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804"/>
  <workbookPr/>
  <bookViews>
    <workbookView xWindow="0" yWindow="0" windowWidth="0" windowHeight="0" activeTab="0"/>
  </bookViews>
  <sheets>
    <sheet name="Rekapitulace stavby" sheetId="1" r:id="rId1"/>
    <sheet name="01 - Sociálky B - 2.np" sheetId="2" r:id="rId2"/>
    <sheet name="02 - Sociálky B - 3.np" sheetId="3" r:id="rId3"/>
    <sheet name="03 - Sociálky B - 4.np" sheetId="4" r:id="rId4"/>
    <sheet name="04 - Sociálky B - 5.np" sheetId="5" r:id="rId5"/>
    <sheet name="05 - Sociálky B - 6.np" sheetId="6" r:id="rId6"/>
    <sheet name="06 - Sociálky B - 7.np" sheetId="7" r:id="rId7"/>
    <sheet name="2 - Havarijní oprava soci..." sheetId="8" r:id="rId8"/>
  </sheets>
  <definedNames>
    <definedName name="_xlnm._FilterDatabase" localSheetId="1" hidden="1">'01 - Sociálky B - 2.np'!$C$147:$K$528</definedName>
    <definedName name="_xlnm._FilterDatabase" localSheetId="2" hidden="1">'02 - Sociálky B - 3.np'!$C$147:$K$528</definedName>
    <definedName name="_xlnm._FilterDatabase" localSheetId="3" hidden="1">'03 - Sociálky B - 4.np'!$C$147:$K$528</definedName>
    <definedName name="_xlnm._FilterDatabase" localSheetId="4" hidden="1">'04 - Sociálky B - 5.np'!$C$147:$K$528</definedName>
    <definedName name="_xlnm._FilterDatabase" localSheetId="5" hidden="1">'05 - Sociálky B - 6.np'!$C$147:$K$528</definedName>
    <definedName name="_xlnm._FilterDatabase" localSheetId="6" hidden="1">'06 - Sociálky B - 7.np'!$C$147:$K$528</definedName>
    <definedName name="_xlnm._FilterDatabase" localSheetId="7" hidden="1">'2 - Havarijní oprava soci...'!$C$144:$K$511</definedName>
    <definedName name="_xlnm.Print_Area" localSheetId="0">'Rekapitulace stavby'!$D$4:$AO$76,'Rekapitulace stavby'!$C$82:$AQ$103</definedName>
    <definedName name="_xlnm.Print_Area" localSheetId="1">'01 - Sociálky B - 2.np'!$C$4:$J$76,'01 - Sociálky B - 2.np'!$C$82:$J$127,'01 - Sociálky B - 2.np'!$C$133:$K$528</definedName>
    <definedName name="_xlnm.Print_Area" localSheetId="2">'02 - Sociálky B - 3.np'!$C$4:$J$76,'02 - Sociálky B - 3.np'!$C$82:$J$127,'02 - Sociálky B - 3.np'!$C$133:$K$528</definedName>
    <definedName name="_xlnm.Print_Area" localSheetId="3">'03 - Sociálky B - 4.np'!$C$4:$J$76,'03 - Sociálky B - 4.np'!$C$82:$J$127,'03 - Sociálky B - 4.np'!$C$133:$K$528</definedName>
    <definedName name="_xlnm.Print_Area" localSheetId="4">'04 - Sociálky B - 5.np'!$C$4:$J$76,'04 - Sociálky B - 5.np'!$C$82:$J$127,'04 - Sociálky B - 5.np'!$C$133:$K$528</definedName>
    <definedName name="_xlnm.Print_Area" localSheetId="5">'05 - Sociálky B - 6.np'!$C$4:$J$76,'05 - Sociálky B - 6.np'!$C$82:$J$127,'05 - Sociálky B - 6.np'!$C$133:$K$528</definedName>
    <definedName name="_xlnm.Print_Area" localSheetId="6">'06 - Sociálky B - 7.np'!$C$4:$J$76,'06 - Sociálky B - 7.np'!$C$82:$J$127,'06 - Sociálky B - 7.np'!$C$133:$K$528</definedName>
    <definedName name="_xlnm.Print_Area" localSheetId="7">'2 - Havarijní oprava soci...'!$C$4:$J$76,'2 - Havarijní oprava soci...'!$C$82:$J$126,'2 - Havarijní oprava soci...'!$C$132:$K$511</definedName>
    <definedName name="_xlnm.Print_Titles" localSheetId="0">'Rekapitulace stavby'!$92:$92</definedName>
    <definedName name="_xlnm.Print_Titles" localSheetId="1">'01 - Sociálky B - 2.np'!$147:$147</definedName>
    <definedName name="_xlnm.Print_Titles" localSheetId="2">'02 - Sociálky B - 3.np'!$147:$147</definedName>
    <definedName name="_xlnm.Print_Titles" localSheetId="3">'03 - Sociálky B - 4.np'!$147:$147</definedName>
    <definedName name="_xlnm.Print_Titles" localSheetId="4">'04 - Sociálky B - 5.np'!$147:$147</definedName>
    <definedName name="_xlnm.Print_Titles" localSheetId="5">'05 - Sociálky B - 6.np'!$147:$147</definedName>
    <definedName name="_xlnm.Print_Titles" localSheetId="6">'06 - Sociálky B - 7.np'!$147:$147</definedName>
    <definedName name="_xlnm.Print_Titles" localSheetId="7">'2 - Havarijní oprava soci...'!$144:$144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<sst xmlns="http://schemas.openxmlformats.org/spreadsheetml/2006/main" count="33964" uniqueCount="1634">
  <si>
    <t>Export Komplet</t>
  </si>
  <si>
    <t/>
  </si>
  <si>
    <t>2.0</t>
  </si>
  <si>
    <t>False</t>
  </si>
  <si>
    <t>{82b2dcad-ebf2-4561-b5a6-005938225d27}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</si>
  <si>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</si>
  <si>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</si>
  <si>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</si>
  <si>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</si>
  <si>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</si>
  <si>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</si>
  <si>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</si>
  <si>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</si>
  <si>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</si>
  <si>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138/2024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</si>
  <si>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</si>
  <si>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</si>
  <si>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HAVARIJNÍ OPRAVA SOCIÁLNÍHO ZAŘÍZENÍ - 6 SOCIÁLEK - TYP B</t>
  </si>
  <si>
    <t>KSO:</t>
  </si>
  <si>
    <t>CC-CZ:</t>
  </si>
  <si>
    <t>Místo:</t>
  </si>
  <si>
    <t>Švehlova kolej, Slavíkova 22</t>
  </si>
  <si>
    <t>Datum:</t>
  </si>
  <si>
    <t>27. 4. 2024</t>
  </si>
  <si>
    <t>Zadavatel:</t>
  </si>
  <si>
    <t>IČ:</t>
  </si>
  <si>
    <t>Universita Karlova – Koleje a menzy</t>
  </si>
  <si>
    <t>DIČ:</t>
  </si>
  <si>
    <t>Uchazeč:</t>
  </si>
  <si>
    <t>Vyplň údaj</t>
  </si>
  <si>
    <t>Projektant:</t>
  </si>
  <si>
    <t>ing. arch. Jan Pavlovský</t>
  </si>
  <si>
    <t>True</t>
  </si>
  <si>
    <t>Zpracovatel:</t>
  </si>
  <si>
    <t>01890000</t>
  </si>
  <si>
    <t>Jan Petr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</si>
  <si>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</si>
  <si>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</si>
  <si>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</si>
  <si>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</si>
  <si>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</si>
  <si>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</si>
  <si>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</si>
  <si>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</si>
  <si>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</si>
  <si>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</si>
  <si>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</si>
  <si>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</si>
  <si>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</si>
  <si>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</si>
  <si>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</si>
  <si>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</si>
  <si>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</si>
  <si>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</si>
  <si>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</si>
  <si>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</si>
  <si>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</si>
  <si>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</si>
  <si>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</si>
  <si>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</si>
  <si>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</si>
  <si>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</si>
  <si>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</si>
  <si>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</si>
  <si>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</si>
  <si>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</si>
  <si>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</si>
  <si>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</si>
  <si>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</si>
  <si>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</si>
  <si>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</si>
  <si>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</si>
  <si>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</si>
  <si>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</si>
  <si>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</si>
  <si>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</si>
  <si>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</si>
  <si>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</si>
  <si>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</si>
  <si>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</si>
  <si>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</si>
  <si>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</si>
  <si>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Havarijní oprava sociálního 2.-7.np</t>
  </si>
  <si>
    <t>STA</t>
  </si>
  <si>
    <t>{86a51ea3-8003-4cde-a4b6-ac079a7eb7de}</t>
  </si>
  <si>
    <t>2</t>
  </si>
  <si>
    <t>/</t>
  </si>
  <si>
    <t>01</t>
  </si>
  <si>
    <t>Sociálky B - 2.np</t>
  </si>
  <si>
    <t>Soupis</t>
  </si>
  <si>
    <t>{24d08e39-447d-4c1e-a2dc-383343719228}</t>
  </si>
  <si>
    <t>02</t>
  </si>
  <si>
    <t>Sociálky B - 3.np</t>
  </si>
  <si>
    <t>{14b44898-9c14-4557-bab4-bb2fb55bc71c}</t>
  </si>
  <si>
    <t>03</t>
  </si>
  <si>
    <t>Sociálky B - 4.np</t>
  </si>
  <si>
    <t>{30d304e4-1c77-467a-8cf0-5fc09bf51cae}</t>
  </si>
  <si>
    <t>04</t>
  </si>
  <si>
    <t>Sociálky B - 5.np</t>
  </si>
  <si>
    <t>{ae40c481-8461-48c9-bbe2-f9b6b8169808}</t>
  </si>
  <si>
    <t>05</t>
  </si>
  <si>
    <t>Sociálky B - 6.np</t>
  </si>
  <si>
    <t>{7505e893-8469-4727-87ee-e4f47d79bf36}</t>
  </si>
  <si>
    <t>06</t>
  </si>
  <si>
    <t>Sociálky B - 7.np</t>
  </si>
  <si>
    <t>{acaafffa-d68d-40da-a3c6-67571b22846b}</t>
  </si>
  <si>
    <t>Havarijní oprava sociálního 1.pp+1.np</t>
  </si>
  <si>
    <t>{944248ed-27b7-44d4-b6a6-35ff6ae3cbea}</t>
  </si>
  <si>
    <t>KRYCÍ LIST SOUPISU PRACÍ</t>
  </si>
  <si>
    <t>Objekt:</t>
  </si>
  <si>
    <t>1 - Havarijní oprava sociálního 2.-7.np</t>
  </si>
  <si>
    <t>Soupis:</t>
  </si>
  <si>
    <t>01 - Sociálky B - 2.np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</si>
  <si>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</si>
  <si>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</si>
  <si>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</si>
  <si>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</si>
  <si>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</si>
  <si>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</si>
  <si>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</si>
  <si>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</si>
  <si>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</si>
  <si>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</si>
  <si>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</si>
  <si>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</si>
  <si>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</si>
  <si>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</si>
  <si>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</si>
  <si>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</si>
  <si>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</si>
  <si>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</si>
  <si>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</si>
  <si>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</si>
  <si>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</si>
  <si>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</si>
  <si>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</si>
  <si>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</si>
  <si>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</si>
  <si>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</si>
  <si>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</si>
  <si>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</si>
  <si>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</si>
  <si>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</si>
  <si>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</si>
  <si>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</si>
  <si>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</si>
  <si>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</si>
  <si>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</si>
  <si>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</si>
  <si>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</si>
  <si>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</si>
  <si>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</si>
  <si>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</si>
  <si>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</si>
  <si>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</si>
  <si>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</si>
  <si>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</si>
  <si>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</si>
  <si>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</si>
  <si>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</si>
  <si>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</si>
  <si>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</si>
  <si>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</si>
  <si>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</si>
  <si>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</si>
  <si>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317941121</t>
  </si>
  <si>
    <t>Osazování ocelových válcovaných nosníků na zdivu I, IE, U, UE nebo L do č. 12 nebo výšky do 120 mm</t>
  </si>
  <si>
    <t>t</t>
  </si>
  <si>
    <t>CS ÚRS 2024 01</t>
  </si>
  <si>
    <t>4</t>
  </si>
  <si>
    <t>-1654647948</t>
  </si>
  <si>
    <t>VV</t>
  </si>
  <si>
    <t>"ipn100" 0,023</t>
  </si>
  <si>
    <t>"l 100" 0,018</t>
  </si>
  <si>
    <t>Součet</t>
  </si>
  <si>
    <t>M</t>
  </si>
  <si>
    <t>13010712</t>
  </si>
  <si>
    <t>ocel profilová jakost S235JR (11 375) průřez I (IPN) 100</t>
  </si>
  <si>
    <t>8</t>
  </si>
  <si>
    <t>-1769386842</t>
  </si>
  <si>
    <t>P</t>
  </si>
  <si>
    <t>Poznámka k položce:
Hmotnost: 8,34 kg/m</t>
  </si>
  <si>
    <t>0,023*1,1 'Přepočtené koeficientem množství</t>
  </si>
  <si>
    <t>13010438</t>
  </si>
  <si>
    <t>úhelník ocelový rovnostranný jakost S235JR (11 375) 100x100x6mm</t>
  </si>
  <si>
    <t>-1233721255</t>
  </si>
  <si>
    <t>Poznámka k položce:
Hmotnost: 9,50 kg/m</t>
  </si>
  <si>
    <t>0,018*1,1 'Přepočtené koeficientem množství</t>
  </si>
  <si>
    <t>342272215</t>
  </si>
  <si>
    <t>Příčka z pórobetonových hladkých tvárnic na tenkovrstvou maltu tl 75 mm</t>
  </si>
  <si>
    <t>m2</t>
  </si>
  <si>
    <t>411375028</t>
  </si>
  <si>
    <t>5</t>
  </si>
  <si>
    <t>342272225</t>
  </si>
  <si>
    <t>Příčka z pórobetonových hladkých tvárnic na tenkovrstvou maltu tl 100 mm</t>
  </si>
  <si>
    <t>1868795193</t>
  </si>
  <si>
    <t>6</t>
  </si>
  <si>
    <t>346272216</t>
  </si>
  <si>
    <t>Přizdívka z pórobetonových tvárnic tl 50 mm</t>
  </si>
  <si>
    <t>1336599538</t>
  </si>
  <si>
    <t>Instal. předstěna, oplášť. šachet,</t>
  </si>
  <si>
    <t>Úpravy povrchů, podlahy a osazování výplní</t>
  </si>
  <si>
    <t>7</t>
  </si>
  <si>
    <t>611131121</t>
  </si>
  <si>
    <t>Penetrační disperzní nátěr vnitřních stropů nanášený ručně</t>
  </si>
  <si>
    <t>-2063126235</t>
  </si>
  <si>
    <t>611135000</t>
  </si>
  <si>
    <t>Vyrovnání podkladu vnitřních stropů maltou vápennou tl do 10 mm</t>
  </si>
  <si>
    <t>1044371419</t>
  </si>
  <si>
    <t>9</t>
  </si>
  <si>
    <t>611135090</t>
  </si>
  <si>
    <t>Příplatek k vyrovnání vnitřních stropů maltou vápennou za každých dalších 5 mm tl</t>
  </si>
  <si>
    <t>1636086432</t>
  </si>
  <si>
    <t>10</t>
  </si>
  <si>
    <t>611311131</t>
  </si>
  <si>
    <t>Vápenný štuk vnitřních rovných stropů tloušťky do 3 mm</t>
  </si>
  <si>
    <t>438660809</t>
  </si>
  <si>
    <t>11</t>
  </si>
  <si>
    <t>611315412</t>
  </si>
  <si>
    <t>Oprava vnitřní vápenné hladké omítky stropů v rozsahu plochy přes 10 do 30 %</t>
  </si>
  <si>
    <t>-1874009264</t>
  </si>
  <si>
    <t>612131121</t>
  </si>
  <si>
    <t>Penetrační disperzní nátěr vnitřních stěn nanášený ručně</t>
  </si>
  <si>
    <t>147282589</t>
  </si>
  <si>
    <t>13</t>
  </si>
  <si>
    <t>612135000</t>
  </si>
  <si>
    <t>Vyrovnání podkladu vnitřních stěn maltou vápennou tl do 10 mm</t>
  </si>
  <si>
    <t>579458838</t>
  </si>
  <si>
    <t>14</t>
  </si>
  <si>
    <t>612135090</t>
  </si>
  <si>
    <t>Příplatek k vyrovnání vnitřních stěn maltou vápennou za každých dalších 5 mm tl</t>
  </si>
  <si>
    <t>966761551</t>
  </si>
  <si>
    <t>15</t>
  </si>
  <si>
    <t>612142001</t>
  </si>
  <si>
    <t>Pletivo sklovláknité vnitřních stěn vtlačené do tmelu</t>
  </si>
  <si>
    <t>1923445553</t>
  </si>
  <si>
    <t>nové porobetonové konstrukce</t>
  </si>
  <si>
    <t>43</t>
  </si>
  <si>
    <t>16</t>
  </si>
  <si>
    <t>612311131</t>
  </si>
  <si>
    <t>Vápenný štuk vnitřních stěn tloušťky do 3 mm</t>
  </si>
  <si>
    <t>-141646343</t>
  </si>
  <si>
    <t>17</t>
  </si>
  <si>
    <t>612315121</t>
  </si>
  <si>
    <t>Vápenná štuková omítka rýh ve stěnách š do 150 mm</t>
  </si>
  <si>
    <t>1437169448</t>
  </si>
  <si>
    <t>po osazení válc. nosníků</t>
  </si>
  <si>
    <t>3,9+3,9</t>
  </si>
  <si>
    <t>7,8*0,15 'Přepočtené koeficientem množství</t>
  </si>
  <si>
    <t>18</t>
  </si>
  <si>
    <t>612315412</t>
  </si>
  <si>
    <t>Oprava vnitřní vápenné hladké omítky stěn v rozsahu plochy přes 10 do 30 %</t>
  </si>
  <si>
    <t>1089774386</t>
  </si>
  <si>
    <t>19</t>
  </si>
  <si>
    <t>631312141</t>
  </si>
  <si>
    <t>Doplnění rýh v dosavadních mazaninách betonem prostým</t>
  </si>
  <si>
    <t>m3</t>
  </si>
  <si>
    <t>450154553</t>
  </si>
  <si>
    <t>Zabetonování sprchových kanálků 800/100</t>
  </si>
  <si>
    <t>0,2</t>
  </si>
  <si>
    <t>20</t>
  </si>
  <si>
    <t>632450132</t>
  </si>
  <si>
    <t>Vyrovnávací cementový potěr tl přes 20 do 30 mm ze suchých směsí provedený v ploše</t>
  </si>
  <si>
    <t>1646731891</t>
  </si>
  <si>
    <t>Ostatní konstrukce a práce, bourání</t>
  </si>
  <si>
    <t>949101111</t>
  </si>
  <si>
    <t>Lešení pomocné pro objekty pozemních staveb s lešeňovou podlahou v do 1,9 m zatížení do 150 kg/m2</t>
  </si>
  <si>
    <t>-513235707</t>
  </si>
  <si>
    <t>22</t>
  </si>
  <si>
    <t>952901111</t>
  </si>
  <si>
    <t>Vyčištění budov bytové a občanské výstavby při výšce podlaží do 4 m</t>
  </si>
  <si>
    <t>982849021</t>
  </si>
  <si>
    <t>23</t>
  </si>
  <si>
    <t>952902021</t>
  </si>
  <si>
    <t>Čištění budov zametení hladkých podlah</t>
  </si>
  <si>
    <t>841346333</t>
  </si>
  <si>
    <t>úklid společných prostor při transportech suti a materiálů při realizaci zakázky</t>
  </si>
  <si>
    <t>100*40</t>
  </si>
  <si>
    <t>24</t>
  </si>
  <si>
    <t>962031132</t>
  </si>
  <si>
    <t>Bourání příček nebo přizdívek z cihel pálených tl do 100 mm</t>
  </si>
  <si>
    <t>-1192423135</t>
  </si>
  <si>
    <t>vybourání zděných polopříček a přizdívek tl. 100mm</t>
  </si>
  <si>
    <t>vybourání šachtových stěn tl. 50mm</t>
  </si>
  <si>
    <t>4,35</t>
  </si>
  <si>
    <t>25</t>
  </si>
  <si>
    <t>962032241</t>
  </si>
  <si>
    <t>Bourání zdiva z cihel pálených nebo vápenopískových na MC přes 1 m3</t>
  </si>
  <si>
    <t>860149799</t>
  </si>
  <si>
    <t>vybourání zděných  polopříček tl. 250mm</t>
  </si>
  <si>
    <t>6,7*0,25</t>
  </si>
  <si>
    <t>Sekání drážek  a průrazů (VZT, kan, voda)</t>
  </si>
  <si>
    <t>0,16</t>
  </si>
  <si>
    <t>26</t>
  </si>
  <si>
    <t>965042141</t>
  </si>
  <si>
    <t>Bourání podkladů pod dlažby nebo mazanin betonových nebo z litého asfaltu tl do 100 mm pl přes 4 m2</t>
  </si>
  <si>
    <t>-1935004490</t>
  </si>
  <si>
    <t>původní skladba podlahy</t>
  </si>
  <si>
    <t>21,5*0,07</t>
  </si>
  <si>
    <t>27</t>
  </si>
  <si>
    <t>965081213</t>
  </si>
  <si>
    <t>Bourání podlah z dlaždic keramických nebo xylolitových tl do 10 mm plochy přes 1 m2</t>
  </si>
  <si>
    <t>966367422</t>
  </si>
  <si>
    <t>28</t>
  </si>
  <si>
    <t>968072455</t>
  </si>
  <si>
    <t>Vybourání kovových dveřních zárubní pl do 2 m2</t>
  </si>
  <si>
    <t>1600930184</t>
  </si>
  <si>
    <t>29</t>
  </si>
  <si>
    <t>971033651</t>
  </si>
  <si>
    <t>Vybourání otvorů ve zdivu cihelném pl do 4 m2 na MVC nebo MV tl do 600 mm</t>
  </si>
  <si>
    <t>-583938228</t>
  </si>
  <si>
    <t>vysekání otvoru v plné nosné zdi</t>
  </si>
  <si>
    <t>0,14</t>
  </si>
  <si>
    <t>30</t>
  </si>
  <si>
    <t>974031664</t>
  </si>
  <si>
    <t>Vysekání rýh ve zdivu cihelném pro vtahování nosníků hl do 150 mm v do 150 mm</t>
  </si>
  <si>
    <t>m</t>
  </si>
  <si>
    <t>514412602</t>
  </si>
  <si>
    <t>pro osazení válc. nosníků</t>
  </si>
  <si>
    <t>0,6+0,6</t>
  </si>
  <si>
    <t>0,9+0,9+0,9</t>
  </si>
  <si>
    <t>997</t>
  </si>
  <si>
    <t>Přesun sutě</t>
  </si>
  <si>
    <t>31</t>
  </si>
  <si>
    <t>997013217</t>
  </si>
  <si>
    <t>Vnitrostaveništní doprava suti a vybouraných hmot pro budovy v přes 21 do 24 m ručně</t>
  </si>
  <si>
    <t>786305341</t>
  </si>
  <si>
    <t>32</t>
  </si>
  <si>
    <t>997013509</t>
  </si>
  <si>
    <t>Příplatek k odvozu suti a vybouraných hmot na skládku ZKD 1 km přes 1 km</t>
  </si>
  <si>
    <t>-316771122</t>
  </si>
  <si>
    <t>15,461*30 'Přepočtené koeficientem množství</t>
  </si>
  <si>
    <t>33</t>
  </si>
  <si>
    <t>997013511</t>
  </si>
  <si>
    <t>Odvoz suti a vybouraných hmot z meziskládky na skládku do 1 km s naložením a se složením</t>
  </si>
  <si>
    <t>541234400</t>
  </si>
  <si>
    <t>34</t>
  </si>
  <si>
    <t>997013631</t>
  </si>
  <si>
    <t>Poplatek za uložení na skládce (skládkovné) stavebního odpadu směsného kód odpadu 17 09 04</t>
  </si>
  <si>
    <t>134265354</t>
  </si>
  <si>
    <t>35</t>
  </si>
  <si>
    <t>997013847</t>
  </si>
  <si>
    <t>Poplatek za uložení na skládce (skládkovné) odpadu asfaltového s dehtem kód odpadu 17 03 01</t>
  </si>
  <si>
    <t>-1313361713</t>
  </si>
  <si>
    <t>998</t>
  </si>
  <si>
    <t>Přesun hmot</t>
  </si>
  <si>
    <t>36</t>
  </si>
  <si>
    <t>998018003</t>
  </si>
  <si>
    <t>Přesun hmot pro budovy ruční pro budovy v přes 12 do 24 m</t>
  </si>
  <si>
    <t>-1964029097</t>
  </si>
  <si>
    <t>37</t>
  </si>
  <si>
    <t>998018011</t>
  </si>
  <si>
    <t>Příplatek k ručnímu přesunu hmot pro budovy za zvětšený přesun ZKD 100 m</t>
  </si>
  <si>
    <t>-856109266</t>
  </si>
  <si>
    <t>6,8*2 'Přepočtené koeficientem množství</t>
  </si>
  <si>
    <t>PSV</t>
  </si>
  <si>
    <t>Práce a dodávky PSV</t>
  </si>
  <si>
    <t>721</t>
  </si>
  <si>
    <t>Zdravotechnika - vnitřní kanalizace</t>
  </si>
  <si>
    <t>38</t>
  </si>
  <si>
    <t>721174042</t>
  </si>
  <si>
    <t>Potrubí kanalizační z PP připojovací DN 40</t>
  </si>
  <si>
    <t>-510576099</t>
  </si>
  <si>
    <t>39</t>
  </si>
  <si>
    <t>721174043</t>
  </si>
  <si>
    <t>Potrubí kanalizační z PP připojovací DN 50</t>
  </si>
  <si>
    <t>-1107041154</t>
  </si>
  <si>
    <t>40</t>
  </si>
  <si>
    <t>721174044</t>
  </si>
  <si>
    <t>Potrubí kanalizační z PP připojovací DN 75</t>
  </si>
  <si>
    <t>798945712</t>
  </si>
  <si>
    <t>41</t>
  </si>
  <si>
    <t>721174045</t>
  </si>
  <si>
    <t>Potrubí kanalizační z PP připojovací DN 110</t>
  </si>
  <si>
    <t>208141306</t>
  </si>
  <si>
    <t>42</t>
  </si>
  <si>
    <t>721273153</t>
  </si>
  <si>
    <t>Hlavice ventilační polypropylen PP DN 110</t>
  </si>
  <si>
    <t>kus</t>
  </si>
  <si>
    <t>1100992331</t>
  </si>
  <si>
    <t>721290111</t>
  </si>
  <si>
    <t>Zkouška těsnosti potrubí kanalizace vodou DN do 125</t>
  </si>
  <si>
    <t>-192666535</t>
  </si>
  <si>
    <t>44</t>
  </si>
  <si>
    <t>998721123</t>
  </si>
  <si>
    <t>Přesun hmot tonážní pro vnitřní kanalizaci ruční v objektech v přes 12 do 24 m</t>
  </si>
  <si>
    <t>-1921924930</t>
  </si>
  <si>
    <t>45</t>
  </si>
  <si>
    <t>998721129</t>
  </si>
  <si>
    <t>Příplatek k ručnímu přesunu hmot tonážnímu pro vnitřní kanalizaci za zvětšený přesun ZKD 50 m</t>
  </si>
  <si>
    <t>2051456237</t>
  </si>
  <si>
    <t>722</t>
  </si>
  <si>
    <t>Zdravotechnika - vnitřní vodovod</t>
  </si>
  <si>
    <t>46</t>
  </si>
  <si>
    <t>722175002</t>
  </si>
  <si>
    <t>Potrubí vodovodní plastové PP-RCT svar polyfúze D 20x2,8 mm</t>
  </si>
  <si>
    <t>-328129088</t>
  </si>
  <si>
    <t>"SV" 10</t>
  </si>
  <si>
    <t>"TV" 19</t>
  </si>
  <si>
    <t>47</t>
  </si>
  <si>
    <t>722175003</t>
  </si>
  <si>
    <t>Potrubí vodovodní plastové PP-RCT svar polyfúze D 25x3,5 mm</t>
  </si>
  <si>
    <t>1100181346</t>
  </si>
  <si>
    <t>"SV"13</t>
  </si>
  <si>
    <t>"TV" 13</t>
  </si>
  <si>
    <t>48</t>
  </si>
  <si>
    <t>722175004</t>
  </si>
  <si>
    <t>Potrubí vodovodní plastové PP-RCT svar polyfúze D 32x4,4 mm</t>
  </si>
  <si>
    <t>-813078138</t>
  </si>
  <si>
    <t>"SV" 8</t>
  </si>
  <si>
    <t>"TV" 8</t>
  </si>
  <si>
    <t>49</t>
  </si>
  <si>
    <t>722175005</t>
  </si>
  <si>
    <t>Potrubí vodovodní plastové PP-RCT svar polyfúze D 40x5,5 mm</t>
  </si>
  <si>
    <t>-664346158</t>
  </si>
  <si>
    <t>"SV"5</t>
  </si>
  <si>
    <t>"TV" 5</t>
  </si>
  <si>
    <t>50</t>
  </si>
  <si>
    <t>722175006</t>
  </si>
  <si>
    <t>Potrubí vodovodní plastové PP-RCT svar polyfúze D 50x6,9 mm</t>
  </si>
  <si>
    <t>-744352225</t>
  </si>
  <si>
    <t>"SV" 3</t>
  </si>
  <si>
    <t>"TV" 3</t>
  </si>
  <si>
    <t>51</t>
  </si>
  <si>
    <t>722175007</t>
  </si>
  <si>
    <t>Potrubí vodovodní plastové PP-RCT svar polyfúze D 63x8,6 mm</t>
  </si>
  <si>
    <t>486000159</t>
  </si>
  <si>
    <t>"SV" 1</t>
  </si>
  <si>
    <t>"TV"1</t>
  </si>
  <si>
    <t>52</t>
  </si>
  <si>
    <t>722181231</t>
  </si>
  <si>
    <t>Ochrana vodovodního potrubí přilepenými termoizolačními trubicemi z PE tl přes 9 do 13 mm DN do 22 mm</t>
  </si>
  <si>
    <t>-1933408510</t>
  </si>
  <si>
    <t>"SV" 29</t>
  </si>
  <si>
    <t>53</t>
  </si>
  <si>
    <t>722181232</t>
  </si>
  <si>
    <t>Ochrana vodovodního potrubí přilepenými termoizolačními trubicemi z PE tl přes 9 do 13 mm DN přes 22 do 45 mm</t>
  </si>
  <si>
    <t>-1593975477</t>
  </si>
  <si>
    <t>"SV" 52</t>
  </si>
  <si>
    <t>54</t>
  </si>
  <si>
    <t>722181233</t>
  </si>
  <si>
    <t>Ochrana vodovodního potrubí přilepenými termoizolačními trubicemi z PE tl přes 9 do 13 mm DN přes 45 do 63 mm</t>
  </si>
  <si>
    <t>-1465590980</t>
  </si>
  <si>
    <t>55</t>
  </si>
  <si>
    <t>722181241</t>
  </si>
  <si>
    <t>Ochrana vodovodního potrubí přilepenými termoizolačními trubicemi z PE tl přes 13 do 20 mm DN do 22 mm</t>
  </si>
  <si>
    <t>1209209711</t>
  </si>
  <si>
    <t>56</t>
  </si>
  <si>
    <t>722181252.R01</t>
  </si>
  <si>
    <t>Ochrana vodovodního potrubí přilepenými termoizolačními trubicemi z PE tl přes 30 mm DN přes 22 do 45 mm</t>
  </si>
  <si>
    <t>2071808685</t>
  </si>
  <si>
    <t>57</t>
  </si>
  <si>
    <t>722181252.R02</t>
  </si>
  <si>
    <t>Ochrana vodovodního potrubí přilepenými termoizolačními trubicemi z PE tl přes 40 mm DN přes 22 do 45 mm</t>
  </si>
  <si>
    <t>512844708</t>
  </si>
  <si>
    <t>58</t>
  </si>
  <si>
    <t>722181252.R03</t>
  </si>
  <si>
    <t>Ochrana vodovodního potrubí přilepenými termoizolačními trubicemi z PE tl přes 50 mm DN přes 45 do 63 mm</t>
  </si>
  <si>
    <t>-1477846697</t>
  </si>
  <si>
    <t>59</t>
  </si>
  <si>
    <t>722231141</t>
  </si>
  <si>
    <t>Ventil závitový pojistný rohový G 1/2"</t>
  </si>
  <si>
    <t>1675181082</t>
  </si>
  <si>
    <t>60</t>
  </si>
  <si>
    <t>722240124</t>
  </si>
  <si>
    <t>Kohout kulový plastový PPR DN 32</t>
  </si>
  <si>
    <t>2092480324</t>
  </si>
  <si>
    <t>61</t>
  </si>
  <si>
    <t>722290234</t>
  </si>
  <si>
    <t>Proplach a dezinfekce vodovodního potrubí DN do 80</t>
  </si>
  <si>
    <t>1811851414</t>
  </si>
  <si>
    <t>62</t>
  </si>
  <si>
    <t>722290246</t>
  </si>
  <si>
    <t>Zkouška těsnosti vodovodního potrubí plastového DN do 40</t>
  </si>
  <si>
    <t>-751407643</t>
  </si>
  <si>
    <t>63</t>
  </si>
  <si>
    <t>998722123</t>
  </si>
  <si>
    <t>Přesun hmot tonážní pro vnitřní vodovod ruční v objektech v přes 12 do 24 m</t>
  </si>
  <si>
    <t>-415404595</t>
  </si>
  <si>
    <t>64</t>
  </si>
  <si>
    <t>998722129</t>
  </si>
  <si>
    <t>Příplatek k ručnímu k přesunu hmot tonážnímu pro vnitřní vodovod za zvětšený přesun ZKD 50 m</t>
  </si>
  <si>
    <t>608685344</t>
  </si>
  <si>
    <t>725</t>
  </si>
  <si>
    <t>Zdravotechnika - zařizovací předměty</t>
  </si>
  <si>
    <t>65</t>
  </si>
  <si>
    <t>721212123</t>
  </si>
  <si>
    <t>Odtokový sprchový žlab délky 800 mm s krycím roštem a zápachovou uzávěrkou</t>
  </si>
  <si>
    <t>1863320296</t>
  </si>
  <si>
    <t>66</t>
  </si>
  <si>
    <t>725211602</t>
  </si>
  <si>
    <t>Umyvadlo keramické bílé šířky 550 mm bez krytu na sifon připevněné na stěnu šrouby</t>
  </si>
  <si>
    <t>soubor</t>
  </si>
  <si>
    <t>1217079536</t>
  </si>
  <si>
    <t>67</t>
  </si>
  <si>
    <t>725240811</t>
  </si>
  <si>
    <t>Demontáž kabin sprchových bez výtokových armatur</t>
  </si>
  <si>
    <t>-1532651046</t>
  </si>
  <si>
    <t>68</t>
  </si>
  <si>
    <t>725822611</t>
  </si>
  <si>
    <t>Baterie umyvadlová stojánková páková bez výpusti</t>
  </si>
  <si>
    <t>-1623865432</t>
  </si>
  <si>
    <t>69</t>
  </si>
  <si>
    <t>725840850</t>
  </si>
  <si>
    <t>Demontáž baterie sprch diferenciální do G 3/4x1</t>
  </si>
  <si>
    <t>839217736</t>
  </si>
  <si>
    <t>70</t>
  </si>
  <si>
    <t>725840860</t>
  </si>
  <si>
    <t>Demontáž ramen sprchových nebo sprch táhlových</t>
  </si>
  <si>
    <t>-844222751</t>
  </si>
  <si>
    <t>71</t>
  </si>
  <si>
    <t>725841322</t>
  </si>
  <si>
    <t>Baterie sprchová nástěnná klasická s roztečí 150 mm</t>
  </si>
  <si>
    <t>1616887141</t>
  </si>
  <si>
    <t>72</t>
  </si>
  <si>
    <t>998725123</t>
  </si>
  <si>
    <t>Přesun hmot tonážní pro zařizovací předměty ruční v objektech v přes 12 do 24 m</t>
  </si>
  <si>
    <t>-372111773</t>
  </si>
  <si>
    <t>73</t>
  </si>
  <si>
    <t>998725129</t>
  </si>
  <si>
    <t>Příplatek k ručnímu přesunu hmot tonážnímu pro zařizovací předměty za zvětšený přesun ZKD 50 m</t>
  </si>
  <si>
    <t>1460464937</t>
  </si>
  <si>
    <t>735</t>
  </si>
  <si>
    <t>Ústřední vytápění - otopná tělesa</t>
  </si>
  <si>
    <t>74</t>
  </si>
  <si>
    <t>735121810</t>
  </si>
  <si>
    <t>Demontáž otopného tělesa ocelového článkového</t>
  </si>
  <si>
    <t>-1246191727</t>
  </si>
  <si>
    <t>75</t>
  </si>
  <si>
    <t>735129140</t>
  </si>
  <si>
    <t>Montáž otopného tělesa ocelového článkového</t>
  </si>
  <si>
    <t>1660495107</t>
  </si>
  <si>
    <t>741</t>
  </si>
  <si>
    <t>Elektroinstalace - silnoproud</t>
  </si>
  <si>
    <t>76</t>
  </si>
  <si>
    <t>741110511</t>
  </si>
  <si>
    <t>Montáž lišta a kanálek vkládací šířky do 60 mm s víčkem</t>
  </si>
  <si>
    <t>-1548206651</t>
  </si>
  <si>
    <t>77</t>
  </si>
  <si>
    <t>34571015</t>
  </si>
  <si>
    <t>lišta elektroinstalační hranatá bezhalogenová 40x20mm</t>
  </si>
  <si>
    <t>790235604</t>
  </si>
  <si>
    <t>55*1,05 'Přepočtené koeficientem množství</t>
  </si>
  <si>
    <t>78</t>
  </si>
  <si>
    <t>741112001</t>
  </si>
  <si>
    <t>Montáž krabice zapuštěná plastová kruhová</t>
  </si>
  <si>
    <t>342212410</t>
  </si>
  <si>
    <t>79</t>
  </si>
  <si>
    <t>34571457</t>
  </si>
  <si>
    <t>krabice pod omítku PVC odbočná kruhová D 70mm s víčkem</t>
  </si>
  <si>
    <t>606592762</t>
  </si>
  <si>
    <t>80</t>
  </si>
  <si>
    <t>34571521</t>
  </si>
  <si>
    <t>krabice pod omítku PVC odbočná kruhová D 70mm s víčkem a svorkovnicí</t>
  </si>
  <si>
    <t>-1411219273</t>
  </si>
  <si>
    <t>81</t>
  </si>
  <si>
    <t>34571458</t>
  </si>
  <si>
    <t>krabice pod omítku PVC odbočná kruhová D 100mm s víčkem</t>
  </si>
  <si>
    <t>557483300</t>
  </si>
  <si>
    <t>82</t>
  </si>
  <si>
    <t>741120001</t>
  </si>
  <si>
    <t>Montáž vodič Cu izolovaný plný a laněný žíla 0,35-6 mm2 pod omítku (např. CY)</t>
  </si>
  <si>
    <t>579507226</t>
  </si>
  <si>
    <t>83</t>
  </si>
  <si>
    <t>34140826</t>
  </si>
  <si>
    <t>vodič propojovací jádro Cu plné izolace PVC 450/750V (H07V-U) 1x6mm2</t>
  </si>
  <si>
    <t>1210551177</t>
  </si>
  <si>
    <t>Poznámka k položce:
H07V-U CY, průměr vodiče 4,1mm</t>
  </si>
  <si>
    <t>111*1,15 'Přepočtené koeficientem množství</t>
  </si>
  <si>
    <t>84</t>
  </si>
  <si>
    <t>741122011</t>
  </si>
  <si>
    <t>Montáž kabel Cu bez ukončení uložený pod omítku plný kulatý 2x1,5 až 2,5 mm2 (např. CYKY)</t>
  </si>
  <si>
    <t>-145050128</t>
  </si>
  <si>
    <t>85</t>
  </si>
  <si>
    <t>PKB.726975</t>
  </si>
  <si>
    <t>PRAFlaSafe X 1x6 RE ZZ</t>
  </si>
  <si>
    <t>-990460283</t>
  </si>
  <si>
    <t>55*1,15 'Přepočtené koeficientem množství</t>
  </si>
  <si>
    <t>86</t>
  </si>
  <si>
    <t>741122015</t>
  </si>
  <si>
    <t>Montáž kabel Cu bez ukončení uložený pod omítku plný kulatý 3x1,5 mm2 (např. CYKY)</t>
  </si>
  <si>
    <t>1064554682</t>
  </si>
  <si>
    <t>87</t>
  </si>
  <si>
    <t>34111030</t>
  </si>
  <si>
    <t>kabel instalační jádro Cu plné izolace PVC plášť PVC 450/750V (CYKY) 3x1,5mm2</t>
  </si>
  <si>
    <t>788559500</t>
  </si>
  <si>
    <t>Poznámka k položce:
CYKY, průměr kabelu 8,6mm</t>
  </si>
  <si>
    <t>355*1,15 'Přepočtené koeficientem množství</t>
  </si>
  <si>
    <t>88</t>
  </si>
  <si>
    <t>-333392035</t>
  </si>
  <si>
    <t>89</t>
  </si>
  <si>
    <t>34111123</t>
  </si>
  <si>
    <t>kabel silový oheň retardující bezhalogenový bez funkční schopnosti při požáru třída reakce na oheň B2cas1d1a1 jádro Cu 0,6/1kV (1-CXKH-R B2) 3x1,5mm2</t>
  </si>
  <si>
    <t>1323082615</t>
  </si>
  <si>
    <t>Poznámka k položce:
1-CXKH-R B2 B2cas1d1a1, průměr kabelu 10,2mm</t>
  </si>
  <si>
    <t>112*1,15 'Přepočtené koeficientem množství</t>
  </si>
  <si>
    <t>90</t>
  </si>
  <si>
    <t>741122016</t>
  </si>
  <si>
    <t>Montáž kabel Cu bez ukončení uložený pod omítku plný kulatý 3x2,5 až 6 mm2 (např. CYKY)</t>
  </si>
  <si>
    <t>415838921</t>
  </si>
  <si>
    <t>91</t>
  </si>
  <si>
    <t>34111124</t>
  </si>
  <si>
    <t>kabel silový oheň retardující bezhalogenový bez funkční schopnosti při požáru třída reakce na oheň B2cas1d1a1 jádro Cu 0,6/1kV (1-CXKH-R B2) 3x2,5mm2</t>
  </si>
  <si>
    <t>-244448219</t>
  </si>
  <si>
    <t>Poznámka k položce:
1-CXKH-R B2 B2cas1d1a1, průměr kabelu 11,1mm</t>
  </si>
  <si>
    <t>66*1,15 'Přepočtené koeficientem množství</t>
  </si>
  <si>
    <t>92</t>
  </si>
  <si>
    <t>741122031</t>
  </si>
  <si>
    <t>Montáž kabel Cu bez ukončení uložený pod omítku plný kulatý 5x1,5 až 2,5 mm2 (např. CYKY)</t>
  </si>
  <si>
    <t>1478406689</t>
  </si>
  <si>
    <t>93</t>
  </si>
  <si>
    <t>34111090</t>
  </si>
  <si>
    <t>kabel instalační jádro Cu plné izolace PVC plášť PVC 450/750V (CYKY) 5x1,5mm2</t>
  </si>
  <si>
    <t>-886734077</t>
  </si>
  <si>
    <t>Poznámka k položce:
CYKY, průměr kabelu 10,1mm</t>
  </si>
  <si>
    <t>14*1,15 'Přepočtené koeficientem množství</t>
  </si>
  <si>
    <t>94</t>
  </si>
  <si>
    <t>741210001</t>
  </si>
  <si>
    <t>Montáž rozvodnice oceloplechová nebo plastová běžná do 20 kg</t>
  </si>
  <si>
    <t>-109705959</t>
  </si>
  <si>
    <t>95</t>
  </si>
  <si>
    <t>35713102</t>
  </si>
  <si>
    <t>rozvodnice nástěnná, neprůhledné dveře, 1 řada, šířka 14 modulárních jednotek</t>
  </si>
  <si>
    <t>-1689198403</t>
  </si>
  <si>
    <t>96</t>
  </si>
  <si>
    <t>741310111</t>
  </si>
  <si>
    <t>Montáž ovladač (polo)zapuštěný bezšroubové připojení 0/1-tlačítkový vypínací se zapojením vodičů</t>
  </si>
  <si>
    <t>-1116921297</t>
  </si>
  <si>
    <t>97</t>
  </si>
  <si>
    <t>34535000</t>
  </si>
  <si>
    <t>spínač kompletní, zápustný, jednopólový, řazení 1, šroubové svorky</t>
  </si>
  <si>
    <t>-757500007</t>
  </si>
  <si>
    <t>98</t>
  </si>
  <si>
    <t>34539059</t>
  </si>
  <si>
    <t>rámeček jednonásobný</t>
  </si>
  <si>
    <t>-1177153900</t>
  </si>
  <si>
    <t>99</t>
  </si>
  <si>
    <t>741313231</t>
  </si>
  <si>
    <t>Montáž zásuvek průmyslových nástěnných provedení IP 44 2P+PE 16 A se zapojením vodičů</t>
  </si>
  <si>
    <t>-1815540297</t>
  </si>
  <si>
    <t>100</t>
  </si>
  <si>
    <t>35811475</t>
  </si>
  <si>
    <t>zásuvka nástěnná 16A - 3pól, řazení 2P+PE IP44, šroubové svorky</t>
  </si>
  <si>
    <t>78341961</t>
  </si>
  <si>
    <t>101</t>
  </si>
  <si>
    <t>741320105</t>
  </si>
  <si>
    <t>Montáž jističů jednopólových nn do 25 A ve skříni se zapojením vodičů</t>
  </si>
  <si>
    <t>-659653123</t>
  </si>
  <si>
    <t>102</t>
  </si>
  <si>
    <t>35822122</t>
  </si>
  <si>
    <t>jistič 1-pólový 16 A vypínací charakteristika B vypínací schopnost 6 kA</t>
  </si>
  <si>
    <t>-999794383</t>
  </si>
  <si>
    <t>103</t>
  </si>
  <si>
    <t>35822115</t>
  </si>
  <si>
    <t>jistič 1-pólový 10 A vypínací charakteristika B vypínací schopnost 6 kA</t>
  </si>
  <si>
    <t>1842484923</t>
  </si>
  <si>
    <t>104</t>
  </si>
  <si>
    <t>741321003</t>
  </si>
  <si>
    <t>Montáž proudových chráničů dvoupólových nn do 25 A ve skříni se zapojením vodičů</t>
  </si>
  <si>
    <t>887572779</t>
  </si>
  <si>
    <t>105</t>
  </si>
  <si>
    <t>35829012</t>
  </si>
  <si>
    <t>chránič proudový 2 pólový 25A typ B</t>
  </si>
  <si>
    <t>-1624683940</t>
  </si>
  <si>
    <t>106</t>
  </si>
  <si>
    <t>741370033</t>
  </si>
  <si>
    <t>Montáž svítidlo žárovkové bytové nástěnné přisazené 2 zdroje</t>
  </si>
  <si>
    <t>127095031</t>
  </si>
  <si>
    <t>107</t>
  </si>
  <si>
    <t>RMAT0002</t>
  </si>
  <si>
    <t>LED koupelnové svítidlo nástěnné, LED/11W/230V/3000K/1100 lm, IP65, plastové, průměr 285 mm, výška 64 mm</t>
  </si>
  <si>
    <t>1782326743</t>
  </si>
  <si>
    <t>108</t>
  </si>
  <si>
    <t>741370034</t>
  </si>
  <si>
    <t>Montáž svítidlo žárovkové bytové nástěnné přisazené 2 zdroje nouzové</t>
  </si>
  <si>
    <t>-911250240</t>
  </si>
  <si>
    <t>109</t>
  </si>
  <si>
    <t>34835013</t>
  </si>
  <si>
    <t>svítidlo LED nouzové vestavné baterie 3h</t>
  </si>
  <si>
    <t>1727842043</t>
  </si>
  <si>
    <t>110</t>
  </si>
  <si>
    <t>741810001</t>
  </si>
  <si>
    <t>Celková prohlídka elektrického rozvodu a zařízení do 100 000,- Kč</t>
  </si>
  <si>
    <t>1076963412</t>
  </si>
  <si>
    <t>111</t>
  </si>
  <si>
    <t>741920302</t>
  </si>
  <si>
    <t>Ucpávka prostupu kabelového svazku povlakem stěna tl 100 mm zaplnění prostupu z 20% plocha otvoru 0,2 m2 požární odolnost EI 60</t>
  </si>
  <si>
    <t>1693705403</t>
  </si>
  <si>
    <t>112</t>
  </si>
  <si>
    <t>741R001</t>
  </si>
  <si>
    <t>svorka ochranného pospojení na potrubí TOP, voda    AB sv., včetně Cu pásky</t>
  </si>
  <si>
    <t>-949933071</t>
  </si>
  <si>
    <t>113</t>
  </si>
  <si>
    <t>741R002</t>
  </si>
  <si>
    <t>připojení ventilátoru 230V s vestavěným časovým doběhem</t>
  </si>
  <si>
    <t>1637112869</t>
  </si>
  <si>
    <t>114</t>
  </si>
  <si>
    <t>741R003</t>
  </si>
  <si>
    <t>svorka ochranného pospojení na potrubí VZT, zárubeň dveří</t>
  </si>
  <si>
    <t>244479861</t>
  </si>
  <si>
    <t>115</t>
  </si>
  <si>
    <t>741R004</t>
  </si>
  <si>
    <t>krabice místního ochranného pospojování KO 125 E/EQ02 s víčkem a ekvipotenciální svorkovnicí  10x6 mm2rozvodná - OSV</t>
  </si>
  <si>
    <t>1759575059</t>
  </si>
  <si>
    <t>116</t>
  </si>
  <si>
    <t>741R005</t>
  </si>
  <si>
    <t>pomocný upevňovací a spojovací materiál</t>
  </si>
  <si>
    <t>-1477412233</t>
  </si>
  <si>
    <t>117</t>
  </si>
  <si>
    <t>998741123</t>
  </si>
  <si>
    <t>Přesun hmot tonážní pro silnoproud ruční v objektech v přes 12 do 24 m</t>
  </si>
  <si>
    <t>-1452004405</t>
  </si>
  <si>
    <t>118</t>
  </si>
  <si>
    <t>998741129</t>
  </si>
  <si>
    <t>Příplatek k ručnímu přesunu hmot tonážnímu pro silnoproud za zvětšený přesun ZKD 50 m</t>
  </si>
  <si>
    <t>1475249755</t>
  </si>
  <si>
    <t>751</t>
  </si>
  <si>
    <t>Vzduchotechnika</t>
  </si>
  <si>
    <t>119</t>
  </si>
  <si>
    <t>751111133</t>
  </si>
  <si>
    <t>Montáž ventilátoru axiálního nízkotlakého potrubního základního D přes 300 do 400 mm</t>
  </si>
  <si>
    <t>-1589266660</t>
  </si>
  <si>
    <t>120</t>
  </si>
  <si>
    <t>42914530</t>
  </si>
  <si>
    <t>ventilátor axiální diagonální potrubní tříotáčkový plastový IP44 připojení D 315mm</t>
  </si>
  <si>
    <t>-1503135000</t>
  </si>
  <si>
    <t>Poznámka k položce:
Diagonální ventilátor do kruhového potrubí+ doběhový spínač
vzduchový výkon 1020 m3/hod (300 Pa); el.příkon 262 W (230 V); akust.tlak 50 dB(A) (3 m)
!ventilátor musí splňovat nařízení komise EU č. 1253/2014 ze 7.července 2014!</t>
  </si>
  <si>
    <t>121</t>
  </si>
  <si>
    <t>751322011</t>
  </si>
  <si>
    <t>Montáž talířového ventilu D do 100 mm</t>
  </si>
  <si>
    <t>-479426670</t>
  </si>
  <si>
    <t>122</t>
  </si>
  <si>
    <t>42972212</t>
  </si>
  <si>
    <t>ventil talířový pro odvod vzduchu kovový D 100mm</t>
  </si>
  <si>
    <t>1917312582</t>
  </si>
  <si>
    <t>123</t>
  </si>
  <si>
    <t>751322012</t>
  </si>
  <si>
    <t>Montáž talířového ventilu D přes 100 do 200 mm</t>
  </si>
  <si>
    <t>-1175648</t>
  </si>
  <si>
    <t>124</t>
  </si>
  <si>
    <t>42972209</t>
  </si>
  <si>
    <t>ventil talířový pro přívod vzduchu kovový D 160mm</t>
  </si>
  <si>
    <t>-1813386707</t>
  </si>
  <si>
    <t>125</t>
  </si>
  <si>
    <t>751398024</t>
  </si>
  <si>
    <t>Montáž větrací mřížky stěnové přes 0,150 do 0,200 m2</t>
  </si>
  <si>
    <t>-1264970881</t>
  </si>
  <si>
    <t>126</t>
  </si>
  <si>
    <t>42972315</t>
  </si>
  <si>
    <t>mřížka stěnová otevřená jednořadá kovová úhel lamel 0° 600x300mm</t>
  </si>
  <si>
    <t>1399629409</t>
  </si>
  <si>
    <t>127</t>
  </si>
  <si>
    <t>751398034</t>
  </si>
  <si>
    <t>Montáž ventilační mřížky do dveří nebo desek přes 0,150 do 0,200 m2</t>
  </si>
  <si>
    <t>-1465771372</t>
  </si>
  <si>
    <t>128</t>
  </si>
  <si>
    <t>42972117</t>
  </si>
  <si>
    <t>mřížka větrací do dřeva kovová 600x300mm</t>
  </si>
  <si>
    <t>1395316971</t>
  </si>
  <si>
    <t>129</t>
  </si>
  <si>
    <t>751510018</t>
  </si>
  <si>
    <t>Vzduchotechnické potrubí z pozinkovaného plechu čtyřhranné s přírubou průřezu přes 1,13 do 1,54 m2</t>
  </si>
  <si>
    <t>-350564512</t>
  </si>
  <si>
    <t>130</t>
  </si>
  <si>
    <t>751510019</t>
  </si>
  <si>
    <t>Vzduchotechnické potrubí z pozinkovaného plechu čtyřhranné s přírubou průřezu přes 1,54 do 2,01 m2</t>
  </si>
  <si>
    <t>1830334849</t>
  </si>
  <si>
    <t>131</t>
  </si>
  <si>
    <t>751510020</t>
  </si>
  <si>
    <t>Vzduchotechnické potrubí z pozinkovaného plechu čtyřhranné s přírubou průřezu přes 2,01 do 2,54 m2</t>
  </si>
  <si>
    <t>510980551</t>
  </si>
  <si>
    <t>132</t>
  </si>
  <si>
    <t>751511121</t>
  </si>
  <si>
    <t>Montáž potrubí plechového skupiny I kruhového s přírubou tloušťky plechu 0,6 mm D do 100 mm</t>
  </si>
  <si>
    <t>2021537605</t>
  </si>
  <si>
    <t>133</t>
  </si>
  <si>
    <t>42981010</t>
  </si>
  <si>
    <t>trouba spirálně vinutá Pz D 100mm, l=3000mm</t>
  </si>
  <si>
    <t>2121139371</t>
  </si>
  <si>
    <t>7*1,2 'Přepočtené koeficientem množství</t>
  </si>
  <si>
    <t>134</t>
  </si>
  <si>
    <t>751511122</t>
  </si>
  <si>
    <t>Montáž potrubí plechového skupiny I kruhového s přírubou tloušťky plechu 0,6 mm D přes 100 do 200 mm</t>
  </si>
  <si>
    <t>-1743292230</t>
  </si>
  <si>
    <t>135</t>
  </si>
  <si>
    <t>42981097</t>
  </si>
  <si>
    <t>trouba spirálně vinutá Pz D 125mm, l=3000mm</t>
  </si>
  <si>
    <t>956674801</t>
  </si>
  <si>
    <t>2*1,2 'Přepočtené koeficientem množství</t>
  </si>
  <si>
    <t>136</t>
  </si>
  <si>
    <t>42981099</t>
  </si>
  <si>
    <t>trouba spirálně vinutá Pz D 160mm, l=3000mm</t>
  </si>
  <si>
    <t>-471001357</t>
  </si>
  <si>
    <t>5*1,2 'Přepočtené koeficientem množství</t>
  </si>
  <si>
    <t>137</t>
  </si>
  <si>
    <t>42981101</t>
  </si>
  <si>
    <t>trouba spirálně vinutá Pz D 180mm, l=3000mm</t>
  </si>
  <si>
    <t>-1915320536</t>
  </si>
  <si>
    <t>138</t>
  </si>
  <si>
    <t>751511123</t>
  </si>
  <si>
    <t>Montáž potrubí plechového skupiny I kruhového s přírubou tloušťky plechu 0,6 mm D přes 200 do 300 mm</t>
  </si>
  <si>
    <t>1681349714</t>
  </si>
  <si>
    <t>139</t>
  </si>
  <si>
    <t>42981102</t>
  </si>
  <si>
    <t>trouba spirálně vinutá Pz D 224mm, l=3000mm</t>
  </si>
  <si>
    <t>1248107777</t>
  </si>
  <si>
    <t>3*1,2 'Přepočtené koeficientem množství</t>
  </si>
  <si>
    <t>140</t>
  </si>
  <si>
    <t>751511124</t>
  </si>
  <si>
    <t>Montáž potrubí plechového skupiny I kruhového s přírubou tloušťky plechu 0,6 mm D přes 300 do 400 mm</t>
  </si>
  <si>
    <t>-1289539017</t>
  </si>
  <si>
    <t>141</t>
  </si>
  <si>
    <t>42981106</t>
  </si>
  <si>
    <t>trouba spirálně vinutá Pz D 315mm, l=3000mm</t>
  </si>
  <si>
    <t>-466802662</t>
  </si>
  <si>
    <t>1,5*1,2 'Přepočtené koeficientem množství</t>
  </si>
  <si>
    <t>142</t>
  </si>
  <si>
    <t>751514664</t>
  </si>
  <si>
    <t>Montáž škrtící klapky nebo zpětné klapky do plechového potrubí kruhové s přírubou D přes 300 do 400 mm</t>
  </si>
  <si>
    <t>-927570158</t>
  </si>
  <si>
    <t>143</t>
  </si>
  <si>
    <t>42981009</t>
  </si>
  <si>
    <t>klapka kruhová regulační Pz D 315mm</t>
  </si>
  <si>
    <t>-1626201483</t>
  </si>
  <si>
    <t>144</t>
  </si>
  <si>
    <t>751514719</t>
  </si>
  <si>
    <t>Montáž protidešťové stříšky nebo výfukové hlavice do plechového potrubí čtyřhranné s přírubou přes 0,490 do 0,560 m2</t>
  </si>
  <si>
    <t>776690847</t>
  </si>
  <si>
    <t>145</t>
  </si>
  <si>
    <t>42972639.R01</t>
  </si>
  <si>
    <t>Výfukový kus atyp 355x 900 mm se sítí proti vniknutí hmyzu a drobného ptactva</t>
  </si>
  <si>
    <t>-1593981487</t>
  </si>
  <si>
    <t>146</t>
  </si>
  <si>
    <t>751572031.R1</t>
  </si>
  <si>
    <t>Uchycení potrubí kruhového D do 100 mm</t>
  </si>
  <si>
    <t>-719305969</t>
  </si>
  <si>
    <t>147</t>
  </si>
  <si>
    <t>751572032.R1</t>
  </si>
  <si>
    <t>Uchycení potrubí kruhového D přes 100 do 200 mm</t>
  </si>
  <si>
    <t>-1003185161</t>
  </si>
  <si>
    <t>148</t>
  </si>
  <si>
    <t>751572033.R1</t>
  </si>
  <si>
    <t>Uchycení potrubí kruhového D přes 200 do 300 mm</t>
  </si>
  <si>
    <t>772857683</t>
  </si>
  <si>
    <t>149</t>
  </si>
  <si>
    <t>751572034.R1</t>
  </si>
  <si>
    <t>Uchycení potrubí kruhového D přes 300 do 400 mm</t>
  </si>
  <si>
    <t>1912030648</t>
  </si>
  <si>
    <t>150</t>
  </si>
  <si>
    <t>998751122</t>
  </si>
  <si>
    <t>Přesun hmot tonážní pro vzduchotechniku ruční v objektech v přes 12 do 24 m</t>
  </si>
  <si>
    <t>-1382224956</t>
  </si>
  <si>
    <t>151</t>
  </si>
  <si>
    <t>998751129</t>
  </si>
  <si>
    <t>Příplatek k ručnímu přesunu hmot tonážnímu pro vzduchotechniku za zvětšený přesun za ZKD 50 m</t>
  </si>
  <si>
    <t>-481555251</t>
  </si>
  <si>
    <t>761</t>
  </si>
  <si>
    <t>Konstrukce prosvětlovací</t>
  </si>
  <si>
    <t>152</t>
  </si>
  <si>
    <t>761111114</t>
  </si>
  <si>
    <t>Stěna zděná ze skleněných tvárnic 190x190x80 mm bezbarvých lesklých dezén struktura</t>
  </si>
  <si>
    <t>-1394381627</t>
  </si>
  <si>
    <t>153</t>
  </si>
  <si>
    <t>998761123</t>
  </si>
  <si>
    <t>Přesun hmot tonážní pro konstrukce prosvětlovací ruční v objektech v přes 12 do 24 m</t>
  </si>
  <si>
    <t>638794730</t>
  </si>
  <si>
    <t>154</t>
  </si>
  <si>
    <t>998761129</t>
  </si>
  <si>
    <t>Příplatek k ručnímu přesunu hmot tonážnímu pro konstrukce prosvětlovací za zvětšený přesun ZKD 50 m</t>
  </si>
  <si>
    <t>-42751923</t>
  </si>
  <si>
    <t>763</t>
  </si>
  <si>
    <t>Konstrukce suché výstavby</t>
  </si>
  <si>
    <t>155</t>
  </si>
  <si>
    <t>763121714</t>
  </si>
  <si>
    <t>SDK stěna předsazená základní penetrační nátěr</t>
  </si>
  <si>
    <t>-675914452</t>
  </si>
  <si>
    <t>156</t>
  </si>
  <si>
    <t>763164561</t>
  </si>
  <si>
    <t>SDK obklad kcí tvaru L š přes 0,8 m desky 1xH2 12,5</t>
  </si>
  <si>
    <t>-466846306</t>
  </si>
  <si>
    <t>157</t>
  </si>
  <si>
    <t>763172324</t>
  </si>
  <si>
    <t>Montáž dvířek revizních jednoplášťových SDK kcí vel. 500x500 mm pro příčky a předsazené stěny</t>
  </si>
  <si>
    <t>-1230644091</t>
  </si>
  <si>
    <t>158</t>
  </si>
  <si>
    <t>59030713</t>
  </si>
  <si>
    <t>dvířka revizní jednokřídlá s automatickým zámkem 500x500mm</t>
  </si>
  <si>
    <t>1388824403</t>
  </si>
  <si>
    <t>159</t>
  </si>
  <si>
    <t>763172347</t>
  </si>
  <si>
    <t>Montáž dvířek revizních jednoplášťových SDK kcí ostatních vel. do 0,16 m2 pro příčky a předsazené stěny</t>
  </si>
  <si>
    <t>453955841</t>
  </si>
  <si>
    <t>160</t>
  </si>
  <si>
    <t>59030750</t>
  </si>
  <si>
    <t>dvířka revizní jednokřídlá s automatickým zámkem 200x150mm</t>
  </si>
  <si>
    <t>1256200992</t>
  </si>
  <si>
    <t>161</t>
  </si>
  <si>
    <t>763181311</t>
  </si>
  <si>
    <t>Montáž jednokřídlové kovové zárubně do SDK příčky</t>
  </si>
  <si>
    <t>-805914996</t>
  </si>
  <si>
    <t>162</t>
  </si>
  <si>
    <t>55331588</t>
  </si>
  <si>
    <t>zárubeň jednokřídlá ocelová pro sádrokartonové příčky tl stěny 75-100mm rozměru 600/1970, 2100mm</t>
  </si>
  <si>
    <t>-402030244</t>
  </si>
  <si>
    <t>Poznámka k položce:
S, SH, SP</t>
  </si>
  <si>
    <t>163</t>
  </si>
  <si>
    <t>998763333</t>
  </si>
  <si>
    <t>Přesun hmot tonážní pro konstrukce montované z desek ruční v objektech v přes 12 do 24 m</t>
  </si>
  <si>
    <t>903198942</t>
  </si>
  <si>
    <t>164</t>
  </si>
  <si>
    <t>998763339</t>
  </si>
  <si>
    <t>Příplatek k ručnímu přesunu hmot tonážnímu pro konstrukce montované z desek za zvětšený přesun ZKD 50 m</t>
  </si>
  <si>
    <t>-1460565350</t>
  </si>
  <si>
    <t>766</t>
  </si>
  <si>
    <t>Konstrukce truhlářské</t>
  </si>
  <si>
    <t>165</t>
  </si>
  <si>
    <t>766660001</t>
  </si>
  <si>
    <t>Montáž dveřních křídel otvíravých jednokřídlových š do 0,8 m do ocelové zárubně</t>
  </si>
  <si>
    <t>1125751503</t>
  </si>
  <si>
    <t>166</t>
  </si>
  <si>
    <t>61162018.R01</t>
  </si>
  <si>
    <t>dveře jednokřídlé vysokotlaký laminát 600x1970-2100mm - dle PD</t>
  </si>
  <si>
    <t>-1418153109</t>
  </si>
  <si>
    <t>167</t>
  </si>
  <si>
    <t>766660730</t>
  </si>
  <si>
    <t>Montáž dveřního interiérového kování - WC kliky se zámkem</t>
  </si>
  <si>
    <t>-1049284613</t>
  </si>
  <si>
    <t>168</t>
  </si>
  <si>
    <t>54914128</t>
  </si>
  <si>
    <t>kování rozetové spodní pro WC</t>
  </si>
  <si>
    <t>-304769044</t>
  </si>
  <si>
    <t>169</t>
  </si>
  <si>
    <t>766691914</t>
  </si>
  <si>
    <t>Vyvěšení nebo zavěšení dřevěných křídel dveří pl do 2 m2</t>
  </si>
  <si>
    <t>924355263</t>
  </si>
  <si>
    <t>170</t>
  </si>
  <si>
    <t>766821145</t>
  </si>
  <si>
    <t>Montáž dveřního dorazu</t>
  </si>
  <si>
    <t>460702236</t>
  </si>
  <si>
    <t>171</t>
  </si>
  <si>
    <t>RMAT0001</t>
  </si>
  <si>
    <t>doraz dveřní</t>
  </si>
  <si>
    <t>-343231009</t>
  </si>
  <si>
    <t>172</t>
  </si>
  <si>
    <t>766R001</t>
  </si>
  <si>
    <t>Renovace, nátěr stávajících dřevěných oken  (dle posouzení)</t>
  </si>
  <si>
    <t>497910837</t>
  </si>
  <si>
    <t>173</t>
  </si>
  <si>
    <t>766R002</t>
  </si>
  <si>
    <t>Renovace, nátěr stávajících vchodových dveří vč. zárubně</t>
  </si>
  <si>
    <t>553114224</t>
  </si>
  <si>
    <t>174</t>
  </si>
  <si>
    <t>998766123</t>
  </si>
  <si>
    <t>Přesun hmot tonážní pro kce truhlářské ruční v objektech v přes 12 do 24 m</t>
  </si>
  <si>
    <t>1744781665</t>
  </si>
  <si>
    <t>175</t>
  </si>
  <si>
    <t>998766129</t>
  </si>
  <si>
    <t>Příplatek k ručnímu přesunu hmot tonážnímu pro kce truhlářské za zvětšený přesun ZKD 50 m</t>
  </si>
  <si>
    <t>518506361</t>
  </si>
  <si>
    <t>771</t>
  </si>
  <si>
    <t>Podlahy z dlaždic</t>
  </si>
  <si>
    <t>176</t>
  </si>
  <si>
    <t>771121011</t>
  </si>
  <si>
    <t>Nátěr penetrační na podlahu</t>
  </si>
  <si>
    <t>-553084175</t>
  </si>
  <si>
    <t>177</t>
  </si>
  <si>
    <t>771151022.R01</t>
  </si>
  <si>
    <t>Samonivelační stěrka podlah pevnosti 40 MPa tl přes 3 do 5 mm včetně vyztužení vlákny</t>
  </si>
  <si>
    <t>1451963588</t>
  </si>
  <si>
    <t>178</t>
  </si>
  <si>
    <t>771151022.R02</t>
  </si>
  <si>
    <t>Vyspádování podkladu pod mozaiku</t>
  </si>
  <si>
    <t>2129836238</t>
  </si>
  <si>
    <t>179</t>
  </si>
  <si>
    <t>771474112</t>
  </si>
  <si>
    <t>Montáž soklů z dlaždic keramických rovných lepených cementovým flexibilním lepidlem v přes 65 do 90 mm</t>
  </si>
  <si>
    <t>-1772079208</t>
  </si>
  <si>
    <t>180</t>
  </si>
  <si>
    <t>59761184</t>
  </si>
  <si>
    <t>sokl keramický mrazuvzdorný povrch hladký/matný tl do 10mm výšky přes 65 do 90mm</t>
  </si>
  <si>
    <t>-885299393</t>
  </si>
  <si>
    <t>9*1,1 'Přepočtené koeficientem množství</t>
  </si>
  <si>
    <t>181</t>
  </si>
  <si>
    <t>771574437</t>
  </si>
  <si>
    <t>Montáž podlah keramických reliéfních nebo z dekorů lepených cementovým flexibilním lepidlem přes 12 do 19 ks/m2</t>
  </si>
  <si>
    <t>-1584059716</t>
  </si>
  <si>
    <t>182</t>
  </si>
  <si>
    <t>59761171</t>
  </si>
  <si>
    <t>dlažba keramická slinutá mrazuvzdorná R10/A povrch hladký/matný tl do 10mm přes 22 do 25ks/m2</t>
  </si>
  <si>
    <t>925854574</t>
  </si>
  <si>
    <t>15,5*1,1 'Přepočtené koeficientem množství</t>
  </si>
  <si>
    <t>183</t>
  </si>
  <si>
    <t>771584411</t>
  </si>
  <si>
    <t>Montáž podlah z keramické mozaiky lepené cementovým flexibilním lepidlem základní prvek do 200 ks/m2</t>
  </si>
  <si>
    <t>-1931787359</t>
  </si>
  <si>
    <t>184</t>
  </si>
  <si>
    <t>59761213</t>
  </si>
  <si>
    <t>mozaika keramická nemrazuvzdorná lepená na síti R10/A povrch hladký/matný tl do 10mm základní prvek do 200ks/m2</t>
  </si>
  <si>
    <t>-1062097065</t>
  </si>
  <si>
    <t>4,5*1,1 'Přepočtené koeficientem množství</t>
  </si>
  <si>
    <t>185</t>
  </si>
  <si>
    <t>771591115</t>
  </si>
  <si>
    <t>Podlahy spárování silikonem</t>
  </si>
  <si>
    <t>-284502931</t>
  </si>
  <si>
    <t>186</t>
  </si>
  <si>
    <t>771592011</t>
  </si>
  <si>
    <t>Čištění vnitřních ploch podlah nebo schodišť po položení dlažby chemickými prostředky</t>
  </si>
  <si>
    <t>2018866220</t>
  </si>
  <si>
    <t>187</t>
  </si>
  <si>
    <t>998771123</t>
  </si>
  <si>
    <t>Přesun hmot tonážní pro podlahy z dlaždic ruční v objektech v přes 12 do 24 m</t>
  </si>
  <si>
    <t>-1069278880</t>
  </si>
  <si>
    <t>188</t>
  </si>
  <si>
    <t>998771129</t>
  </si>
  <si>
    <t>Příplatek k ručnímu přesunu hmot tonážnímu pro podlahy z dlaždic za zvětšený přesun ZKD 50 m</t>
  </si>
  <si>
    <t>999745811</t>
  </si>
  <si>
    <t>781</t>
  </si>
  <si>
    <t>Dokončovací práce - obklady</t>
  </si>
  <si>
    <t>189</t>
  </si>
  <si>
    <t>781111011</t>
  </si>
  <si>
    <t>Ometení (oprášení) stěny při přípravě podkladu</t>
  </si>
  <si>
    <t>-1908826588</t>
  </si>
  <si>
    <t>190</t>
  </si>
  <si>
    <t>781121011</t>
  </si>
  <si>
    <t>Nátěr penetrační na stěnu</t>
  </si>
  <si>
    <t>-1408665143</t>
  </si>
  <si>
    <t>191</t>
  </si>
  <si>
    <t>781131112</t>
  </si>
  <si>
    <t>Izolace pod obklad nátěrem nebo stěrkou ve dvou vrstvách</t>
  </si>
  <si>
    <t>-1284535188</t>
  </si>
  <si>
    <t>pod obklad a dlažbu</t>
  </si>
  <si>
    <t>192</t>
  </si>
  <si>
    <t>781131264</t>
  </si>
  <si>
    <t>Izolace pod obklad těsnícími pásy mezi podlahou a stěnou</t>
  </si>
  <si>
    <t>836466301</t>
  </si>
  <si>
    <t>193</t>
  </si>
  <si>
    <t>781151031</t>
  </si>
  <si>
    <t>Celoplošné vyrovnání podkladu stěrkou tl 3 mm</t>
  </si>
  <si>
    <t>1101006178</t>
  </si>
  <si>
    <t>194</t>
  </si>
  <si>
    <t>781151041</t>
  </si>
  <si>
    <t>Příplatek k cenám celoplošné vyrovnání stěrkou za každý další 1 mm přes tl 3 mm</t>
  </si>
  <si>
    <t>-1157724279</t>
  </si>
  <si>
    <t>195</t>
  </si>
  <si>
    <t>781472221</t>
  </si>
  <si>
    <t>Montáž obkladů keramických hladkých lepených cementovým flexibilním lepidlem přes 35 do 45 ks/m2</t>
  </si>
  <si>
    <t>-1014012103</t>
  </si>
  <si>
    <t>196</t>
  </si>
  <si>
    <t>59761706</t>
  </si>
  <si>
    <t>obklad keramický nemrazuvzdorný povrch hladký/lesklý tl do 10mm přes 35 do 45ks/m2</t>
  </si>
  <si>
    <t>-1664818272</t>
  </si>
  <si>
    <t>38,5*1,1 'Přepočtené koeficientem množství</t>
  </si>
  <si>
    <t>197</t>
  </si>
  <si>
    <t>781473810</t>
  </si>
  <si>
    <t>Demontáž obkladů z obkladaček keramických lepených</t>
  </si>
  <si>
    <t>1708171673</t>
  </si>
  <si>
    <t>198</t>
  </si>
  <si>
    <t>781492251</t>
  </si>
  <si>
    <t>Montáž profilů ukončovacích lepených flexibilním cementovým lepidlem</t>
  </si>
  <si>
    <t>-1150985389</t>
  </si>
  <si>
    <t>199</t>
  </si>
  <si>
    <t>19416012</t>
  </si>
  <si>
    <t>lišta ukončovací nerezová 10mm</t>
  </si>
  <si>
    <t>936117054</t>
  </si>
  <si>
    <t>43*1,05 'Přepočtené koeficientem množství</t>
  </si>
  <si>
    <t>200</t>
  </si>
  <si>
    <t>781495141</t>
  </si>
  <si>
    <t>Průnik obkladem kruhový do DN 30</t>
  </si>
  <si>
    <t>-949539250</t>
  </si>
  <si>
    <t>201</t>
  </si>
  <si>
    <t>781495142</t>
  </si>
  <si>
    <t>Průnik obkladem kruhový přes DN 30 do DN 90</t>
  </si>
  <si>
    <t>-2076187230</t>
  </si>
  <si>
    <t>202</t>
  </si>
  <si>
    <t>781495211</t>
  </si>
  <si>
    <t>Čištění vnitřních ploch stěn po provedení obkladu chemickými prostředky</t>
  </si>
  <si>
    <t>111290793</t>
  </si>
  <si>
    <t>203</t>
  </si>
  <si>
    <t>998781123</t>
  </si>
  <si>
    <t>Přesun hmot tonážní pro obklady keramické ruční v objektech v přes 12 do 24 m</t>
  </si>
  <si>
    <t>1819779287</t>
  </si>
  <si>
    <t>204</t>
  </si>
  <si>
    <t>998781129</t>
  </si>
  <si>
    <t>Příplatek k ručnímu přesunu hmot tonážnímu pro obklady keramické za zvětšený přesun ZKD 50 m</t>
  </si>
  <si>
    <t>1554476913</t>
  </si>
  <si>
    <t>783</t>
  </si>
  <si>
    <t>Dokončovací práce - nátěry</t>
  </si>
  <si>
    <t>205</t>
  </si>
  <si>
    <t>783301313</t>
  </si>
  <si>
    <t>Odmaštění zámečnických konstrukcí ředidlovým odmašťovačem</t>
  </si>
  <si>
    <t>-1838499484</t>
  </si>
  <si>
    <t>206</t>
  </si>
  <si>
    <t>783301401</t>
  </si>
  <si>
    <t>Ometení zámečnických konstrukcí</t>
  </si>
  <si>
    <t>-446131546</t>
  </si>
  <si>
    <t>207</t>
  </si>
  <si>
    <t>783334101</t>
  </si>
  <si>
    <t>Základní jednonásobný epoxidový nátěr zámečnických konstrukcí</t>
  </si>
  <si>
    <t>-721498665</t>
  </si>
  <si>
    <t>208</t>
  </si>
  <si>
    <t>783335101</t>
  </si>
  <si>
    <t>Mezinátěr jednonásobný epoxidový mezinátěr zámečnických konstrukcí</t>
  </si>
  <si>
    <t>-1475963641</t>
  </si>
  <si>
    <t>209</t>
  </si>
  <si>
    <t>783337101</t>
  </si>
  <si>
    <t>Krycí jednonásobný epoxidový nátěr zámečnických konstrukcí</t>
  </si>
  <si>
    <t>-1717361353</t>
  </si>
  <si>
    <t>210</t>
  </si>
  <si>
    <t>783601715</t>
  </si>
  <si>
    <t>Odmaštění ředidlovým odmašťovačem potrubí DN do 50 mm</t>
  </si>
  <si>
    <t>1898347953</t>
  </si>
  <si>
    <t>211</t>
  </si>
  <si>
    <t>783614551</t>
  </si>
  <si>
    <t>Základní jednonásobný syntetický nátěr potrubí DN do 50 mm</t>
  </si>
  <si>
    <t>-1679657100</t>
  </si>
  <si>
    <t>212</t>
  </si>
  <si>
    <t>783615551</t>
  </si>
  <si>
    <t>Mezinátěr jednonásobný syntetický nátěr potrubí DN do 50 mm</t>
  </si>
  <si>
    <t>1965526182</t>
  </si>
  <si>
    <t>213</t>
  </si>
  <si>
    <t>783617631</t>
  </si>
  <si>
    <t>Krycí dvojnásobný syntetický nátěr potrubí přes DN 50 do DN 100 mm</t>
  </si>
  <si>
    <t>-1193759813</t>
  </si>
  <si>
    <t>214</t>
  </si>
  <si>
    <t>783R001</t>
  </si>
  <si>
    <t xml:space="preserve">Nátěr otopných těles </t>
  </si>
  <si>
    <t>1609642639</t>
  </si>
  <si>
    <t>784</t>
  </si>
  <si>
    <t>Dokončovací práce - malby a tapety</t>
  </si>
  <si>
    <t>215</t>
  </si>
  <si>
    <t>784111001</t>
  </si>
  <si>
    <t>Oprášení (ometení ) podkladu v místnostech v do 3,80 m</t>
  </si>
  <si>
    <t>-1092599402</t>
  </si>
  <si>
    <t>216</t>
  </si>
  <si>
    <t>784121001</t>
  </si>
  <si>
    <t>Oškrabání malby v místnostech v do 3,80 m</t>
  </si>
  <si>
    <t>-1683786291</t>
  </si>
  <si>
    <t>"stěny" 15</t>
  </si>
  <si>
    <t>"stropy" 21.5</t>
  </si>
  <si>
    <t>217</t>
  </si>
  <si>
    <t>784121011</t>
  </si>
  <si>
    <t>Rozmývání podkladu po oškrabání malby v místnostech v do 3,80 m</t>
  </si>
  <si>
    <t>1186329634</t>
  </si>
  <si>
    <t>218</t>
  </si>
  <si>
    <t>784181101</t>
  </si>
  <si>
    <t>Základní akrylátová jednonásobná bezbarvá penetrace podkladu v místnostech v do 3,80 m</t>
  </si>
  <si>
    <t>1161455956</t>
  </si>
  <si>
    <t>219</t>
  </si>
  <si>
    <t>784211131</t>
  </si>
  <si>
    <t>Dvojnásobné bílé malby ze směsí za mokra minimálně oděruvzdorných v místnostech do 3,80 m</t>
  </si>
  <si>
    <t>1848789535</t>
  </si>
  <si>
    <t>Práce a dodávky M</t>
  </si>
  <si>
    <t>46-M</t>
  </si>
  <si>
    <t>Zemní práce při extr.mont.pracích</t>
  </si>
  <si>
    <t>220</t>
  </si>
  <si>
    <t>460941211</t>
  </si>
  <si>
    <t>Vyplnění a omítnutí rýh při elektroinstalacích ve stěnách hl do 3 cm a š do 3 cm</t>
  </si>
  <si>
    <t>-649931794</t>
  </si>
  <si>
    <t>221</t>
  </si>
  <si>
    <t>468081322</t>
  </si>
  <si>
    <t>Vybourání otvorů pro elektroinstalace ve zdivu cihelném pl přes 0,0225 do 0,09 m2 tl přes 15 do 30 cm</t>
  </si>
  <si>
    <t>1995286160</t>
  </si>
  <si>
    <t>222</t>
  </si>
  <si>
    <t>468081324</t>
  </si>
  <si>
    <t>Vybourání otvorů pro elektroinstalace ve zdivu cihelném pl přes 0,0225 do 0,09 m2 tl přes 45 do 60 cm</t>
  </si>
  <si>
    <t>326494947</t>
  </si>
  <si>
    <t>223</t>
  </si>
  <si>
    <t>468091321</t>
  </si>
  <si>
    <t>Vysekání kapes a výklenků v cihel zdivu pro elektroinstalační zařízení pl do 0,1 m2 a hl do 15 cm</t>
  </si>
  <si>
    <t>-2110665601</t>
  </si>
  <si>
    <t>224</t>
  </si>
  <si>
    <t>468091322</t>
  </si>
  <si>
    <t>Vysekání kapes a výklenků v cihel zdivu pro elektroinstalační zařízení pl do 0,1 m2 a hl přes 15 do 30 cm</t>
  </si>
  <si>
    <t>-337590039</t>
  </si>
  <si>
    <t>225</t>
  </si>
  <si>
    <t>468111111</t>
  </si>
  <si>
    <t>Frézování drážek pro vodiče ve stěnách z cihel do 3x3 cm</t>
  </si>
  <si>
    <t>120133260</t>
  </si>
  <si>
    <t>226</t>
  </si>
  <si>
    <t>469971111</t>
  </si>
  <si>
    <t>Svislá doprava suti a vybouraných hmot při elektromontážích za první podlaží</t>
  </si>
  <si>
    <t>-1053848528</t>
  </si>
  <si>
    <t>227</t>
  </si>
  <si>
    <t>469971121</t>
  </si>
  <si>
    <t>Příplatek ke svislé dopravě suti a vybouraných hmot při elektromontážích za každé další podlaží</t>
  </si>
  <si>
    <t>1480142036</t>
  </si>
  <si>
    <t>1,805*3 'Přepočtené koeficientem množství</t>
  </si>
  <si>
    <t>228</t>
  </si>
  <si>
    <t>469972111</t>
  </si>
  <si>
    <t>Odvoz suti a vybouraných hmot při elektromontážích do 1 km</t>
  </si>
  <si>
    <t>-1947740296</t>
  </si>
  <si>
    <t>229</t>
  </si>
  <si>
    <t>469972121</t>
  </si>
  <si>
    <t>Příplatek k odvozu suti a vybouraných hmot při elektromontážích za každý další 1 km</t>
  </si>
  <si>
    <t>1837847825</t>
  </si>
  <si>
    <t>1,805*30 'Přepočtené koeficientem množství</t>
  </si>
  <si>
    <t>230</t>
  </si>
  <si>
    <t>469973113</t>
  </si>
  <si>
    <t>Poplatek za uložení na skládce (skládkovné) stavebního odpadu cihelného kód odpadu 17 01 02</t>
  </si>
  <si>
    <t>460471548</t>
  </si>
  <si>
    <t>231</t>
  </si>
  <si>
    <t>469981111</t>
  </si>
  <si>
    <t>Přesun hmot pro pomocné stavební práce při elektromotážích</t>
  </si>
  <si>
    <t>2065186292</t>
  </si>
  <si>
    <t>HZS</t>
  </si>
  <si>
    <t>Hodinové zúčtovací sazby</t>
  </si>
  <si>
    <t>232</t>
  </si>
  <si>
    <t>HZS2231</t>
  </si>
  <si>
    <t>Hodinová zúčtovací sazba elektrikář</t>
  </si>
  <si>
    <t>hod</t>
  </si>
  <si>
    <t>512</t>
  </si>
  <si>
    <t>250836075</t>
  </si>
  <si>
    <t>práce demontážní</t>
  </si>
  <si>
    <t>úprava patrového rozvaděče pro osazení 6x modul TE nových přístrojů, včetně zapojení</t>
  </si>
  <si>
    <t>VRN</t>
  </si>
  <si>
    <t>Vedlejší rozpočtové náklady</t>
  </si>
  <si>
    <t>VRN3</t>
  </si>
  <si>
    <t>Zařízení staveniště</t>
  </si>
  <si>
    <t>233</t>
  </si>
  <si>
    <t>030001000</t>
  </si>
  <si>
    <t>…</t>
  </si>
  <si>
    <t>1024</t>
  </si>
  <si>
    <t>2101537576</t>
  </si>
  <si>
    <t>Poznámka k položce:
2%</t>
  </si>
  <si>
    <t>VRN4</t>
  </si>
  <si>
    <t>Inženýrská činnost</t>
  </si>
  <si>
    <t>234</t>
  </si>
  <si>
    <t>045002000</t>
  </si>
  <si>
    <t>Kompletační a koordinační činnost</t>
  </si>
  <si>
    <t>914719724</t>
  </si>
  <si>
    <t xml:space="preserve">Poznámka k položce:
3%
</t>
  </si>
  <si>
    <t>VRN6</t>
  </si>
  <si>
    <t>Územní vlivy</t>
  </si>
  <si>
    <t>235</t>
  </si>
  <si>
    <t>060001000</t>
  </si>
  <si>
    <t>1511555821</t>
  </si>
  <si>
    <t>Poznámka k položce:
3%</t>
  </si>
  <si>
    <t>VRN7</t>
  </si>
  <si>
    <t>Provozní vlivy</t>
  </si>
  <si>
    <t>236</t>
  </si>
  <si>
    <t>070001000</t>
  </si>
  <si>
    <t>662145139</t>
  </si>
  <si>
    <t xml:space="preserve">Poznámka k položce:
2%
</t>
  </si>
  <si>
    <t>02 - Sociálky B - 3.np</t>
  </si>
  <si>
    <t>03 - Sociálky B - 4.np</t>
  </si>
  <si>
    <t>04 - Sociálky B - 5.np</t>
  </si>
  <si>
    <t>05 - Sociálky B - 6.np</t>
  </si>
  <si>
    <t>06 - Sociálky B - 7.np</t>
  </si>
  <si>
    <t>2 - Havarijní oprava sociálního 1.pp+1.np</t>
  </si>
  <si>
    <t xml:space="preserve">    764 - Konstrukce klempířské</t>
  </si>
  <si>
    <t>-2055294001</t>
  </si>
  <si>
    <t>342272235</t>
  </si>
  <si>
    <t>Příčka z pórobetonových hladkých tvárnic na tenkovrstvou maltu tl 125 mm</t>
  </si>
  <si>
    <t>-974401110</t>
  </si>
  <si>
    <t>822221862</t>
  </si>
  <si>
    <t>1240063824</t>
  </si>
  <si>
    <t>-1575956670</t>
  </si>
  <si>
    <t>1036665104</t>
  </si>
  <si>
    <t>-170610666</t>
  </si>
  <si>
    <t>54238556</t>
  </si>
  <si>
    <t>-309971965</t>
  </si>
  <si>
    <t>1086614705</t>
  </si>
  <si>
    <t>-213195450</t>
  </si>
  <si>
    <t>-2061999564</t>
  </si>
  <si>
    <t>(48+49)*2</t>
  </si>
  <si>
    <t>-1660123646</t>
  </si>
  <si>
    <t>500653215</t>
  </si>
  <si>
    <t>-1978141469</t>
  </si>
  <si>
    <t>0,33</t>
  </si>
  <si>
    <t>-130900307</t>
  </si>
  <si>
    <t>-595553111</t>
  </si>
  <si>
    <t>43,2+35,3</t>
  </si>
  <si>
    <t>1975303267</t>
  </si>
  <si>
    <t>97996956</t>
  </si>
  <si>
    <t>2026167132</t>
  </si>
  <si>
    <t>7,4</t>
  </si>
  <si>
    <t>-861780014</t>
  </si>
  <si>
    <t>0,3</t>
  </si>
  <si>
    <t>1771615746</t>
  </si>
  <si>
    <t>78,5*0,07</t>
  </si>
  <si>
    <t>228108456</t>
  </si>
  <si>
    <t>968062244</t>
  </si>
  <si>
    <t>Vybourání dřevěných rámů oken jednoduchých včetně křídel pl do 1 m2</t>
  </si>
  <si>
    <t>-273557485</t>
  </si>
  <si>
    <t>-1908051953</t>
  </si>
  <si>
    <t>2105900355</t>
  </si>
  <si>
    <t>0,07</t>
  </si>
  <si>
    <t>997013212</t>
  </si>
  <si>
    <t>Vnitrostaveništní doprava suti a vybouraných hmot pro budovy v přes 6 do 9 m ručně</t>
  </si>
  <si>
    <t>-1888753566</t>
  </si>
  <si>
    <t>-722474604</t>
  </si>
  <si>
    <t>51,012*30 'Přepočtené koeficientem množství</t>
  </si>
  <si>
    <t>2060732470</t>
  </si>
  <si>
    <t>842411740</t>
  </si>
  <si>
    <t>-308292147</t>
  </si>
  <si>
    <t>119113206</t>
  </si>
  <si>
    <t>-1503064176</t>
  </si>
  <si>
    <t>-132734096</t>
  </si>
  <si>
    <t>-119982765</t>
  </si>
  <si>
    <t>721174045.R01</t>
  </si>
  <si>
    <t>Potrubí kanalizační z PP připojovací DN 125</t>
  </si>
  <si>
    <t>1680549321</t>
  </si>
  <si>
    <t>-1925073774</t>
  </si>
  <si>
    <t>998721114</t>
  </si>
  <si>
    <t>Přesun hmot tonážní pro vnitřní kanalizaci s omezením mechanizace v objektech v přes 24 do 36 m</t>
  </si>
  <si>
    <t>121575910</t>
  </si>
  <si>
    <t>-169739449</t>
  </si>
  <si>
    <t>"SV" 48</t>
  </si>
  <si>
    <t>"TV" 35</t>
  </si>
  <si>
    <t>-1626101131</t>
  </si>
  <si>
    <t>"SV"27</t>
  </si>
  <si>
    <t>"TV" 20</t>
  </si>
  <si>
    <t>1299523513</t>
  </si>
  <si>
    <t>"SV" 18</t>
  </si>
  <si>
    <t>"TV" 18</t>
  </si>
  <si>
    <t>-1520496220</t>
  </si>
  <si>
    <t>"SV"3</t>
  </si>
  <si>
    <t>-903530996</t>
  </si>
  <si>
    <t>"TV"8</t>
  </si>
  <si>
    <t>-1925405228</t>
  </si>
  <si>
    <t>310300250</t>
  </si>
  <si>
    <t>814921158</t>
  </si>
  <si>
    <t>-819494791</t>
  </si>
  <si>
    <t>1933821897</t>
  </si>
  <si>
    <t>944432795</t>
  </si>
  <si>
    <t>502240520</t>
  </si>
  <si>
    <t>1121471814</t>
  </si>
  <si>
    <t>722232062</t>
  </si>
  <si>
    <t>Kohout kulový přímý G 3/4" PN 42 do 185°C vnitřní závit s vypouštěním</t>
  </si>
  <si>
    <t>-432086041</t>
  </si>
  <si>
    <t>722232066</t>
  </si>
  <si>
    <t>Kohout kulový přímý G 2" PN 42 do 185°C vnitřní závit s vypouštěním</t>
  </si>
  <si>
    <t>1979805911</t>
  </si>
  <si>
    <t>722240123</t>
  </si>
  <si>
    <t>Kohout kulový plastový PPR DN 25</t>
  </si>
  <si>
    <t>125378349</t>
  </si>
  <si>
    <t>-98044998</t>
  </si>
  <si>
    <t>1557003933</t>
  </si>
  <si>
    <t>-2095875852</t>
  </si>
  <si>
    <t>998722114</t>
  </si>
  <si>
    <t>Přesun hmot tonážní pro vnitřní vodovod s omezením mechanizace v objektech v přes 24 do 36 m</t>
  </si>
  <si>
    <t>1944870002</t>
  </si>
  <si>
    <t>712551250</t>
  </si>
  <si>
    <t>Umyvadlo keramické bílé šířky 550 mm bez krytu na sifon připevněné na stěnu šrouby - U1</t>
  </si>
  <si>
    <t>752404718</t>
  </si>
  <si>
    <t>725211602.R1</t>
  </si>
  <si>
    <t>Umyvadlo keramické bílé  - U14, specifikace a provedení zcela dle PD</t>
  </si>
  <si>
    <t>1739683075</t>
  </si>
  <si>
    <t>1226318979</t>
  </si>
  <si>
    <t>725821325</t>
  </si>
  <si>
    <t>Baterie dřezová stojánková páková s otáčivým kulatým ústím a délkou ramínka 220 mm</t>
  </si>
  <si>
    <t>-1035839614</t>
  </si>
  <si>
    <t>725821325.R01</t>
  </si>
  <si>
    <t>Dodávka a montáž dřezu - dle PD</t>
  </si>
  <si>
    <t>-1236696177</t>
  </si>
  <si>
    <t>1534684140</t>
  </si>
  <si>
    <t>2000108170</t>
  </si>
  <si>
    <t>175537901</t>
  </si>
  <si>
    <t>1262700765</t>
  </si>
  <si>
    <t>998725114</t>
  </si>
  <si>
    <t>Přesun hmot tonážní pro zařizovací předměty s omezením mechanizace v objektech v přes 24 do 36 m</t>
  </si>
  <si>
    <t>-116537768</t>
  </si>
  <si>
    <t>1185768859</t>
  </si>
  <si>
    <t>3*9</t>
  </si>
  <si>
    <t>1825559587</t>
  </si>
  <si>
    <t>998735112</t>
  </si>
  <si>
    <t>Přesun hmot tonážní pro otopná tělesa s omezením mechanizace v objektech v přes 6 do 12 m</t>
  </si>
  <si>
    <t>-1589177227</t>
  </si>
  <si>
    <t>1995203310</t>
  </si>
  <si>
    <t>-2118926796</t>
  </si>
  <si>
    <t>44*1,05 'Přepočtené koeficientem množství</t>
  </si>
  <si>
    <t>-64138008</t>
  </si>
  <si>
    <t>1959655800</t>
  </si>
  <si>
    <t>-2116743600</t>
  </si>
  <si>
    <t>-1915181279</t>
  </si>
  <si>
    <t>-1106810249</t>
  </si>
  <si>
    <t>245153020</t>
  </si>
  <si>
    <t>100*1,15 'Přepočtené koeficientem množství</t>
  </si>
  <si>
    <t>-693891774</t>
  </si>
  <si>
    <t>-1808102893</t>
  </si>
  <si>
    <t>60*1,15 'Přepočtené koeficientem množství</t>
  </si>
  <si>
    <t>928818990</t>
  </si>
  <si>
    <t>-1396838166</t>
  </si>
  <si>
    <t>300*1,15 'Přepočtené koeficientem množství</t>
  </si>
  <si>
    <t>387577501</t>
  </si>
  <si>
    <t>-1410303229</t>
  </si>
  <si>
    <t>80*1,15 'Přepočtené koeficientem množství</t>
  </si>
  <si>
    <t>410817853</t>
  </si>
  <si>
    <t>944058133</t>
  </si>
  <si>
    <t>40*1,15 'Přepočtené koeficientem množství</t>
  </si>
  <si>
    <t>741122032</t>
  </si>
  <si>
    <t>Montáž kabel Cu bez ukončení uložený pod omítku plný kulatý 5x4 až 6 mm2 (např. CYKY)</t>
  </si>
  <si>
    <t>898618071</t>
  </si>
  <si>
    <t>34111164</t>
  </si>
  <si>
    <t>kabel silový oheň retardující bezhalogenový bez funkční schopnosti při požáru třída reakce na oheň B2cas1d1a1 jádro Cu 0,6/1kV (1-CXKH-R B2) 5x4mm2</t>
  </si>
  <si>
    <t>1542657713</t>
  </si>
  <si>
    <t>Poznámka k položce:
1-CXKH-R B2 B2cas1d1a1, průměr kabelu 15,4mm</t>
  </si>
  <si>
    <t>1326710635</t>
  </si>
  <si>
    <t>35711041</t>
  </si>
  <si>
    <t>rozvodnice zapuštěná, plné dveře plechové, IP30, 24 modulárních jednotek vč. N/pE</t>
  </si>
  <si>
    <t>74497954</t>
  </si>
  <si>
    <t>665001827</t>
  </si>
  <si>
    <t>1847337497</t>
  </si>
  <si>
    <t>453284280</t>
  </si>
  <si>
    <t>-909753957</t>
  </si>
  <si>
    <t>1772542931</t>
  </si>
  <si>
    <t>-1215279657</t>
  </si>
  <si>
    <t>-1766779831</t>
  </si>
  <si>
    <t>1693695114</t>
  </si>
  <si>
    <t>35822126</t>
  </si>
  <si>
    <t>jistič 1-pólový 20 A vypínací charakteristika B vypínací schopnost 6 kA</t>
  </si>
  <si>
    <t>-312310325</t>
  </si>
  <si>
    <t>1737813876</t>
  </si>
  <si>
    <t>1674199361</t>
  </si>
  <si>
    <t>-1586983660</t>
  </si>
  <si>
    <t>324373364</t>
  </si>
  <si>
    <t>865110636</t>
  </si>
  <si>
    <t>1616597319</t>
  </si>
  <si>
    <t>741810002</t>
  </si>
  <si>
    <t>Celková prohlídka elektrického rozvodu a zařízení přes 100 000 do 500 000,- Kč</t>
  </si>
  <si>
    <t>2128152745</t>
  </si>
  <si>
    <t>1347304961</t>
  </si>
  <si>
    <t>modulový vypínač na DIB 3x25A</t>
  </si>
  <si>
    <t>-1185411640</t>
  </si>
  <si>
    <t>411747331</t>
  </si>
  <si>
    <t>126550532</t>
  </si>
  <si>
    <t>-1825878353</t>
  </si>
  <si>
    <t>-96988460</t>
  </si>
  <si>
    <t>741R006</t>
  </si>
  <si>
    <t>spínač modulový, rozpínací 1x10A na DIN</t>
  </si>
  <si>
    <t>-136373848</t>
  </si>
  <si>
    <t>998741114</t>
  </si>
  <si>
    <t>Přesun hmot tonážní pro silnoproud s omezením mechanizace v objektech v přes 24 do 36 m</t>
  </si>
  <si>
    <t>-1350051214</t>
  </si>
  <si>
    <t>751111131</t>
  </si>
  <si>
    <t>Montáž ventilátoru axiálního nízkotlakého potrubního základního D do 200 mm</t>
  </si>
  <si>
    <t>-1817357342</t>
  </si>
  <si>
    <t>42914103</t>
  </si>
  <si>
    <t>ventilátor axiální potrubní skříň z plastu průtok 200m3/h IP44 25W D 125mm</t>
  </si>
  <si>
    <t>962098190</t>
  </si>
  <si>
    <t>1449170517</t>
  </si>
  <si>
    <t>472689543</t>
  </si>
  <si>
    <t>-166355561</t>
  </si>
  <si>
    <t>1841927394</t>
  </si>
  <si>
    <t>1701645370</t>
  </si>
  <si>
    <t>1597234440</t>
  </si>
  <si>
    <t>798555877</t>
  </si>
  <si>
    <t>-1787378773</t>
  </si>
  <si>
    <t>1*1,2 'Přepočtené koeficientem množství</t>
  </si>
  <si>
    <t>-999242128</t>
  </si>
  <si>
    <t>17+34</t>
  </si>
  <si>
    <t>-318507427</t>
  </si>
  <si>
    <t>328112845</t>
  </si>
  <si>
    <t>14*1,2 'Přepočtené koeficientem množství</t>
  </si>
  <si>
    <t>42981015</t>
  </si>
  <si>
    <t>trouba spirálně vinutá Pz D 200mm, l=3000mm</t>
  </si>
  <si>
    <t>-1944473586</t>
  </si>
  <si>
    <t>34*1,2 'Přepočtené koeficientem množství</t>
  </si>
  <si>
    <t>1331473574</t>
  </si>
  <si>
    <t>42981104</t>
  </si>
  <si>
    <t>trouba spirálně vinutá Pz D 280mm, l=3000mm</t>
  </si>
  <si>
    <t>-749351080</t>
  </si>
  <si>
    <t>21*1,2 'Přepočtené koeficientem množství</t>
  </si>
  <si>
    <t>749879138</t>
  </si>
  <si>
    <t>-715600441</t>
  </si>
  <si>
    <t>751526636</t>
  </si>
  <si>
    <t>Montáž klapky škrtící nebo zpětné do plastového potrubí kruhové s přírubou D přes 100 do 200 mm</t>
  </si>
  <si>
    <t>-93935873</t>
  </si>
  <si>
    <t>42971045</t>
  </si>
  <si>
    <t>klapka regulační pro kyselinovzdorné ventilátory, plastová PP, D 200mm</t>
  </si>
  <si>
    <t>-1868778971</t>
  </si>
  <si>
    <t>751526737</t>
  </si>
  <si>
    <t>Montáž protidešťové stříšky nebo výfukové hlavice do plastového potrubí kruhové s přírubou D přes 200 do 300 mm</t>
  </si>
  <si>
    <t>1075100180</t>
  </si>
  <si>
    <t>42974028</t>
  </si>
  <si>
    <t>stříška protidešťová plastová s pevnou přírubou PP D 280mm</t>
  </si>
  <si>
    <t>-302961973</t>
  </si>
  <si>
    <t>751537012</t>
  </si>
  <si>
    <t>Montáž potrubí ohebného kruhového neizolovaného z Al laminátové hadice D přes 100 do 200 mm</t>
  </si>
  <si>
    <t>-846660543</t>
  </si>
  <si>
    <t>751537112</t>
  </si>
  <si>
    <t>Montáž potrubí kruhového ohebného izolovaného minerální vatou z Al laminátu D přes 100 do 200 mm</t>
  </si>
  <si>
    <t>-63998550</t>
  </si>
  <si>
    <t>42981955</t>
  </si>
  <si>
    <t>hadice ohebná z Al laminátu vyztužená drátem s tepelnou a zvukovou izolací, délka 10m, D 102mm</t>
  </si>
  <si>
    <t>-169130183</t>
  </si>
  <si>
    <t>6*1,2 'Přepočtené koeficientem množství</t>
  </si>
  <si>
    <t>42981958</t>
  </si>
  <si>
    <t>hadice ohebná z Al laminátu vyztužená drátem s tepelnou a zvukovou izolací, délka 10m, D 160mm</t>
  </si>
  <si>
    <t>-66474657</t>
  </si>
  <si>
    <t>4*1,2 'Přepočtené koeficientem množství</t>
  </si>
  <si>
    <t>751572031.R01</t>
  </si>
  <si>
    <t>Uchycení potrubí kruhového  D do 100 mm</t>
  </si>
  <si>
    <t>1009078577</t>
  </si>
  <si>
    <t>751572032.R01</t>
  </si>
  <si>
    <t>1214118833</t>
  </si>
  <si>
    <t>751572033.R01</t>
  </si>
  <si>
    <t>1804574245</t>
  </si>
  <si>
    <t>998751113</t>
  </si>
  <si>
    <t>Přesun hmot tonážní pro vzduchotechniku s omezením mechanizace v objektech v přes 24 do 36 m</t>
  </si>
  <si>
    <t>597086377</t>
  </si>
  <si>
    <t>2054147139</t>
  </si>
  <si>
    <t>998761114</t>
  </si>
  <si>
    <t>Přesun hmot tonážní pro konstrukce prosvětlovací s omezením mechanizace v objektech v přes 24 do 36 m</t>
  </si>
  <si>
    <t>-293204213</t>
  </si>
  <si>
    <t>763131451</t>
  </si>
  <si>
    <t>SDK podhled deska 1xH2 12,5 bez izolace dvouvrstvá spodní kce profil CD+UD</t>
  </si>
  <si>
    <t>-1562753660</t>
  </si>
  <si>
    <t>763131714</t>
  </si>
  <si>
    <t>SDK podhled základní penetrační nátěr</t>
  </si>
  <si>
    <t>604083072</t>
  </si>
  <si>
    <t>763135812</t>
  </si>
  <si>
    <t>Demontáž podhledu sádrokartonového kazetového na roštu polozapuštěném</t>
  </si>
  <si>
    <t>-25650453</t>
  </si>
  <si>
    <t>558660973</t>
  </si>
  <si>
    <t>1542710214</t>
  </si>
  <si>
    <t>763172348</t>
  </si>
  <si>
    <t>Montáž dvířek revizních jednoplášťových SDK kcí ostatních vel. do 0,5 m2 pro příčky a předsazené stěny</t>
  </si>
  <si>
    <t>-1275035181</t>
  </si>
  <si>
    <t>59030753</t>
  </si>
  <si>
    <t>dvířka revizní jednokřídlá s automatickým zámkem 400x600mm</t>
  </si>
  <si>
    <t>1288450196</t>
  </si>
  <si>
    <t>-1880063625</t>
  </si>
  <si>
    <t>-442253574</t>
  </si>
  <si>
    <t>998763324</t>
  </si>
  <si>
    <t>Přesun hmot tonážní pro konstrukce montované z desek s omezením mechanizace v objektech v přes 24 do 36 m</t>
  </si>
  <si>
    <t>-1175536640</t>
  </si>
  <si>
    <t>764</t>
  </si>
  <si>
    <t>Konstrukce klempířské</t>
  </si>
  <si>
    <t>764002851</t>
  </si>
  <si>
    <t>Demontáž oplechování parapetů do suti</t>
  </si>
  <si>
    <t>-1382950587</t>
  </si>
  <si>
    <t>-682024000</t>
  </si>
  <si>
    <t>61162078.R01</t>
  </si>
  <si>
    <t>1394297144</t>
  </si>
  <si>
    <t>61162080.R01</t>
  </si>
  <si>
    <t>dveře jednokřídlé vysokotlaký laminát 800x1970-2100mm - dle PD</t>
  </si>
  <si>
    <t>660702871</t>
  </si>
  <si>
    <t>766660729</t>
  </si>
  <si>
    <t>Montáž dveřního interiérového kování - štítku s klikou</t>
  </si>
  <si>
    <t>-422802489</t>
  </si>
  <si>
    <t>54914123</t>
  </si>
  <si>
    <t>kování rozetové klika/klika</t>
  </si>
  <si>
    <t>-227556219</t>
  </si>
  <si>
    <t>1790818459</t>
  </si>
  <si>
    <t>1161052388</t>
  </si>
  <si>
    <t>766691811</t>
  </si>
  <si>
    <t>Demontáž parapetních desek dřevěných nebo plastových šířky do 300 mm</t>
  </si>
  <si>
    <t>-32670129</t>
  </si>
  <si>
    <t>1695911425</t>
  </si>
  <si>
    <t>1234518961</t>
  </si>
  <si>
    <t>1636976411</t>
  </si>
  <si>
    <t>Nová okna dle zaměření do 1 m2 vč. parapetů - zcela dle PD</t>
  </si>
  <si>
    <t>-205358947</t>
  </si>
  <si>
    <t>998766114</t>
  </si>
  <si>
    <t>Přesun hmot tonážní pro kce truhlářské s omezením mechanizace v objektech v přes 24 do 36 m</t>
  </si>
  <si>
    <t>-674538108</t>
  </si>
  <si>
    <t>-1696644252</t>
  </si>
  <si>
    <t>56+8,5</t>
  </si>
  <si>
    <t>2065440266</t>
  </si>
  <si>
    <t>1510088766</t>
  </si>
  <si>
    <t>1233114567</t>
  </si>
  <si>
    <t>1867469152</t>
  </si>
  <si>
    <t>105*1,1 'Přepočtené koeficientem množství</t>
  </si>
  <si>
    <t>2022364919</t>
  </si>
  <si>
    <t>-710875647</t>
  </si>
  <si>
    <t>56*1,1 'Přepočtené koeficientem množství</t>
  </si>
  <si>
    <t>-2068898549</t>
  </si>
  <si>
    <t>-252979819</t>
  </si>
  <si>
    <t>8,5*1,1 'Přepočtené koeficientem množství</t>
  </si>
  <si>
    <t>-97903702</t>
  </si>
  <si>
    <t>998771114</t>
  </si>
  <si>
    <t>Přesun hmot tonážní pro podlahy z dlaždic s omezením mechanizace v objektech v přes 24 do 36 m</t>
  </si>
  <si>
    <t>-439540987</t>
  </si>
  <si>
    <t>418870208</t>
  </si>
  <si>
    <t>-1202260139</t>
  </si>
  <si>
    <t>-110028865</t>
  </si>
  <si>
    <t>963987978</t>
  </si>
  <si>
    <t>895666321</t>
  </si>
  <si>
    <t>566192631</t>
  </si>
  <si>
    <t>-1644421563</t>
  </si>
  <si>
    <t>-2024029410</t>
  </si>
  <si>
    <t>63*1,1 'Přepočtené koeficientem množství</t>
  </si>
  <si>
    <t>1047085598</t>
  </si>
  <si>
    <t>407450329</t>
  </si>
  <si>
    <t>1014443766</t>
  </si>
  <si>
    <t>21*1,05 'Přepočtené koeficientem množství</t>
  </si>
  <si>
    <t>-2119314387</t>
  </si>
  <si>
    <t>-40411845</t>
  </si>
  <si>
    <t>998781114</t>
  </si>
  <si>
    <t>Přesun hmot tonážní pro obklady keramické s omezením mechanizace v objektech v přes 24 do 36 m</t>
  </si>
  <si>
    <t>-1899202582</t>
  </si>
  <si>
    <t>597859776</t>
  </si>
  <si>
    <t>-805835572</t>
  </si>
  <si>
    <t>680503251</t>
  </si>
  <si>
    <t>1017342238</t>
  </si>
  <si>
    <t>447559244</t>
  </si>
  <si>
    <t>-2086617008</t>
  </si>
  <si>
    <t>313549064</t>
  </si>
  <si>
    <t>17208540</t>
  </si>
  <si>
    <t>1067696952</t>
  </si>
  <si>
    <t>-1808616031</t>
  </si>
  <si>
    <t>-1464393449</t>
  </si>
  <si>
    <t>620472241</t>
  </si>
  <si>
    <t>"stěny" 234</t>
  </si>
  <si>
    <t>"stropy" 84</t>
  </si>
  <si>
    <t>697955867</t>
  </si>
  <si>
    <t>-197710251</t>
  </si>
  <si>
    <t>-69579157</t>
  </si>
  <si>
    <t>-1110348678</t>
  </si>
  <si>
    <t>-1568039631</t>
  </si>
  <si>
    <t>-488259668</t>
  </si>
  <si>
    <t>2101804851</t>
  </si>
  <si>
    <t>-734609095</t>
  </si>
  <si>
    <t>-579889729</t>
  </si>
  <si>
    <t>698582738</t>
  </si>
  <si>
    <t>-1009826334</t>
  </si>
  <si>
    <t>2,98*3 'Přepočtené koeficientem množství</t>
  </si>
  <si>
    <t>-1626753855</t>
  </si>
  <si>
    <t>1495394339</t>
  </si>
  <si>
    <t>2,98*30 'Přepočtené koeficientem množství</t>
  </si>
  <si>
    <t>-1729735910</t>
  </si>
  <si>
    <t>123139742</t>
  </si>
  <si>
    <t>HZS2212</t>
  </si>
  <si>
    <t>Hodinová zúčtovací sazba instalatér odborný</t>
  </si>
  <si>
    <t>373189524</t>
  </si>
  <si>
    <t>revize ležatých rozvodů ZTI</t>
  </si>
  <si>
    <t>3981579</t>
  </si>
  <si>
    <t>6+6</t>
  </si>
  <si>
    <t>2+2</t>
  </si>
  <si>
    <t>-474953946</t>
  </si>
  <si>
    <t>665701381</t>
  </si>
  <si>
    <t>1060338378</t>
  </si>
  <si>
    <t>-209741312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</si>
</sst>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86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97" t="s">
        <v>14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R5" s="19"/>
      <c r="BE5" s="194" t="s">
        <v>15</v>
      </c>
      <c r="BS5" s="16" t="s">
        <v>6</v>
      </c>
    </row>
    <row r="6" spans="2:71" ht="36.95" customHeight="1">
      <c r="B6" s="19"/>
      <c r="D6" s="25" t="s">
        <v>16</v>
      </c>
      <c r="K6" s="198" t="s">
        <v>17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R6" s="19"/>
      <c r="BE6" s="195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5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95"/>
      <c r="BS8" s="16" t="s">
        <v>6</v>
      </c>
    </row>
    <row r="9" spans="2:71" ht="14.45" customHeight="1">
      <c r="B9" s="19"/>
      <c r="AR9" s="19"/>
      <c r="BE9" s="195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95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95"/>
      <c r="BS11" s="16" t="s">
        <v>6</v>
      </c>
    </row>
    <row r="12" spans="2:71" ht="6.95" customHeight="1">
      <c r="B12" s="19"/>
      <c r="AR12" s="19"/>
      <c r="BE12" s="195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95"/>
      <c r="BS13" s="16" t="s">
        <v>6</v>
      </c>
    </row>
    <row r="14" spans="2:71" ht="12">
      <c r="B14" s="19"/>
      <c r="E14" s="199" t="s">
        <v>29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6" t="s">
        <v>27</v>
      </c>
      <c r="AN14" s="28" t="s">
        <v>29</v>
      </c>
      <c r="AR14" s="19"/>
      <c r="BE14" s="195"/>
      <c r="BS14" s="16" t="s">
        <v>6</v>
      </c>
    </row>
    <row r="15" spans="2:71" ht="6.95" customHeight="1">
      <c r="B15" s="19"/>
      <c r="AR15" s="19"/>
      <c r="BE15" s="195"/>
      <c r="BS15" s="16" t="s">
        <v>3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95"/>
      <c r="BS16" s="16" t="s">
        <v>3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195"/>
      <c r="BS17" s="16" t="s">
        <v>32</v>
      </c>
    </row>
    <row r="18" spans="2:71" ht="6.95" customHeight="1">
      <c r="B18" s="19"/>
      <c r="AR18" s="19"/>
      <c r="BE18" s="195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195"/>
      <c r="BS19" s="16" t="s">
        <v>6</v>
      </c>
    </row>
    <row r="20" spans="2:71" ht="18.4" customHeight="1">
      <c r="B20" s="19"/>
      <c r="E20" s="24" t="s">
        <v>35</v>
      </c>
      <c r="AK20" s="26" t="s">
        <v>27</v>
      </c>
      <c r="AN20" s="24" t="s">
        <v>1</v>
      </c>
      <c r="AR20" s="19"/>
      <c r="BE20" s="195"/>
      <c r="BS20" s="16" t="s">
        <v>32</v>
      </c>
    </row>
    <row r="21" spans="2:57" ht="6.95" customHeight="1">
      <c r="B21" s="19"/>
      <c r="AR21" s="19"/>
      <c r="BE21" s="195"/>
    </row>
    <row r="22" spans="2:57" ht="12" customHeight="1">
      <c r="B22" s="19"/>
      <c r="D22" s="26" t="s">
        <v>36</v>
      </c>
      <c r="AR22" s="19"/>
      <c r="BE22" s="195"/>
    </row>
    <row r="23" spans="2:57" ht="16.5" customHeight="1">
      <c r="B23" s="19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9"/>
      <c r="BE23" s="195"/>
    </row>
    <row r="24" spans="2:57" ht="6.95" customHeight="1">
      <c r="B24" s="19"/>
      <c r="AR24" s="19"/>
      <c r="BE24" s="195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5"/>
    </row>
    <row r="26" spans="2:57" s="1" customFormat="1" ht="25.9" customHeight="1">
      <c r="B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2">
        <f>ROUND(AG94,2)</f>
        <v>0</v>
      </c>
      <c r="AL26" s="203"/>
      <c r="AM26" s="203"/>
      <c r="AN26" s="203"/>
      <c r="AO26" s="203"/>
      <c r="AR26" s="31"/>
      <c r="BE26" s="195"/>
    </row>
    <row r="27" spans="2:57" s="1" customFormat="1" ht="6.95" customHeight="1">
      <c r="B27" s="31"/>
      <c r="AR27" s="31"/>
      <c r="BE27" s="195"/>
    </row>
    <row r="28" spans="2:57" s="1" customFormat="1" ht="12">
      <c r="B28" s="31"/>
      <c r="L28" s="204" t="s">
        <v>38</v>
      </c>
      <c r="M28" s="204"/>
      <c r="N28" s="204"/>
      <c r="O28" s="204"/>
      <c r="P28" s="204"/>
      <c r="W28" s="204" t="s">
        <v>39</v>
      </c>
      <c r="X28" s="204"/>
      <c r="Y28" s="204"/>
      <c r="Z28" s="204"/>
      <c r="AA28" s="204"/>
      <c r="AB28" s="204"/>
      <c r="AC28" s="204"/>
      <c r="AD28" s="204"/>
      <c r="AE28" s="204"/>
      <c r="AK28" s="204" t="s">
        <v>40</v>
      </c>
      <c r="AL28" s="204"/>
      <c r="AM28" s="204"/>
      <c r="AN28" s="204"/>
      <c r="AO28" s="204"/>
      <c r="AR28" s="31"/>
      <c r="BE28" s="195"/>
    </row>
    <row r="29" spans="2:57" s="2" customFormat="1" ht="14.45" customHeight="1">
      <c r="B29" s="35"/>
      <c r="D29" s="26" t="s">
        <v>41</v>
      </c>
      <c r="F29" s="26" t="s">
        <v>42</v>
      </c>
      <c r="L29" s="187">
        <v>0.21</v>
      </c>
      <c r="M29" s="188"/>
      <c r="N29" s="188"/>
      <c r="O29" s="188"/>
      <c r="P29" s="188"/>
      <c r="W29" s="189">
        <f>ROUND(AZ94,2)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9">
        <f>ROUND(AV94,2)</f>
        <v>0</v>
      </c>
      <c r="AL29" s="188"/>
      <c r="AM29" s="188"/>
      <c r="AN29" s="188"/>
      <c r="AO29" s="188"/>
      <c r="AR29" s="35"/>
      <c r="BE29" s="196"/>
    </row>
    <row r="30" spans="2:57" s="2" customFormat="1" ht="14.45" customHeight="1">
      <c r="B30" s="35"/>
      <c r="F30" s="26" t="s">
        <v>43</v>
      </c>
      <c r="L30" s="187">
        <v>0.12</v>
      </c>
      <c r="M30" s="188"/>
      <c r="N30" s="188"/>
      <c r="O30" s="188"/>
      <c r="P30" s="188"/>
      <c r="W30" s="189">
        <f>ROUND(BA94,2)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9">
        <f>ROUND(AW94,2)</f>
        <v>0</v>
      </c>
      <c r="AL30" s="188"/>
      <c r="AM30" s="188"/>
      <c r="AN30" s="188"/>
      <c r="AO30" s="188"/>
      <c r="AR30" s="35"/>
      <c r="BE30" s="196"/>
    </row>
    <row r="31" spans="2:57" s="2" customFormat="1" ht="14.45" customHeight="1" hidden="1">
      <c r="B31" s="35"/>
      <c r="F31" s="26" t="s">
        <v>44</v>
      </c>
      <c r="L31" s="187">
        <v>0.21</v>
      </c>
      <c r="M31" s="188"/>
      <c r="N31" s="188"/>
      <c r="O31" s="188"/>
      <c r="P31" s="188"/>
      <c r="W31" s="189">
        <f>ROUND(BB94,2)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9">
        <v>0</v>
      </c>
      <c r="AL31" s="188"/>
      <c r="AM31" s="188"/>
      <c r="AN31" s="188"/>
      <c r="AO31" s="188"/>
      <c r="AR31" s="35"/>
      <c r="BE31" s="196"/>
    </row>
    <row r="32" spans="2:57" s="2" customFormat="1" ht="14.45" customHeight="1" hidden="1">
      <c r="B32" s="35"/>
      <c r="F32" s="26" t="s">
        <v>45</v>
      </c>
      <c r="L32" s="187">
        <v>0.12</v>
      </c>
      <c r="M32" s="188"/>
      <c r="N32" s="188"/>
      <c r="O32" s="188"/>
      <c r="P32" s="188"/>
      <c r="W32" s="189">
        <f>ROUND(BC94,2)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9">
        <v>0</v>
      </c>
      <c r="AL32" s="188"/>
      <c r="AM32" s="188"/>
      <c r="AN32" s="188"/>
      <c r="AO32" s="188"/>
      <c r="AR32" s="35"/>
      <c r="BE32" s="196"/>
    </row>
    <row r="33" spans="2:57" s="2" customFormat="1" ht="14.45" customHeight="1" hidden="1">
      <c r="B33" s="35"/>
      <c r="F33" s="26" t="s">
        <v>46</v>
      </c>
      <c r="L33" s="187">
        <v>0</v>
      </c>
      <c r="M33" s="188"/>
      <c r="N33" s="188"/>
      <c r="O33" s="188"/>
      <c r="P33" s="188"/>
      <c r="W33" s="189">
        <f>ROUND(BD94,2)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9">
        <v>0</v>
      </c>
      <c r="AL33" s="188"/>
      <c r="AM33" s="188"/>
      <c r="AN33" s="188"/>
      <c r="AO33" s="188"/>
      <c r="AR33" s="35"/>
      <c r="BE33" s="196"/>
    </row>
    <row r="34" spans="2:57" s="1" customFormat="1" ht="6.95" customHeight="1">
      <c r="B34" s="31"/>
      <c r="AR34" s="31"/>
      <c r="BE34" s="195"/>
    </row>
    <row r="35" spans="2:44" s="1" customFormat="1" ht="25.9" customHeight="1">
      <c r="B35" s="31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193" t="s">
        <v>49</v>
      </c>
      <c r="Y35" s="191"/>
      <c r="Z35" s="191"/>
      <c r="AA35" s="191"/>
      <c r="AB35" s="191"/>
      <c r="AC35" s="38"/>
      <c r="AD35" s="38"/>
      <c r="AE35" s="38"/>
      <c r="AF35" s="38"/>
      <c r="AG35" s="38"/>
      <c r="AH35" s="38"/>
      <c r="AI35" s="38"/>
      <c r="AJ35" s="38"/>
      <c r="AK35" s="190">
        <f>SUM(AK26:AK33)</f>
        <v>0</v>
      </c>
      <c r="AL35" s="191"/>
      <c r="AM35" s="191"/>
      <c r="AN35" s="191"/>
      <c r="AO35" s="192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">
      <c r="B60" s="31"/>
      <c r="D60" s="42" t="s">
        <v>52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53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52</v>
      </c>
      <c r="AI60" s="33"/>
      <c r="AJ60" s="33"/>
      <c r="AK60" s="33"/>
      <c r="AL60" s="33"/>
      <c r="AM60" s="42" t="s">
        <v>53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">
      <c r="B64" s="31"/>
      <c r="D64" s="40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55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">
      <c r="B75" s="31"/>
      <c r="D75" s="42" t="s">
        <v>52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53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52</v>
      </c>
      <c r="AI75" s="33"/>
      <c r="AJ75" s="33"/>
      <c r="AK75" s="33"/>
      <c r="AL75" s="33"/>
      <c r="AM75" s="42" t="s">
        <v>53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56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138/2024</v>
      </c>
      <c r="AR84" s="47"/>
    </row>
    <row r="85" spans="2:44" s="4" customFormat="1" ht="36.95" customHeight="1">
      <c r="B85" s="48"/>
      <c r="C85" s="49" t="s">
        <v>16</v>
      </c>
      <c r="L85" s="219" t="str">
        <f>K6</f>
        <v>HAVARIJNÍ OPRAVA SOCIÁLNÍHO ZAŘÍZENÍ - 6 SOCIÁLEK - TYP B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Švehlova kolej, Slavíkova 22</v>
      </c>
      <c r="AI87" s="26" t="s">
        <v>22</v>
      </c>
      <c r="AM87" s="221" t="str">
        <f>IF(AN8="","",AN8)</f>
        <v>27. 4. 2024</v>
      </c>
      <c r="AN87" s="221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Universita Karlova – Koleje a menzy</v>
      </c>
      <c r="AI89" s="26" t="s">
        <v>30</v>
      </c>
      <c r="AM89" s="226" t="str">
        <f>IF(E17="","",E17)</f>
        <v>ing. arch. Jan Pavlovský</v>
      </c>
      <c r="AN89" s="227"/>
      <c r="AO89" s="227"/>
      <c r="AP89" s="227"/>
      <c r="AR89" s="31"/>
      <c r="AS89" s="222" t="s">
        <v>57</v>
      </c>
      <c r="AT89" s="223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226" t="str">
        <f>IF(E20="","",E20)</f>
        <v>Jan Petr</v>
      </c>
      <c r="AN90" s="227"/>
      <c r="AO90" s="227"/>
      <c r="AP90" s="227"/>
      <c r="AR90" s="31"/>
      <c r="AS90" s="224"/>
      <c r="AT90" s="225"/>
      <c r="BD90" s="55"/>
    </row>
    <row r="91" spans="2:56" s="1" customFormat="1" ht="10.9" customHeight="1">
      <c r="B91" s="31"/>
      <c r="AR91" s="31"/>
      <c r="AS91" s="224"/>
      <c r="AT91" s="225"/>
      <c r="BD91" s="55"/>
    </row>
    <row r="92" spans="2:56" s="1" customFormat="1" ht="29.25" customHeight="1">
      <c r="B92" s="31"/>
      <c r="C92" s="213" t="s">
        <v>58</v>
      </c>
      <c r="D92" s="214"/>
      <c r="E92" s="214"/>
      <c r="F92" s="214"/>
      <c r="G92" s="214"/>
      <c r="H92" s="56"/>
      <c r="I92" s="216" t="s">
        <v>59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5" t="s">
        <v>60</v>
      </c>
      <c r="AH92" s="214"/>
      <c r="AI92" s="214"/>
      <c r="AJ92" s="214"/>
      <c r="AK92" s="214"/>
      <c r="AL92" s="214"/>
      <c r="AM92" s="214"/>
      <c r="AN92" s="216" t="s">
        <v>61</v>
      </c>
      <c r="AO92" s="214"/>
      <c r="AP92" s="217"/>
      <c r="AQ92" s="57" t="s">
        <v>62</v>
      </c>
      <c r="AR92" s="31"/>
      <c r="AS92" s="58" t="s">
        <v>63</v>
      </c>
      <c r="AT92" s="59" t="s">
        <v>64</v>
      </c>
      <c r="AU92" s="59" t="s">
        <v>65</v>
      </c>
      <c r="AV92" s="59" t="s">
        <v>66</v>
      </c>
      <c r="AW92" s="59" t="s">
        <v>67</v>
      </c>
      <c r="AX92" s="59" t="s">
        <v>68</v>
      </c>
      <c r="AY92" s="59" t="s">
        <v>69</v>
      </c>
      <c r="AZ92" s="59" t="s">
        <v>70</v>
      </c>
      <c r="BA92" s="59" t="s">
        <v>71</v>
      </c>
      <c r="BB92" s="59" t="s">
        <v>72</v>
      </c>
      <c r="BC92" s="59" t="s">
        <v>73</v>
      </c>
      <c r="BD92" s="60" t="s">
        <v>74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8">
        <f>ROUND(AG95+AG102,2)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66" t="s">
        <v>1</v>
      </c>
      <c r="AR94" s="62"/>
      <c r="AS94" s="67">
        <f>ROUND(AS95+AS102,2)</f>
        <v>0</v>
      </c>
      <c r="AT94" s="68">
        <f>ROUND(SUM(AV94:AW94),2)</f>
        <v>0</v>
      </c>
      <c r="AU94" s="69">
        <f>ROUND(AU95+AU102,5)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ROUND(AZ95+AZ102,2)</f>
        <v>0</v>
      </c>
      <c r="BA94" s="68">
        <f>ROUND(BA95+BA102,2)</f>
        <v>0</v>
      </c>
      <c r="BB94" s="68">
        <f>ROUND(BB95+BB102,2)</f>
        <v>0</v>
      </c>
      <c r="BC94" s="68">
        <f>ROUND(BC95+BC102,2)</f>
        <v>0</v>
      </c>
      <c r="BD94" s="70">
        <f>ROUND(BD95+BD102,2)</f>
        <v>0</v>
      </c>
      <c r="BS94" s="71" t="s">
        <v>76</v>
      </c>
      <c r="BT94" s="71" t="s">
        <v>77</v>
      </c>
      <c r="BU94" s="72" t="s">
        <v>78</v>
      </c>
      <c r="BV94" s="71" t="s">
        <v>79</v>
      </c>
      <c r="BW94" s="71" t="s">
        <v>4</v>
      </c>
      <c r="BX94" s="71" t="s">
        <v>80</v>
      </c>
      <c r="CL94" s="71" t="s">
        <v>1</v>
      </c>
    </row>
    <row r="95" spans="2:91" s="6" customFormat="1" ht="16.5" customHeight="1">
      <c r="B95" s="73"/>
      <c r="C95" s="74"/>
      <c r="D95" s="207" t="s">
        <v>81</v>
      </c>
      <c r="E95" s="207"/>
      <c r="F95" s="207"/>
      <c r="G95" s="207"/>
      <c r="H95" s="207"/>
      <c r="I95" s="75"/>
      <c r="J95" s="207" t="s">
        <v>82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18">
        <f>ROUND(SUM(AG96:AG101),2)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76" t="s">
        <v>83</v>
      </c>
      <c r="AR95" s="73"/>
      <c r="AS95" s="77">
        <f>ROUND(SUM(AS96:AS101),2)</f>
        <v>0</v>
      </c>
      <c r="AT95" s="78">
        <f>ROUND(SUM(AV95:AW95),2)</f>
        <v>0</v>
      </c>
      <c r="AU95" s="79">
        <f>ROUND(SUM(AU96:AU101),5)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ROUND(SUM(AZ96:AZ101),2)</f>
        <v>0</v>
      </c>
      <c r="BA95" s="78">
        <f>ROUND(SUM(BA96:BA101),2)</f>
        <v>0</v>
      </c>
      <c r="BB95" s="78">
        <f>ROUND(SUM(BB96:BB101),2)</f>
        <v>0</v>
      </c>
      <c r="BC95" s="78">
        <f>ROUND(SUM(BC96:BC101),2)</f>
        <v>0</v>
      </c>
      <c r="BD95" s="80">
        <f>ROUND(SUM(BD96:BD101),2)</f>
        <v>0</v>
      </c>
      <c r="BS95" s="81" t="s">
        <v>76</v>
      </c>
      <c r="BT95" s="81" t="s">
        <v>81</v>
      </c>
      <c r="BU95" s="81" t="s">
        <v>78</v>
      </c>
      <c r="BV95" s="81" t="s">
        <v>79</v>
      </c>
      <c r="BW95" s="81" t="s">
        <v>84</v>
      </c>
      <c r="BX95" s="81" t="s">
        <v>4</v>
      </c>
      <c r="CL95" s="81" t="s">
        <v>1</v>
      </c>
      <c r="CM95" s="81" t="s">
        <v>85</v>
      </c>
    </row>
    <row r="96" spans="1:90" s="3" customFormat="1" ht="16.5" customHeight="1">
      <c r="A96" s="82" t="s">
        <v>86</v>
      </c>
      <c r="B96" s="47"/>
      <c r="C96" s="9"/>
      <c r="D96" s="9"/>
      <c r="E96" s="212" t="s">
        <v>87</v>
      </c>
      <c r="F96" s="212"/>
      <c r="G96" s="212"/>
      <c r="H96" s="212"/>
      <c r="I96" s="212"/>
      <c r="J96" s="9"/>
      <c r="K96" s="212" t="s">
        <v>88</v>
      </c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0">
        <f>'01 - Sociálky B - 2.np'!J32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83" t="s">
        <v>89</v>
      </c>
      <c r="AR96" s="47"/>
      <c r="AS96" s="84">
        <v>0</v>
      </c>
      <c r="AT96" s="85">
        <f>ROUND(SUM(AV96:AW96),2)</f>
        <v>0</v>
      </c>
      <c r="AU96" s="86">
        <f>'01 - Sociálky B - 2.np'!P148</f>
        <v>0</v>
      </c>
      <c r="AV96" s="85">
        <f>'01 - Sociálky B - 2.np'!J35</f>
        <v>0</v>
      </c>
      <c r="AW96" s="85">
        <f>'01 - Sociálky B - 2.np'!J36</f>
        <v>0</v>
      </c>
      <c r="AX96" s="85">
        <f>'01 - Sociálky B - 2.np'!J37</f>
        <v>0</v>
      </c>
      <c r="AY96" s="85">
        <f>'01 - Sociálky B - 2.np'!J38</f>
        <v>0</v>
      </c>
      <c r="AZ96" s="85">
        <f>'01 - Sociálky B - 2.np'!F35</f>
        <v>0</v>
      </c>
      <c r="BA96" s="85">
        <f>'01 - Sociálky B - 2.np'!F36</f>
        <v>0</v>
      </c>
      <c r="BB96" s="85">
        <f>'01 - Sociálky B - 2.np'!F37</f>
        <v>0</v>
      </c>
      <c r="BC96" s="85">
        <f>'01 - Sociálky B - 2.np'!F38</f>
        <v>0</v>
      </c>
      <c r="BD96" s="87">
        <f>'01 - Sociálky B - 2.np'!F39</f>
        <v>0</v>
      </c>
      <c r="BT96" s="24" t="s">
        <v>85</v>
      </c>
      <c r="BV96" s="24" t="s">
        <v>79</v>
      </c>
      <c r="BW96" s="24" t="s">
        <v>90</v>
      </c>
      <c r="BX96" s="24" t="s">
        <v>84</v>
      </c>
      <c r="CL96" s="24" t="s">
        <v>1</v>
      </c>
    </row>
    <row r="97" spans="1:90" s="3" customFormat="1" ht="16.5" customHeight="1">
      <c r="A97" s="82" t="s">
        <v>86</v>
      </c>
      <c r="B97" s="47"/>
      <c r="C97" s="9"/>
      <c r="D97" s="9"/>
      <c r="E97" s="212" t="s">
        <v>91</v>
      </c>
      <c r="F97" s="212"/>
      <c r="G97" s="212"/>
      <c r="H97" s="212"/>
      <c r="I97" s="212"/>
      <c r="J97" s="9"/>
      <c r="K97" s="212" t="s">
        <v>92</v>
      </c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0">
        <f>'02 - Sociálky B - 3.np'!J32</f>
        <v>0</v>
      </c>
      <c r="AH97" s="211"/>
      <c r="AI97" s="211"/>
      <c r="AJ97" s="211"/>
      <c r="AK97" s="211"/>
      <c r="AL97" s="211"/>
      <c r="AM97" s="211"/>
      <c r="AN97" s="210">
        <f>SUM(AG97,AT97)</f>
        <v>0</v>
      </c>
      <c r="AO97" s="211"/>
      <c r="AP97" s="211"/>
      <c r="AQ97" s="83" t="s">
        <v>89</v>
      </c>
      <c r="AR97" s="47"/>
      <c r="AS97" s="84">
        <v>0</v>
      </c>
      <c r="AT97" s="85">
        <f>ROUND(SUM(AV97:AW97),2)</f>
        <v>0</v>
      </c>
      <c r="AU97" s="86">
        <f>'02 - Sociálky B - 3.np'!P148</f>
        <v>0</v>
      </c>
      <c r="AV97" s="85">
        <f>'02 - Sociálky B - 3.np'!J35</f>
        <v>0</v>
      </c>
      <c r="AW97" s="85">
        <f>'02 - Sociálky B - 3.np'!J36</f>
        <v>0</v>
      </c>
      <c r="AX97" s="85">
        <f>'02 - Sociálky B - 3.np'!J37</f>
        <v>0</v>
      </c>
      <c r="AY97" s="85">
        <f>'02 - Sociálky B - 3.np'!J38</f>
        <v>0</v>
      </c>
      <c r="AZ97" s="85">
        <f>'02 - Sociálky B - 3.np'!F35</f>
        <v>0</v>
      </c>
      <c r="BA97" s="85">
        <f>'02 - Sociálky B - 3.np'!F36</f>
        <v>0</v>
      </c>
      <c r="BB97" s="85">
        <f>'02 - Sociálky B - 3.np'!F37</f>
        <v>0</v>
      </c>
      <c r="BC97" s="85">
        <f>'02 - Sociálky B - 3.np'!F38</f>
        <v>0</v>
      </c>
      <c r="BD97" s="87">
        <f>'02 - Sociálky B - 3.np'!F39</f>
        <v>0</v>
      </c>
      <c r="BT97" s="24" t="s">
        <v>85</v>
      </c>
      <c r="BV97" s="24" t="s">
        <v>79</v>
      </c>
      <c r="BW97" s="24" t="s">
        <v>93</v>
      </c>
      <c r="BX97" s="24" t="s">
        <v>84</v>
      </c>
      <c r="CL97" s="24" t="s">
        <v>1</v>
      </c>
    </row>
    <row r="98" spans="1:90" s="3" customFormat="1" ht="16.5" customHeight="1">
      <c r="A98" s="82" t="s">
        <v>86</v>
      </c>
      <c r="B98" s="47"/>
      <c r="C98" s="9"/>
      <c r="D98" s="9"/>
      <c r="E98" s="212" t="s">
        <v>94</v>
      </c>
      <c r="F98" s="212"/>
      <c r="G98" s="212"/>
      <c r="H98" s="212"/>
      <c r="I98" s="212"/>
      <c r="J98" s="9"/>
      <c r="K98" s="212" t="s">
        <v>95</v>
      </c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0">
        <f>'03 - Sociálky B - 4.np'!J32</f>
        <v>0</v>
      </c>
      <c r="AH98" s="211"/>
      <c r="AI98" s="211"/>
      <c r="AJ98" s="211"/>
      <c r="AK98" s="211"/>
      <c r="AL98" s="211"/>
      <c r="AM98" s="211"/>
      <c r="AN98" s="210">
        <f>SUM(AG98,AT98)</f>
        <v>0</v>
      </c>
      <c r="AO98" s="211"/>
      <c r="AP98" s="211"/>
      <c r="AQ98" s="83" t="s">
        <v>89</v>
      </c>
      <c r="AR98" s="47"/>
      <c r="AS98" s="84">
        <v>0</v>
      </c>
      <c r="AT98" s="85">
        <f>ROUND(SUM(AV98:AW98),2)</f>
        <v>0</v>
      </c>
      <c r="AU98" s="86">
        <f>'03 - Sociálky B - 4.np'!P148</f>
        <v>0</v>
      </c>
      <c r="AV98" s="85">
        <f>'03 - Sociálky B - 4.np'!J35</f>
        <v>0</v>
      </c>
      <c r="AW98" s="85">
        <f>'03 - Sociálky B - 4.np'!J36</f>
        <v>0</v>
      </c>
      <c r="AX98" s="85">
        <f>'03 - Sociálky B - 4.np'!J37</f>
        <v>0</v>
      </c>
      <c r="AY98" s="85">
        <f>'03 - Sociálky B - 4.np'!J38</f>
        <v>0</v>
      </c>
      <c r="AZ98" s="85">
        <f>'03 - Sociálky B - 4.np'!F35</f>
        <v>0</v>
      </c>
      <c r="BA98" s="85">
        <f>'03 - Sociálky B - 4.np'!F36</f>
        <v>0</v>
      </c>
      <c r="BB98" s="85">
        <f>'03 - Sociálky B - 4.np'!F37</f>
        <v>0</v>
      </c>
      <c r="BC98" s="85">
        <f>'03 - Sociálky B - 4.np'!F38</f>
        <v>0</v>
      </c>
      <c r="BD98" s="87">
        <f>'03 - Sociálky B - 4.np'!F39</f>
        <v>0</v>
      </c>
      <c r="BT98" s="24" t="s">
        <v>85</v>
      </c>
      <c r="BV98" s="24" t="s">
        <v>79</v>
      </c>
      <c r="BW98" s="24" t="s">
        <v>96</v>
      </c>
      <c r="BX98" s="24" t="s">
        <v>84</v>
      </c>
      <c r="CL98" s="24" t="s">
        <v>1</v>
      </c>
    </row>
    <row r="99" spans="1:90" s="3" customFormat="1" ht="16.5" customHeight="1">
      <c r="A99" s="82" t="s">
        <v>86</v>
      </c>
      <c r="B99" s="47"/>
      <c r="C99" s="9"/>
      <c r="D99" s="9"/>
      <c r="E99" s="212" t="s">
        <v>97</v>
      </c>
      <c r="F99" s="212"/>
      <c r="G99" s="212"/>
      <c r="H99" s="212"/>
      <c r="I99" s="212"/>
      <c r="J99" s="9"/>
      <c r="K99" s="212" t="s">
        <v>98</v>
      </c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0">
        <f>'04 - Sociálky B - 5.np'!J32</f>
        <v>0</v>
      </c>
      <c r="AH99" s="211"/>
      <c r="AI99" s="211"/>
      <c r="AJ99" s="211"/>
      <c r="AK99" s="211"/>
      <c r="AL99" s="211"/>
      <c r="AM99" s="211"/>
      <c r="AN99" s="210">
        <f>SUM(AG99,AT99)</f>
        <v>0</v>
      </c>
      <c r="AO99" s="211"/>
      <c r="AP99" s="211"/>
      <c r="AQ99" s="83" t="s">
        <v>89</v>
      </c>
      <c r="AR99" s="47"/>
      <c r="AS99" s="84">
        <v>0</v>
      </c>
      <c r="AT99" s="85">
        <f>ROUND(SUM(AV99:AW99),2)</f>
        <v>0</v>
      </c>
      <c r="AU99" s="86">
        <f>'04 - Sociálky B - 5.np'!P148</f>
        <v>0</v>
      </c>
      <c r="AV99" s="85">
        <f>'04 - Sociálky B - 5.np'!J35</f>
        <v>0</v>
      </c>
      <c r="AW99" s="85">
        <f>'04 - Sociálky B - 5.np'!J36</f>
        <v>0</v>
      </c>
      <c r="AX99" s="85">
        <f>'04 - Sociálky B - 5.np'!J37</f>
        <v>0</v>
      </c>
      <c r="AY99" s="85">
        <f>'04 - Sociálky B - 5.np'!J38</f>
        <v>0</v>
      </c>
      <c r="AZ99" s="85">
        <f>'04 - Sociálky B - 5.np'!F35</f>
        <v>0</v>
      </c>
      <c r="BA99" s="85">
        <f>'04 - Sociálky B - 5.np'!F36</f>
        <v>0</v>
      </c>
      <c r="BB99" s="85">
        <f>'04 - Sociálky B - 5.np'!F37</f>
        <v>0</v>
      </c>
      <c r="BC99" s="85">
        <f>'04 - Sociálky B - 5.np'!F38</f>
        <v>0</v>
      </c>
      <c r="BD99" s="87">
        <f>'04 - Sociálky B - 5.np'!F39</f>
        <v>0</v>
      </c>
      <c r="BT99" s="24" t="s">
        <v>85</v>
      </c>
      <c r="BV99" s="24" t="s">
        <v>79</v>
      </c>
      <c r="BW99" s="24" t="s">
        <v>99</v>
      </c>
      <c r="BX99" s="24" t="s">
        <v>84</v>
      </c>
      <c r="CL99" s="24" t="s">
        <v>1</v>
      </c>
    </row>
    <row r="100" spans="1:90" s="3" customFormat="1" ht="16.5" customHeight="1">
      <c r="A100" s="82" t="s">
        <v>86</v>
      </c>
      <c r="B100" s="47"/>
      <c r="C100" s="9"/>
      <c r="D100" s="9"/>
      <c r="E100" s="212" t="s">
        <v>100</v>
      </c>
      <c r="F100" s="212"/>
      <c r="G100" s="212"/>
      <c r="H100" s="212"/>
      <c r="I100" s="212"/>
      <c r="J100" s="9"/>
      <c r="K100" s="212" t="s">
        <v>101</v>
      </c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0">
        <f>'05 - Sociálky B - 6.np'!J32</f>
        <v>0</v>
      </c>
      <c r="AH100" s="211"/>
      <c r="AI100" s="211"/>
      <c r="AJ100" s="211"/>
      <c r="AK100" s="211"/>
      <c r="AL100" s="211"/>
      <c r="AM100" s="211"/>
      <c r="AN100" s="210">
        <f>SUM(AG100,AT100)</f>
        <v>0</v>
      </c>
      <c r="AO100" s="211"/>
      <c r="AP100" s="211"/>
      <c r="AQ100" s="83" t="s">
        <v>89</v>
      </c>
      <c r="AR100" s="47"/>
      <c r="AS100" s="84">
        <v>0</v>
      </c>
      <c r="AT100" s="85">
        <f>ROUND(SUM(AV100:AW100),2)</f>
        <v>0</v>
      </c>
      <c r="AU100" s="86">
        <f>'05 - Sociálky B - 6.np'!P148</f>
        <v>0</v>
      </c>
      <c r="AV100" s="85">
        <f>'05 - Sociálky B - 6.np'!J35</f>
        <v>0</v>
      </c>
      <c r="AW100" s="85">
        <f>'05 - Sociálky B - 6.np'!J36</f>
        <v>0</v>
      </c>
      <c r="AX100" s="85">
        <f>'05 - Sociálky B - 6.np'!J37</f>
        <v>0</v>
      </c>
      <c r="AY100" s="85">
        <f>'05 - Sociálky B - 6.np'!J38</f>
        <v>0</v>
      </c>
      <c r="AZ100" s="85">
        <f>'05 - Sociálky B - 6.np'!F35</f>
        <v>0</v>
      </c>
      <c r="BA100" s="85">
        <f>'05 - Sociálky B - 6.np'!F36</f>
        <v>0</v>
      </c>
      <c r="BB100" s="85">
        <f>'05 - Sociálky B - 6.np'!F37</f>
        <v>0</v>
      </c>
      <c r="BC100" s="85">
        <f>'05 - Sociálky B - 6.np'!F38</f>
        <v>0</v>
      </c>
      <c r="BD100" s="87">
        <f>'05 - Sociálky B - 6.np'!F39</f>
        <v>0</v>
      </c>
      <c r="BT100" s="24" t="s">
        <v>85</v>
      </c>
      <c r="BV100" s="24" t="s">
        <v>79</v>
      </c>
      <c r="BW100" s="24" t="s">
        <v>102</v>
      </c>
      <c r="BX100" s="24" t="s">
        <v>84</v>
      </c>
      <c r="CL100" s="24" t="s">
        <v>1</v>
      </c>
    </row>
    <row r="101" spans="1:90" s="3" customFormat="1" ht="16.5" customHeight="1">
      <c r="A101" s="82" t="s">
        <v>86</v>
      </c>
      <c r="B101" s="47"/>
      <c r="C101" s="9"/>
      <c r="D101" s="9"/>
      <c r="E101" s="212" t="s">
        <v>103</v>
      </c>
      <c r="F101" s="212"/>
      <c r="G101" s="212"/>
      <c r="H101" s="212"/>
      <c r="I101" s="212"/>
      <c r="J101" s="9"/>
      <c r="K101" s="212" t="s">
        <v>104</v>
      </c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0">
        <f>'06 - Sociálky B - 7.np'!J32</f>
        <v>0</v>
      </c>
      <c r="AH101" s="211"/>
      <c r="AI101" s="211"/>
      <c r="AJ101" s="211"/>
      <c r="AK101" s="211"/>
      <c r="AL101" s="211"/>
      <c r="AM101" s="211"/>
      <c r="AN101" s="210">
        <f>SUM(AG101,AT101)</f>
        <v>0</v>
      </c>
      <c r="AO101" s="211"/>
      <c r="AP101" s="211"/>
      <c r="AQ101" s="83" t="s">
        <v>89</v>
      </c>
      <c r="AR101" s="47"/>
      <c r="AS101" s="84">
        <v>0</v>
      </c>
      <c r="AT101" s="85">
        <f>ROUND(SUM(AV101:AW101),2)</f>
        <v>0</v>
      </c>
      <c r="AU101" s="86">
        <f>'06 - Sociálky B - 7.np'!P148</f>
        <v>0</v>
      </c>
      <c r="AV101" s="85">
        <f>'06 - Sociálky B - 7.np'!J35</f>
        <v>0</v>
      </c>
      <c r="AW101" s="85">
        <f>'06 - Sociálky B - 7.np'!J36</f>
        <v>0</v>
      </c>
      <c r="AX101" s="85">
        <f>'06 - Sociálky B - 7.np'!J37</f>
        <v>0</v>
      </c>
      <c r="AY101" s="85">
        <f>'06 - Sociálky B - 7.np'!J38</f>
        <v>0</v>
      </c>
      <c r="AZ101" s="85">
        <f>'06 - Sociálky B - 7.np'!F35</f>
        <v>0</v>
      </c>
      <c r="BA101" s="85">
        <f>'06 - Sociálky B - 7.np'!F36</f>
        <v>0</v>
      </c>
      <c r="BB101" s="85">
        <f>'06 - Sociálky B - 7.np'!F37</f>
        <v>0</v>
      </c>
      <c r="BC101" s="85">
        <f>'06 - Sociálky B - 7.np'!F38</f>
        <v>0</v>
      </c>
      <c r="BD101" s="87">
        <f>'06 - Sociálky B - 7.np'!F39</f>
        <v>0</v>
      </c>
      <c r="BT101" s="24" t="s">
        <v>85</v>
      </c>
      <c r="BV101" s="24" t="s">
        <v>79</v>
      </c>
      <c r="BW101" s="24" t="s">
        <v>105</v>
      </c>
      <c r="BX101" s="24" t="s">
        <v>84</v>
      </c>
      <c r="CL101" s="24" t="s">
        <v>1</v>
      </c>
    </row>
    <row r="102" spans="1:91" s="6" customFormat="1" ht="16.5" customHeight="1">
      <c r="A102" s="82" t="s">
        <v>86</v>
      </c>
      <c r="B102" s="73"/>
      <c r="C102" s="74"/>
      <c r="D102" s="207" t="s">
        <v>85</v>
      </c>
      <c r="E102" s="207"/>
      <c r="F102" s="207"/>
      <c r="G102" s="207"/>
      <c r="H102" s="207"/>
      <c r="I102" s="75"/>
      <c r="J102" s="207" t="s">
        <v>106</v>
      </c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5">
        <f>'2 - Havarijní oprava soci...'!J30</f>
        <v>0</v>
      </c>
      <c r="AH102" s="206"/>
      <c r="AI102" s="206"/>
      <c r="AJ102" s="206"/>
      <c r="AK102" s="206"/>
      <c r="AL102" s="206"/>
      <c r="AM102" s="206"/>
      <c r="AN102" s="205">
        <f>SUM(AG102,AT102)</f>
        <v>0</v>
      </c>
      <c r="AO102" s="206"/>
      <c r="AP102" s="206"/>
      <c r="AQ102" s="76" t="s">
        <v>83</v>
      </c>
      <c r="AR102" s="73"/>
      <c r="AS102" s="88">
        <v>0</v>
      </c>
      <c r="AT102" s="89">
        <f>ROUND(SUM(AV102:AW102),2)</f>
        <v>0</v>
      </c>
      <c r="AU102" s="90">
        <f>'2 - Havarijní oprava soci...'!P145</f>
        <v>0</v>
      </c>
      <c r="AV102" s="89">
        <f>'2 - Havarijní oprava soci...'!J33</f>
        <v>0</v>
      </c>
      <c r="AW102" s="89">
        <f>'2 - Havarijní oprava soci...'!J34</f>
        <v>0</v>
      </c>
      <c r="AX102" s="89">
        <f>'2 - Havarijní oprava soci...'!J35</f>
        <v>0</v>
      </c>
      <c r="AY102" s="89">
        <f>'2 - Havarijní oprava soci...'!J36</f>
        <v>0</v>
      </c>
      <c r="AZ102" s="89">
        <f>'2 - Havarijní oprava soci...'!F33</f>
        <v>0</v>
      </c>
      <c r="BA102" s="89">
        <f>'2 - Havarijní oprava soci...'!F34</f>
        <v>0</v>
      </c>
      <c r="BB102" s="89">
        <f>'2 - Havarijní oprava soci...'!F35</f>
        <v>0</v>
      </c>
      <c r="BC102" s="89">
        <f>'2 - Havarijní oprava soci...'!F36</f>
        <v>0</v>
      </c>
      <c r="BD102" s="91">
        <f>'2 - Havarijní oprava soci...'!F37</f>
        <v>0</v>
      </c>
      <c r="BT102" s="81" t="s">
        <v>81</v>
      </c>
      <c r="BV102" s="81" t="s">
        <v>79</v>
      </c>
      <c r="BW102" s="81" t="s">
        <v>107</v>
      </c>
      <c r="BX102" s="81" t="s">
        <v>4</v>
      </c>
      <c r="CL102" s="81" t="s">
        <v>1</v>
      </c>
      <c r="CM102" s="81" t="s">
        <v>85</v>
      </c>
    </row>
    <row r="103" spans="2:44" s="1" customFormat="1" ht="30" customHeight="1">
      <c r="B103" s="31"/>
      <c r="AR103" s="31"/>
    </row>
    <row r="104" spans="2:44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31"/>
    </row>
  </sheetData>
  <mergeCells count="70"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D102:H102"/>
    <mergeCell ref="J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E98:I98"/>
    <mergeCell ref="K98:AF98"/>
    <mergeCell ref="W30:AE30"/>
    <mergeCell ref="AK30:AO30"/>
    <mergeCell ref="L30:P30"/>
    <mergeCell ref="AK31:AO31"/>
    <mergeCell ref="AN102:AP102"/>
    <mergeCell ref="AG102:AM102"/>
    <mergeCell ref="AN99:AP99"/>
    <mergeCell ref="AG99:AM99"/>
    <mergeCell ref="L85:AJ85"/>
    <mergeCell ref="AM87:AN87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</mergeCells>
  <hyperlinks>
    <hyperlink ref="A96" location="'01 - Sociálky B - 2.np'!C2" display="/"/>
    <hyperlink ref="A97" location="'02 - Sociálky B - 3.np'!C2" display="/"/>
    <hyperlink ref="A98" location="'03 - Sociálky B - 4.np'!C2" display="/"/>
    <hyperlink ref="A99" location="'04 - Sociálky B - 5.np'!C2" display="/"/>
    <hyperlink ref="A100" location="'05 - Sociálky B - 6.np'!C2" display="/"/>
    <hyperlink ref="A101" location="'06 - Sociálky B - 7.np'!C2" display="/"/>
    <hyperlink ref="A102" location="'2 - Havarijní oprava soc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9" t="str">
        <f>'Rekapitulace stavby'!K6</f>
        <v>HAVARIJNÍ OPRAVA SOCIÁLNÍHO ZAŘÍZENÍ - 6 SOCIÁLEK - TYP B</v>
      </c>
      <c r="F7" s="230"/>
      <c r="G7" s="230"/>
      <c r="H7" s="230"/>
      <c r="L7" s="19"/>
    </row>
    <row r="8" spans="2:12" ht="12" customHeight="1">
      <c r="B8" s="19"/>
      <c r="D8" s="26" t="s">
        <v>109</v>
      </c>
      <c r="L8" s="19"/>
    </row>
    <row r="9" spans="2:12" s="1" customFormat="1" ht="16.5" customHeight="1">
      <c r="B9" s="31"/>
      <c r="E9" s="229" t="s">
        <v>110</v>
      </c>
      <c r="F9" s="228"/>
      <c r="G9" s="228"/>
      <c r="H9" s="228"/>
      <c r="L9" s="31"/>
    </row>
    <row r="10" spans="2:12" s="1" customFormat="1" ht="12" customHeight="1">
      <c r="B10" s="31"/>
      <c r="D10" s="26" t="s">
        <v>111</v>
      </c>
      <c r="L10" s="31"/>
    </row>
    <row r="11" spans="2:12" s="1" customFormat="1" ht="16.5" customHeight="1">
      <c r="B11" s="31"/>
      <c r="E11" s="219" t="s">
        <v>112</v>
      </c>
      <c r="F11" s="228"/>
      <c r="G11" s="228"/>
      <c r="H11" s="22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27. 4. 2024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1" t="str">
        <f>'Rekapitulace stavby'!E14</f>
        <v>Vyplň údaj</v>
      </c>
      <c r="F20" s="197"/>
      <c r="G20" s="197"/>
      <c r="H20" s="19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34</v>
      </c>
      <c r="L25" s="31"/>
    </row>
    <row r="26" spans="2:12" s="1" customFormat="1" ht="18" customHeight="1">
      <c r="B26" s="31"/>
      <c r="E26" s="24" t="s">
        <v>35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3"/>
      <c r="E29" s="201" t="s">
        <v>1</v>
      </c>
      <c r="F29" s="201"/>
      <c r="G29" s="201"/>
      <c r="H29" s="201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37</v>
      </c>
      <c r="J32" s="65">
        <f>ROUND(J148,2)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39</v>
      </c>
      <c r="I34" s="34" t="s">
        <v>38</v>
      </c>
      <c r="J34" s="34" t="s">
        <v>40</v>
      </c>
      <c r="L34" s="31"/>
    </row>
    <row r="35" spans="2:12" s="1" customFormat="1" ht="14.45" customHeight="1">
      <c r="B35" s="31"/>
      <c r="D35" s="54" t="s">
        <v>41</v>
      </c>
      <c r="E35" s="26" t="s">
        <v>42</v>
      </c>
      <c r="F35" s="85">
        <f>ROUND((SUM(BE148:BE528)),2)</f>
        <v>0</v>
      </c>
      <c r="I35" s="95">
        <v>0.21</v>
      </c>
      <c r="J35" s="85">
        <f>ROUND(((SUM(BE148:BE528))*I35),2)</f>
        <v>0</v>
      </c>
      <c r="L35" s="31"/>
    </row>
    <row r="36" spans="2:12" s="1" customFormat="1" ht="14.45" customHeight="1">
      <c r="B36" s="31"/>
      <c r="E36" s="26" t="s">
        <v>43</v>
      </c>
      <c r="F36" s="85">
        <f>ROUND((SUM(BF148:BF528)),2)</f>
        <v>0</v>
      </c>
      <c r="I36" s="95">
        <v>0.12</v>
      </c>
      <c r="J36" s="85">
        <f>ROUND(((SUM(BF148:BF528))*I36),2)</f>
        <v>0</v>
      </c>
      <c r="L36" s="31"/>
    </row>
    <row r="37" spans="2:12" s="1" customFormat="1" ht="14.45" customHeight="1" hidden="1">
      <c r="B37" s="31"/>
      <c r="E37" s="26" t="s">
        <v>44</v>
      </c>
      <c r="F37" s="85">
        <f>ROUND((SUM(BG148:BG528)),2)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45</v>
      </c>
      <c r="F38" s="85">
        <f>ROUND((SUM(BH148:BH528)),2)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46</v>
      </c>
      <c r="F39" s="85">
        <f>ROUND((SUM(BI148:BI528)),2)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47</v>
      </c>
      <c r="E41" s="56"/>
      <c r="F41" s="56"/>
      <c r="G41" s="98" t="s">
        <v>48</v>
      </c>
      <c r="H41" s="99" t="s">
        <v>49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31"/>
      <c r="D61" s="42" t="s">
        <v>52</v>
      </c>
      <c r="E61" s="33"/>
      <c r="F61" s="102" t="s">
        <v>53</v>
      </c>
      <c r="G61" s="42" t="s">
        <v>52</v>
      </c>
      <c r="H61" s="33"/>
      <c r="I61" s="33"/>
      <c r="J61" s="103" t="s">
        <v>53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31"/>
      <c r="D76" s="42" t="s">
        <v>52</v>
      </c>
      <c r="E76" s="33"/>
      <c r="F76" s="102" t="s">
        <v>53</v>
      </c>
      <c r="G76" s="42" t="s">
        <v>52</v>
      </c>
      <c r="H76" s="33"/>
      <c r="I76" s="33"/>
      <c r="J76" s="103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HAVARIJNÍ OPRAVA SOCIÁLNÍHO ZAŘÍZENÍ - 6 SOCIÁLEK - TYP B</v>
      </c>
      <c r="F85" s="230"/>
      <c r="G85" s="230"/>
      <c r="H85" s="230"/>
      <c r="L85" s="31"/>
    </row>
    <row r="86" spans="2:12" ht="12" customHeight="1">
      <c r="B86" s="19"/>
      <c r="C86" s="26" t="s">
        <v>109</v>
      </c>
      <c r="L86" s="19"/>
    </row>
    <row r="87" spans="2:12" s="1" customFormat="1" ht="16.5" customHeight="1">
      <c r="B87" s="31"/>
      <c r="E87" s="229" t="s">
        <v>110</v>
      </c>
      <c r="F87" s="228"/>
      <c r="G87" s="228"/>
      <c r="H87" s="228"/>
      <c r="L87" s="31"/>
    </row>
    <row r="88" spans="2:12" s="1" customFormat="1" ht="12" customHeight="1">
      <c r="B88" s="31"/>
      <c r="C88" s="26" t="s">
        <v>111</v>
      </c>
      <c r="L88" s="31"/>
    </row>
    <row r="89" spans="2:12" s="1" customFormat="1" ht="16.5" customHeight="1">
      <c r="B89" s="31"/>
      <c r="E89" s="219" t="str">
        <f>E11</f>
        <v>01 - Sociálky B - 2.np</v>
      </c>
      <c r="F89" s="228"/>
      <c r="G89" s="228"/>
      <c r="H89" s="22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Švehlova kolej, Slavíkova 22</v>
      </c>
      <c r="I91" s="26" t="s">
        <v>22</v>
      </c>
      <c r="J91" s="51" t="str">
        <f>IF(J14="","",J14)</f>
        <v>27. 4. 2024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24</v>
      </c>
      <c r="F93" s="24" t="str">
        <f>E17</f>
        <v>Universita Karlova – Koleje a menzy</v>
      </c>
      <c r="I93" s="26" t="s">
        <v>30</v>
      </c>
      <c r="J93" s="29" t="str">
        <f>E23</f>
        <v>ing. arch. Jan Pavlovský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Jan Petr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114</v>
      </c>
      <c r="D96" s="96"/>
      <c r="E96" s="96"/>
      <c r="F96" s="96"/>
      <c r="G96" s="96"/>
      <c r="H96" s="96"/>
      <c r="I96" s="96"/>
      <c r="J96" s="105" t="s">
        <v>115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116</v>
      </c>
      <c r="J98" s="65">
        <f>J148</f>
        <v>0</v>
      </c>
      <c r="L98" s="31"/>
      <c r="AU98" s="16" t="s">
        <v>117</v>
      </c>
    </row>
    <row r="99" spans="2:12" s="8" customFormat="1" ht="24.95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" customHeight="1">
      <c r="B100" s="111"/>
      <c r="D100" s="112" t="s">
        <v>119</v>
      </c>
      <c r="E100" s="113"/>
      <c r="F100" s="113"/>
      <c r="G100" s="113"/>
      <c r="H100" s="113"/>
      <c r="I100" s="113"/>
      <c r="J100" s="114">
        <f>J150</f>
        <v>0</v>
      </c>
      <c r="L100" s="111"/>
    </row>
    <row r="101" spans="2:12" s="9" customFormat="1" ht="19.9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J167</f>
        <v>0</v>
      </c>
      <c r="L101" s="111"/>
    </row>
    <row r="102" spans="2:12" s="9" customFormat="1" ht="19.9" customHeight="1">
      <c r="B102" s="111"/>
      <c r="D102" s="112" t="s">
        <v>121</v>
      </c>
      <c r="E102" s="113"/>
      <c r="F102" s="113"/>
      <c r="G102" s="113"/>
      <c r="H102" s="113"/>
      <c r="I102" s="113"/>
      <c r="J102" s="114">
        <f>J192</f>
        <v>0</v>
      </c>
      <c r="L102" s="111"/>
    </row>
    <row r="103" spans="2:12" s="9" customFormat="1" ht="19.9" customHeight="1">
      <c r="B103" s="111"/>
      <c r="D103" s="112" t="s">
        <v>122</v>
      </c>
      <c r="E103" s="113"/>
      <c r="F103" s="113"/>
      <c r="G103" s="113"/>
      <c r="H103" s="113"/>
      <c r="I103" s="113"/>
      <c r="J103" s="114">
        <f>J226</f>
        <v>0</v>
      </c>
      <c r="L103" s="111"/>
    </row>
    <row r="104" spans="2:12" s="9" customFormat="1" ht="19.9" customHeight="1">
      <c r="B104" s="111"/>
      <c r="D104" s="112" t="s">
        <v>123</v>
      </c>
      <c r="E104" s="113"/>
      <c r="F104" s="113"/>
      <c r="G104" s="113"/>
      <c r="H104" s="113"/>
      <c r="I104" s="113"/>
      <c r="J104" s="114">
        <f>J233</f>
        <v>0</v>
      </c>
      <c r="L104" s="111"/>
    </row>
    <row r="105" spans="2:12" s="8" customFormat="1" ht="24.95" customHeight="1">
      <c r="B105" s="107"/>
      <c r="D105" s="108" t="s">
        <v>124</v>
      </c>
      <c r="E105" s="109"/>
      <c r="F105" s="109"/>
      <c r="G105" s="109"/>
      <c r="H105" s="109"/>
      <c r="I105" s="109"/>
      <c r="J105" s="110">
        <f>J237</f>
        <v>0</v>
      </c>
      <c r="L105" s="107"/>
    </row>
    <row r="106" spans="2:12" s="9" customFormat="1" ht="19.9" customHeight="1">
      <c r="B106" s="111"/>
      <c r="D106" s="112" t="s">
        <v>125</v>
      </c>
      <c r="E106" s="113"/>
      <c r="F106" s="113"/>
      <c r="G106" s="113"/>
      <c r="H106" s="113"/>
      <c r="I106" s="113"/>
      <c r="J106" s="114">
        <f>J238</f>
        <v>0</v>
      </c>
      <c r="L106" s="111"/>
    </row>
    <row r="107" spans="2:12" s="9" customFormat="1" ht="19.9" customHeight="1">
      <c r="B107" s="111"/>
      <c r="D107" s="112" t="s">
        <v>126</v>
      </c>
      <c r="E107" s="113"/>
      <c r="F107" s="113"/>
      <c r="G107" s="113"/>
      <c r="H107" s="113"/>
      <c r="I107" s="113"/>
      <c r="J107" s="114">
        <f>J247</f>
        <v>0</v>
      </c>
      <c r="L107" s="111"/>
    </row>
    <row r="108" spans="2:12" s="9" customFormat="1" ht="19.9" customHeight="1">
      <c r="B108" s="111"/>
      <c r="D108" s="112" t="s">
        <v>127</v>
      </c>
      <c r="E108" s="113"/>
      <c r="F108" s="113"/>
      <c r="G108" s="113"/>
      <c r="H108" s="113"/>
      <c r="I108" s="113"/>
      <c r="J108" s="114">
        <f>J293</f>
        <v>0</v>
      </c>
      <c r="L108" s="111"/>
    </row>
    <row r="109" spans="2:12" s="9" customFormat="1" ht="19.9" customHeight="1">
      <c r="B109" s="111"/>
      <c r="D109" s="112" t="s">
        <v>128</v>
      </c>
      <c r="E109" s="113"/>
      <c r="F109" s="113"/>
      <c r="G109" s="113"/>
      <c r="H109" s="113"/>
      <c r="I109" s="113"/>
      <c r="J109" s="114">
        <f>J303</f>
        <v>0</v>
      </c>
      <c r="L109" s="111"/>
    </row>
    <row r="110" spans="2:12" s="9" customFormat="1" ht="19.9" customHeight="1">
      <c r="B110" s="111"/>
      <c r="D110" s="112" t="s">
        <v>129</v>
      </c>
      <c r="E110" s="113"/>
      <c r="F110" s="113"/>
      <c r="G110" s="113"/>
      <c r="H110" s="113"/>
      <c r="I110" s="113"/>
      <c r="J110" s="114">
        <f>J306</f>
        <v>0</v>
      </c>
      <c r="L110" s="111"/>
    </row>
    <row r="111" spans="2:12" s="9" customFormat="1" ht="19.9" customHeight="1">
      <c r="B111" s="111"/>
      <c r="D111" s="112" t="s">
        <v>130</v>
      </c>
      <c r="E111" s="113"/>
      <c r="F111" s="113"/>
      <c r="G111" s="113"/>
      <c r="H111" s="113"/>
      <c r="I111" s="113"/>
      <c r="J111" s="114">
        <f>J362</f>
        <v>0</v>
      </c>
      <c r="L111" s="111"/>
    </row>
    <row r="112" spans="2:12" s="9" customFormat="1" ht="19.9" customHeight="1">
      <c r="B112" s="111"/>
      <c r="D112" s="112" t="s">
        <v>131</v>
      </c>
      <c r="E112" s="113"/>
      <c r="F112" s="113"/>
      <c r="G112" s="113"/>
      <c r="H112" s="113"/>
      <c r="I112" s="113"/>
      <c r="J112" s="114">
        <f>J403</f>
        <v>0</v>
      </c>
      <c r="L112" s="111"/>
    </row>
    <row r="113" spans="2:12" s="9" customFormat="1" ht="19.9" customHeight="1">
      <c r="B113" s="111"/>
      <c r="D113" s="112" t="s">
        <v>132</v>
      </c>
      <c r="E113" s="113"/>
      <c r="F113" s="113"/>
      <c r="G113" s="113"/>
      <c r="H113" s="113"/>
      <c r="I113" s="113"/>
      <c r="J113" s="114">
        <f>J407</f>
        <v>0</v>
      </c>
      <c r="L113" s="111"/>
    </row>
    <row r="114" spans="2:12" s="9" customFormat="1" ht="19.9" customHeight="1">
      <c r="B114" s="111"/>
      <c r="D114" s="112" t="s">
        <v>133</v>
      </c>
      <c r="E114" s="113"/>
      <c r="F114" s="113"/>
      <c r="G114" s="113"/>
      <c r="H114" s="113"/>
      <c r="I114" s="113"/>
      <c r="J114" s="114">
        <f>J419</f>
        <v>0</v>
      </c>
      <c r="L114" s="111"/>
    </row>
    <row r="115" spans="2:12" s="9" customFormat="1" ht="19.9" customHeight="1">
      <c r="B115" s="111"/>
      <c r="D115" s="112" t="s">
        <v>134</v>
      </c>
      <c r="E115" s="113"/>
      <c r="F115" s="113"/>
      <c r="G115" s="113"/>
      <c r="H115" s="113"/>
      <c r="I115" s="113"/>
      <c r="J115" s="114">
        <f>J431</f>
        <v>0</v>
      </c>
      <c r="L115" s="111"/>
    </row>
    <row r="116" spans="2:12" s="9" customFormat="1" ht="19.9" customHeight="1">
      <c r="B116" s="111"/>
      <c r="D116" s="112" t="s">
        <v>135</v>
      </c>
      <c r="E116" s="113"/>
      <c r="F116" s="113"/>
      <c r="G116" s="113"/>
      <c r="H116" s="113"/>
      <c r="I116" s="113"/>
      <c r="J116" s="114">
        <f>J448</f>
        <v>0</v>
      </c>
      <c r="L116" s="111"/>
    </row>
    <row r="117" spans="2:12" s="9" customFormat="1" ht="19.9" customHeight="1">
      <c r="B117" s="111"/>
      <c r="D117" s="112" t="s">
        <v>136</v>
      </c>
      <c r="E117" s="113"/>
      <c r="F117" s="113"/>
      <c r="G117" s="113"/>
      <c r="H117" s="113"/>
      <c r="I117" s="113"/>
      <c r="J117" s="114">
        <f>J470</f>
        <v>0</v>
      </c>
      <c r="L117" s="111"/>
    </row>
    <row r="118" spans="2:12" s="9" customFormat="1" ht="19.9" customHeight="1">
      <c r="B118" s="111"/>
      <c r="D118" s="112" t="s">
        <v>137</v>
      </c>
      <c r="E118" s="113"/>
      <c r="F118" s="113"/>
      <c r="G118" s="113"/>
      <c r="H118" s="113"/>
      <c r="I118" s="113"/>
      <c r="J118" s="114">
        <f>J481</f>
        <v>0</v>
      </c>
      <c r="L118" s="111"/>
    </row>
    <row r="119" spans="2:12" s="8" customFormat="1" ht="24.95" customHeight="1">
      <c r="B119" s="107"/>
      <c r="D119" s="108" t="s">
        <v>138</v>
      </c>
      <c r="E119" s="109"/>
      <c r="F119" s="109"/>
      <c r="G119" s="109"/>
      <c r="H119" s="109"/>
      <c r="I119" s="109"/>
      <c r="J119" s="110">
        <f>J493</f>
        <v>0</v>
      </c>
      <c r="L119" s="107"/>
    </row>
    <row r="120" spans="2:12" s="9" customFormat="1" ht="19.9" customHeight="1">
      <c r="B120" s="111"/>
      <c r="D120" s="112" t="s">
        <v>139</v>
      </c>
      <c r="E120" s="113"/>
      <c r="F120" s="113"/>
      <c r="G120" s="113"/>
      <c r="H120" s="113"/>
      <c r="I120" s="113"/>
      <c r="J120" s="114">
        <f>J494</f>
        <v>0</v>
      </c>
      <c r="L120" s="111"/>
    </row>
    <row r="121" spans="2:12" s="8" customFormat="1" ht="24.95" customHeight="1">
      <c r="B121" s="107"/>
      <c r="D121" s="108" t="s">
        <v>140</v>
      </c>
      <c r="E121" s="109"/>
      <c r="F121" s="109"/>
      <c r="G121" s="109"/>
      <c r="H121" s="109"/>
      <c r="I121" s="109"/>
      <c r="J121" s="110">
        <f>J509</f>
        <v>0</v>
      </c>
      <c r="L121" s="107"/>
    </row>
    <row r="122" spans="2:12" s="8" customFormat="1" ht="24.95" customHeight="1">
      <c r="B122" s="107"/>
      <c r="D122" s="108" t="s">
        <v>141</v>
      </c>
      <c r="E122" s="109"/>
      <c r="F122" s="109"/>
      <c r="G122" s="109"/>
      <c r="H122" s="109"/>
      <c r="I122" s="109"/>
      <c r="J122" s="110">
        <f>J516</f>
        <v>0</v>
      </c>
      <c r="L122" s="107"/>
    </row>
    <row r="123" spans="2:12" s="9" customFormat="1" ht="19.9" customHeight="1">
      <c r="B123" s="111"/>
      <c r="D123" s="112" t="s">
        <v>142</v>
      </c>
      <c r="E123" s="113"/>
      <c r="F123" s="113"/>
      <c r="G123" s="113"/>
      <c r="H123" s="113"/>
      <c r="I123" s="113"/>
      <c r="J123" s="114">
        <f>J517</f>
        <v>0</v>
      </c>
      <c r="L123" s="111"/>
    </row>
    <row r="124" spans="2:12" s="9" customFormat="1" ht="19.9" customHeight="1">
      <c r="B124" s="111"/>
      <c r="D124" s="112" t="s">
        <v>143</v>
      </c>
      <c r="E124" s="113"/>
      <c r="F124" s="113"/>
      <c r="G124" s="113"/>
      <c r="H124" s="113"/>
      <c r="I124" s="113"/>
      <c r="J124" s="114">
        <f>J520</f>
        <v>0</v>
      </c>
      <c r="L124" s="111"/>
    </row>
    <row r="125" spans="2:12" s="9" customFormat="1" ht="19.9" customHeight="1">
      <c r="B125" s="111"/>
      <c r="D125" s="112" t="s">
        <v>144</v>
      </c>
      <c r="E125" s="113"/>
      <c r="F125" s="113"/>
      <c r="G125" s="113"/>
      <c r="H125" s="113"/>
      <c r="I125" s="113"/>
      <c r="J125" s="114">
        <f>J523</f>
        <v>0</v>
      </c>
      <c r="L125" s="111"/>
    </row>
    <row r="126" spans="2:12" s="9" customFormat="1" ht="19.9" customHeight="1">
      <c r="B126" s="111"/>
      <c r="D126" s="112" t="s">
        <v>145</v>
      </c>
      <c r="E126" s="113"/>
      <c r="F126" s="113"/>
      <c r="G126" s="113"/>
      <c r="H126" s="113"/>
      <c r="I126" s="113"/>
      <c r="J126" s="114">
        <f>J526</f>
        <v>0</v>
      </c>
      <c r="L126" s="111"/>
    </row>
    <row r="127" spans="2:12" s="1" customFormat="1" ht="21.75" customHeight="1">
      <c r="B127" s="31"/>
      <c r="L127" s="31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1"/>
    </row>
    <row r="132" spans="2:12" s="1" customFormat="1" ht="6.95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1"/>
    </row>
    <row r="133" spans="2:12" s="1" customFormat="1" ht="24.95" customHeight="1">
      <c r="B133" s="31"/>
      <c r="C133" s="20" t="s">
        <v>146</v>
      </c>
      <c r="L133" s="31"/>
    </row>
    <row r="134" spans="2:12" s="1" customFormat="1" ht="6.95" customHeight="1">
      <c r="B134" s="31"/>
      <c r="L134" s="31"/>
    </row>
    <row r="135" spans="2:12" s="1" customFormat="1" ht="12" customHeight="1">
      <c r="B135" s="31"/>
      <c r="C135" s="26" t="s">
        <v>16</v>
      </c>
      <c r="L135" s="31"/>
    </row>
    <row r="136" spans="2:12" s="1" customFormat="1" ht="26.25" customHeight="1">
      <c r="B136" s="31"/>
      <c r="E136" s="229" t="str">
        <f>E7</f>
        <v>HAVARIJNÍ OPRAVA SOCIÁLNÍHO ZAŘÍZENÍ - 6 SOCIÁLEK - TYP B</v>
      </c>
      <c r="F136" s="230"/>
      <c r="G136" s="230"/>
      <c r="H136" s="230"/>
      <c r="L136" s="31"/>
    </row>
    <row r="137" spans="2:12" ht="12" customHeight="1">
      <c r="B137" s="19"/>
      <c r="C137" s="26" t="s">
        <v>109</v>
      </c>
      <c r="L137" s="19"/>
    </row>
    <row r="138" spans="2:12" s="1" customFormat="1" ht="16.5" customHeight="1">
      <c r="B138" s="31"/>
      <c r="E138" s="229" t="s">
        <v>110</v>
      </c>
      <c r="F138" s="228"/>
      <c r="G138" s="228"/>
      <c r="H138" s="228"/>
      <c r="L138" s="31"/>
    </row>
    <row r="139" spans="2:12" s="1" customFormat="1" ht="12" customHeight="1">
      <c r="B139" s="31"/>
      <c r="C139" s="26" t="s">
        <v>111</v>
      </c>
      <c r="L139" s="31"/>
    </row>
    <row r="140" spans="2:12" s="1" customFormat="1" ht="16.5" customHeight="1">
      <c r="B140" s="31"/>
      <c r="E140" s="219" t="str">
        <f>E11</f>
        <v>01 - Sociálky B - 2.np</v>
      </c>
      <c r="F140" s="228"/>
      <c r="G140" s="228"/>
      <c r="H140" s="228"/>
      <c r="L140" s="31"/>
    </row>
    <row r="141" spans="2:12" s="1" customFormat="1" ht="6.95" customHeight="1">
      <c r="B141" s="31"/>
      <c r="L141" s="31"/>
    </row>
    <row r="142" spans="2:12" s="1" customFormat="1" ht="12" customHeight="1">
      <c r="B142" s="31"/>
      <c r="C142" s="26" t="s">
        <v>20</v>
      </c>
      <c r="F142" s="24" t="str">
        <f>F14</f>
        <v>Švehlova kolej, Slavíkova 22</v>
      </c>
      <c r="I142" s="26" t="s">
        <v>22</v>
      </c>
      <c r="J142" s="51" t="str">
        <f>IF(J14="","",J14)</f>
        <v>27. 4. 2024</v>
      </c>
      <c r="L142" s="31"/>
    </row>
    <row r="143" spans="2:12" s="1" customFormat="1" ht="6.95" customHeight="1">
      <c r="B143" s="31"/>
      <c r="L143" s="31"/>
    </row>
    <row r="144" spans="2:12" s="1" customFormat="1" ht="25.7" customHeight="1">
      <c r="B144" s="31"/>
      <c r="C144" s="26" t="s">
        <v>24</v>
      </c>
      <c r="F144" s="24" t="str">
        <f>E17</f>
        <v>Universita Karlova – Koleje a menzy</v>
      </c>
      <c r="I144" s="26" t="s">
        <v>30</v>
      </c>
      <c r="J144" s="29" t="str">
        <f>E23</f>
        <v>ing. arch. Jan Pavlovský</v>
      </c>
      <c r="L144" s="31"/>
    </row>
    <row r="145" spans="2:12" s="1" customFormat="1" ht="15.2" customHeight="1">
      <c r="B145" s="31"/>
      <c r="C145" s="26" t="s">
        <v>28</v>
      </c>
      <c r="F145" s="24" t="str">
        <f>IF(E20="","",E20)</f>
        <v>Vyplň údaj</v>
      </c>
      <c r="I145" s="26" t="s">
        <v>33</v>
      </c>
      <c r="J145" s="29" t="str">
        <f>E26</f>
        <v>Jan Petr</v>
      </c>
      <c r="L145" s="31"/>
    </row>
    <row r="146" spans="2:12" s="1" customFormat="1" ht="10.35" customHeight="1">
      <c r="B146" s="31"/>
      <c r="L146" s="31"/>
    </row>
    <row r="147" spans="2:20" s="10" customFormat="1" ht="29.25" customHeight="1">
      <c r="B147" s="115"/>
      <c r="C147" s="116" t="s">
        <v>147</v>
      </c>
      <c r="D147" s="117" t="s">
        <v>62</v>
      </c>
      <c r="E147" s="117" t="s">
        <v>58</v>
      </c>
      <c r="F147" s="117" t="s">
        <v>59</v>
      </c>
      <c r="G147" s="117" t="s">
        <v>148</v>
      </c>
      <c r="H147" s="117" t="s">
        <v>149</v>
      </c>
      <c r="I147" s="117" t="s">
        <v>150</v>
      </c>
      <c r="J147" s="117" t="s">
        <v>115</v>
      </c>
      <c r="K147" s="118" t="s">
        <v>151</v>
      </c>
      <c r="L147" s="115"/>
      <c r="M147" s="58" t="s">
        <v>1</v>
      </c>
      <c r="N147" s="59" t="s">
        <v>41</v>
      </c>
      <c r="O147" s="59" t="s">
        <v>152</v>
      </c>
      <c r="P147" s="59" t="s">
        <v>153</v>
      </c>
      <c r="Q147" s="59" t="s">
        <v>154</v>
      </c>
      <c r="R147" s="59" t="s">
        <v>155</v>
      </c>
      <c r="S147" s="59" t="s">
        <v>156</v>
      </c>
      <c r="T147" s="60" t="s">
        <v>157</v>
      </c>
    </row>
    <row r="148" spans="2:63" s="1" customFormat="1" ht="22.9" customHeight="1">
      <c r="B148" s="31"/>
      <c r="C148" s="63" t="s">
        <v>158</v>
      </c>
      <c r="J148" s="119">
        <f>BK148</f>
        <v>0</v>
      </c>
      <c r="L148" s="31"/>
      <c r="M148" s="61"/>
      <c r="N148" s="52"/>
      <c r="O148" s="52"/>
      <c r="P148" s="120">
        <f>P149+P237+P493+P509+P516</f>
        <v>0</v>
      </c>
      <c r="Q148" s="52"/>
      <c r="R148" s="120">
        <f>R149+R237+R493+R509+R516</f>
        <v>11.51078474</v>
      </c>
      <c r="S148" s="52"/>
      <c r="T148" s="121">
        <f>T149+T237+T493+T509+T516</f>
        <v>17.266475</v>
      </c>
      <c r="AT148" s="16" t="s">
        <v>76</v>
      </c>
      <c r="AU148" s="16" t="s">
        <v>117</v>
      </c>
      <c r="BK148" s="122">
        <f>BK149+BK237+BK493+BK509+BK516</f>
        <v>0</v>
      </c>
    </row>
    <row r="149" spans="2:63" s="11" customFormat="1" ht="25.9" customHeight="1">
      <c r="B149" s="123"/>
      <c r="D149" s="124" t="s">
        <v>76</v>
      </c>
      <c r="E149" s="125" t="s">
        <v>159</v>
      </c>
      <c r="F149" s="125" t="s">
        <v>160</v>
      </c>
      <c r="I149" s="126"/>
      <c r="J149" s="127">
        <f>BK149</f>
        <v>0</v>
      </c>
      <c r="L149" s="123"/>
      <c r="M149" s="128"/>
      <c r="P149" s="129">
        <f>P150+P167+P192+P226+P233</f>
        <v>0</v>
      </c>
      <c r="R149" s="129">
        <f>R150+R167+R192+R226+R233</f>
        <v>6.80043724</v>
      </c>
      <c r="T149" s="130">
        <f>T150+T167+T192+T226+T233</f>
        <v>12.9264</v>
      </c>
      <c r="AR149" s="124" t="s">
        <v>81</v>
      </c>
      <c r="AT149" s="131" t="s">
        <v>76</v>
      </c>
      <c r="AU149" s="131" t="s">
        <v>77</v>
      </c>
      <c r="AY149" s="124" t="s">
        <v>161</v>
      </c>
      <c r="BK149" s="132">
        <f>BK150+BK167+BK192+BK226+BK233</f>
        <v>0</v>
      </c>
    </row>
    <row r="150" spans="2:63" s="11" customFormat="1" ht="22.9" customHeight="1">
      <c r="B150" s="123"/>
      <c r="D150" s="124" t="s">
        <v>76</v>
      </c>
      <c r="E150" s="133" t="s">
        <v>162</v>
      </c>
      <c r="F150" s="133" t="s">
        <v>163</v>
      </c>
      <c r="I150" s="126"/>
      <c r="J150" s="134">
        <f>BK150</f>
        <v>0</v>
      </c>
      <c r="L150" s="123"/>
      <c r="M150" s="128"/>
      <c r="P150" s="129">
        <f>SUM(P151:P166)</f>
        <v>0</v>
      </c>
      <c r="R150" s="129">
        <f>SUM(R151:R166)</f>
        <v>1.50953114</v>
      </c>
      <c r="T150" s="130">
        <f>SUM(T151:T166)</f>
        <v>0</v>
      </c>
      <c r="AR150" s="124" t="s">
        <v>81</v>
      </c>
      <c r="AT150" s="131" t="s">
        <v>76</v>
      </c>
      <c r="AU150" s="131" t="s">
        <v>81</v>
      </c>
      <c r="AY150" s="124" t="s">
        <v>161</v>
      </c>
      <c r="BK150" s="132">
        <f>SUM(BK151:BK166)</f>
        <v>0</v>
      </c>
    </row>
    <row r="151" spans="2:65" s="1" customFormat="1" ht="33" customHeight="1">
      <c r="B151" s="135"/>
      <c r="C151" s="136" t="s">
        <v>81</v>
      </c>
      <c r="D151" s="136" t="s">
        <v>164</v>
      </c>
      <c r="E151" s="137" t="s">
        <v>165</v>
      </c>
      <c r="F151" s="138" t="s">
        <v>166</v>
      </c>
      <c r="G151" s="139" t="s">
        <v>167</v>
      </c>
      <c r="H151" s="140">
        <v>0.04100000000000001</v>
      </c>
      <c r="I151" s="141"/>
      <c r="J151" s="142">
        <f>ROUND(I151*H151,2)</f>
        <v>0</v>
      </c>
      <c r="K151" s="138" t="s">
        <v>168</v>
      </c>
      <c r="L151" s="31"/>
      <c r="M151" s="143" t="s">
        <v>1</v>
      </c>
      <c r="N151" s="144" t="s">
        <v>42</v>
      </c>
      <c r="P151" s="145">
        <f>O151*H151</f>
        <v>0</v>
      </c>
      <c r="Q151" s="145">
        <v>0.019539999999999995</v>
      </c>
      <c r="R151" s="145">
        <f>Q151*H151</f>
        <v>0.00080114</v>
      </c>
      <c r="S151" s="145">
        <v>0</v>
      </c>
      <c r="T151" s="146">
        <f>S151*H151</f>
        <v>0</v>
      </c>
      <c r="AR151" s="147" t="s">
        <v>169</v>
      </c>
      <c r="AT151" s="147" t="s">
        <v>164</v>
      </c>
      <c r="AU151" s="147" t="s">
        <v>85</v>
      </c>
      <c r="AY151" s="16" t="s">
        <v>161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81</v>
      </c>
      <c r="BK151" s="148">
        <f>ROUND(I151*H151,2)</f>
        <v>0</v>
      </c>
      <c r="BL151" s="16" t="s">
        <v>169</v>
      </c>
      <c r="BM151" s="147" t="s">
        <v>170</v>
      </c>
    </row>
    <row r="152" spans="2:51" s="12" customFormat="1" ht="12">
      <c r="B152" s="149"/>
      <c r="D152" s="150" t="s">
        <v>171</v>
      </c>
      <c r="E152" s="151" t="s">
        <v>1</v>
      </c>
      <c r="F152" s="152" t="s">
        <v>172</v>
      </c>
      <c r="H152" s="153">
        <v>0.023</v>
      </c>
      <c r="I152" s="154"/>
      <c r="L152" s="149"/>
      <c r="M152" s="155"/>
      <c r="T152" s="156"/>
      <c r="AT152" s="151" t="s">
        <v>171</v>
      </c>
      <c r="AU152" s="151" t="s">
        <v>85</v>
      </c>
      <c r="AV152" s="12" t="s">
        <v>85</v>
      </c>
      <c r="AW152" s="12" t="s">
        <v>32</v>
      </c>
      <c r="AX152" s="12" t="s">
        <v>77</v>
      </c>
      <c r="AY152" s="151" t="s">
        <v>161</v>
      </c>
    </row>
    <row r="153" spans="2:51" s="12" customFormat="1" ht="12">
      <c r="B153" s="149"/>
      <c r="D153" s="150" t="s">
        <v>171</v>
      </c>
      <c r="E153" s="151" t="s">
        <v>1</v>
      </c>
      <c r="F153" s="152" t="s">
        <v>173</v>
      </c>
      <c r="H153" s="153">
        <v>0.018</v>
      </c>
      <c r="I153" s="154"/>
      <c r="L153" s="149"/>
      <c r="M153" s="155"/>
      <c r="T153" s="156"/>
      <c r="AT153" s="151" t="s">
        <v>171</v>
      </c>
      <c r="AU153" s="151" t="s">
        <v>85</v>
      </c>
      <c r="AV153" s="12" t="s">
        <v>85</v>
      </c>
      <c r="AW153" s="12" t="s">
        <v>32</v>
      </c>
      <c r="AX153" s="12" t="s">
        <v>77</v>
      </c>
      <c r="AY153" s="151" t="s">
        <v>161</v>
      </c>
    </row>
    <row r="154" spans="2:51" s="13" customFormat="1" ht="12">
      <c r="B154" s="157"/>
      <c r="D154" s="150" t="s">
        <v>171</v>
      </c>
      <c r="E154" s="158" t="s">
        <v>1</v>
      </c>
      <c r="F154" s="159" t="s">
        <v>174</v>
      </c>
      <c r="H154" s="160">
        <v>0.04100000000000001</v>
      </c>
      <c r="I154" s="161"/>
      <c r="L154" s="157"/>
      <c r="M154" s="162"/>
      <c r="T154" s="163"/>
      <c r="AT154" s="158" t="s">
        <v>171</v>
      </c>
      <c r="AU154" s="158" t="s">
        <v>85</v>
      </c>
      <c r="AV154" s="13" t="s">
        <v>169</v>
      </c>
      <c r="AW154" s="13" t="s">
        <v>32</v>
      </c>
      <c r="AX154" s="13" t="s">
        <v>81</v>
      </c>
      <c r="AY154" s="158" t="s">
        <v>161</v>
      </c>
    </row>
    <row r="155" spans="2:65" s="1" customFormat="1" ht="24.2" customHeight="1">
      <c r="B155" s="135"/>
      <c r="C155" s="164" t="s">
        <v>85</v>
      </c>
      <c r="D155" s="164" t="s">
        <v>175</v>
      </c>
      <c r="E155" s="165" t="s">
        <v>176</v>
      </c>
      <c r="F155" s="166" t="s">
        <v>177</v>
      </c>
      <c r="G155" s="167" t="s">
        <v>167</v>
      </c>
      <c r="H155" s="168">
        <v>0.025</v>
      </c>
      <c r="I155" s="169"/>
      <c r="J155" s="170">
        <f>ROUND(I155*H155,2)</f>
        <v>0</v>
      </c>
      <c r="K155" s="166" t="s">
        <v>168</v>
      </c>
      <c r="L155" s="171"/>
      <c r="M155" s="172" t="s">
        <v>1</v>
      </c>
      <c r="N155" s="173" t="s">
        <v>42</v>
      </c>
      <c r="P155" s="145">
        <f>O155*H155</f>
        <v>0</v>
      </c>
      <c r="Q155" s="145">
        <v>1</v>
      </c>
      <c r="R155" s="145">
        <f>Q155*H155</f>
        <v>0.025</v>
      </c>
      <c r="S155" s="145">
        <v>0</v>
      </c>
      <c r="T155" s="146">
        <f>S155*H155</f>
        <v>0</v>
      </c>
      <c r="AR155" s="147" t="s">
        <v>178</v>
      </c>
      <c r="AT155" s="147" t="s">
        <v>175</v>
      </c>
      <c r="AU155" s="147" t="s">
        <v>85</v>
      </c>
      <c r="AY155" s="16" t="s">
        <v>161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81</v>
      </c>
      <c r="BK155" s="148">
        <f>ROUND(I155*H155,2)</f>
        <v>0</v>
      </c>
      <c r="BL155" s="16" t="s">
        <v>169</v>
      </c>
      <c r="BM155" s="147" t="s">
        <v>179</v>
      </c>
    </row>
    <row r="156" spans="2:47" s="1" customFormat="1" ht="12">
      <c r="B156" s="31"/>
      <c r="D156" s="150" t="s">
        <v>180</v>
      </c>
      <c r="F156" s="174" t="s">
        <v>181</v>
      </c>
      <c r="I156" s="175"/>
      <c r="L156" s="31"/>
      <c r="M156" s="176"/>
      <c r="T156" s="55"/>
      <c r="AT156" s="16" t="s">
        <v>180</v>
      </c>
      <c r="AU156" s="16" t="s">
        <v>85</v>
      </c>
    </row>
    <row r="157" spans="2:51" s="12" customFormat="1" ht="12">
      <c r="B157" s="149"/>
      <c r="D157" s="150" t="s">
        <v>171</v>
      </c>
      <c r="F157" s="152" t="s">
        <v>182</v>
      </c>
      <c r="H157" s="153">
        <v>0.025</v>
      </c>
      <c r="I157" s="154"/>
      <c r="L157" s="149"/>
      <c r="M157" s="155"/>
      <c r="T157" s="156"/>
      <c r="AT157" s="151" t="s">
        <v>171</v>
      </c>
      <c r="AU157" s="151" t="s">
        <v>85</v>
      </c>
      <c r="AV157" s="12" t="s">
        <v>85</v>
      </c>
      <c r="AW157" s="12" t="s">
        <v>3</v>
      </c>
      <c r="AX157" s="12" t="s">
        <v>81</v>
      </c>
      <c r="AY157" s="151" t="s">
        <v>161</v>
      </c>
    </row>
    <row r="158" spans="2:65" s="1" customFormat="1" ht="24.2" customHeight="1">
      <c r="B158" s="135"/>
      <c r="C158" s="164" t="s">
        <v>162</v>
      </c>
      <c r="D158" s="164" t="s">
        <v>175</v>
      </c>
      <c r="E158" s="165" t="s">
        <v>183</v>
      </c>
      <c r="F158" s="166" t="s">
        <v>184</v>
      </c>
      <c r="G158" s="167" t="s">
        <v>167</v>
      </c>
      <c r="H158" s="168">
        <v>0.02</v>
      </c>
      <c r="I158" s="169"/>
      <c r="J158" s="170">
        <f>ROUND(I158*H158,2)</f>
        <v>0</v>
      </c>
      <c r="K158" s="166" t="s">
        <v>168</v>
      </c>
      <c r="L158" s="171"/>
      <c r="M158" s="172" t="s">
        <v>1</v>
      </c>
      <c r="N158" s="173" t="s">
        <v>42</v>
      </c>
      <c r="P158" s="145">
        <f>O158*H158</f>
        <v>0</v>
      </c>
      <c r="Q158" s="145">
        <v>1</v>
      </c>
      <c r="R158" s="145">
        <f>Q158*H158</f>
        <v>0.02</v>
      </c>
      <c r="S158" s="145">
        <v>0</v>
      </c>
      <c r="T158" s="146">
        <f>S158*H158</f>
        <v>0</v>
      </c>
      <c r="AR158" s="147" t="s">
        <v>178</v>
      </c>
      <c r="AT158" s="147" t="s">
        <v>175</v>
      </c>
      <c r="AU158" s="147" t="s">
        <v>85</v>
      </c>
      <c r="AY158" s="16" t="s">
        <v>161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81</v>
      </c>
      <c r="BK158" s="148">
        <f>ROUND(I158*H158,2)</f>
        <v>0</v>
      </c>
      <c r="BL158" s="16" t="s">
        <v>169</v>
      </c>
      <c r="BM158" s="147" t="s">
        <v>185</v>
      </c>
    </row>
    <row r="159" spans="2:47" s="1" customFormat="1" ht="12">
      <c r="B159" s="31"/>
      <c r="D159" s="150" t="s">
        <v>180</v>
      </c>
      <c r="F159" s="174" t="s">
        <v>186</v>
      </c>
      <c r="I159" s="175"/>
      <c r="L159" s="31"/>
      <c r="M159" s="176"/>
      <c r="T159" s="55"/>
      <c r="AT159" s="16" t="s">
        <v>180</v>
      </c>
      <c r="AU159" s="16" t="s">
        <v>85</v>
      </c>
    </row>
    <row r="160" spans="2:51" s="12" customFormat="1" ht="12">
      <c r="B160" s="149"/>
      <c r="D160" s="150" t="s">
        <v>171</v>
      </c>
      <c r="F160" s="152" t="s">
        <v>187</v>
      </c>
      <c r="H160" s="153">
        <v>0.02</v>
      </c>
      <c r="I160" s="154"/>
      <c r="L160" s="149"/>
      <c r="M160" s="155"/>
      <c r="T160" s="156"/>
      <c r="AT160" s="151" t="s">
        <v>171</v>
      </c>
      <c r="AU160" s="151" t="s">
        <v>85</v>
      </c>
      <c r="AV160" s="12" t="s">
        <v>85</v>
      </c>
      <c r="AW160" s="12" t="s">
        <v>3</v>
      </c>
      <c r="AX160" s="12" t="s">
        <v>81</v>
      </c>
      <c r="AY160" s="151" t="s">
        <v>161</v>
      </c>
    </row>
    <row r="161" spans="2:65" s="1" customFormat="1" ht="24.2" customHeight="1">
      <c r="B161" s="135"/>
      <c r="C161" s="136" t="s">
        <v>169</v>
      </c>
      <c r="D161" s="136" t="s">
        <v>164</v>
      </c>
      <c r="E161" s="137" t="s">
        <v>188</v>
      </c>
      <c r="F161" s="138" t="s">
        <v>189</v>
      </c>
      <c r="G161" s="139" t="s">
        <v>190</v>
      </c>
      <c r="H161" s="140">
        <v>1.5</v>
      </c>
      <c r="I161" s="141"/>
      <c r="J161" s="142">
        <f>ROUND(I161*H161,2)</f>
        <v>0</v>
      </c>
      <c r="K161" s="138" t="s">
        <v>168</v>
      </c>
      <c r="L161" s="31"/>
      <c r="M161" s="143" t="s">
        <v>1</v>
      </c>
      <c r="N161" s="144" t="s">
        <v>42</v>
      </c>
      <c r="P161" s="145">
        <f>O161*H161</f>
        <v>0</v>
      </c>
      <c r="Q161" s="145">
        <v>0.0525</v>
      </c>
      <c r="R161" s="145">
        <f>Q161*H161</f>
        <v>0.07875</v>
      </c>
      <c r="S161" s="145">
        <v>0</v>
      </c>
      <c r="T161" s="146">
        <f>S161*H161</f>
        <v>0</v>
      </c>
      <c r="AR161" s="147" t="s">
        <v>169</v>
      </c>
      <c r="AT161" s="147" t="s">
        <v>164</v>
      </c>
      <c r="AU161" s="147" t="s">
        <v>85</v>
      </c>
      <c r="AY161" s="16" t="s">
        <v>161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81</v>
      </c>
      <c r="BK161" s="148">
        <f>ROUND(I161*H161,2)</f>
        <v>0</v>
      </c>
      <c r="BL161" s="16" t="s">
        <v>169</v>
      </c>
      <c r="BM161" s="147" t="s">
        <v>191</v>
      </c>
    </row>
    <row r="162" spans="2:65" s="1" customFormat="1" ht="24.2" customHeight="1">
      <c r="B162" s="135"/>
      <c r="C162" s="136" t="s">
        <v>192</v>
      </c>
      <c r="D162" s="136" t="s">
        <v>164</v>
      </c>
      <c r="E162" s="137" t="s">
        <v>193</v>
      </c>
      <c r="F162" s="138" t="s">
        <v>194</v>
      </c>
      <c r="G162" s="139" t="s">
        <v>190</v>
      </c>
      <c r="H162" s="140">
        <v>18</v>
      </c>
      <c r="I162" s="141"/>
      <c r="J162" s="142">
        <f>ROUND(I162*H162,2)</f>
        <v>0</v>
      </c>
      <c r="K162" s="138" t="s">
        <v>168</v>
      </c>
      <c r="L162" s="31"/>
      <c r="M162" s="143" t="s">
        <v>1</v>
      </c>
      <c r="N162" s="144" t="s">
        <v>42</v>
      </c>
      <c r="P162" s="145">
        <f>O162*H162</f>
        <v>0</v>
      </c>
      <c r="Q162" s="145">
        <v>0.06172</v>
      </c>
      <c r="R162" s="145">
        <f>Q162*H162</f>
        <v>1.11096</v>
      </c>
      <c r="S162" s="145">
        <v>0</v>
      </c>
      <c r="T162" s="146">
        <f>S162*H162</f>
        <v>0</v>
      </c>
      <c r="AR162" s="147" t="s">
        <v>169</v>
      </c>
      <c r="AT162" s="147" t="s">
        <v>164</v>
      </c>
      <c r="AU162" s="147" t="s">
        <v>85</v>
      </c>
      <c r="AY162" s="16" t="s">
        <v>161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81</v>
      </c>
      <c r="BK162" s="148">
        <f>ROUND(I162*H162,2)</f>
        <v>0</v>
      </c>
      <c r="BL162" s="16" t="s">
        <v>169</v>
      </c>
      <c r="BM162" s="147" t="s">
        <v>195</v>
      </c>
    </row>
    <row r="163" spans="2:65" s="1" customFormat="1" ht="16.5" customHeight="1">
      <c r="B163" s="135"/>
      <c r="C163" s="136" t="s">
        <v>196</v>
      </c>
      <c r="D163" s="136" t="s">
        <v>164</v>
      </c>
      <c r="E163" s="137" t="s">
        <v>197</v>
      </c>
      <c r="F163" s="138" t="s">
        <v>198</v>
      </c>
      <c r="G163" s="139" t="s">
        <v>190</v>
      </c>
      <c r="H163" s="140">
        <v>6</v>
      </c>
      <c r="I163" s="141"/>
      <c r="J163" s="142">
        <f>ROUND(I163*H163,2)</f>
        <v>0</v>
      </c>
      <c r="K163" s="138" t="s">
        <v>168</v>
      </c>
      <c r="L163" s="31"/>
      <c r="M163" s="143" t="s">
        <v>1</v>
      </c>
      <c r="N163" s="144" t="s">
        <v>42</v>
      </c>
      <c r="P163" s="145">
        <f>O163*H163</f>
        <v>0</v>
      </c>
      <c r="Q163" s="145">
        <v>0.04567</v>
      </c>
      <c r="R163" s="145">
        <f>Q163*H163</f>
        <v>0.27402000000000004</v>
      </c>
      <c r="S163" s="145">
        <v>0</v>
      </c>
      <c r="T163" s="146">
        <f>S163*H163</f>
        <v>0</v>
      </c>
      <c r="AR163" s="147" t="s">
        <v>169</v>
      </c>
      <c r="AT163" s="147" t="s">
        <v>164</v>
      </c>
      <c r="AU163" s="147" t="s">
        <v>85</v>
      </c>
      <c r="AY163" s="16" t="s">
        <v>161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81</v>
      </c>
      <c r="BK163" s="148">
        <f>ROUND(I163*H163,2)</f>
        <v>0</v>
      </c>
      <c r="BL163" s="16" t="s">
        <v>169</v>
      </c>
      <c r="BM163" s="147" t="s">
        <v>199</v>
      </c>
    </row>
    <row r="164" spans="2:51" s="14" customFormat="1" ht="12">
      <c r="B164" s="177"/>
      <c r="D164" s="150" t="s">
        <v>171</v>
      </c>
      <c r="E164" s="178" t="s">
        <v>1</v>
      </c>
      <c r="F164" s="179" t="s">
        <v>200</v>
      </c>
      <c r="H164" s="178" t="s">
        <v>1</v>
      </c>
      <c r="I164" s="180"/>
      <c r="L164" s="177"/>
      <c r="M164" s="181"/>
      <c r="T164" s="182"/>
      <c r="AT164" s="178" t="s">
        <v>171</v>
      </c>
      <c r="AU164" s="178" t="s">
        <v>85</v>
      </c>
      <c r="AV164" s="14" t="s">
        <v>81</v>
      </c>
      <c r="AW164" s="14" t="s">
        <v>32</v>
      </c>
      <c r="AX164" s="14" t="s">
        <v>77</v>
      </c>
      <c r="AY164" s="178" t="s">
        <v>161</v>
      </c>
    </row>
    <row r="165" spans="2:51" s="12" customFormat="1" ht="12">
      <c r="B165" s="149"/>
      <c r="D165" s="150" t="s">
        <v>171</v>
      </c>
      <c r="E165" s="151" t="s">
        <v>1</v>
      </c>
      <c r="F165" s="152" t="s">
        <v>196</v>
      </c>
      <c r="H165" s="153">
        <v>6</v>
      </c>
      <c r="I165" s="154"/>
      <c r="L165" s="149"/>
      <c r="M165" s="155"/>
      <c r="T165" s="156"/>
      <c r="AT165" s="151" t="s">
        <v>171</v>
      </c>
      <c r="AU165" s="151" t="s">
        <v>85</v>
      </c>
      <c r="AV165" s="12" t="s">
        <v>85</v>
      </c>
      <c r="AW165" s="12" t="s">
        <v>32</v>
      </c>
      <c r="AX165" s="12" t="s">
        <v>77</v>
      </c>
      <c r="AY165" s="151" t="s">
        <v>161</v>
      </c>
    </row>
    <row r="166" spans="2:51" s="13" customFormat="1" ht="12">
      <c r="B166" s="157"/>
      <c r="D166" s="150" t="s">
        <v>171</v>
      </c>
      <c r="E166" s="158" t="s">
        <v>1</v>
      </c>
      <c r="F166" s="159" t="s">
        <v>174</v>
      </c>
      <c r="H166" s="160">
        <v>6</v>
      </c>
      <c r="I166" s="161"/>
      <c r="L166" s="157"/>
      <c r="M166" s="162"/>
      <c r="T166" s="163"/>
      <c r="AT166" s="158" t="s">
        <v>171</v>
      </c>
      <c r="AU166" s="158" t="s">
        <v>85</v>
      </c>
      <c r="AV166" s="13" t="s">
        <v>169</v>
      </c>
      <c r="AW166" s="13" t="s">
        <v>32</v>
      </c>
      <c r="AX166" s="13" t="s">
        <v>81</v>
      </c>
      <c r="AY166" s="158" t="s">
        <v>161</v>
      </c>
    </row>
    <row r="167" spans="2:63" s="11" customFormat="1" ht="22.9" customHeight="1">
      <c r="B167" s="123"/>
      <c r="D167" s="124" t="s">
        <v>76</v>
      </c>
      <c r="E167" s="133" t="s">
        <v>196</v>
      </c>
      <c r="F167" s="133" t="s">
        <v>201</v>
      </c>
      <c r="I167" s="126"/>
      <c r="J167" s="134">
        <f>BK167</f>
        <v>0</v>
      </c>
      <c r="L167" s="123"/>
      <c r="M167" s="128"/>
      <c r="P167" s="129">
        <f>SUM(P168:P191)</f>
        <v>0</v>
      </c>
      <c r="R167" s="129">
        <f>SUM(R168:R191)</f>
        <v>5.2872511</v>
      </c>
      <c r="T167" s="130">
        <f>SUM(T168:T191)</f>
        <v>0</v>
      </c>
      <c r="AR167" s="124" t="s">
        <v>81</v>
      </c>
      <c r="AT167" s="131" t="s">
        <v>76</v>
      </c>
      <c r="AU167" s="131" t="s">
        <v>81</v>
      </c>
      <c r="AY167" s="124" t="s">
        <v>161</v>
      </c>
      <c r="BK167" s="132">
        <f>SUM(BK168:BK191)</f>
        <v>0</v>
      </c>
    </row>
    <row r="168" spans="2:65" s="1" customFormat="1" ht="24.2" customHeight="1">
      <c r="B168" s="135"/>
      <c r="C168" s="136" t="s">
        <v>202</v>
      </c>
      <c r="D168" s="136" t="s">
        <v>164</v>
      </c>
      <c r="E168" s="137" t="s">
        <v>203</v>
      </c>
      <c r="F168" s="138" t="s">
        <v>204</v>
      </c>
      <c r="G168" s="139" t="s">
        <v>190</v>
      </c>
      <c r="H168" s="140">
        <v>21.5</v>
      </c>
      <c r="I168" s="141"/>
      <c r="J168" s="142">
        <f>ROUND(I168*H168,2)</f>
        <v>0</v>
      </c>
      <c r="K168" s="138" t="s">
        <v>168</v>
      </c>
      <c r="L168" s="31"/>
      <c r="M168" s="143" t="s">
        <v>1</v>
      </c>
      <c r="N168" s="144" t="s">
        <v>42</v>
      </c>
      <c r="P168" s="145">
        <f>O168*H168</f>
        <v>0</v>
      </c>
      <c r="Q168" s="145">
        <v>0.00026</v>
      </c>
      <c r="R168" s="145">
        <f>Q168*H168</f>
        <v>0.0055899999999999995</v>
      </c>
      <c r="S168" s="145">
        <v>0</v>
      </c>
      <c r="T168" s="146">
        <f>S168*H168</f>
        <v>0</v>
      </c>
      <c r="AR168" s="147" t="s">
        <v>169</v>
      </c>
      <c r="AT168" s="147" t="s">
        <v>164</v>
      </c>
      <c r="AU168" s="147" t="s">
        <v>85</v>
      </c>
      <c r="AY168" s="16" t="s">
        <v>161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81</v>
      </c>
      <c r="BK168" s="148">
        <f>ROUND(I168*H168,2)</f>
        <v>0</v>
      </c>
      <c r="BL168" s="16" t="s">
        <v>169</v>
      </c>
      <c r="BM168" s="147" t="s">
        <v>205</v>
      </c>
    </row>
    <row r="169" spans="2:65" s="1" customFormat="1" ht="24.2" customHeight="1">
      <c r="B169" s="135"/>
      <c r="C169" s="136" t="s">
        <v>178</v>
      </c>
      <c r="D169" s="136" t="s">
        <v>164</v>
      </c>
      <c r="E169" s="137" t="s">
        <v>206</v>
      </c>
      <c r="F169" s="138" t="s">
        <v>207</v>
      </c>
      <c r="G169" s="139" t="s">
        <v>190</v>
      </c>
      <c r="H169" s="140">
        <v>21.5</v>
      </c>
      <c r="I169" s="141"/>
      <c r="J169" s="142">
        <f>ROUND(I169*H169,2)</f>
        <v>0</v>
      </c>
      <c r="K169" s="138" t="s">
        <v>168</v>
      </c>
      <c r="L169" s="31"/>
      <c r="M169" s="143" t="s">
        <v>1</v>
      </c>
      <c r="N169" s="144" t="s">
        <v>42</v>
      </c>
      <c r="P169" s="145">
        <f>O169*H169</f>
        <v>0</v>
      </c>
      <c r="Q169" s="145">
        <v>0.0167</v>
      </c>
      <c r="R169" s="145">
        <f>Q169*H169</f>
        <v>0.35905</v>
      </c>
      <c r="S169" s="145">
        <v>0</v>
      </c>
      <c r="T169" s="146">
        <f>S169*H169</f>
        <v>0</v>
      </c>
      <c r="AR169" s="147" t="s">
        <v>169</v>
      </c>
      <c r="AT169" s="147" t="s">
        <v>164</v>
      </c>
      <c r="AU169" s="147" t="s">
        <v>85</v>
      </c>
      <c r="AY169" s="16" t="s">
        <v>161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6" t="s">
        <v>81</v>
      </c>
      <c r="BK169" s="148">
        <f>ROUND(I169*H169,2)</f>
        <v>0</v>
      </c>
      <c r="BL169" s="16" t="s">
        <v>169</v>
      </c>
      <c r="BM169" s="147" t="s">
        <v>208</v>
      </c>
    </row>
    <row r="170" spans="2:65" s="1" customFormat="1" ht="24.2" customHeight="1">
      <c r="B170" s="135"/>
      <c r="C170" s="136" t="s">
        <v>209</v>
      </c>
      <c r="D170" s="136" t="s">
        <v>164</v>
      </c>
      <c r="E170" s="137" t="s">
        <v>210</v>
      </c>
      <c r="F170" s="138" t="s">
        <v>211</v>
      </c>
      <c r="G170" s="139" t="s">
        <v>190</v>
      </c>
      <c r="H170" s="140">
        <v>21.5</v>
      </c>
      <c r="I170" s="141"/>
      <c r="J170" s="142">
        <f>ROUND(I170*H170,2)</f>
        <v>0</v>
      </c>
      <c r="K170" s="138" t="s">
        <v>168</v>
      </c>
      <c r="L170" s="31"/>
      <c r="M170" s="143" t="s">
        <v>1</v>
      </c>
      <c r="N170" s="144" t="s">
        <v>42</v>
      </c>
      <c r="P170" s="145">
        <f>O170*H170</f>
        <v>0</v>
      </c>
      <c r="Q170" s="145">
        <v>0.0083</v>
      </c>
      <c r="R170" s="145">
        <f>Q170*H170</f>
        <v>0.17845</v>
      </c>
      <c r="S170" s="145">
        <v>0</v>
      </c>
      <c r="T170" s="146">
        <f>S170*H170</f>
        <v>0</v>
      </c>
      <c r="AR170" s="147" t="s">
        <v>169</v>
      </c>
      <c r="AT170" s="147" t="s">
        <v>164</v>
      </c>
      <c r="AU170" s="147" t="s">
        <v>85</v>
      </c>
      <c r="AY170" s="16" t="s">
        <v>161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6" t="s">
        <v>81</v>
      </c>
      <c r="BK170" s="148">
        <f>ROUND(I170*H170,2)</f>
        <v>0</v>
      </c>
      <c r="BL170" s="16" t="s">
        <v>169</v>
      </c>
      <c r="BM170" s="147" t="s">
        <v>212</v>
      </c>
    </row>
    <row r="171" spans="2:65" s="1" customFormat="1" ht="21.75" customHeight="1">
      <c r="B171" s="135"/>
      <c r="C171" s="136" t="s">
        <v>213</v>
      </c>
      <c r="D171" s="136" t="s">
        <v>164</v>
      </c>
      <c r="E171" s="137" t="s">
        <v>214</v>
      </c>
      <c r="F171" s="138" t="s">
        <v>215</v>
      </c>
      <c r="G171" s="139" t="s">
        <v>190</v>
      </c>
      <c r="H171" s="140">
        <v>21.5</v>
      </c>
      <c r="I171" s="141"/>
      <c r="J171" s="142">
        <f>ROUND(I171*H171,2)</f>
        <v>0</v>
      </c>
      <c r="K171" s="138" t="s">
        <v>168</v>
      </c>
      <c r="L171" s="31"/>
      <c r="M171" s="143" t="s">
        <v>1</v>
      </c>
      <c r="N171" s="144" t="s">
        <v>42</v>
      </c>
      <c r="P171" s="145">
        <f>O171*H171</f>
        <v>0</v>
      </c>
      <c r="Q171" s="145">
        <v>0.004</v>
      </c>
      <c r="R171" s="145">
        <f>Q171*H171</f>
        <v>0.08600000000000001</v>
      </c>
      <c r="S171" s="145">
        <v>0</v>
      </c>
      <c r="T171" s="146">
        <f>S171*H171</f>
        <v>0</v>
      </c>
      <c r="AR171" s="147" t="s">
        <v>169</v>
      </c>
      <c r="AT171" s="147" t="s">
        <v>164</v>
      </c>
      <c r="AU171" s="147" t="s">
        <v>85</v>
      </c>
      <c r="AY171" s="16" t="s">
        <v>161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6" t="s">
        <v>81</v>
      </c>
      <c r="BK171" s="148">
        <f>ROUND(I171*H171,2)</f>
        <v>0</v>
      </c>
      <c r="BL171" s="16" t="s">
        <v>169</v>
      </c>
      <c r="BM171" s="147" t="s">
        <v>216</v>
      </c>
    </row>
    <row r="172" spans="2:65" s="1" customFormat="1" ht="24.2" customHeight="1">
      <c r="B172" s="135"/>
      <c r="C172" s="136" t="s">
        <v>217</v>
      </c>
      <c r="D172" s="136" t="s">
        <v>164</v>
      </c>
      <c r="E172" s="137" t="s">
        <v>218</v>
      </c>
      <c r="F172" s="138" t="s">
        <v>219</v>
      </c>
      <c r="G172" s="139" t="s">
        <v>190</v>
      </c>
      <c r="H172" s="140">
        <v>21.5</v>
      </c>
      <c r="I172" s="141"/>
      <c r="J172" s="142">
        <f>ROUND(I172*H172,2)</f>
        <v>0</v>
      </c>
      <c r="K172" s="138" t="s">
        <v>168</v>
      </c>
      <c r="L172" s="31"/>
      <c r="M172" s="143" t="s">
        <v>1</v>
      </c>
      <c r="N172" s="144" t="s">
        <v>42</v>
      </c>
      <c r="P172" s="145">
        <f>O172*H172</f>
        <v>0</v>
      </c>
      <c r="Q172" s="145">
        <v>0.0156</v>
      </c>
      <c r="R172" s="145">
        <f>Q172*H172</f>
        <v>0.3354</v>
      </c>
      <c r="S172" s="145">
        <v>0</v>
      </c>
      <c r="T172" s="146">
        <f>S172*H172</f>
        <v>0</v>
      </c>
      <c r="AR172" s="147" t="s">
        <v>169</v>
      </c>
      <c r="AT172" s="147" t="s">
        <v>164</v>
      </c>
      <c r="AU172" s="147" t="s">
        <v>85</v>
      </c>
      <c r="AY172" s="16" t="s">
        <v>161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6" t="s">
        <v>81</v>
      </c>
      <c r="BK172" s="148">
        <f>ROUND(I172*H172,2)</f>
        <v>0</v>
      </c>
      <c r="BL172" s="16" t="s">
        <v>169</v>
      </c>
      <c r="BM172" s="147" t="s">
        <v>220</v>
      </c>
    </row>
    <row r="173" spans="2:65" s="1" customFormat="1" ht="24.2" customHeight="1">
      <c r="B173" s="135"/>
      <c r="C173" s="136" t="s">
        <v>8</v>
      </c>
      <c r="D173" s="136" t="s">
        <v>164</v>
      </c>
      <c r="E173" s="137" t="s">
        <v>221</v>
      </c>
      <c r="F173" s="138" t="s">
        <v>222</v>
      </c>
      <c r="G173" s="139" t="s">
        <v>190</v>
      </c>
      <c r="H173" s="140">
        <v>43</v>
      </c>
      <c r="I173" s="141"/>
      <c r="J173" s="142">
        <f>ROUND(I173*H173,2)</f>
        <v>0</v>
      </c>
      <c r="K173" s="138" t="s">
        <v>168</v>
      </c>
      <c r="L173" s="31"/>
      <c r="M173" s="143" t="s">
        <v>1</v>
      </c>
      <c r="N173" s="144" t="s">
        <v>42</v>
      </c>
      <c r="P173" s="145">
        <f>O173*H173</f>
        <v>0</v>
      </c>
      <c r="Q173" s="145">
        <v>0.00026</v>
      </c>
      <c r="R173" s="145">
        <f>Q173*H173</f>
        <v>0.011179999999999999</v>
      </c>
      <c r="S173" s="145">
        <v>0</v>
      </c>
      <c r="T173" s="146">
        <f>S173*H173</f>
        <v>0</v>
      </c>
      <c r="AR173" s="147" t="s">
        <v>169</v>
      </c>
      <c r="AT173" s="147" t="s">
        <v>164</v>
      </c>
      <c r="AU173" s="147" t="s">
        <v>85</v>
      </c>
      <c r="AY173" s="16" t="s">
        <v>161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81</v>
      </c>
      <c r="BK173" s="148">
        <f>ROUND(I173*H173,2)</f>
        <v>0</v>
      </c>
      <c r="BL173" s="16" t="s">
        <v>169</v>
      </c>
      <c r="BM173" s="147" t="s">
        <v>223</v>
      </c>
    </row>
    <row r="174" spans="2:65" s="1" customFormat="1" ht="24.2" customHeight="1">
      <c r="B174" s="135"/>
      <c r="C174" s="136" t="s">
        <v>224</v>
      </c>
      <c r="D174" s="136" t="s">
        <v>164</v>
      </c>
      <c r="E174" s="137" t="s">
        <v>225</v>
      </c>
      <c r="F174" s="138" t="s">
        <v>226</v>
      </c>
      <c r="G174" s="139" t="s">
        <v>190</v>
      </c>
      <c r="H174" s="140">
        <v>43</v>
      </c>
      <c r="I174" s="141"/>
      <c r="J174" s="142">
        <f>ROUND(I174*H174,2)</f>
        <v>0</v>
      </c>
      <c r="K174" s="138" t="s">
        <v>168</v>
      </c>
      <c r="L174" s="31"/>
      <c r="M174" s="143" t="s">
        <v>1</v>
      </c>
      <c r="N174" s="144" t="s">
        <v>42</v>
      </c>
      <c r="P174" s="145">
        <f>O174*H174</f>
        <v>0</v>
      </c>
      <c r="Q174" s="145">
        <v>0.0167</v>
      </c>
      <c r="R174" s="145">
        <f>Q174*H174</f>
        <v>0.7181</v>
      </c>
      <c r="S174" s="145">
        <v>0</v>
      </c>
      <c r="T174" s="146">
        <f>S174*H174</f>
        <v>0</v>
      </c>
      <c r="AR174" s="147" t="s">
        <v>169</v>
      </c>
      <c r="AT174" s="147" t="s">
        <v>164</v>
      </c>
      <c r="AU174" s="147" t="s">
        <v>85</v>
      </c>
      <c r="AY174" s="16" t="s">
        <v>161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6" t="s">
        <v>81</v>
      </c>
      <c r="BK174" s="148">
        <f>ROUND(I174*H174,2)</f>
        <v>0</v>
      </c>
      <c r="BL174" s="16" t="s">
        <v>169</v>
      </c>
      <c r="BM174" s="147" t="s">
        <v>227</v>
      </c>
    </row>
    <row r="175" spans="2:65" s="1" customFormat="1" ht="24.2" customHeight="1">
      <c r="B175" s="135"/>
      <c r="C175" s="136" t="s">
        <v>228</v>
      </c>
      <c r="D175" s="136" t="s">
        <v>164</v>
      </c>
      <c r="E175" s="137" t="s">
        <v>229</v>
      </c>
      <c r="F175" s="138" t="s">
        <v>230</v>
      </c>
      <c r="G175" s="139" t="s">
        <v>190</v>
      </c>
      <c r="H175" s="140">
        <v>43</v>
      </c>
      <c r="I175" s="141"/>
      <c r="J175" s="142">
        <f>ROUND(I175*H175,2)</f>
        <v>0</v>
      </c>
      <c r="K175" s="138" t="s">
        <v>168</v>
      </c>
      <c r="L175" s="31"/>
      <c r="M175" s="143" t="s">
        <v>1</v>
      </c>
      <c r="N175" s="144" t="s">
        <v>42</v>
      </c>
      <c r="P175" s="145">
        <f>O175*H175</f>
        <v>0</v>
      </c>
      <c r="Q175" s="145">
        <v>0.0083</v>
      </c>
      <c r="R175" s="145">
        <f>Q175*H175</f>
        <v>0.3569</v>
      </c>
      <c r="S175" s="145">
        <v>0</v>
      </c>
      <c r="T175" s="146">
        <f>S175*H175</f>
        <v>0</v>
      </c>
      <c r="AR175" s="147" t="s">
        <v>169</v>
      </c>
      <c r="AT175" s="147" t="s">
        <v>164</v>
      </c>
      <c r="AU175" s="147" t="s">
        <v>85</v>
      </c>
      <c r="AY175" s="16" t="s">
        <v>161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81</v>
      </c>
      <c r="BK175" s="148">
        <f>ROUND(I175*H175,2)</f>
        <v>0</v>
      </c>
      <c r="BL175" s="16" t="s">
        <v>169</v>
      </c>
      <c r="BM175" s="147" t="s">
        <v>231</v>
      </c>
    </row>
    <row r="176" spans="2:65" s="1" customFormat="1" ht="21.75" customHeight="1">
      <c r="B176" s="135"/>
      <c r="C176" s="136" t="s">
        <v>232</v>
      </c>
      <c r="D176" s="136" t="s">
        <v>164</v>
      </c>
      <c r="E176" s="137" t="s">
        <v>233</v>
      </c>
      <c r="F176" s="138" t="s">
        <v>234</v>
      </c>
      <c r="G176" s="139" t="s">
        <v>190</v>
      </c>
      <c r="H176" s="140">
        <v>43</v>
      </c>
      <c r="I176" s="141"/>
      <c r="J176" s="142">
        <f>ROUND(I176*H176,2)</f>
        <v>0</v>
      </c>
      <c r="K176" s="138" t="s">
        <v>168</v>
      </c>
      <c r="L176" s="31"/>
      <c r="M176" s="143" t="s">
        <v>1</v>
      </c>
      <c r="N176" s="144" t="s">
        <v>42</v>
      </c>
      <c r="P176" s="145">
        <f>O176*H176</f>
        <v>0</v>
      </c>
      <c r="Q176" s="145">
        <v>0.00438</v>
      </c>
      <c r="R176" s="145">
        <f>Q176*H176</f>
        <v>0.18834</v>
      </c>
      <c r="S176" s="145">
        <v>0</v>
      </c>
      <c r="T176" s="146">
        <f>S176*H176</f>
        <v>0</v>
      </c>
      <c r="AR176" s="147" t="s">
        <v>169</v>
      </c>
      <c r="AT176" s="147" t="s">
        <v>164</v>
      </c>
      <c r="AU176" s="147" t="s">
        <v>85</v>
      </c>
      <c r="AY176" s="16" t="s">
        <v>161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6" t="s">
        <v>81</v>
      </c>
      <c r="BK176" s="148">
        <f>ROUND(I176*H176,2)</f>
        <v>0</v>
      </c>
      <c r="BL176" s="16" t="s">
        <v>169</v>
      </c>
      <c r="BM176" s="147" t="s">
        <v>235</v>
      </c>
    </row>
    <row r="177" spans="2:51" s="14" customFormat="1" ht="12">
      <c r="B177" s="177"/>
      <c r="D177" s="150" t="s">
        <v>171</v>
      </c>
      <c r="E177" s="178" t="s">
        <v>1</v>
      </c>
      <c r="F177" s="179" t="s">
        <v>236</v>
      </c>
      <c r="H177" s="178" t="s">
        <v>1</v>
      </c>
      <c r="I177" s="180"/>
      <c r="L177" s="177"/>
      <c r="M177" s="181"/>
      <c r="T177" s="182"/>
      <c r="AT177" s="178" t="s">
        <v>171</v>
      </c>
      <c r="AU177" s="178" t="s">
        <v>85</v>
      </c>
      <c r="AV177" s="14" t="s">
        <v>81</v>
      </c>
      <c r="AW177" s="14" t="s">
        <v>32</v>
      </c>
      <c r="AX177" s="14" t="s">
        <v>77</v>
      </c>
      <c r="AY177" s="178" t="s">
        <v>161</v>
      </c>
    </row>
    <row r="178" spans="2:51" s="12" customFormat="1" ht="12">
      <c r="B178" s="149"/>
      <c r="D178" s="150" t="s">
        <v>171</v>
      </c>
      <c r="E178" s="151" t="s">
        <v>1</v>
      </c>
      <c r="F178" s="152" t="s">
        <v>237</v>
      </c>
      <c r="H178" s="153">
        <v>43</v>
      </c>
      <c r="I178" s="154"/>
      <c r="L178" s="149"/>
      <c r="M178" s="155"/>
      <c r="T178" s="156"/>
      <c r="AT178" s="151" t="s">
        <v>171</v>
      </c>
      <c r="AU178" s="151" t="s">
        <v>85</v>
      </c>
      <c r="AV178" s="12" t="s">
        <v>85</v>
      </c>
      <c r="AW178" s="12" t="s">
        <v>32</v>
      </c>
      <c r="AX178" s="12" t="s">
        <v>77</v>
      </c>
      <c r="AY178" s="151" t="s">
        <v>161</v>
      </c>
    </row>
    <row r="179" spans="2:51" s="13" customFormat="1" ht="12">
      <c r="B179" s="157"/>
      <c r="D179" s="150" t="s">
        <v>171</v>
      </c>
      <c r="E179" s="158" t="s">
        <v>1</v>
      </c>
      <c r="F179" s="159" t="s">
        <v>174</v>
      </c>
      <c r="H179" s="160">
        <v>43</v>
      </c>
      <c r="I179" s="161"/>
      <c r="L179" s="157"/>
      <c r="M179" s="162"/>
      <c r="T179" s="163"/>
      <c r="AT179" s="158" t="s">
        <v>171</v>
      </c>
      <c r="AU179" s="158" t="s">
        <v>85</v>
      </c>
      <c r="AV179" s="13" t="s">
        <v>169</v>
      </c>
      <c r="AW179" s="13" t="s">
        <v>32</v>
      </c>
      <c r="AX179" s="13" t="s">
        <v>81</v>
      </c>
      <c r="AY179" s="158" t="s">
        <v>161</v>
      </c>
    </row>
    <row r="180" spans="2:65" s="1" customFormat="1" ht="16.5" customHeight="1">
      <c r="B180" s="135"/>
      <c r="C180" s="136" t="s">
        <v>238</v>
      </c>
      <c r="D180" s="136" t="s">
        <v>164</v>
      </c>
      <c r="E180" s="137" t="s">
        <v>239</v>
      </c>
      <c r="F180" s="138" t="s">
        <v>240</v>
      </c>
      <c r="G180" s="139" t="s">
        <v>190</v>
      </c>
      <c r="H180" s="140">
        <v>43</v>
      </c>
      <c r="I180" s="141"/>
      <c r="J180" s="142">
        <f>ROUND(I180*H180,2)</f>
        <v>0</v>
      </c>
      <c r="K180" s="138" t="s">
        <v>168</v>
      </c>
      <c r="L180" s="31"/>
      <c r="M180" s="143" t="s">
        <v>1</v>
      </c>
      <c r="N180" s="144" t="s">
        <v>42</v>
      </c>
      <c r="P180" s="145">
        <f>O180*H180</f>
        <v>0</v>
      </c>
      <c r="Q180" s="145">
        <v>0.004</v>
      </c>
      <c r="R180" s="145">
        <f>Q180*H180</f>
        <v>0.17200000000000001</v>
      </c>
      <c r="S180" s="145">
        <v>0</v>
      </c>
      <c r="T180" s="146">
        <f>S180*H180</f>
        <v>0</v>
      </c>
      <c r="AR180" s="147" t="s">
        <v>169</v>
      </c>
      <c r="AT180" s="147" t="s">
        <v>164</v>
      </c>
      <c r="AU180" s="147" t="s">
        <v>85</v>
      </c>
      <c r="AY180" s="16" t="s">
        <v>161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81</v>
      </c>
      <c r="BK180" s="148">
        <f>ROUND(I180*H180,2)</f>
        <v>0</v>
      </c>
      <c r="BL180" s="16" t="s">
        <v>169</v>
      </c>
      <c r="BM180" s="147" t="s">
        <v>241</v>
      </c>
    </row>
    <row r="181" spans="2:65" s="1" customFormat="1" ht="21.75" customHeight="1">
      <c r="B181" s="135"/>
      <c r="C181" s="136" t="s">
        <v>242</v>
      </c>
      <c r="D181" s="136" t="s">
        <v>164</v>
      </c>
      <c r="E181" s="137" t="s">
        <v>243</v>
      </c>
      <c r="F181" s="138" t="s">
        <v>244</v>
      </c>
      <c r="G181" s="139" t="s">
        <v>190</v>
      </c>
      <c r="H181" s="140">
        <v>1.17</v>
      </c>
      <c r="I181" s="141"/>
      <c r="J181" s="142">
        <f>ROUND(I181*H181,2)</f>
        <v>0</v>
      </c>
      <c r="K181" s="138" t="s">
        <v>168</v>
      </c>
      <c r="L181" s="31"/>
      <c r="M181" s="143" t="s">
        <v>1</v>
      </c>
      <c r="N181" s="144" t="s">
        <v>42</v>
      </c>
      <c r="P181" s="145">
        <f>O181*H181</f>
        <v>0</v>
      </c>
      <c r="Q181" s="145">
        <v>0.04063</v>
      </c>
      <c r="R181" s="145">
        <f>Q181*H181</f>
        <v>0.0475371</v>
      </c>
      <c r="S181" s="145">
        <v>0</v>
      </c>
      <c r="T181" s="146">
        <f>S181*H181</f>
        <v>0</v>
      </c>
      <c r="AR181" s="147" t="s">
        <v>169</v>
      </c>
      <c r="AT181" s="147" t="s">
        <v>164</v>
      </c>
      <c r="AU181" s="147" t="s">
        <v>85</v>
      </c>
      <c r="AY181" s="16" t="s">
        <v>161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6" t="s">
        <v>81</v>
      </c>
      <c r="BK181" s="148">
        <f>ROUND(I181*H181,2)</f>
        <v>0</v>
      </c>
      <c r="BL181" s="16" t="s">
        <v>169</v>
      </c>
      <c r="BM181" s="147" t="s">
        <v>245</v>
      </c>
    </row>
    <row r="182" spans="2:51" s="14" customFormat="1" ht="12">
      <c r="B182" s="177"/>
      <c r="D182" s="150" t="s">
        <v>171</v>
      </c>
      <c r="E182" s="178" t="s">
        <v>1</v>
      </c>
      <c r="F182" s="179" t="s">
        <v>246</v>
      </c>
      <c r="H182" s="178" t="s">
        <v>1</v>
      </c>
      <c r="I182" s="180"/>
      <c r="L182" s="177"/>
      <c r="M182" s="181"/>
      <c r="T182" s="182"/>
      <c r="AT182" s="178" t="s">
        <v>171</v>
      </c>
      <c r="AU182" s="178" t="s">
        <v>85</v>
      </c>
      <c r="AV182" s="14" t="s">
        <v>81</v>
      </c>
      <c r="AW182" s="14" t="s">
        <v>32</v>
      </c>
      <c r="AX182" s="14" t="s">
        <v>77</v>
      </c>
      <c r="AY182" s="178" t="s">
        <v>161</v>
      </c>
    </row>
    <row r="183" spans="2:51" s="12" customFormat="1" ht="12">
      <c r="B183" s="149"/>
      <c r="D183" s="150" t="s">
        <v>171</v>
      </c>
      <c r="E183" s="151" t="s">
        <v>1</v>
      </c>
      <c r="F183" s="152" t="s">
        <v>247</v>
      </c>
      <c r="H183" s="153">
        <v>7.8</v>
      </c>
      <c r="I183" s="154"/>
      <c r="L183" s="149"/>
      <c r="M183" s="155"/>
      <c r="T183" s="156"/>
      <c r="AT183" s="151" t="s">
        <v>171</v>
      </c>
      <c r="AU183" s="151" t="s">
        <v>85</v>
      </c>
      <c r="AV183" s="12" t="s">
        <v>85</v>
      </c>
      <c r="AW183" s="12" t="s">
        <v>32</v>
      </c>
      <c r="AX183" s="12" t="s">
        <v>77</v>
      </c>
      <c r="AY183" s="151" t="s">
        <v>161</v>
      </c>
    </row>
    <row r="184" spans="2:51" s="13" customFormat="1" ht="12">
      <c r="B184" s="157"/>
      <c r="D184" s="150" t="s">
        <v>171</v>
      </c>
      <c r="E184" s="158" t="s">
        <v>1</v>
      </c>
      <c r="F184" s="159" t="s">
        <v>174</v>
      </c>
      <c r="H184" s="160">
        <v>7.8</v>
      </c>
      <c r="I184" s="161"/>
      <c r="L184" s="157"/>
      <c r="M184" s="162"/>
      <c r="T184" s="163"/>
      <c r="AT184" s="158" t="s">
        <v>171</v>
      </c>
      <c r="AU184" s="158" t="s">
        <v>85</v>
      </c>
      <c r="AV184" s="13" t="s">
        <v>169</v>
      </c>
      <c r="AW184" s="13" t="s">
        <v>32</v>
      </c>
      <c r="AX184" s="13" t="s">
        <v>81</v>
      </c>
      <c r="AY184" s="158" t="s">
        <v>161</v>
      </c>
    </row>
    <row r="185" spans="2:51" s="12" customFormat="1" ht="12">
      <c r="B185" s="149"/>
      <c r="D185" s="150" t="s">
        <v>171</v>
      </c>
      <c r="F185" s="152" t="s">
        <v>248</v>
      </c>
      <c r="H185" s="153">
        <v>1.17</v>
      </c>
      <c r="I185" s="154"/>
      <c r="L185" s="149"/>
      <c r="M185" s="155"/>
      <c r="T185" s="156"/>
      <c r="AT185" s="151" t="s">
        <v>171</v>
      </c>
      <c r="AU185" s="151" t="s">
        <v>85</v>
      </c>
      <c r="AV185" s="12" t="s">
        <v>85</v>
      </c>
      <c r="AW185" s="12" t="s">
        <v>3</v>
      </c>
      <c r="AX185" s="12" t="s">
        <v>81</v>
      </c>
      <c r="AY185" s="151" t="s">
        <v>161</v>
      </c>
    </row>
    <row r="186" spans="2:65" s="1" customFormat="1" ht="24.2" customHeight="1">
      <c r="B186" s="135"/>
      <c r="C186" s="136" t="s">
        <v>249</v>
      </c>
      <c r="D186" s="136" t="s">
        <v>164</v>
      </c>
      <c r="E186" s="137" t="s">
        <v>250</v>
      </c>
      <c r="F186" s="138" t="s">
        <v>251</v>
      </c>
      <c r="G186" s="139" t="s">
        <v>190</v>
      </c>
      <c r="H186" s="140">
        <v>65</v>
      </c>
      <c r="I186" s="141"/>
      <c r="J186" s="142">
        <f>ROUND(I186*H186,2)</f>
        <v>0</v>
      </c>
      <c r="K186" s="138" t="s">
        <v>168</v>
      </c>
      <c r="L186" s="31"/>
      <c r="M186" s="143" t="s">
        <v>1</v>
      </c>
      <c r="N186" s="144" t="s">
        <v>42</v>
      </c>
      <c r="P186" s="145">
        <f>O186*H186</f>
        <v>0</v>
      </c>
      <c r="Q186" s="145">
        <v>0.0156</v>
      </c>
      <c r="R186" s="145">
        <f>Q186*H186</f>
        <v>1.014</v>
      </c>
      <c r="S186" s="145">
        <v>0</v>
      </c>
      <c r="T186" s="146">
        <f>S186*H186</f>
        <v>0</v>
      </c>
      <c r="AR186" s="147" t="s">
        <v>169</v>
      </c>
      <c r="AT186" s="147" t="s">
        <v>164</v>
      </c>
      <c r="AU186" s="147" t="s">
        <v>85</v>
      </c>
      <c r="AY186" s="16" t="s">
        <v>161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6" t="s">
        <v>81</v>
      </c>
      <c r="BK186" s="148">
        <f>ROUND(I186*H186,2)</f>
        <v>0</v>
      </c>
      <c r="BL186" s="16" t="s">
        <v>169</v>
      </c>
      <c r="BM186" s="147" t="s">
        <v>252</v>
      </c>
    </row>
    <row r="187" spans="2:65" s="1" customFormat="1" ht="24.2" customHeight="1">
      <c r="B187" s="135"/>
      <c r="C187" s="136" t="s">
        <v>253</v>
      </c>
      <c r="D187" s="136" t="s">
        <v>164</v>
      </c>
      <c r="E187" s="137" t="s">
        <v>254</v>
      </c>
      <c r="F187" s="138" t="s">
        <v>255</v>
      </c>
      <c r="G187" s="139" t="s">
        <v>256</v>
      </c>
      <c r="H187" s="140">
        <v>0.2</v>
      </c>
      <c r="I187" s="141"/>
      <c r="J187" s="142">
        <f>ROUND(I187*H187,2)</f>
        <v>0</v>
      </c>
      <c r="K187" s="138" t="s">
        <v>168</v>
      </c>
      <c r="L187" s="31"/>
      <c r="M187" s="143" t="s">
        <v>1</v>
      </c>
      <c r="N187" s="144" t="s">
        <v>42</v>
      </c>
      <c r="P187" s="145">
        <f>O187*H187</f>
        <v>0</v>
      </c>
      <c r="Q187" s="145">
        <v>2.30102</v>
      </c>
      <c r="R187" s="145">
        <f>Q187*H187</f>
        <v>0.460204</v>
      </c>
      <c r="S187" s="145">
        <v>0</v>
      </c>
      <c r="T187" s="146">
        <f>S187*H187</f>
        <v>0</v>
      </c>
      <c r="AR187" s="147" t="s">
        <v>169</v>
      </c>
      <c r="AT187" s="147" t="s">
        <v>164</v>
      </c>
      <c r="AU187" s="147" t="s">
        <v>85</v>
      </c>
      <c r="AY187" s="16" t="s">
        <v>161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6" t="s">
        <v>81</v>
      </c>
      <c r="BK187" s="148">
        <f>ROUND(I187*H187,2)</f>
        <v>0</v>
      </c>
      <c r="BL187" s="16" t="s">
        <v>169</v>
      </c>
      <c r="BM187" s="147" t="s">
        <v>257</v>
      </c>
    </row>
    <row r="188" spans="2:51" s="14" customFormat="1" ht="12">
      <c r="B188" s="177"/>
      <c r="D188" s="150" t="s">
        <v>171</v>
      </c>
      <c r="E188" s="178" t="s">
        <v>1</v>
      </c>
      <c r="F188" s="179" t="s">
        <v>258</v>
      </c>
      <c r="H188" s="178" t="s">
        <v>1</v>
      </c>
      <c r="I188" s="180"/>
      <c r="L188" s="177"/>
      <c r="M188" s="181"/>
      <c r="T188" s="182"/>
      <c r="AT188" s="178" t="s">
        <v>171</v>
      </c>
      <c r="AU188" s="178" t="s">
        <v>85</v>
      </c>
      <c r="AV188" s="14" t="s">
        <v>81</v>
      </c>
      <c r="AW188" s="14" t="s">
        <v>32</v>
      </c>
      <c r="AX188" s="14" t="s">
        <v>77</v>
      </c>
      <c r="AY188" s="178" t="s">
        <v>161</v>
      </c>
    </row>
    <row r="189" spans="2:51" s="12" customFormat="1" ht="12">
      <c r="B189" s="149"/>
      <c r="D189" s="150" t="s">
        <v>171</v>
      </c>
      <c r="E189" s="151" t="s">
        <v>1</v>
      </c>
      <c r="F189" s="152" t="s">
        <v>259</v>
      </c>
      <c r="H189" s="153">
        <v>0.2</v>
      </c>
      <c r="I189" s="154"/>
      <c r="L189" s="149"/>
      <c r="M189" s="155"/>
      <c r="T189" s="156"/>
      <c r="AT189" s="151" t="s">
        <v>171</v>
      </c>
      <c r="AU189" s="151" t="s">
        <v>85</v>
      </c>
      <c r="AV189" s="12" t="s">
        <v>85</v>
      </c>
      <c r="AW189" s="12" t="s">
        <v>32</v>
      </c>
      <c r="AX189" s="12" t="s">
        <v>77</v>
      </c>
      <c r="AY189" s="151" t="s">
        <v>161</v>
      </c>
    </row>
    <row r="190" spans="2:51" s="13" customFormat="1" ht="12">
      <c r="B190" s="157"/>
      <c r="D190" s="150" t="s">
        <v>171</v>
      </c>
      <c r="E190" s="158" t="s">
        <v>1</v>
      </c>
      <c r="F190" s="159" t="s">
        <v>174</v>
      </c>
      <c r="H190" s="160">
        <v>0.2</v>
      </c>
      <c r="I190" s="161"/>
      <c r="L190" s="157"/>
      <c r="M190" s="162"/>
      <c r="T190" s="163"/>
      <c r="AT190" s="158" t="s">
        <v>171</v>
      </c>
      <c r="AU190" s="158" t="s">
        <v>85</v>
      </c>
      <c r="AV190" s="13" t="s">
        <v>169</v>
      </c>
      <c r="AW190" s="13" t="s">
        <v>32</v>
      </c>
      <c r="AX190" s="13" t="s">
        <v>81</v>
      </c>
      <c r="AY190" s="158" t="s">
        <v>161</v>
      </c>
    </row>
    <row r="191" spans="2:65" s="1" customFormat="1" ht="24.2" customHeight="1">
      <c r="B191" s="135"/>
      <c r="C191" s="136" t="s">
        <v>260</v>
      </c>
      <c r="D191" s="136" t="s">
        <v>164</v>
      </c>
      <c r="E191" s="137" t="s">
        <v>261</v>
      </c>
      <c r="F191" s="138" t="s">
        <v>262</v>
      </c>
      <c r="G191" s="139" t="s">
        <v>190</v>
      </c>
      <c r="H191" s="140">
        <v>21.5</v>
      </c>
      <c r="I191" s="141"/>
      <c r="J191" s="142">
        <f>ROUND(I191*H191,2)</f>
        <v>0</v>
      </c>
      <c r="K191" s="138" t="s">
        <v>168</v>
      </c>
      <c r="L191" s="31"/>
      <c r="M191" s="143" t="s">
        <v>1</v>
      </c>
      <c r="N191" s="144" t="s">
        <v>42</v>
      </c>
      <c r="P191" s="145">
        <f>O191*H191</f>
        <v>0</v>
      </c>
      <c r="Q191" s="145">
        <v>0.063</v>
      </c>
      <c r="R191" s="145">
        <f>Q191*H191</f>
        <v>1.3545</v>
      </c>
      <c r="S191" s="145">
        <v>0</v>
      </c>
      <c r="T191" s="146">
        <f>S191*H191</f>
        <v>0</v>
      </c>
      <c r="AR191" s="147" t="s">
        <v>169</v>
      </c>
      <c r="AT191" s="147" t="s">
        <v>164</v>
      </c>
      <c r="AU191" s="147" t="s">
        <v>85</v>
      </c>
      <c r="AY191" s="16" t="s">
        <v>161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6" t="s">
        <v>81</v>
      </c>
      <c r="BK191" s="148">
        <f>ROUND(I191*H191,2)</f>
        <v>0</v>
      </c>
      <c r="BL191" s="16" t="s">
        <v>169</v>
      </c>
      <c r="BM191" s="147" t="s">
        <v>263</v>
      </c>
    </row>
    <row r="192" spans="2:63" s="11" customFormat="1" ht="22.9" customHeight="1">
      <c r="B192" s="123"/>
      <c r="D192" s="124" t="s">
        <v>76</v>
      </c>
      <c r="E192" s="133" t="s">
        <v>209</v>
      </c>
      <c r="F192" s="133" t="s">
        <v>264</v>
      </c>
      <c r="I192" s="126"/>
      <c r="J192" s="134">
        <f>BK192</f>
        <v>0</v>
      </c>
      <c r="L192" s="123"/>
      <c r="M192" s="128"/>
      <c r="P192" s="129">
        <f>SUM(P193:P225)</f>
        <v>0</v>
      </c>
      <c r="R192" s="129">
        <f>SUM(R193:R225)</f>
        <v>0.003655</v>
      </c>
      <c r="T192" s="130">
        <f>SUM(T193:T225)</f>
        <v>12.9264</v>
      </c>
      <c r="AR192" s="124" t="s">
        <v>81</v>
      </c>
      <c r="AT192" s="131" t="s">
        <v>76</v>
      </c>
      <c r="AU192" s="131" t="s">
        <v>81</v>
      </c>
      <c r="AY192" s="124" t="s">
        <v>161</v>
      </c>
      <c r="BK192" s="132">
        <f>SUM(BK193:BK225)</f>
        <v>0</v>
      </c>
    </row>
    <row r="193" spans="2:65" s="1" customFormat="1" ht="33" customHeight="1">
      <c r="B193" s="135"/>
      <c r="C193" s="136" t="s">
        <v>7</v>
      </c>
      <c r="D193" s="136" t="s">
        <v>164</v>
      </c>
      <c r="E193" s="137" t="s">
        <v>265</v>
      </c>
      <c r="F193" s="138" t="s">
        <v>266</v>
      </c>
      <c r="G193" s="139" t="s">
        <v>190</v>
      </c>
      <c r="H193" s="140">
        <v>21.5</v>
      </c>
      <c r="I193" s="141"/>
      <c r="J193" s="142">
        <f>ROUND(I193*H193,2)</f>
        <v>0</v>
      </c>
      <c r="K193" s="138" t="s">
        <v>168</v>
      </c>
      <c r="L193" s="31"/>
      <c r="M193" s="143" t="s">
        <v>1</v>
      </c>
      <c r="N193" s="144" t="s">
        <v>42</v>
      </c>
      <c r="P193" s="145">
        <f>O193*H193</f>
        <v>0</v>
      </c>
      <c r="Q193" s="145">
        <v>0.00013</v>
      </c>
      <c r="R193" s="145">
        <f>Q193*H193</f>
        <v>0.0027949999999999997</v>
      </c>
      <c r="S193" s="145">
        <v>0</v>
      </c>
      <c r="T193" s="146">
        <f>S193*H193</f>
        <v>0</v>
      </c>
      <c r="AR193" s="147" t="s">
        <v>169</v>
      </c>
      <c r="AT193" s="147" t="s">
        <v>164</v>
      </c>
      <c r="AU193" s="147" t="s">
        <v>85</v>
      </c>
      <c r="AY193" s="16" t="s">
        <v>161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6" t="s">
        <v>81</v>
      </c>
      <c r="BK193" s="148">
        <f>ROUND(I193*H193,2)</f>
        <v>0</v>
      </c>
      <c r="BL193" s="16" t="s">
        <v>169</v>
      </c>
      <c r="BM193" s="147" t="s">
        <v>267</v>
      </c>
    </row>
    <row r="194" spans="2:65" s="1" customFormat="1" ht="24.2" customHeight="1">
      <c r="B194" s="135"/>
      <c r="C194" s="136" t="s">
        <v>268</v>
      </c>
      <c r="D194" s="136" t="s">
        <v>164</v>
      </c>
      <c r="E194" s="137" t="s">
        <v>269</v>
      </c>
      <c r="F194" s="138" t="s">
        <v>270</v>
      </c>
      <c r="G194" s="139" t="s">
        <v>190</v>
      </c>
      <c r="H194" s="140">
        <v>21.5</v>
      </c>
      <c r="I194" s="141"/>
      <c r="J194" s="142">
        <f>ROUND(I194*H194,2)</f>
        <v>0</v>
      </c>
      <c r="K194" s="138" t="s">
        <v>168</v>
      </c>
      <c r="L194" s="31"/>
      <c r="M194" s="143" t="s">
        <v>1</v>
      </c>
      <c r="N194" s="144" t="s">
        <v>42</v>
      </c>
      <c r="P194" s="145">
        <f>O194*H194</f>
        <v>0</v>
      </c>
      <c r="Q194" s="145">
        <v>4E-05</v>
      </c>
      <c r="R194" s="145">
        <f>Q194*H194</f>
        <v>0.0008600000000000001</v>
      </c>
      <c r="S194" s="145">
        <v>0</v>
      </c>
      <c r="T194" s="146">
        <f>S194*H194</f>
        <v>0</v>
      </c>
      <c r="AR194" s="147" t="s">
        <v>169</v>
      </c>
      <c r="AT194" s="147" t="s">
        <v>164</v>
      </c>
      <c r="AU194" s="147" t="s">
        <v>85</v>
      </c>
      <c r="AY194" s="16" t="s">
        <v>161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6" t="s">
        <v>81</v>
      </c>
      <c r="BK194" s="148">
        <f>ROUND(I194*H194,2)</f>
        <v>0</v>
      </c>
      <c r="BL194" s="16" t="s">
        <v>169</v>
      </c>
      <c r="BM194" s="147" t="s">
        <v>271</v>
      </c>
    </row>
    <row r="195" spans="2:65" s="1" customFormat="1" ht="16.5" customHeight="1">
      <c r="B195" s="135"/>
      <c r="C195" s="136" t="s">
        <v>272</v>
      </c>
      <c r="D195" s="136" t="s">
        <v>164</v>
      </c>
      <c r="E195" s="137" t="s">
        <v>273</v>
      </c>
      <c r="F195" s="138" t="s">
        <v>274</v>
      </c>
      <c r="G195" s="139" t="s">
        <v>190</v>
      </c>
      <c r="H195" s="140">
        <v>4000</v>
      </c>
      <c r="I195" s="141"/>
      <c r="J195" s="142">
        <f>ROUND(I195*H195,2)</f>
        <v>0</v>
      </c>
      <c r="K195" s="138" t="s">
        <v>168</v>
      </c>
      <c r="L195" s="31"/>
      <c r="M195" s="143" t="s">
        <v>1</v>
      </c>
      <c r="N195" s="144" t="s">
        <v>42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169</v>
      </c>
      <c r="AT195" s="147" t="s">
        <v>164</v>
      </c>
      <c r="AU195" s="147" t="s">
        <v>85</v>
      </c>
      <c r="AY195" s="16" t="s">
        <v>161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6" t="s">
        <v>81</v>
      </c>
      <c r="BK195" s="148">
        <f>ROUND(I195*H195,2)</f>
        <v>0</v>
      </c>
      <c r="BL195" s="16" t="s">
        <v>169</v>
      </c>
      <c r="BM195" s="147" t="s">
        <v>275</v>
      </c>
    </row>
    <row r="196" spans="2:51" s="14" customFormat="1" ht="12">
      <c r="B196" s="177"/>
      <c r="D196" s="150" t="s">
        <v>171</v>
      </c>
      <c r="E196" s="178" t="s">
        <v>1</v>
      </c>
      <c r="F196" s="179" t="s">
        <v>276</v>
      </c>
      <c r="H196" s="178" t="s">
        <v>1</v>
      </c>
      <c r="I196" s="180"/>
      <c r="L196" s="177"/>
      <c r="M196" s="181"/>
      <c r="T196" s="182"/>
      <c r="AT196" s="178" t="s">
        <v>171</v>
      </c>
      <c r="AU196" s="178" t="s">
        <v>85</v>
      </c>
      <c r="AV196" s="14" t="s">
        <v>81</v>
      </c>
      <c r="AW196" s="14" t="s">
        <v>32</v>
      </c>
      <c r="AX196" s="14" t="s">
        <v>77</v>
      </c>
      <c r="AY196" s="178" t="s">
        <v>161</v>
      </c>
    </row>
    <row r="197" spans="2:51" s="12" customFormat="1" ht="12">
      <c r="B197" s="149"/>
      <c r="D197" s="150" t="s">
        <v>171</v>
      </c>
      <c r="E197" s="151" t="s">
        <v>1</v>
      </c>
      <c r="F197" s="152" t="s">
        <v>277</v>
      </c>
      <c r="H197" s="153">
        <v>4000</v>
      </c>
      <c r="I197" s="154"/>
      <c r="L197" s="149"/>
      <c r="M197" s="155"/>
      <c r="T197" s="156"/>
      <c r="AT197" s="151" t="s">
        <v>171</v>
      </c>
      <c r="AU197" s="151" t="s">
        <v>85</v>
      </c>
      <c r="AV197" s="12" t="s">
        <v>85</v>
      </c>
      <c r="AW197" s="12" t="s">
        <v>32</v>
      </c>
      <c r="AX197" s="12" t="s">
        <v>77</v>
      </c>
      <c r="AY197" s="151" t="s">
        <v>161</v>
      </c>
    </row>
    <row r="198" spans="2:51" s="13" customFormat="1" ht="12">
      <c r="B198" s="157"/>
      <c r="D198" s="150" t="s">
        <v>171</v>
      </c>
      <c r="E198" s="158" t="s">
        <v>1</v>
      </c>
      <c r="F198" s="159" t="s">
        <v>174</v>
      </c>
      <c r="H198" s="160">
        <v>4000</v>
      </c>
      <c r="I198" s="161"/>
      <c r="L198" s="157"/>
      <c r="M198" s="162"/>
      <c r="T198" s="163"/>
      <c r="AT198" s="158" t="s">
        <v>171</v>
      </c>
      <c r="AU198" s="158" t="s">
        <v>85</v>
      </c>
      <c r="AV198" s="13" t="s">
        <v>169</v>
      </c>
      <c r="AW198" s="13" t="s">
        <v>32</v>
      </c>
      <c r="AX198" s="13" t="s">
        <v>81</v>
      </c>
      <c r="AY198" s="158" t="s">
        <v>161</v>
      </c>
    </row>
    <row r="199" spans="2:65" s="1" customFormat="1" ht="24.2" customHeight="1">
      <c r="B199" s="135"/>
      <c r="C199" s="136" t="s">
        <v>278</v>
      </c>
      <c r="D199" s="136" t="s">
        <v>164</v>
      </c>
      <c r="E199" s="137" t="s">
        <v>279</v>
      </c>
      <c r="F199" s="138" t="s">
        <v>280</v>
      </c>
      <c r="G199" s="139" t="s">
        <v>190</v>
      </c>
      <c r="H199" s="140">
        <v>26.35</v>
      </c>
      <c r="I199" s="141"/>
      <c r="J199" s="142">
        <f>ROUND(I199*H199,2)</f>
        <v>0</v>
      </c>
      <c r="K199" s="138" t="s">
        <v>168</v>
      </c>
      <c r="L199" s="31"/>
      <c r="M199" s="143" t="s">
        <v>1</v>
      </c>
      <c r="N199" s="144" t="s">
        <v>42</v>
      </c>
      <c r="P199" s="145">
        <f>O199*H199</f>
        <v>0</v>
      </c>
      <c r="Q199" s="145">
        <v>0</v>
      </c>
      <c r="R199" s="145">
        <f>Q199*H199</f>
        <v>0</v>
      </c>
      <c r="S199" s="145">
        <v>0.18099999999999997</v>
      </c>
      <c r="T199" s="146">
        <f>S199*H199</f>
        <v>4.769349999999999</v>
      </c>
      <c r="AR199" s="147" t="s">
        <v>169</v>
      </c>
      <c r="AT199" s="147" t="s">
        <v>164</v>
      </c>
      <c r="AU199" s="147" t="s">
        <v>85</v>
      </c>
      <c r="AY199" s="16" t="s">
        <v>161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81</v>
      </c>
      <c r="BK199" s="148">
        <f>ROUND(I199*H199,2)</f>
        <v>0</v>
      </c>
      <c r="BL199" s="16" t="s">
        <v>169</v>
      </c>
      <c r="BM199" s="147" t="s">
        <v>281</v>
      </c>
    </row>
    <row r="200" spans="2:51" s="14" customFormat="1" ht="12">
      <c r="B200" s="177"/>
      <c r="D200" s="150" t="s">
        <v>171</v>
      </c>
      <c r="E200" s="178" t="s">
        <v>1</v>
      </c>
      <c r="F200" s="179" t="s">
        <v>282</v>
      </c>
      <c r="H200" s="178" t="s">
        <v>1</v>
      </c>
      <c r="I200" s="180"/>
      <c r="L200" s="177"/>
      <c r="M200" s="181"/>
      <c r="T200" s="182"/>
      <c r="AT200" s="178" t="s">
        <v>171</v>
      </c>
      <c r="AU200" s="178" t="s">
        <v>85</v>
      </c>
      <c r="AV200" s="14" t="s">
        <v>81</v>
      </c>
      <c r="AW200" s="14" t="s">
        <v>32</v>
      </c>
      <c r="AX200" s="14" t="s">
        <v>77</v>
      </c>
      <c r="AY200" s="178" t="s">
        <v>161</v>
      </c>
    </row>
    <row r="201" spans="2:51" s="12" customFormat="1" ht="12">
      <c r="B201" s="149"/>
      <c r="D201" s="150" t="s">
        <v>171</v>
      </c>
      <c r="E201" s="151" t="s">
        <v>1</v>
      </c>
      <c r="F201" s="152" t="s">
        <v>268</v>
      </c>
      <c r="H201" s="153">
        <v>22</v>
      </c>
      <c r="I201" s="154"/>
      <c r="L201" s="149"/>
      <c r="M201" s="155"/>
      <c r="T201" s="156"/>
      <c r="AT201" s="151" t="s">
        <v>171</v>
      </c>
      <c r="AU201" s="151" t="s">
        <v>85</v>
      </c>
      <c r="AV201" s="12" t="s">
        <v>85</v>
      </c>
      <c r="AW201" s="12" t="s">
        <v>32</v>
      </c>
      <c r="AX201" s="12" t="s">
        <v>77</v>
      </c>
      <c r="AY201" s="151" t="s">
        <v>161</v>
      </c>
    </row>
    <row r="202" spans="2:51" s="14" customFormat="1" ht="12">
      <c r="B202" s="177"/>
      <c r="D202" s="150" t="s">
        <v>171</v>
      </c>
      <c r="E202" s="178" t="s">
        <v>1</v>
      </c>
      <c r="F202" s="179" t="s">
        <v>283</v>
      </c>
      <c r="H202" s="178" t="s">
        <v>1</v>
      </c>
      <c r="I202" s="180"/>
      <c r="L202" s="177"/>
      <c r="M202" s="181"/>
      <c r="T202" s="182"/>
      <c r="AT202" s="178" t="s">
        <v>171</v>
      </c>
      <c r="AU202" s="178" t="s">
        <v>85</v>
      </c>
      <c r="AV202" s="14" t="s">
        <v>81</v>
      </c>
      <c r="AW202" s="14" t="s">
        <v>32</v>
      </c>
      <c r="AX202" s="14" t="s">
        <v>77</v>
      </c>
      <c r="AY202" s="178" t="s">
        <v>161</v>
      </c>
    </row>
    <row r="203" spans="2:51" s="12" customFormat="1" ht="12">
      <c r="B203" s="149"/>
      <c r="D203" s="150" t="s">
        <v>171</v>
      </c>
      <c r="E203" s="151" t="s">
        <v>1</v>
      </c>
      <c r="F203" s="152" t="s">
        <v>284</v>
      </c>
      <c r="H203" s="153">
        <v>4.35</v>
      </c>
      <c r="I203" s="154"/>
      <c r="L203" s="149"/>
      <c r="M203" s="155"/>
      <c r="T203" s="156"/>
      <c r="AT203" s="151" t="s">
        <v>171</v>
      </c>
      <c r="AU203" s="151" t="s">
        <v>85</v>
      </c>
      <c r="AV203" s="12" t="s">
        <v>85</v>
      </c>
      <c r="AW203" s="12" t="s">
        <v>32</v>
      </c>
      <c r="AX203" s="12" t="s">
        <v>77</v>
      </c>
      <c r="AY203" s="151" t="s">
        <v>161</v>
      </c>
    </row>
    <row r="204" spans="2:51" s="13" customFormat="1" ht="12">
      <c r="B204" s="157"/>
      <c r="D204" s="150" t="s">
        <v>171</v>
      </c>
      <c r="E204" s="158" t="s">
        <v>1</v>
      </c>
      <c r="F204" s="159" t="s">
        <v>174</v>
      </c>
      <c r="H204" s="160">
        <v>26.35</v>
      </c>
      <c r="I204" s="161"/>
      <c r="L204" s="157"/>
      <c r="M204" s="162"/>
      <c r="T204" s="163"/>
      <c r="AT204" s="158" t="s">
        <v>171</v>
      </c>
      <c r="AU204" s="158" t="s">
        <v>85</v>
      </c>
      <c r="AV204" s="13" t="s">
        <v>169</v>
      </c>
      <c r="AW204" s="13" t="s">
        <v>32</v>
      </c>
      <c r="AX204" s="13" t="s">
        <v>81</v>
      </c>
      <c r="AY204" s="158" t="s">
        <v>161</v>
      </c>
    </row>
    <row r="205" spans="2:65" s="1" customFormat="1" ht="24.2" customHeight="1">
      <c r="B205" s="135"/>
      <c r="C205" s="136" t="s">
        <v>285</v>
      </c>
      <c r="D205" s="136" t="s">
        <v>164</v>
      </c>
      <c r="E205" s="137" t="s">
        <v>286</v>
      </c>
      <c r="F205" s="138" t="s">
        <v>287</v>
      </c>
      <c r="G205" s="139" t="s">
        <v>256</v>
      </c>
      <c r="H205" s="140">
        <v>1.835</v>
      </c>
      <c r="I205" s="141"/>
      <c r="J205" s="142">
        <f>ROUND(I205*H205,2)</f>
        <v>0</v>
      </c>
      <c r="K205" s="138" t="s">
        <v>168</v>
      </c>
      <c r="L205" s="31"/>
      <c r="M205" s="143" t="s">
        <v>1</v>
      </c>
      <c r="N205" s="144" t="s">
        <v>42</v>
      </c>
      <c r="P205" s="145">
        <f>O205*H205</f>
        <v>0</v>
      </c>
      <c r="Q205" s="145">
        <v>0</v>
      </c>
      <c r="R205" s="145">
        <f>Q205*H205</f>
        <v>0</v>
      </c>
      <c r="S205" s="145">
        <v>1.95</v>
      </c>
      <c r="T205" s="146">
        <f>S205*H205</f>
        <v>3.5782499999999997</v>
      </c>
      <c r="AR205" s="147" t="s">
        <v>169</v>
      </c>
      <c r="AT205" s="147" t="s">
        <v>164</v>
      </c>
      <c r="AU205" s="147" t="s">
        <v>85</v>
      </c>
      <c r="AY205" s="16" t="s">
        <v>161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81</v>
      </c>
      <c r="BK205" s="148">
        <f>ROUND(I205*H205,2)</f>
        <v>0</v>
      </c>
      <c r="BL205" s="16" t="s">
        <v>169</v>
      </c>
      <c r="BM205" s="147" t="s">
        <v>288</v>
      </c>
    </row>
    <row r="206" spans="2:51" s="14" customFormat="1" ht="12">
      <c r="B206" s="177"/>
      <c r="D206" s="150" t="s">
        <v>171</v>
      </c>
      <c r="E206" s="178" t="s">
        <v>1</v>
      </c>
      <c r="F206" s="179" t="s">
        <v>289</v>
      </c>
      <c r="H206" s="178" t="s">
        <v>1</v>
      </c>
      <c r="I206" s="180"/>
      <c r="L206" s="177"/>
      <c r="M206" s="181"/>
      <c r="T206" s="182"/>
      <c r="AT206" s="178" t="s">
        <v>171</v>
      </c>
      <c r="AU206" s="178" t="s">
        <v>85</v>
      </c>
      <c r="AV206" s="14" t="s">
        <v>81</v>
      </c>
      <c r="AW206" s="14" t="s">
        <v>32</v>
      </c>
      <c r="AX206" s="14" t="s">
        <v>77</v>
      </c>
      <c r="AY206" s="178" t="s">
        <v>161</v>
      </c>
    </row>
    <row r="207" spans="2:51" s="12" customFormat="1" ht="12">
      <c r="B207" s="149"/>
      <c r="D207" s="150" t="s">
        <v>171</v>
      </c>
      <c r="E207" s="151" t="s">
        <v>1</v>
      </c>
      <c r="F207" s="152" t="s">
        <v>290</v>
      </c>
      <c r="H207" s="153">
        <v>1.675</v>
      </c>
      <c r="I207" s="154"/>
      <c r="L207" s="149"/>
      <c r="M207" s="155"/>
      <c r="T207" s="156"/>
      <c r="AT207" s="151" t="s">
        <v>171</v>
      </c>
      <c r="AU207" s="151" t="s">
        <v>85</v>
      </c>
      <c r="AV207" s="12" t="s">
        <v>85</v>
      </c>
      <c r="AW207" s="12" t="s">
        <v>32</v>
      </c>
      <c r="AX207" s="12" t="s">
        <v>77</v>
      </c>
      <c r="AY207" s="151" t="s">
        <v>161</v>
      </c>
    </row>
    <row r="208" spans="2:51" s="14" customFormat="1" ht="12">
      <c r="B208" s="177"/>
      <c r="D208" s="150" t="s">
        <v>171</v>
      </c>
      <c r="E208" s="178" t="s">
        <v>1</v>
      </c>
      <c r="F208" s="179" t="s">
        <v>291</v>
      </c>
      <c r="H208" s="178" t="s">
        <v>1</v>
      </c>
      <c r="I208" s="180"/>
      <c r="L208" s="177"/>
      <c r="M208" s="181"/>
      <c r="T208" s="182"/>
      <c r="AT208" s="178" t="s">
        <v>171</v>
      </c>
      <c r="AU208" s="178" t="s">
        <v>85</v>
      </c>
      <c r="AV208" s="14" t="s">
        <v>81</v>
      </c>
      <c r="AW208" s="14" t="s">
        <v>32</v>
      </c>
      <c r="AX208" s="14" t="s">
        <v>77</v>
      </c>
      <c r="AY208" s="178" t="s">
        <v>161</v>
      </c>
    </row>
    <row r="209" spans="2:51" s="12" customFormat="1" ht="12">
      <c r="B209" s="149"/>
      <c r="D209" s="150" t="s">
        <v>171</v>
      </c>
      <c r="E209" s="151" t="s">
        <v>1</v>
      </c>
      <c r="F209" s="152" t="s">
        <v>292</v>
      </c>
      <c r="H209" s="153">
        <v>0.16</v>
      </c>
      <c r="I209" s="154"/>
      <c r="L209" s="149"/>
      <c r="M209" s="155"/>
      <c r="T209" s="156"/>
      <c r="AT209" s="151" t="s">
        <v>171</v>
      </c>
      <c r="AU209" s="151" t="s">
        <v>85</v>
      </c>
      <c r="AV209" s="12" t="s">
        <v>85</v>
      </c>
      <c r="AW209" s="12" t="s">
        <v>32</v>
      </c>
      <c r="AX209" s="12" t="s">
        <v>77</v>
      </c>
      <c r="AY209" s="151" t="s">
        <v>161</v>
      </c>
    </row>
    <row r="210" spans="2:51" s="13" customFormat="1" ht="12">
      <c r="B210" s="157"/>
      <c r="D210" s="150" t="s">
        <v>171</v>
      </c>
      <c r="E210" s="158" t="s">
        <v>1</v>
      </c>
      <c r="F210" s="159" t="s">
        <v>174</v>
      </c>
      <c r="H210" s="160">
        <v>1.835</v>
      </c>
      <c r="I210" s="161"/>
      <c r="L210" s="157"/>
      <c r="M210" s="162"/>
      <c r="T210" s="163"/>
      <c r="AT210" s="158" t="s">
        <v>171</v>
      </c>
      <c r="AU210" s="158" t="s">
        <v>85</v>
      </c>
      <c r="AV210" s="13" t="s">
        <v>169</v>
      </c>
      <c r="AW210" s="13" t="s">
        <v>32</v>
      </c>
      <c r="AX210" s="13" t="s">
        <v>81</v>
      </c>
      <c r="AY210" s="158" t="s">
        <v>161</v>
      </c>
    </row>
    <row r="211" spans="2:65" s="1" customFormat="1" ht="37.9" customHeight="1">
      <c r="B211" s="135"/>
      <c r="C211" s="136" t="s">
        <v>293</v>
      </c>
      <c r="D211" s="136" t="s">
        <v>164</v>
      </c>
      <c r="E211" s="137" t="s">
        <v>294</v>
      </c>
      <c r="F211" s="138" t="s">
        <v>295</v>
      </c>
      <c r="G211" s="139" t="s">
        <v>256</v>
      </c>
      <c r="H211" s="140">
        <v>1.505</v>
      </c>
      <c r="I211" s="141"/>
      <c r="J211" s="142">
        <f>ROUND(I211*H211,2)</f>
        <v>0</v>
      </c>
      <c r="K211" s="138" t="s">
        <v>168</v>
      </c>
      <c r="L211" s="31"/>
      <c r="M211" s="143" t="s">
        <v>1</v>
      </c>
      <c r="N211" s="144" t="s">
        <v>42</v>
      </c>
      <c r="P211" s="145">
        <f>O211*H211</f>
        <v>0</v>
      </c>
      <c r="Q211" s="145">
        <v>0</v>
      </c>
      <c r="R211" s="145">
        <f>Q211*H211</f>
        <v>0</v>
      </c>
      <c r="S211" s="145">
        <v>2.2</v>
      </c>
      <c r="T211" s="146">
        <f>S211*H211</f>
        <v>3.311</v>
      </c>
      <c r="AR211" s="147" t="s">
        <v>169</v>
      </c>
      <c r="AT211" s="147" t="s">
        <v>164</v>
      </c>
      <c r="AU211" s="147" t="s">
        <v>85</v>
      </c>
      <c r="AY211" s="16" t="s">
        <v>161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81</v>
      </c>
      <c r="BK211" s="148">
        <f>ROUND(I211*H211,2)</f>
        <v>0</v>
      </c>
      <c r="BL211" s="16" t="s">
        <v>169</v>
      </c>
      <c r="BM211" s="147" t="s">
        <v>296</v>
      </c>
    </row>
    <row r="212" spans="2:51" s="14" customFormat="1" ht="12">
      <c r="B212" s="177"/>
      <c r="D212" s="150" t="s">
        <v>171</v>
      </c>
      <c r="E212" s="178" t="s">
        <v>1</v>
      </c>
      <c r="F212" s="179" t="s">
        <v>297</v>
      </c>
      <c r="H212" s="178" t="s">
        <v>1</v>
      </c>
      <c r="I212" s="180"/>
      <c r="L212" s="177"/>
      <c r="M212" s="181"/>
      <c r="T212" s="182"/>
      <c r="AT212" s="178" t="s">
        <v>171</v>
      </c>
      <c r="AU212" s="178" t="s">
        <v>85</v>
      </c>
      <c r="AV212" s="14" t="s">
        <v>81</v>
      </c>
      <c r="AW212" s="14" t="s">
        <v>32</v>
      </c>
      <c r="AX212" s="14" t="s">
        <v>77</v>
      </c>
      <c r="AY212" s="178" t="s">
        <v>161</v>
      </c>
    </row>
    <row r="213" spans="2:51" s="12" customFormat="1" ht="12">
      <c r="B213" s="149"/>
      <c r="D213" s="150" t="s">
        <v>171</v>
      </c>
      <c r="E213" s="151" t="s">
        <v>1</v>
      </c>
      <c r="F213" s="152" t="s">
        <v>298</v>
      </c>
      <c r="H213" s="153">
        <v>1.505</v>
      </c>
      <c r="I213" s="154"/>
      <c r="L213" s="149"/>
      <c r="M213" s="155"/>
      <c r="T213" s="156"/>
      <c r="AT213" s="151" t="s">
        <v>171</v>
      </c>
      <c r="AU213" s="151" t="s">
        <v>85</v>
      </c>
      <c r="AV213" s="12" t="s">
        <v>85</v>
      </c>
      <c r="AW213" s="12" t="s">
        <v>32</v>
      </c>
      <c r="AX213" s="12" t="s">
        <v>77</v>
      </c>
      <c r="AY213" s="151" t="s">
        <v>161</v>
      </c>
    </row>
    <row r="214" spans="2:51" s="13" customFormat="1" ht="12">
      <c r="B214" s="157"/>
      <c r="D214" s="150" t="s">
        <v>171</v>
      </c>
      <c r="E214" s="158" t="s">
        <v>1</v>
      </c>
      <c r="F214" s="159" t="s">
        <v>174</v>
      </c>
      <c r="H214" s="160">
        <v>1.505</v>
      </c>
      <c r="I214" s="161"/>
      <c r="L214" s="157"/>
      <c r="M214" s="162"/>
      <c r="T214" s="163"/>
      <c r="AT214" s="158" t="s">
        <v>171</v>
      </c>
      <c r="AU214" s="158" t="s">
        <v>85</v>
      </c>
      <c r="AV214" s="13" t="s">
        <v>169</v>
      </c>
      <c r="AW214" s="13" t="s">
        <v>32</v>
      </c>
      <c r="AX214" s="13" t="s">
        <v>81</v>
      </c>
      <c r="AY214" s="158" t="s">
        <v>161</v>
      </c>
    </row>
    <row r="215" spans="2:65" s="1" customFormat="1" ht="24.2" customHeight="1">
      <c r="B215" s="135"/>
      <c r="C215" s="136" t="s">
        <v>299</v>
      </c>
      <c r="D215" s="136" t="s">
        <v>164</v>
      </c>
      <c r="E215" s="137" t="s">
        <v>300</v>
      </c>
      <c r="F215" s="138" t="s">
        <v>301</v>
      </c>
      <c r="G215" s="139" t="s">
        <v>190</v>
      </c>
      <c r="H215" s="140">
        <v>20</v>
      </c>
      <c r="I215" s="141"/>
      <c r="J215" s="142">
        <f>ROUND(I215*H215,2)</f>
        <v>0</v>
      </c>
      <c r="K215" s="138" t="s">
        <v>168</v>
      </c>
      <c r="L215" s="31"/>
      <c r="M215" s="143" t="s">
        <v>1</v>
      </c>
      <c r="N215" s="144" t="s">
        <v>42</v>
      </c>
      <c r="P215" s="145">
        <f>O215*H215</f>
        <v>0</v>
      </c>
      <c r="Q215" s="145">
        <v>0</v>
      </c>
      <c r="R215" s="145">
        <f>Q215*H215</f>
        <v>0</v>
      </c>
      <c r="S215" s="145">
        <v>0.035</v>
      </c>
      <c r="T215" s="146">
        <f>S215*H215</f>
        <v>0.7000000000000001</v>
      </c>
      <c r="AR215" s="147" t="s">
        <v>169</v>
      </c>
      <c r="AT215" s="147" t="s">
        <v>164</v>
      </c>
      <c r="AU215" s="147" t="s">
        <v>85</v>
      </c>
      <c r="AY215" s="16" t="s">
        <v>161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81</v>
      </c>
      <c r="BK215" s="148">
        <f>ROUND(I215*H215,2)</f>
        <v>0</v>
      </c>
      <c r="BL215" s="16" t="s">
        <v>169</v>
      </c>
      <c r="BM215" s="147" t="s">
        <v>302</v>
      </c>
    </row>
    <row r="216" spans="2:65" s="1" customFormat="1" ht="21.75" customHeight="1">
      <c r="B216" s="135"/>
      <c r="C216" s="136" t="s">
        <v>303</v>
      </c>
      <c r="D216" s="136" t="s">
        <v>164</v>
      </c>
      <c r="E216" s="137" t="s">
        <v>304</v>
      </c>
      <c r="F216" s="138" t="s">
        <v>305</v>
      </c>
      <c r="G216" s="139" t="s">
        <v>190</v>
      </c>
      <c r="H216" s="140">
        <v>2</v>
      </c>
      <c r="I216" s="141"/>
      <c r="J216" s="142">
        <f>ROUND(I216*H216,2)</f>
        <v>0</v>
      </c>
      <c r="K216" s="138" t="s">
        <v>168</v>
      </c>
      <c r="L216" s="31"/>
      <c r="M216" s="143" t="s">
        <v>1</v>
      </c>
      <c r="N216" s="144" t="s">
        <v>42</v>
      </c>
      <c r="P216" s="145">
        <f>O216*H216</f>
        <v>0</v>
      </c>
      <c r="Q216" s="145">
        <v>0</v>
      </c>
      <c r="R216" s="145">
        <f>Q216*H216</f>
        <v>0</v>
      </c>
      <c r="S216" s="145">
        <v>0.076</v>
      </c>
      <c r="T216" s="146">
        <f>S216*H216</f>
        <v>0.152</v>
      </c>
      <c r="AR216" s="147" t="s">
        <v>169</v>
      </c>
      <c r="AT216" s="147" t="s">
        <v>164</v>
      </c>
      <c r="AU216" s="147" t="s">
        <v>85</v>
      </c>
      <c r="AY216" s="16" t="s">
        <v>161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6" t="s">
        <v>81</v>
      </c>
      <c r="BK216" s="148">
        <f>ROUND(I216*H216,2)</f>
        <v>0</v>
      </c>
      <c r="BL216" s="16" t="s">
        <v>169</v>
      </c>
      <c r="BM216" s="147" t="s">
        <v>306</v>
      </c>
    </row>
    <row r="217" spans="2:65" s="1" customFormat="1" ht="24.2" customHeight="1">
      <c r="B217" s="135"/>
      <c r="C217" s="136" t="s">
        <v>307</v>
      </c>
      <c r="D217" s="136" t="s">
        <v>164</v>
      </c>
      <c r="E217" s="137" t="s">
        <v>308</v>
      </c>
      <c r="F217" s="138" t="s">
        <v>309</v>
      </c>
      <c r="G217" s="139" t="s">
        <v>256</v>
      </c>
      <c r="H217" s="140">
        <v>0.14</v>
      </c>
      <c r="I217" s="141"/>
      <c r="J217" s="142">
        <f>ROUND(I217*H217,2)</f>
        <v>0</v>
      </c>
      <c r="K217" s="138" t="s">
        <v>168</v>
      </c>
      <c r="L217" s="31"/>
      <c r="M217" s="143" t="s">
        <v>1</v>
      </c>
      <c r="N217" s="144" t="s">
        <v>42</v>
      </c>
      <c r="P217" s="145">
        <f>O217*H217</f>
        <v>0</v>
      </c>
      <c r="Q217" s="145">
        <v>0</v>
      </c>
      <c r="R217" s="145">
        <f>Q217*H217</f>
        <v>0</v>
      </c>
      <c r="S217" s="145">
        <v>1.8</v>
      </c>
      <c r="T217" s="146">
        <f>S217*H217</f>
        <v>0.25200000000000006</v>
      </c>
      <c r="AR217" s="147" t="s">
        <v>169</v>
      </c>
      <c r="AT217" s="147" t="s">
        <v>164</v>
      </c>
      <c r="AU217" s="147" t="s">
        <v>85</v>
      </c>
      <c r="AY217" s="16" t="s">
        <v>161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6" t="s">
        <v>81</v>
      </c>
      <c r="BK217" s="148">
        <f>ROUND(I217*H217,2)</f>
        <v>0</v>
      </c>
      <c r="BL217" s="16" t="s">
        <v>169</v>
      </c>
      <c r="BM217" s="147" t="s">
        <v>310</v>
      </c>
    </row>
    <row r="218" spans="2:51" s="14" customFormat="1" ht="12">
      <c r="B218" s="177"/>
      <c r="D218" s="150" t="s">
        <v>171</v>
      </c>
      <c r="E218" s="178" t="s">
        <v>1</v>
      </c>
      <c r="F218" s="179" t="s">
        <v>311</v>
      </c>
      <c r="H218" s="178" t="s">
        <v>1</v>
      </c>
      <c r="I218" s="180"/>
      <c r="L218" s="177"/>
      <c r="M218" s="181"/>
      <c r="T218" s="182"/>
      <c r="AT218" s="178" t="s">
        <v>171</v>
      </c>
      <c r="AU218" s="178" t="s">
        <v>85</v>
      </c>
      <c r="AV218" s="14" t="s">
        <v>81</v>
      </c>
      <c r="AW218" s="14" t="s">
        <v>32</v>
      </c>
      <c r="AX218" s="14" t="s">
        <v>77</v>
      </c>
      <c r="AY218" s="178" t="s">
        <v>161</v>
      </c>
    </row>
    <row r="219" spans="2:51" s="12" customFormat="1" ht="12">
      <c r="B219" s="149"/>
      <c r="D219" s="150" t="s">
        <v>171</v>
      </c>
      <c r="E219" s="151" t="s">
        <v>1</v>
      </c>
      <c r="F219" s="152" t="s">
        <v>312</v>
      </c>
      <c r="H219" s="153">
        <v>0.14</v>
      </c>
      <c r="I219" s="154"/>
      <c r="L219" s="149"/>
      <c r="M219" s="155"/>
      <c r="T219" s="156"/>
      <c r="AT219" s="151" t="s">
        <v>171</v>
      </c>
      <c r="AU219" s="151" t="s">
        <v>85</v>
      </c>
      <c r="AV219" s="12" t="s">
        <v>85</v>
      </c>
      <c r="AW219" s="12" t="s">
        <v>32</v>
      </c>
      <c r="AX219" s="12" t="s">
        <v>77</v>
      </c>
      <c r="AY219" s="151" t="s">
        <v>161</v>
      </c>
    </row>
    <row r="220" spans="2:51" s="13" customFormat="1" ht="12">
      <c r="B220" s="157"/>
      <c r="D220" s="150" t="s">
        <v>171</v>
      </c>
      <c r="E220" s="158" t="s">
        <v>1</v>
      </c>
      <c r="F220" s="159" t="s">
        <v>174</v>
      </c>
      <c r="H220" s="160">
        <v>0.14</v>
      </c>
      <c r="I220" s="161"/>
      <c r="L220" s="157"/>
      <c r="M220" s="162"/>
      <c r="T220" s="163"/>
      <c r="AT220" s="158" t="s">
        <v>171</v>
      </c>
      <c r="AU220" s="158" t="s">
        <v>85</v>
      </c>
      <c r="AV220" s="13" t="s">
        <v>169</v>
      </c>
      <c r="AW220" s="13" t="s">
        <v>32</v>
      </c>
      <c r="AX220" s="13" t="s">
        <v>81</v>
      </c>
      <c r="AY220" s="158" t="s">
        <v>161</v>
      </c>
    </row>
    <row r="221" spans="2:65" s="1" customFormat="1" ht="24.2" customHeight="1">
      <c r="B221" s="135"/>
      <c r="C221" s="136" t="s">
        <v>313</v>
      </c>
      <c r="D221" s="136" t="s">
        <v>164</v>
      </c>
      <c r="E221" s="137" t="s">
        <v>314</v>
      </c>
      <c r="F221" s="138" t="s">
        <v>315</v>
      </c>
      <c r="G221" s="139" t="s">
        <v>316</v>
      </c>
      <c r="H221" s="140">
        <v>3.9</v>
      </c>
      <c r="I221" s="141"/>
      <c r="J221" s="142">
        <f>ROUND(I221*H221,2)</f>
        <v>0</v>
      </c>
      <c r="K221" s="138" t="s">
        <v>168</v>
      </c>
      <c r="L221" s="31"/>
      <c r="M221" s="143" t="s">
        <v>1</v>
      </c>
      <c r="N221" s="144" t="s">
        <v>42</v>
      </c>
      <c r="P221" s="145">
        <f>O221*H221</f>
        <v>0</v>
      </c>
      <c r="Q221" s="145">
        <v>0</v>
      </c>
      <c r="R221" s="145">
        <f>Q221*H221</f>
        <v>0</v>
      </c>
      <c r="S221" s="145">
        <v>0.042</v>
      </c>
      <c r="T221" s="146">
        <f>S221*H221</f>
        <v>0.1638</v>
      </c>
      <c r="AR221" s="147" t="s">
        <v>169</v>
      </c>
      <c r="AT221" s="147" t="s">
        <v>164</v>
      </c>
      <c r="AU221" s="147" t="s">
        <v>85</v>
      </c>
      <c r="AY221" s="16" t="s">
        <v>161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6" t="s">
        <v>81</v>
      </c>
      <c r="BK221" s="148">
        <f>ROUND(I221*H221,2)</f>
        <v>0</v>
      </c>
      <c r="BL221" s="16" t="s">
        <v>169</v>
      </c>
      <c r="BM221" s="147" t="s">
        <v>317</v>
      </c>
    </row>
    <row r="222" spans="2:51" s="14" customFormat="1" ht="12">
      <c r="B222" s="177"/>
      <c r="D222" s="150" t="s">
        <v>171</v>
      </c>
      <c r="E222" s="178" t="s">
        <v>1</v>
      </c>
      <c r="F222" s="179" t="s">
        <v>318</v>
      </c>
      <c r="H222" s="178" t="s">
        <v>1</v>
      </c>
      <c r="I222" s="180"/>
      <c r="L222" s="177"/>
      <c r="M222" s="181"/>
      <c r="T222" s="182"/>
      <c r="AT222" s="178" t="s">
        <v>171</v>
      </c>
      <c r="AU222" s="178" t="s">
        <v>85</v>
      </c>
      <c r="AV222" s="14" t="s">
        <v>81</v>
      </c>
      <c r="AW222" s="14" t="s">
        <v>32</v>
      </c>
      <c r="AX222" s="14" t="s">
        <v>77</v>
      </c>
      <c r="AY222" s="178" t="s">
        <v>161</v>
      </c>
    </row>
    <row r="223" spans="2:51" s="12" customFormat="1" ht="12">
      <c r="B223" s="149"/>
      <c r="D223" s="150" t="s">
        <v>171</v>
      </c>
      <c r="E223" s="151" t="s">
        <v>1</v>
      </c>
      <c r="F223" s="152" t="s">
        <v>319</v>
      </c>
      <c r="H223" s="153">
        <v>1.2</v>
      </c>
      <c r="I223" s="154"/>
      <c r="L223" s="149"/>
      <c r="M223" s="155"/>
      <c r="T223" s="156"/>
      <c r="AT223" s="151" t="s">
        <v>171</v>
      </c>
      <c r="AU223" s="151" t="s">
        <v>85</v>
      </c>
      <c r="AV223" s="12" t="s">
        <v>85</v>
      </c>
      <c r="AW223" s="12" t="s">
        <v>32</v>
      </c>
      <c r="AX223" s="12" t="s">
        <v>77</v>
      </c>
      <c r="AY223" s="151" t="s">
        <v>161</v>
      </c>
    </row>
    <row r="224" spans="2:51" s="12" customFormat="1" ht="12">
      <c r="B224" s="149"/>
      <c r="D224" s="150" t="s">
        <v>171</v>
      </c>
      <c r="E224" s="151" t="s">
        <v>1</v>
      </c>
      <c r="F224" s="152" t="s">
        <v>320</v>
      </c>
      <c r="H224" s="153">
        <v>2.7</v>
      </c>
      <c r="I224" s="154"/>
      <c r="L224" s="149"/>
      <c r="M224" s="155"/>
      <c r="T224" s="156"/>
      <c r="AT224" s="151" t="s">
        <v>171</v>
      </c>
      <c r="AU224" s="151" t="s">
        <v>85</v>
      </c>
      <c r="AV224" s="12" t="s">
        <v>85</v>
      </c>
      <c r="AW224" s="12" t="s">
        <v>32</v>
      </c>
      <c r="AX224" s="12" t="s">
        <v>77</v>
      </c>
      <c r="AY224" s="151" t="s">
        <v>161</v>
      </c>
    </row>
    <row r="225" spans="2:51" s="13" customFormat="1" ht="12">
      <c r="B225" s="157"/>
      <c r="D225" s="150" t="s">
        <v>171</v>
      </c>
      <c r="E225" s="158" t="s">
        <v>1</v>
      </c>
      <c r="F225" s="159" t="s">
        <v>174</v>
      </c>
      <c r="H225" s="160">
        <v>3.9</v>
      </c>
      <c r="I225" s="161"/>
      <c r="L225" s="157"/>
      <c r="M225" s="162"/>
      <c r="T225" s="163"/>
      <c r="AT225" s="158" t="s">
        <v>171</v>
      </c>
      <c r="AU225" s="158" t="s">
        <v>85</v>
      </c>
      <c r="AV225" s="13" t="s">
        <v>169</v>
      </c>
      <c r="AW225" s="13" t="s">
        <v>32</v>
      </c>
      <c r="AX225" s="13" t="s">
        <v>81</v>
      </c>
      <c r="AY225" s="158" t="s">
        <v>161</v>
      </c>
    </row>
    <row r="226" spans="2:63" s="11" customFormat="1" ht="22.9" customHeight="1">
      <c r="B226" s="123"/>
      <c r="D226" s="124" t="s">
        <v>76</v>
      </c>
      <c r="E226" s="133" t="s">
        <v>321</v>
      </c>
      <c r="F226" s="133" t="s">
        <v>322</v>
      </c>
      <c r="I226" s="126"/>
      <c r="J226" s="134">
        <f>BK226</f>
        <v>0</v>
      </c>
      <c r="L226" s="123"/>
      <c r="M226" s="128"/>
      <c r="P226" s="129">
        <f>SUM(P227:P232)</f>
        <v>0</v>
      </c>
      <c r="R226" s="129">
        <f>SUM(R227:R232)</f>
        <v>0</v>
      </c>
      <c r="T226" s="130">
        <f>SUM(T227:T232)</f>
        <v>0</v>
      </c>
      <c r="AR226" s="124" t="s">
        <v>81</v>
      </c>
      <c r="AT226" s="131" t="s">
        <v>76</v>
      </c>
      <c r="AU226" s="131" t="s">
        <v>81</v>
      </c>
      <c r="AY226" s="124" t="s">
        <v>161</v>
      </c>
      <c r="BK226" s="132">
        <f>SUM(BK227:BK232)</f>
        <v>0</v>
      </c>
    </row>
    <row r="227" spans="2:65" s="1" customFormat="1" ht="24.2" customHeight="1">
      <c r="B227" s="135"/>
      <c r="C227" s="136" t="s">
        <v>323</v>
      </c>
      <c r="D227" s="136" t="s">
        <v>164</v>
      </c>
      <c r="E227" s="137" t="s">
        <v>324</v>
      </c>
      <c r="F227" s="138" t="s">
        <v>325</v>
      </c>
      <c r="G227" s="139" t="s">
        <v>167</v>
      </c>
      <c r="H227" s="140">
        <v>15.461</v>
      </c>
      <c r="I227" s="141"/>
      <c r="J227" s="142">
        <f>ROUND(I227*H227,2)</f>
        <v>0</v>
      </c>
      <c r="K227" s="138" t="s">
        <v>168</v>
      </c>
      <c r="L227" s="31"/>
      <c r="M227" s="143" t="s">
        <v>1</v>
      </c>
      <c r="N227" s="144" t="s">
        <v>42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169</v>
      </c>
      <c r="AT227" s="147" t="s">
        <v>164</v>
      </c>
      <c r="AU227" s="147" t="s">
        <v>85</v>
      </c>
      <c r="AY227" s="16" t="s">
        <v>161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6" t="s">
        <v>81</v>
      </c>
      <c r="BK227" s="148">
        <f>ROUND(I227*H227,2)</f>
        <v>0</v>
      </c>
      <c r="BL227" s="16" t="s">
        <v>169</v>
      </c>
      <c r="BM227" s="147" t="s">
        <v>326</v>
      </c>
    </row>
    <row r="228" spans="2:65" s="1" customFormat="1" ht="24.2" customHeight="1">
      <c r="B228" s="135"/>
      <c r="C228" s="136" t="s">
        <v>327</v>
      </c>
      <c r="D228" s="136" t="s">
        <v>164</v>
      </c>
      <c r="E228" s="137" t="s">
        <v>328</v>
      </c>
      <c r="F228" s="138" t="s">
        <v>329</v>
      </c>
      <c r="G228" s="139" t="s">
        <v>167</v>
      </c>
      <c r="H228" s="140">
        <v>463.83</v>
      </c>
      <c r="I228" s="141"/>
      <c r="J228" s="142">
        <f>ROUND(I228*H228,2)</f>
        <v>0</v>
      </c>
      <c r="K228" s="138" t="s">
        <v>168</v>
      </c>
      <c r="L228" s="31"/>
      <c r="M228" s="143" t="s">
        <v>1</v>
      </c>
      <c r="N228" s="144" t="s">
        <v>42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169</v>
      </c>
      <c r="AT228" s="147" t="s">
        <v>164</v>
      </c>
      <c r="AU228" s="147" t="s">
        <v>85</v>
      </c>
      <c r="AY228" s="16" t="s">
        <v>161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6" t="s">
        <v>81</v>
      </c>
      <c r="BK228" s="148">
        <f>ROUND(I228*H228,2)</f>
        <v>0</v>
      </c>
      <c r="BL228" s="16" t="s">
        <v>169</v>
      </c>
      <c r="BM228" s="147" t="s">
        <v>330</v>
      </c>
    </row>
    <row r="229" spans="2:51" s="12" customFormat="1" ht="12">
      <c r="B229" s="149"/>
      <c r="D229" s="150" t="s">
        <v>171</v>
      </c>
      <c r="F229" s="152" t="s">
        <v>331</v>
      </c>
      <c r="H229" s="153">
        <v>463.83</v>
      </c>
      <c r="I229" s="154"/>
      <c r="L229" s="149"/>
      <c r="M229" s="155"/>
      <c r="T229" s="156"/>
      <c r="AT229" s="151" t="s">
        <v>171</v>
      </c>
      <c r="AU229" s="151" t="s">
        <v>85</v>
      </c>
      <c r="AV229" s="12" t="s">
        <v>85</v>
      </c>
      <c r="AW229" s="12" t="s">
        <v>3</v>
      </c>
      <c r="AX229" s="12" t="s">
        <v>81</v>
      </c>
      <c r="AY229" s="151" t="s">
        <v>161</v>
      </c>
    </row>
    <row r="230" spans="2:65" s="1" customFormat="1" ht="33" customHeight="1">
      <c r="B230" s="135"/>
      <c r="C230" s="136" t="s">
        <v>332</v>
      </c>
      <c r="D230" s="136" t="s">
        <v>164</v>
      </c>
      <c r="E230" s="137" t="s">
        <v>333</v>
      </c>
      <c r="F230" s="138" t="s">
        <v>334</v>
      </c>
      <c r="G230" s="139" t="s">
        <v>167</v>
      </c>
      <c r="H230" s="140">
        <v>15.461</v>
      </c>
      <c r="I230" s="141"/>
      <c r="J230" s="142">
        <f>ROUND(I230*H230,2)</f>
        <v>0</v>
      </c>
      <c r="K230" s="138" t="s">
        <v>168</v>
      </c>
      <c r="L230" s="31"/>
      <c r="M230" s="143" t="s">
        <v>1</v>
      </c>
      <c r="N230" s="144" t="s">
        <v>42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169</v>
      </c>
      <c r="AT230" s="147" t="s">
        <v>164</v>
      </c>
      <c r="AU230" s="147" t="s">
        <v>85</v>
      </c>
      <c r="AY230" s="16" t="s">
        <v>161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6" t="s">
        <v>81</v>
      </c>
      <c r="BK230" s="148">
        <f>ROUND(I230*H230,2)</f>
        <v>0</v>
      </c>
      <c r="BL230" s="16" t="s">
        <v>169</v>
      </c>
      <c r="BM230" s="147" t="s">
        <v>335</v>
      </c>
    </row>
    <row r="231" spans="2:65" s="1" customFormat="1" ht="33" customHeight="1">
      <c r="B231" s="135"/>
      <c r="C231" s="136" t="s">
        <v>336</v>
      </c>
      <c r="D231" s="136" t="s">
        <v>164</v>
      </c>
      <c r="E231" s="137" t="s">
        <v>337</v>
      </c>
      <c r="F231" s="138" t="s">
        <v>338</v>
      </c>
      <c r="G231" s="139" t="s">
        <v>167</v>
      </c>
      <c r="H231" s="140">
        <v>15.461</v>
      </c>
      <c r="I231" s="141"/>
      <c r="J231" s="142">
        <f>ROUND(I231*H231,2)</f>
        <v>0</v>
      </c>
      <c r="K231" s="138" t="s">
        <v>168</v>
      </c>
      <c r="L231" s="31"/>
      <c r="M231" s="143" t="s">
        <v>1</v>
      </c>
      <c r="N231" s="144" t="s">
        <v>42</v>
      </c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169</v>
      </c>
      <c r="AT231" s="147" t="s">
        <v>164</v>
      </c>
      <c r="AU231" s="147" t="s">
        <v>85</v>
      </c>
      <c r="AY231" s="16" t="s">
        <v>161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6" t="s">
        <v>81</v>
      </c>
      <c r="BK231" s="148">
        <f>ROUND(I231*H231,2)</f>
        <v>0</v>
      </c>
      <c r="BL231" s="16" t="s">
        <v>169</v>
      </c>
      <c r="BM231" s="147" t="s">
        <v>339</v>
      </c>
    </row>
    <row r="232" spans="2:65" s="1" customFormat="1" ht="33" customHeight="1">
      <c r="B232" s="135"/>
      <c r="C232" s="136" t="s">
        <v>340</v>
      </c>
      <c r="D232" s="136" t="s">
        <v>164</v>
      </c>
      <c r="E232" s="137" t="s">
        <v>341</v>
      </c>
      <c r="F232" s="138" t="s">
        <v>342</v>
      </c>
      <c r="G232" s="139" t="s">
        <v>167</v>
      </c>
      <c r="H232" s="140">
        <v>0.3</v>
      </c>
      <c r="I232" s="141"/>
      <c r="J232" s="142">
        <f>ROUND(I232*H232,2)</f>
        <v>0</v>
      </c>
      <c r="K232" s="138" t="s">
        <v>168</v>
      </c>
      <c r="L232" s="31"/>
      <c r="M232" s="143" t="s">
        <v>1</v>
      </c>
      <c r="N232" s="144" t="s">
        <v>42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169</v>
      </c>
      <c r="AT232" s="147" t="s">
        <v>164</v>
      </c>
      <c r="AU232" s="147" t="s">
        <v>85</v>
      </c>
      <c r="AY232" s="16" t="s">
        <v>161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6" t="s">
        <v>81</v>
      </c>
      <c r="BK232" s="148">
        <f>ROUND(I232*H232,2)</f>
        <v>0</v>
      </c>
      <c r="BL232" s="16" t="s">
        <v>169</v>
      </c>
      <c r="BM232" s="147" t="s">
        <v>343</v>
      </c>
    </row>
    <row r="233" spans="2:63" s="11" customFormat="1" ht="22.9" customHeight="1">
      <c r="B233" s="123"/>
      <c r="D233" s="124" t="s">
        <v>76</v>
      </c>
      <c r="E233" s="133" t="s">
        <v>344</v>
      </c>
      <c r="F233" s="133" t="s">
        <v>345</v>
      </c>
      <c r="I233" s="126"/>
      <c r="J233" s="134">
        <f>BK233</f>
        <v>0</v>
      </c>
      <c r="L233" s="123"/>
      <c r="M233" s="128"/>
      <c r="P233" s="129">
        <f>SUM(P234:P236)</f>
        <v>0</v>
      </c>
      <c r="R233" s="129">
        <f>SUM(R234:R236)</f>
        <v>0</v>
      </c>
      <c r="T233" s="130">
        <f>SUM(T234:T236)</f>
        <v>0</v>
      </c>
      <c r="AR233" s="124" t="s">
        <v>81</v>
      </c>
      <c r="AT233" s="131" t="s">
        <v>76</v>
      </c>
      <c r="AU233" s="131" t="s">
        <v>81</v>
      </c>
      <c r="AY233" s="124" t="s">
        <v>161</v>
      </c>
      <c r="BK233" s="132">
        <f>SUM(BK234:BK236)</f>
        <v>0</v>
      </c>
    </row>
    <row r="234" spans="2:65" s="1" customFormat="1" ht="24.2" customHeight="1">
      <c r="B234" s="135"/>
      <c r="C234" s="136" t="s">
        <v>346</v>
      </c>
      <c r="D234" s="136" t="s">
        <v>164</v>
      </c>
      <c r="E234" s="137" t="s">
        <v>347</v>
      </c>
      <c r="F234" s="138" t="s">
        <v>348</v>
      </c>
      <c r="G234" s="139" t="s">
        <v>167</v>
      </c>
      <c r="H234" s="140">
        <v>6.8</v>
      </c>
      <c r="I234" s="141"/>
      <c r="J234" s="142">
        <f>ROUND(I234*H234,2)</f>
        <v>0</v>
      </c>
      <c r="K234" s="138" t="s">
        <v>168</v>
      </c>
      <c r="L234" s="31"/>
      <c r="M234" s="143" t="s">
        <v>1</v>
      </c>
      <c r="N234" s="144" t="s">
        <v>42</v>
      </c>
      <c r="P234" s="145">
        <f>O234*H234</f>
        <v>0</v>
      </c>
      <c r="Q234" s="145">
        <v>0</v>
      </c>
      <c r="R234" s="145">
        <f>Q234*H234</f>
        <v>0</v>
      </c>
      <c r="S234" s="145">
        <v>0</v>
      </c>
      <c r="T234" s="146">
        <f>S234*H234</f>
        <v>0</v>
      </c>
      <c r="AR234" s="147" t="s">
        <v>169</v>
      </c>
      <c r="AT234" s="147" t="s">
        <v>164</v>
      </c>
      <c r="AU234" s="147" t="s">
        <v>85</v>
      </c>
      <c r="AY234" s="16" t="s">
        <v>161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6" t="s">
        <v>81</v>
      </c>
      <c r="BK234" s="148">
        <f>ROUND(I234*H234,2)</f>
        <v>0</v>
      </c>
      <c r="BL234" s="16" t="s">
        <v>169</v>
      </c>
      <c r="BM234" s="147" t="s">
        <v>349</v>
      </c>
    </row>
    <row r="235" spans="2:65" s="1" customFormat="1" ht="24.2" customHeight="1">
      <c r="B235" s="135"/>
      <c r="C235" s="136" t="s">
        <v>350</v>
      </c>
      <c r="D235" s="136" t="s">
        <v>164</v>
      </c>
      <c r="E235" s="137" t="s">
        <v>351</v>
      </c>
      <c r="F235" s="138" t="s">
        <v>352</v>
      </c>
      <c r="G235" s="139" t="s">
        <v>167</v>
      </c>
      <c r="H235" s="140">
        <v>13.6</v>
      </c>
      <c r="I235" s="141"/>
      <c r="J235" s="142">
        <f>ROUND(I235*H235,2)</f>
        <v>0</v>
      </c>
      <c r="K235" s="138" t="s">
        <v>168</v>
      </c>
      <c r="L235" s="31"/>
      <c r="M235" s="143" t="s">
        <v>1</v>
      </c>
      <c r="N235" s="144" t="s">
        <v>42</v>
      </c>
      <c r="P235" s="145">
        <f>O235*H235</f>
        <v>0</v>
      </c>
      <c r="Q235" s="145">
        <v>0</v>
      </c>
      <c r="R235" s="145">
        <f>Q235*H235</f>
        <v>0</v>
      </c>
      <c r="S235" s="145">
        <v>0</v>
      </c>
      <c r="T235" s="146">
        <f>S235*H235</f>
        <v>0</v>
      </c>
      <c r="AR235" s="147" t="s">
        <v>169</v>
      </c>
      <c r="AT235" s="147" t="s">
        <v>164</v>
      </c>
      <c r="AU235" s="147" t="s">
        <v>85</v>
      </c>
      <c r="AY235" s="16" t="s">
        <v>161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6" t="s">
        <v>81</v>
      </c>
      <c r="BK235" s="148">
        <f>ROUND(I235*H235,2)</f>
        <v>0</v>
      </c>
      <c r="BL235" s="16" t="s">
        <v>169</v>
      </c>
      <c r="BM235" s="147" t="s">
        <v>353</v>
      </c>
    </row>
    <row r="236" spans="2:51" s="12" customFormat="1" ht="12">
      <c r="B236" s="149"/>
      <c r="D236" s="150" t="s">
        <v>171</v>
      </c>
      <c r="F236" s="152" t="s">
        <v>354</v>
      </c>
      <c r="H236" s="153">
        <v>13.6</v>
      </c>
      <c r="I236" s="154"/>
      <c r="L236" s="149"/>
      <c r="M236" s="155"/>
      <c r="T236" s="156"/>
      <c r="AT236" s="151" t="s">
        <v>171</v>
      </c>
      <c r="AU236" s="151" t="s">
        <v>85</v>
      </c>
      <c r="AV236" s="12" t="s">
        <v>85</v>
      </c>
      <c r="AW236" s="12" t="s">
        <v>3</v>
      </c>
      <c r="AX236" s="12" t="s">
        <v>81</v>
      </c>
      <c r="AY236" s="151" t="s">
        <v>161</v>
      </c>
    </row>
    <row r="237" spans="2:63" s="11" customFormat="1" ht="25.9" customHeight="1">
      <c r="B237" s="123"/>
      <c r="D237" s="124" t="s">
        <v>76</v>
      </c>
      <c r="E237" s="125" t="s">
        <v>355</v>
      </c>
      <c r="F237" s="125" t="s">
        <v>356</v>
      </c>
      <c r="I237" s="126"/>
      <c r="J237" s="127">
        <f>BK237</f>
        <v>0</v>
      </c>
      <c r="L237" s="123"/>
      <c r="M237" s="128"/>
      <c r="P237" s="129">
        <f>P238+P247+P293+P303+P306+P362+P403+P407+P419+P431+P448+P470+P481</f>
        <v>0</v>
      </c>
      <c r="R237" s="129">
        <f>R238+R247+R293+R303+R306+R362+R403+R407+R419+R431+R448+R470+R481</f>
        <v>4.6746475</v>
      </c>
      <c r="T237" s="130">
        <f>T238+T247+T293+T303+T306+T362+T403+T407+T419+T431+T448+T470+T481</f>
        <v>2.535075</v>
      </c>
      <c r="AR237" s="124" t="s">
        <v>85</v>
      </c>
      <c r="AT237" s="131" t="s">
        <v>76</v>
      </c>
      <c r="AU237" s="131" t="s">
        <v>77</v>
      </c>
      <c r="AY237" s="124" t="s">
        <v>161</v>
      </c>
      <c r="BK237" s="132">
        <f>BK238+BK247+BK293+BK303+BK306+BK362+BK403+BK407+BK419+BK431+BK448+BK470+BK481</f>
        <v>0</v>
      </c>
    </row>
    <row r="238" spans="2:63" s="11" customFormat="1" ht="22.9" customHeight="1">
      <c r="B238" s="123"/>
      <c r="D238" s="124" t="s">
        <v>76</v>
      </c>
      <c r="E238" s="133" t="s">
        <v>357</v>
      </c>
      <c r="F238" s="133" t="s">
        <v>358</v>
      </c>
      <c r="I238" s="126"/>
      <c r="J238" s="134">
        <f>BK238</f>
        <v>0</v>
      </c>
      <c r="L238" s="123"/>
      <c r="M238" s="128"/>
      <c r="P238" s="129">
        <f>SUM(P239:P246)</f>
        <v>0</v>
      </c>
      <c r="R238" s="129">
        <f>SUM(R239:R246)</f>
        <v>0.06606</v>
      </c>
      <c r="T238" s="130">
        <f>SUM(T239:T246)</f>
        <v>0</v>
      </c>
      <c r="AR238" s="124" t="s">
        <v>85</v>
      </c>
      <c r="AT238" s="131" t="s">
        <v>76</v>
      </c>
      <c r="AU238" s="131" t="s">
        <v>81</v>
      </c>
      <c r="AY238" s="124" t="s">
        <v>161</v>
      </c>
      <c r="BK238" s="132">
        <f>SUM(BK239:BK246)</f>
        <v>0</v>
      </c>
    </row>
    <row r="239" spans="2:65" s="1" customFormat="1" ht="16.5" customHeight="1">
      <c r="B239" s="135"/>
      <c r="C239" s="136" t="s">
        <v>359</v>
      </c>
      <c r="D239" s="136" t="s">
        <v>164</v>
      </c>
      <c r="E239" s="137" t="s">
        <v>360</v>
      </c>
      <c r="F239" s="138" t="s">
        <v>361</v>
      </c>
      <c r="G239" s="139" t="s">
        <v>316</v>
      </c>
      <c r="H239" s="140">
        <v>11</v>
      </c>
      <c r="I239" s="141"/>
      <c r="J239" s="142">
        <f>ROUND(I239*H239,2)</f>
        <v>0</v>
      </c>
      <c r="K239" s="138" t="s">
        <v>168</v>
      </c>
      <c r="L239" s="31"/>
      <c r="M239" s="143" t="s">
        <v>1</v>
      </c>
      <c r="N239" s="144" t="s">
        <v>42</v>
      </c>
      <c r="P239" s="145">
        <f>O239*H239</f>
        <v>0</v>
      </c>
      <c r="Q239" s="145">
        <v>0.00041</v>
      </c>
      <c r="R239" s="145">
        <f>Q239*H239</f>
        <v>0.00451</v>
      </c>
      <c r="S239" s="145">
        <v>0</v>
      </c>
      <c r="T239" s="146">
        <f>S239*H239</f>
        <v>0</v>
      </c>
      <c r="AR239" s="147" t="s">
        <v>238</v>
      </c>
      <c r="AT239" s="147" t="s">
        <v>164</v>
      </c>
      <c r="AU239" s="147" t="s">
        <v>85</v>
      </c>
      <c r="AY239" s="16" t="s">
        <v>161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6" t="s">
        <v>81</v>
      </c>
      <c r="BK239" s="148">
        <f>ROUND(I239*H239,2)</f>
        <v>0</v>
      </c>
      <c r="BL239" s="16" t="s">
        <v>238</v>
      </c>
      <c r="BM239" s="147" t="s">
        <v>362</v>
      </c>
    </row>
    <row r="240" spans="2:65" s="1" customFormat="1" ht="16.5" customHeight="1">
      <c r="B240" s="135"/>
      <c r="C240" s="136" t="s">
        <v>363</v>
      </c>
      <c r="D240" s="136" t="s">
        <v>164</v>
      </c>
      <c r="E240" s="137" t="s">
        <v>364</v>
      </c>
      <c r="F240" s="138" t="s">
        <v>365</v>
      </c>
      <c r="G240" s="139" t="s">
        <v>316</v>
      </c>
      <c r="H240" s="140">
        <v>14</v>
      </c>
      <c r="I240" s="141"/>
      <c r="J240" s="142">
        <f>ROUND(I240*H240,2)</f>
        <v>0</v>
      </c>
      <c r="K240" s="138" t="s">
        <v>168</v>
      </c>
      <c r="L240" s="31"/>
      <c r="M240" s="143" t="s">
        <v>1</v>
      </c>
      <c r="N240" s="144" t="s">
        <v>42</v>
      </c>
      <c r="P240" s="145">
        <f>O240*H240</f>
        <v>0</v>
      </c>
      <c r="Q240" s="145">
        <v>0.00048</v>
      </c>
      <c r="R240" s="145">
        <f>Q240*H240</f>
        <v>0.00672</v>
      </c>
      <c r="S240" s="145">
        <v>0</v>
      </c>
      <c r="T240" s="146">
        <f>S240*H240</f>
        <v>0</v>
      </c>
      <c r="AR240" s="147" t="s">
        <v>238</v>
      </c>
      <c r="AT240" s="147" t="s">
        <v>164</v>
      </c>
      <c r="AU240" s="147" t="s">
        <v>85</v>
      </c>
      <c r="AY240" s="16" t="s">
        <v>161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6" t="s">
        <v>81</v>
      </c>
      <c r="BK240" s="148">
        <f>ROUND(I240*H240,2)</f>
        <v>0</v>
      </c>
      <c r="BL240" s="16" t="s">
        <v>238</v>
      </c>
      <c r="BM240" s="147" t="s">
        <v>366</v>
      </c>
    </row>
    <row r="241" spans="2:65" s="1" customFormat="1" ht="16.5" customHeight="1">
      <c r="B241" s="135"/>
      <c r="C241" s="136" t="s">
        <v>367</v>
      </c>
      <c r="D241" s="136" t="s">
        <v>164</v>
      </c>
      <c r="E241" s="137" t="s">
        <v>368</v>
      </c>
      <c r="F241" s="138" t="s">
        <v>369</v>
      </c>
      <c r="G241" s="139" t="s">
        <v>316</v>
      </c>
      <c r="H241" s="140">
        <v>7</v>
      </c>
      <c r="I241" s="141"/>
      <c r="J241" s="142">
        <f>ROUND(I241*H241,2)</f>
        <v>0</v>
      </c>
      <c r="K241" s="138" t="s">
        <v>168</v>
      </c>
      <c r="L241" s="31"/>
      <c r="M241" s="143" t="s">
        <v>1</v>
      </c>
      <c r="N241" s="144" t="s">
        <v>42</v>
      </c>
      <c r="P241" s="145">
        <f>O241*H241</f>
        <v>0</v>
      </c>
      <c r="Q241" s="145">
        <v>0.0007100000000000001</v>
      </c>
      <c r="R241" s="145">
        <f>Q241*H241</f>
        <v>0.0049700000000000005</v>
      </c>
      <c r="S241" s="145">
        <v>0</v>
      </c>
      <c r="T241" s="146">
        <f>S241*H241</f>
        <v>0</v>
      </c>
      <c r="AR241" s="147" t="s">
        <v>238</v>
      </c>
      <c r="AT241" s="147" t="s">
        <v>164</v>
      </c>
      <c r="AU241" s="147" t="s">
        <v>85</v>
      </c>
      <c r="AY241" s="16" t="s">
        <v>161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6" t="s">
        <v>81</v>
      </c>
      <c r="BK241" s="148">
        <f>ROUND(I241*H241,2)</f>
        <v>0</v>
      </c>
      <c r="BL241" s="16" t="s">
        <v>238</v>
      </c>
      <c r="BM241" s="147" t="s">
        <v>370</v>
      </c>
    </row>
    <row r="242" spans="2:65" s="1" customFormat="1" ht="16.5" customHeight="1">
      <c r="B242" s="135"/>
      <c r="C242" s="136" t="s">
        <v>371</v>
      </c>
      <c r="D242" s="136" t="s">
        <v>164</v>
      </c>
      <c r="E242" s="137" t="s">
        <v>372</v>
      </c>
      <c r="F242" s="138" t="s">
        <v>373</v>
      </c>
      <c r="G242" s="139" t="s">
        <v>316</v>
      </c>
      <c r="H242" s="140">
        <v>22</v>
      </c>
      <c r="I242" s="141"/>
      <c r="J242" s="142">
        <f>ROUND(I242*H242,2)</f>
        <v>0</v>
      </c>
      <c r="K242" s="138" t="s">
        <v>168</v>
      </c>
      <c r="L242" s="31"/>
      <c r="M242" s="143" t="s">
        <v>1</v>
      </c>
      <c r="N242" s="144" t="s">
        <v>42</v>
      </c>
      <c r="P242" s="145">
        <f>O242*H242</f>
        <v>0</v>
      </c>
      <c r="Q242" s="145">
        <v>0.00224</v>
      </c>
      <c r="R242" s="145">
        <f>Q242*H242</f>
        <v>0.04928</v>
      </c>
      <c r="S242" s="145">
        <v>0</v>
      </c>
      <c r="T242" s="146">
        <f>S242*H242</f>
        <v>0</v>
      </c>
      <c r="AR242" s="147" t="s">
        <v>238</v>
      </c>
      <c r="AT242" s="147" t="s">
        <v>164</v>
      </c>
      <c r="AU242" s="147" t="s">
        <v>85</v>
      </c>
      <c r="AY242" s="16" t="s">
        <v>161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6" t="s">
        <v>81</v>
      </c>
      <c r="BK242" s="148">
        <f>ROUND(I242*H242,2)</f>
        <v>0</v>
      </c>
      <c r="BL242" s="16" t="s">
        <v>238</v>
      </c>
      <c r="BM242" s="147" t="s">
        <v>374</v>
      </c>
    </row>
    <row r="243" spans="2:65" s="1" customFormat="1" ht="16.5" customHeight="1">
      <c r="B243" s="135"/>
      <c r="C243" s="136" t="s">
        <v>375</v>
      </c>
      <c r="D243" s="136" t="s">
        <v>164</v>
      </c>
      <c r="E243" s="137" t="s">
        <v>376</v>
      </c>
      <c r="F243" s="138" t="s">
        <v>377</v>
      </c>
      <c r="G243" s="139" t="s">
        <v>378</v>
      </c>
      <c r="H243" s="140">
        <v>2</v>
      </c>
      <c r="I243" s="141"/>
      <c r="J243" s="142">
        <f>ROUND(I243*H243,2)</f>
        <v>0</v>
      </c>
      <c r="K243" s="138" t="s">
        <v>168</v>
      </c>
      <c r="L243" s="31"/>
      <c r="M243" s="143" t="s">
        <v>1</v>
      </c>
      <c r="N243" s="144" t="s">
        <v>42</v>
      </c>
      <c r="P243" s="145">
        <f>O243*H243</f>
        <v>0</v>
      </c>
      <c r="Q243" s="145">
        <v>0.00029</v>
      </c>
      <c r="R243" s="145">
        <f>Q243*H243</f>
        <v>0.00058</v>
      </c>
      <c r="S243" s="145">
        <v>0</v>
      </c>
      <c r="T243" s="146">
        <f>S243*H243</f>
        <v>0</v>
      </c>
      <c r="AR243" s="147" t="s">
        <v>238</v>
      </c>
      <c r="AT243" s="147" t="s">
        <v>164</v>
      </c>
      <c r="AU243" s="147" t="s">
        <v>85</v>
      </c>
      <c r="AY243" s="16" t="s">
        <v>161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6" t="s">
        <v>81</v>
      </c>
      <c r="BK243" s="148">
        <f>ROUND(I243*H243,2)</f>
        <v>0</v>
      </c>
      <c r="BL243" s="16" t="s">
        <v>238</v>
      </c>
      <c r="BM243" s="147" t="s">
        <v>379</v>
      </c>
    </row>
    <row r="244" spans="2:65" s="1" customFormat="1" ht="21.75" customHeight="1">
      <c r="B244" s="135"/>
      <c r="C244" s="136" t="s">
        <v>237</v>
      </c>
      <c r="D244" s="136" t="s">
        <v>164</v>
      </c>
      <c r="E244" s="137" t="s">
        <v>380</v>
      </c>
      <c r="F244" s="138" t="s">
        <v>381</v>
      </c>
      <c r="G244" s="139" t="s">
        <v>316</v>
      </c>
      <c r="H244" s="140">
        <v>54</v>
      </c>
      <c r="I244" s="141"/>
      <c r="J244" s="142">
        <f>ROUND(I244*H244,2)</f>
        <v>0</v>
      </c>
      <c r="K244" s="138" t="s">
        <v>168</v>
      </c>
      <c r="L244" s="31"/>
      <c r="M244" s="143" t="s">
        <v>1</v>
      </c>
      <c r="N244" s="144" t="s">
        <v>42</v>
      </c>
      <c r="P244" s="145">
        <f>O244*H244</f>
        <v>0</v>
      </c>
      <c r="Q244" s="145">
        <v>0</v>
      </c>
      <c r="R244" s="145">
        <f>Q244*H244</f>
        <v>0</v>
      </c>
      <c r="S244" s="145">
        <v>0</v>
      </c>
      <c r="T244" s="146">
        <f>S244*H244</f>
        <v>0</v>
      </c>
      <c r="AR244" s="147" t="s">
        <v>238</v>
      </c>
      <c r="AT244" s="147" t="s">
        <v>164</v>
      </c>
      <c r="AU244" s="147" t="s">
        <v>85</v>
      </c>
      <c r="AY244" s="16" t="s">
        <v>161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6" t="s">
        <v>81</v>
      </c>
      <c r="BK244" s="148">
        <f>ROUND(I244*H244,2)</f>
        <v>0</v>
      </c>
      <c r="BL244" s="16" t="s">
        <v>238</v>
      </c>
      <c r="BM244" s="147" t="s">
        <v>382</v>
      </c>
    </row>
    <row r="245" spans="2:65" s="1" customFormat="1" ht="24.2" customHeight="1">
      <c r="B245" s="135"/>
      <c r="C245" s="136" t="s">
        <v>383</v>
      </c>
      <c r="D245" s="136" t="s">
        <v>164</v>
      </c>
      <c r="E245" s="137" t="s">
        <v>384</v>
      </c>
      <c r="F245" s="138" t="s">
        <v>385</v>
      </c>
      <c r="G245" s="139" t="s">
        <v>167</v>
      </c>
      <c r="H245" s="140">
        <v>0.066</v>
      </c>
      <c r="I245" s="141"/>
      <c r="J245" s="142">
        <f>ROUND(I245*H245,2)</f>
        <v>0</v>
      </c>
      <c r="K245" s="138" t="s">
        <v>168</v>
      </c>
      <c r="L245" s="31"/>
      <c r="M245" s="143" t="s">
        <v>1</v>
      </c>
      <c r="N245" s="144" t="s">
        <v>42</v>
      </c>
      <c r="P245" s="145">
        <f>O245*H245</f>
        <v>0</v>
      </c>
      <c r="Q245" s="145">
        <v>0</v>
      </c>
      <c r="R245" s="145">
        <f>Q245*H245</f>
        <v>0</v>
      </c>
      <c r="S245" s="145">
        <v>0</v>
      </c>
      <c r="T245" s="146">
        <f>S245*H245</f>
        <v>0</v>
      </c>
      <c r="AR245" s="147" t="s">
        <v>238</v>
      </c>
      <c r="AT245" s="147" t="s">
        <v>164</v>
      </c>
      <c r="AU245" s="147" t="s">
        <v>85</v>
      </c>
      <c r="AY245" s="16" t="s">
        <v>161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6" t="s">
        <v>81</v>
      </c>
      <c r="BK245" s="148">
        <f>ROUND(I245*H245,2)</f>
        <v>0</v>
      </c>
      <c r="BL245" s="16" t="s">
        <v>238</v>
      </c>
      <c r="BM245" s="147" t="s">
        <v>386</v>
      </c>
    </row>
    <row r="246" spans="2:65" s="1" customFormat="1" ht="33" customHeight="1">
      <c r="B246" s="135"/>
      <c r="C246" s="136" t="s">
        <v>387</v>
      </c>
      <c r="D246" s="136" t="s">
        <v>164</v>
      </c>
      <c r="E246" s="137" t="s">
        <v>388</v>
      </c>
      <c r="F246" s="138" t="s">
        <v>389</v>
      </c>
      <c r="G246" s="139" t="s">
        <v>167</v>
      </c>
      <c r="H246" s="140">
        <v>0.066</v>
      </c>
      <c r="I246" s="141"/>
      <c r="J246" s="142">
        <f>ROUND(I246*H246,2)</f>
        <v>0</v>
      </c>
      <c r="K246" s="138" t="s">
        <v>168</v>
      </c>
      <c r="L246" s="31"/>
      <c r="M246" s="143" t="s">
        <v>1</v>
      </c>
      <c r="N246" s="144" t="s">
        <v>42</v>
      </c>
      <c r="P246" s="145">
        <f>O246*H246</f>
        <v>0</v>
      </c>
      <c r="Q246" s="145">
        <v>0</v>
      </c>
      <c r="R246" s="145">
        <f>Q246*H246</f>
        <v>0</v>
      </c>
      <c r="S246" s="145">
        <v>0</v>
      </c>
      <c r="T246" s="146">
        <f>S246*H246</f>
        <v>0</v>
      </c>
      <c r="AR246" s="147" t="s">
        <v>238</v>
      </c>
      <c r="AT246" s="147" t="s">
        <v>164</v>
      </c>
      <c r="AU246" s="147" t="s">
        <v>85</v>
      </c>
      <c r="AY246" s="16" t="s">
        <v>161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6" t="s">
        <v>81</v>
      </c>
      <c r="BK246" s="148">
        <f>ROUND(I246*H246,2)</f>
        <v>0</v>
      </c>
      <c r="BL246" s="16" t="s">
        <v>238</v>
      </c>
      <c r="BM246" s="147" t="s">
        <v>390</v>
      </c>
    </row>
    <row r="247" spans="2:63" s="11" customFormat="1" ht="22.9" customHeight="1">
      <c r="B247" s="123"/>
      <c r="D247" s="124" t="s">
        <v>76</v>
      </c>
      <c r="E247" s="133" t="s">
        <v>391</v>
      </c>
      <c r="F247" s="133" t="s">
        <v>392</v>
      </c>
      <c r="I247" s="126"/>
      <c r="J247" s="134">
        <f>BK247</f>
        <v>0</v>
      </c>
      <c r="L247" s="123"/>
      <c r="M247" s="128"/>
      <c r="P247" s="129">
        <f>SUM(P248:P292)</f>
        <v>0</v>
      </c>
      <c r="R247" s="129">
        <f>SUM(R248:R292)</f>
        <v>0.15776999999999994</v>
      </c>
      <c r="T247" s="130">
        <f>SUM(T248:T292)</f>
        <v>0</v>
      </c>
      <c r="AR247" s="124" t="s">
        <v>85</v>
      </c>
      <c r="AT247" s="131" t="s">
        <v>76</v>
      </c>
      <c r="AU247" s="131" t="s">
        <v>81</v>
      </c>
      <c r="AY247" s="124" t="s">
        <v>161</v>
      </c>
      <c r="BK247" s="132">
        <f>SUM(BK248:BK292)</f>
        <v>0</v>
      </c>
    </row>
    <row r="248" spans="2:65" s="1" customFormat="1" ht="24.2" customHeight="1">
      <c r="B248" s="135"/>
      <c r="C248" s="136" t="s">
        <v>393</v>
      </c>
      <c r="D248" s="136" t="s">
        <v>164</v>
      </c>
      <c r="E248" s="137" t="s">
        <v>394</v>
      </c>
      <c r="F248" s="138" t="s">
        <v>395</v>
      </c>
      <c r="G248" s="139" t="s">
        <v>316</v>
      </c>
      <c r="H248" s="140">
        <v>29</v>
      </c>
      <c r="I248" s="141"/>
      <c r="J248" s="142">
        <f>ROUND(I248*H248,2)</f>
        <v>0</v>
      </c>
      <c r="K248" s="138" t="s">
        <v>168</v>
      </c>
      <c r="L248" s="31"/>
      <c r="M248" s="143" t="s">
        <v>1</v>
      </c>
      <c r="N248" s="144" t="s">
        <v>42</v>
      </c>
      <c r="P248" s="145">
        <f>O248*H248</f>
        <v>0</v>
      </c>
      <c r="Q248" s="145">
        <v>0.00073</v>
      </c>
      <c r="R248" s="145">
        <f>Q248*H248</f>
        <v>0.021169999999999998</v>
      </c>
      <c r="S248" s="145">
        <v>0</v>
      </c>
      <c r="T248" s="146">
        <f>S248*H248</f>
        <v>0</v>
      </c>
      <c r="AR248" s="147" t="s">
        <v>238</v>
      </c>
      <c r="AT248" s="147" t="s">
        <v>164</v>
      </c>
      <c r="AU248" s="147" t="s">
        <v>85</v>
      </c>
      <c r="AY248" s="16" t="s">
        <v>161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6" t="s">
        <v>81</v>
      </c>
      <c r="BK248" s="148">
        <f>ROUND(I248*H248,2)</f>
        <v>0</v>
      </c>
      <c r="BL248" s="16" t="s">
        <v>238</v>
      </c>
      <c r="BM248" s="147" t="s">
        <v>396</v>
      </c>
    </row>
    <row r="249" spans="2:51" s="12" customFormat="1" ht="12">
      <c r="B249" s="149"/>
      <c r="D249" s="150" t="s">
        <v>171</v>
      </c>
      <c r="E249" s="151" t="s">
        <v>1</v>
      </c>
      <c r="F249" s="152" t="s">
        <v>397</v>
      </c>
      <c r="H249" s="153">
        <v>10</v>
      </c>
      <c r="I249" s="154"/>
      <c r="L249" s="149"/>
      <c r="M249" s="155"/>
      <c r="T249" s="156"/>
      <c r="AT249" s="151" t="s">
        <v>171</v>
      </c>
      <c r="AU249" s="151" t="s">
        <v>85</v>
      </c>
      <c r="AV249" s="12" t="s">
        <v>85</v>
      </c>
      <c r="AW249" s="12" t="s">
        <v>32</v>
      </c>
      <c r="AX249" s="12" t="s">
        <v>77</v>
      </c>
      <c r="AY249" s="151" t="s">
        <v>161</v>
      </c>
    </row>
    <row r="250" spans="2:51" s="12" customFormat="1" ht="12">
      <c r="B250" s="149"/>
      <c r="D250" s="150" t="s">
        <v>171</v>
      </c>
      <c r="E250" s="151" t="s">
        <v>1</v>
      </c>
      <c r="F250" s="152" t="s">
        <v>398</v>
      </c>
      <c r="H250" s="153">
        <v>19</v>
      </c>
      <c r="I250" s="154"/>
      <c r="L250" s="149"/>
      <c r="M250" s="155"/>
      <c r="T250" s="156"/>
      <c r="AT250" s="151" t="s">
        <v>171</v>
      </c>
      <c r="AU250" s="151" t="s">
        <v>85</v>
      </c>
      <c r="AV250" s="12" t="s">
        <v>85</v>
      </c>
      <c r="AW250" s="12" t="s">
        <v>32</v>
      </c>
      <c r="AX250" s="12" t="s">
        <v>77</v>
      </c>
      <c r="AY250" s="151" t="s">
        <v>161</v>
      </c>
    </row>
    <row r="251" spans="2:51" s="13" customFormat="1" ht="12">
      <c r="B251" s="157"/>
      <c r="D251" s="150" t="s">
        <v>171</v>
      </c>
      <c r="E251" s="158" t="s">
        <v>1</v>
      </c>
      <c r="F251" s="159" t="s">
        <v>174</v>
      </c>
      <c r="H251" s="160">
        <v>29</v>
      </c>
      <c r="I251" s="161"/>
      <c r="L251" s="157"/>
      <c r="M251" s="162"/>
      <c r="T251" s="163"/>
      <c r="AT251" s="158" t="s">
        <v>171</v>
      </c>
      <c r="AU251" s="158" t="s">
        <v>85</v>
      </c>
      <c r="AV251" s="13" t="s">
        <v>169</v>
      </c>
      <c r="AW251" s="13" t="s">
        <v>32</v>
      </c>
      <c r="AX251" s="13" t="s">
        <v>81</v>
      </c>
      <c r="AY251" s="158" t="s">
        <v>161</v>
      </c>
    </row>
    <row r="252" spans="2:65" s="1" customFormat="1" ht="24.2" customHeight="1">
      <c r="B252" s="135"/>
      <c r="C252" s="136" t="s">
        <v>399</v>
      </c>
      <c r="D252" s="136" t="s">
        <v>164</v>
      </c>
      <c r="E252" s="137" t="s">
        <v>400</v>
      </c>
      <c r="F252" s="138" t="s">
        <v>401</v>
      </c>
      <c r="G252" s="139" t="s">
        <v>316</v>
      </c>
      <c r="H252" s="140">
        <v>26</v>
      </c>
      <c r="I252" s="141"/>
      <c r="J252" s="142">
        <f>ROUND(I252*H252,2)</f>
        <v>0</v>
      </c>
      <c r="K252" s="138" t="s">
        <v>168</v>
      </c>
      <c r="L252" s="31"/>
      <c r="M252" s="143" t="s">
        <v>1</v>
      </c>
      <c r="N252" s="144" t="s">
        <v>42</v>
      </c>
      <c r="P252" s="145">
        <f>O252*H252</f>
        <v>0</v>
      </c>
      <c r="Q252" s="145">
        <v>0.0009799999999999998</v>
      </c>
      <c r="R252" s="145">
        <f>Q252*H252</f>
        <v>0.025479999999999992</v>
      </c>
      <c r="S252" s="145">
        <v>0</v>
      </c>
      <c r="T252" s="146">
        <f>S252*H252</f>
        <v>0</v>
      </c>
      <c r="AR252" s="147" t="s">
        <v>238</v>
      </c>
      <c r="AT252" s="147" t="s">
        <v>164</v>
      </c>
      <c r="AU252" s="147" t="s">
        <v>85</v>
      </c>
      <c r="AY252" s="16" t="s">
        <v>161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6" t="s">
        <v>81</v>
      </c>
      <c r="BK252" s="148">
        <f>ROUND(I252*H252,2)</f>
        <v>0</v>
      </c>
      <c r="BL252" s="16" t="s">
        <v>238</v>
      </c>
      <c r="BM252" s="147" t="s">
        <v>402</v>
      </c>
    </row>
    <row r="253" spans="2:51" s="12" customFormat="1" ht="12">
      <c r="B253" s="149"/>
      <c r="D253" s="150" t="s">
        <v>171</v>
      </c>
      <c r="E253" s="151" t="s">
        <v>1</v>
      </c>
      <c r="F253" s="152" t="s">
        <v>403</v>
      </c>
      <c r="H253" s="153">
        <v>13</v>
      </c>
      <c r="I253" s="154"/>
      <c r="L253" s="149"/>
      <c r="M253" s="155"/>
      <c r="T253" s="156"/>
      <c r="AT253" s="151" t="s">
        <v>171</v>
      </c>
      <c r="AU253" s="151" t="s">
        <v>85</v>
      </c>
      <c r="AV253" s="12" t="s">
        <v>85</v>
      </c>
      <c r="AW253" s="12" t="s">
        <v>32</v>
      </c>
      <c r="AX253" s="12" t="s">
        <v>77</v>
      </c>
      <c r="AY253" s="151" t="s">
        <v>161</v>
      </c>
    </row>
    <row r="254" spans="2:51" s="12" customFormat="1" ht="12">
      <c r="B254" s="149"/>
      <c r="D254" s="150" t="s">
        <v>171</v>
      </c>
      <c r="E254" s="151" t="s">
        <v>1</v>
      </c>
      <c r="F254" s="152" t="s">
        <v>404</v>
      </c>
      <c r="H254" s="153">
        <v>13</v>
      </c>
      <c r="I254" s="154"/>
      <c r="L254" s="149"/>
      <c r="M254" s="155"/>
      <c r="T254" s="156"/>
      <c r="AT254" s="151" t="s">
        <v>171</v>
      </c>
      <c r="AU254" s="151" t="s">
        <v>85</v>
      </c>
      <c r="AV254" s="12" t="s">
        <v>85</v>
      </c>
      <c r="AW254" s="12" t="s">
        <v>32</v>
      </c>
      <c r="AX254" s="12" t="s">
        <v>77</v>
      </c>
      <c r="AY254" s="151" t="s">
        <v>161</v>
      </c>
    </row>
    <row r="255" spans="2:51" s="13" customFormat="1" ht="12">
      <c r="B255" s="157"/>
      <c r="D255" s="150" t="s">
        <v>171</v>
      </c>
      <c r="E255" s="158" t="s">
        <v>1</v>
      </c>
      <c r="F255" s="159" t="s">
        <v>174</v>
      </c>
      <c r="H255" s="160">
        <v>26</v>
      </c>
      <c r="I255" s="161"/>
      <c r="L255" s="157"/>
      <c r="M255" s="162"/>
      <c r="T255" s="163"/>
      <c r="AT255" s="158" t="s">
        <v>171</v>
      </c>
      <c r="AU255" s="158" t="s">
        <v>85</v>
      </c>
      <c r="AV255" s="13" t="s">
        <v>169</v>
      </c>
      <c r="AW255" s="13" t="s">
        <v>32</v>
      </c>
      <c r="AX255" s="13" t="s">
        <v>81</v>
      </c>
      <c r="AY255" s="158" t="s">
        <v>161</v>
      </c>
    </row>
    <row r="256" spans="2:65" s="1" customFormat="1" ht="24.2" customHeight="1">
      <c r="B256" s="135"/>
      <c r="C256" s="136" t="s">
        <v>405</v>
      </c>
      <c r="D256" s="136" t="s">
        <v>164</v>
      </c>
      <c r="E256" s="137" t="s">
        <v>406</v>
      </c>
      <c r="F256" s="138" t="s">
        <v>407</v>
      </c>
      <c r="G256" s="139" t="s">
        <v>316</v>
      </c>
      <c r="H256" s="140">
        <v>16</v>
      </c>
      <c r="I256" s="141"/>
      <c r="J256" s="142">
        <f>ROUND(I256*H256,2)</f>
        <v>0</v>
      </c>
      <c r="K256" s="138" t="s">
        <v>168</v>
      </c>
      <c r="L256" s="31"/>
      <c r="M256" s="143" t="s">
        <v>1</v>
      </c>
      <c r="N256" s="144" t="s">
        <v>42</v>
      </c>
      <c r="P256" s="145">
        <f>O256*H256</f>
        <v>0</v>
      </c>
      <c r="Q256" s="145">
        <v>0.0013</v>
      </c>
      <c r="R256" s="145">
        <f>Q256*H256</f>
        <v>0.0208</v>
      </c>
      <c r="S256" s="145">
        <v>0</v>
      </c>
      <c r="T256" s="146">
        <f>S256*H256</f>
        <v>0</v>
      </c>
      <c r="AR256" s="147" t="s">
        <v>238</v>
      </c>
      <c r="AT256" s="147" t="s">
        <v>164</v>
      </c>
      <c r="AU256" s="147" t="s">
        <v>85</v>
      </c>
      <c r="AY256" s="16" t="s">
        <v>161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6" t="s">
        <v>81</v>
      </c>
      <c r="BK256" s="148">
        <f>ROUND(I256*H256,2)</f>
        <v>0</v>
      </c>
      <c r="BL256" s="16" t="s">
        <v>238</v>
      </c>
      <c r="BM256" s="147" t="s">
        <v>408</v>
      </c>
    </row>
    <row r="257" spans="2:51" s="12" customFormat="1" ht="12">
      <c r="B257" s="149"/>
      <c r="D257" s="150" t="s">
        <v>171</v>
      </c>
      <c r="E257" s="151" t="s">
        <v>1</v>
      </c>
      <c r="F257" s="152" t="s">
        <v>409</v>
      </c>
      <c r="H257" s="153">
        <v>8</v>
      </c>
      <c r="I257" s="154"/>
      <c r="L257" s="149"/>
      <c r="M257" s="155"/>
      <c r="T257" s="156"/>
      <c r="AT257" s="151" t="s">
        <v>171</v>
      </c>
      <c r="AU257" s="151" t="s">
        <v>85</v>
      </c>
      <c r="AV257" s="12" t="s">
        <v>85</v>
      </c>
      <c r="AW257" s="12" t="s">
        <v>32</v>
      </c>
      <c r="AX257" s="12" t="s">
        <v>77</v>
      </c>
      <c r="AY257" s="151" t="s">
        <v>161</v>
      </c>
    </row>
    <row r="258" spans="2:51" s="12" customFormat="1" ht="12">
      <c r="B258" s="149"/>
      <c r="D258" s="150" t="s">
        <v>171</v>
      </c>
      <c r="E258" s="151" t="s">
        <v>1</v>
      </c>
      <c r="F258" s="152" t="s">
        <v>410</v>
      </c>
      <c r="H258" s="153">
        <v>8</v>
      </c>
      <c r="I258" s="154"/>
      <c r="L258" s="149"/>
      <c r="M258" s="155"/>
      <c r="T258" s="156"/>
      <c r="AT258" s="151" t="s">
        <v>171</v>
      </c>
      <c r="AU258" s="151" t="s">
        <v>85</v>
      </c>
      <c r="AV258" s="12" t="s">
        <v>85</v>
      </c>
      <c r="AW258" s="12" t="s">
        <v>32</v>
      </c>
      <c r="AX258" s="12" t="s">
        <v>77</v>
      </c>
      <c r="AY258" s="151" t="s">
        <v>161</v>
      </c>
    </row>
    <row r="259" spans="2:51" s="13" customFormat="1" ht="12">
      <c r="B259" s="157"/>
      <c r="D259" s="150" t="s">
        <v>171</v>
      </c>
      <c r="E259" s="158" t="s">
        <v>1</v>
      </c>
      <c r="F259" s="159" t="s">
        <v>174</v>
      </c>
      <c r="H259" s="160">
        <v>16</v>
      </c>
      <c r="I259" s="161"/>
      <c r="L259" s="157"/>
      <c r="M259" s="162"/>
      <c r="T259" s="163"/>
      <c r="AT259" s="158" t="s">
        <v>171</v>
      </c>
      <c r="AU259" s="158" t="s">
        <v>85</v>
      </c>
      <c r="AV259" s="13" t="s">
        <v>169</v>
      </c>
      <c r="AW259" s="13" t="s">
        <v>32</v>
      </c>
      <c r="AX259" s="13" t="s">
        <v>81</v>
      </c>
      <c r="AY259" s="158" t="s">
        <v>161</v>
      </c>
    </row>
    <row r="260" spans="2:65" s="1" customFormat="1" ht="24.2" customHeight="1">
      <c r="B260" s="135"/>
      <c r="C260" s="136" t="s">
        <v>411</v>
      </c>
      <c r="D260" s="136" t="s">
        <v>164</v>
      </c>
      <c r="E260" s="137" t="s">
        <v>412</v>
      </c>
      <c r="F260" s="138" t="s">
        <v>413</v>
      </c>
      <c r="G260" s="139" t="s">
        <v>316</v>
      </c>
      <c r="H260" s="140">
        <v>10</v>
      </c>
      <c r="I260" s="141"/>
      <c r="J260" s="142">
        <f>ROUND(I260*H260,2)</f>
        <v>0</v>
      </c>
      <c r="K260" s="138" t="s">
        <v>168</v>
      </c>
      <c r="L260" s="31"/>
      <c r="M260" s="143" t="s">
        <v>1</v>
      </c>
      <c r="N260" s="144" t="s">
        <v>42</v>
      </c>
      <c r="P260" s="145">
        <f>O260*H260</f>
        <v>0</v>
      </c>
      <c r="Q260" s="145">
        <v>0.00263</v>
      </c>
      <c r="R260" s="145">
        <f>Q260*H260</f>
        <v>0.0263</v>
      </c>
      <c r="S260" s="145">
        <v>0</v>
      </c>
      <c r="T260" s="146">
        <f>S260*H260</f>
        <v>0</v>
      </c>
      <c r="AR260" s="147" t="s">
        <v>238</v>
      </c>
      <c r="AT260" s="147" t="s">
        <v>164</v>
      </c>
      <c r="AU260" s="147" t="s">
        <v>85</v>
      </c>
      <c r="AY260" s="16" t="s">
        <v>161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6" t="s">
        <v>81</v>
      </c>
      <c r="BK260" s="148">
        <f>ROUND(I260*H260,2)</f>
        <v>0</v>
      </c>
      <c r="BL260" s="16" t="s">
        <v>238</v>
      </c>
      <c r="BM260" s="147" t="s">
        <v>414</v>
      </c>
    </row>
    <row r="261" spans="2:51" s="12" customFormat="1" ht="12">
      <c r="B261" s="149"/>
      <c r="D261" s="150" t="s">
        <v>171</v>
      </c>
      <c r="E261" s="151" t="s">
        <v>1</v>
      </c>
      <c r="F261" s="152" t="s">
        <v>415</v>
      </c>
      <c r="H261" s="153">
        <v>5</v>
      </c>
      <c r="I261" s="154"/>
      <c r="L261" s="149"/>
      <c r="M261" s="155"/>
      <c r="T261" s="156"/>
      <c r="AT261" s="151" t="s">
        <v>171</v>
      </c>
      <c r="AU261" s="151" t="s">
        <v>85</v>
      </c>
      <c r="AV261" s="12" t="s">
        <v>85</v>
      </c>
      <c r="AW261" s="12" t="s">
        <v>32</v>
      </c>
      <c r="AX261" s="12" t="s">
        <v>77</v>
      </c>
      <c r="AY261" s="151" t="s">
        <v>161</v>
      </c>
    </row>
    <row r="262" spans="2:51" s="12" customFormat="1" ht="12">
      <c r="B262" s="149"/>
      <c r="D262" s="150" t="s">
        <v>171</v>
      </c>
      <c r="E262" s="151" t="s">
        <v>1</v>
      </c>
      <c r="F262" s="152" t="s">
        <v>416</v>
      </c>
      <c r="H262" s="153">
        <v>5</v>
      </c>
      <c r="I262" s="154"/>
      <c r="L262" s="149"/>
      <c r="M262" s="155"/>
      <c r="T262" s="156"/>
      <c r="AT262" s="151" t="s">
        <v>171</v>
      </c>
      <c r="AU262" s="151" t="s">
        <v>85</v>
      </c>
      <c r="AV262" s="12" t="s">
        <v>85</v>
      </c>
      <c r="AW262" s="12" t="s">
        <v>32</v>
      </c>
      <c r="AX262" s="12" t="s">
        <v>77</v>
      </c>
      <c r="AY262" s="151" t="s">
        <v>161</v>
      </c>
    </row>
    <row r="263" spans="2:51" s="13" customFormat="1" ht="12">
      <c r="B263" s="157"/>
      <c r="D263" s="150" t="s">
        <v>171</v>
      </c>
      <c r="E263" s="158" t="s">
        <v>1</v>
      </c>
      <c r="F263" s="159" t="s">
        <v>174</v>
      </c>
      <c r="H263" s="160">
        <v>10</v>
      </c>
      <c r="I263" s="161"/>
      <c r="L263" s="157"/>
      <c r="M263" s="162"/>
      <c r="T263" s="163"/>
      <c r="AT263" s="158" t="s">
        <v>171</v>
      </c>
      <c r="AU263" s="158" t="s">
        <v>85</v>
      </c>
      <c r="AV263" s="13" t="s">
        <v>169</v>
      </c>
      <c r="AW263" s="13" t="s">
        <v>32</v>
      </c>
      <c r="AX263" s="13" t="s">
        <v>81</v>
      </c>
      <c r="AY263" s="158" t="s">
        <v>161</v>
      </c>
    </row>
    <row r="264" spans="2:65" s="1" customFormat="1" ht="24.2" customHeight="1">
      <c r="B264" s="135"/>
      <c r="C264" s="136" t="s">
        <v>417</v>
      </c>
      <c r="D264" s="136" t="s">
        <v>164</v>
      </c>
      <c r="E264" s="137" t="s">
        <v>418</v>
      </c>
      <c r="F264" s="138" t="s">
        <v>419</v>
      </c>
      <c r="G264" s="139" t="s">
        <v>316</v>
      </c>
      <c r="H264" s="140">
        <v>6</v>
      </c>
      <c r="I264" s="141"/>
      <c r="J264" s="142">
        <f>ROUND(I264*H264,2)</f>
        <v>0</v>
      </c>
      <c r="K264" s="138" t="s">
        <v>168</v>
      </c>
      <c r="L264" s="31"/>
      <c r="M264" s="143" t="s">
        <v>1</v>
      </c>
      <c r="N264" s="144" t="s">
        <v>42</v>
      </c>
      <c r="P264" s="145">
        <f>O264*H264</f>
        <v>0</v>
      </c>
      <c r="Q264" s="145">
        <v>0.00364</v>
      </c>
      <c r="R264" s="145">
        <f>Q264*H264</f>
        <v>0.02184</v>
      </c>
      <c r="S264" s="145">
        <v>0</v>
      </c>
      <c r="T264" s="146">
        <f>S264*H264</f>
        <v>0</v>
      </c>
      <c r="AR264" s="147" t="s">
        <v>238</v>
      </c>
      <c r="AT264" s="147" t="s">
        <v>164</v>
      </c>
      <c r="AU264" s="147" t="s">
        <v>85</v>
      </c>
      <c r="AY264" s="16" t="s">
        <v>161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6" t="s">
        <v>81</v>
      </c>
      <c r="BK264" s="148">
        <f>ROUND(I264*H264,2)</f>
        <v>0</v>
      </c>
      <c r="BL264" s="16" t="s">
        <v>238</v>
      </c>
      <c r="BM264" s="147" t="s">
        <v>420</v>
      </c>
    </row>
    <row r="265" spans="2:51" s="12" customFormat="1" ht="12">
      <c r="B265" s="149"/>
      <c r="D265" s="150" t="s">
        <v>171</v>
      </c>
      <c r="E265" s="151" t="s">
        <v>1</v>
      </c>
      <c r="F265" s="152" t="s">
        <v>421</v>
      </c>
      <c r="H265" s="153">
        <v>3</v>
      </c>
      <c r="I265" s="154"/>
      <c r="L265" s="149"/>
      <c r="M265" s="155"/>
      <c r="T265" s="156"/>
      <c r="AT265" s="151" t="s">
        <v>171</v>
      </c>
      <c r="AU265" s="151" t="s">
        <v>85</v>
      </c>
      <c r="AV265" s="12" t="s">
        <v>85</v>
      </c>
      <c r="AW265" s="12" t="s">
        <v>32</v>
      </c>
      <c r="AX265" s="12" t="s">
        <v>77</v>
      </c>
      <c r="AY265" s="151" t="s">
        <v>161</v>
      </c>
    </row>
    <row r="266" spans="2:51" s="12" customFormat="1" ht="12">
      <c r="B266" s="149"/>
      <c r="D266" s="150" t="s">
        <v>171</v>
      </c>
      <c r="E266" s="151" t="s">
        <v>1</v>
      </c>
      <c r="F266" s="152" t="s">
        <v>422</v>
      </c>
      <c r="H266" s="153">
        <v>3</v>
      </c>
      <c r="I266" s="154"/>
      <c r="L266" s="149"/>
      <c r="M266" s="155"/>
      <c r="T266" s="156"/>
      <c r="AT266" s="151" t="s">
        <v>171</v>
      </c>
      <c r="AU266" s="151" t="s">
        <v>85</v>
      </c>
      <c r="AV266" s="12" t="s">
        <v>85</v>
      </c>
      <c r="AW266" s="12" t="s">
        <v>32</v>
      </c>
      <c r="AX266" s="12" t="s">
        <v>77</v>
      </c>
      <c r="AY266" s="151" t="s">
        <v>161</v>
      </c>
    </row>
    <row r="267" spans="2:51" s="13" customFormat="1" ht="12">
      <c r="B267" s="157"/>
      <c r="D267" s="150" t="s">
        <v>171</v>
      </c>
      <c r="E267" s="158" t="s">
        <v>1</v>
      </c>
      <c r="F267" s="159" t="s">
        <v>174</v>
      </c>
      <c r="H267" s="160">
        <v>6</v>
      </c>
      <c r="I267" s="161"/>
      <c r="L267" s="157"/>
      <c r="M267" s="162"/>
      <c r="T267" s="163"/>
      <c r="AT267" s="158" t="s">
        <v>171</v>
      </c>
      <c r="AU267" s="158" t="s">
        <v>85</v>
      </c>
      <c r="AV267" s="13" t="s">
        <v>169</v>
      </c>
      <c r="AW267" s="13" t="s">
        <v>32</v>
      </c>
      <c r="AX267" s="13" t="s">
        <v>81</v>
      </c>
      <c r="AY267" s="158" t="s">
        <v>161</v>
      </c>
    </row>
    <row r="268" spans="2:65" s="1" customFormat="1" ht="24.2" customHeight="1">
      <c r="B268" s="135"/>
      <c r="C268" s="136" t="s">
        <v>423</v>
      </c>
      <c r="D268" s="136" t="s">
        <v>164</v>
      </c>
      <c r="E268" s="137" t="s">
        <v>424</v>
      </c>
      <c r="F268" s="138" t="s">
        <v>425</v>
      </c>
      <c r="G268" s="139" t="s">
        <v>316</v>
      </c>
      <c r="H268" s="140">
        <v>2</v>
      </c>
      <c r="I268" s="141"/>
      <c r="J268" s="142">
        <f>ROUND(I268*H268,2)</f>
        <v>0</v>
      </c>
      <c r="K268" s="138" t="s">
        <v>168</v>
      </c>
      <c r="L268" s="31"/>
      <c r="M268" s="143" t="s">
        <v>1</v>
      </c>
      <c r="N268" s="144" t="s">
        <v>42</v>
      </c>
      <c r="P268" s="145">
        <f>O268*H268</f>
        <v>0</v>
      </c>
      <c r="Q268" s="145">
        <v>0.00601</v>
      </c>
      <c r="R268" s="145">
        <f>Q268*H268</f>
        <v>0.01202</v>
      </c>
      <c r="S268" s="145">
        <v>0</v>
      </c>
      <c r="T268" s="146">
        <f>S268*H268</f>
        <v>0</v>
      </c>
      <c r="AR268" s="147" t="s">
        <v>238</v>
      </c>
      <c r="AT268" s="147" t="s">
        <v>164</v>
      </c>
      <c r="AU268" s="147" t="s">
        <v>85</v>
      </c>
      <c r="AY268" s="16" t="s">
        <v>161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6" t="s">
        <v>81</v>
      </c>
      <c r="BK268" s="148">
        <f>ROUND(I268*H268,2)</f>
        <v>0</v>
      </c>
      <c r="BL268" s="16" t="s">
        <v>238</v>
      </c>
      <c r="BM268" s="147" t="s">
        <v>426</v>
      </c>
    </row>
    <row r="269" spans="2:51" s="12" customFormat="1" ht="12">
      <c r="B269" s="149"/>
      <c r="D269" s="150" t="s">
        <v>171</v>
      </c>
      <c r="E269" s="151" t="s">
        <v>1</v>
      </c>
      <c r="F269" s="152" t="s">
        <v>427</v>
      </c>
      <c r="H269" s="153">
        <v>1</v>
      </c>
      <c r="I269" s="154"/>
      <c r="L269" s="149"/>
      <c r="M269" s="155"/>
      <c r="T269" s="156"/>
      <c r="AT269" s="151" t="s">
        <v>171</v>
      </c>
      <c r="AU269" s="151" t="s">
        <v>85</v>
      </c>
      <c r="AV269" s="12" t="s">
        <v>85</v>
      </c>
      <c r="AW269" s="12" t="s">
        <v>32</v>
      </c>
      <c r="AX269" s="12" t="s">
        <v>77</v>
      </c>
      <c r="AY269" s="151" t="s">
        <v>161</v>
      </c>
    </row>
    <row r="270" spans="2:51" s="12" customFormat="1" ht="12">
      <c r="B270" s="149"/>
      <c r="D270" s="150" t="s">
        <v>171</v>
      </c>
      <c r="E270" s="151" t="s">
        <v>1</v>
      </c>
      <c r="F270" s="152" t="s">
        <v>428</v>
      </c>
      <c r="H270" s="153">
        <v>1</v>
      </c>
      <c r="I270" s="154"/>
      <c r="L270" s="149"/>
      <c r="M270" s="155"/>
      <c r="T270" s="156"/>
      <c r="AT270" s="151" t="s">
        <v>171</v>
      </c>
      <c r="AU270" s="151" t="s">
        <v>85</v>
      </c>
      <c r="AV270" s="12" t="s">
        <v>85</v>
      </c>
      <c r="AW270" s="12" t="s">
        <v>32</v>
      </c>
      <c r="AX270" s="12" t="s">
        <v>77</v>
      </c>
      <c r="AY270" s="151" t="s">
        <v>161</v>
      </c>
    </row>
    <row r="271" spans="2:51" s="13" customFormat="1" ht="12">
      <c r="B271" s="157"/>
      <c r="D271" s="150" t="s">
        <v>171</v>
      </c>
      <c r="E271" s="158" t="s">
        <v>1</v>
      </c>
      <c r="F271" s="159" t="s">
        <v>174</v>
      </c>
      <c r="H271" s="160">
        <v>2</v>
      </c>
      <c r="I271" s="161"/>
      <c r="L271" s="157"/>
      <c r="M271" s="162"/>
      <c r="T271" s="163"/>
      <c r="AT271" s="158" t="s">
        <v>171</v>
      </c>
      <c r="AU271" s="158" t="s">
        <v>85</v>
      </c>
      <c r="AV271" s="13" t="s">
        <v>169</v>
      </c>
      <c r="AW271" s="13" t="s">
        <v>32</v>
      </c>
      <c r="AX271" s="13" t="s">
        <v>81</v>
      </c>
      <c r="AY271" s="158" t="s">
        <v>161</v>
      </c>
    </row>
    <row r="272" spans="2:65" s="1" customFormat="1" ht="37.9" customHeight="1">
      <c r="B272" s="135"/>
      <c r="C272" s="136" t="s">
        <v>429</v>
      </c>
      <c r="D272" s="136" t="s">
        <v>164</v>
      </c>
      <c r="E272" s="137" t="s">
        <v>430</v>
      </c>
      <c r="F272" s="138" t="s">
        <v>431</v>
      </c>
      <c r="G272" s="139" t="s">
        <v>316</v>
      </c>
      <c r="H272" s="140">
        <v>29</v>
      </c>
      <c r="I272" s="141"/>
      <c r="J272" s="142">
        <f>ROUND(I272*H272,2)</f>
        <v>0</v>
      </c>
      <c r="K272" s="138" t="s">
        <v>168</v>
      </c>
      <c r="L272" s="31"/>
      <c r="M272" s="143" t="s">
        <v>1</v>
      </c>
      <c r="N272" s="144" t="s">
        <v>42</v>
      </c>
      <c r="P272" s="145">
        <f>O272*H272</f>
        <v>0</v>
      </c>
      <c r="Q272" s="145">
        <v>7E-05</v>
      </c>
      <c r="R272" s="145">
        <f>Q272*H272</f>
        <v>0.0020299999999999997</v>
      </c>
      <c r="S272" s="145">
        <v>0</v>
      </c>
      <c r="T272" s="146">
        <f>S272*H272</f>
        <v>0</v>
      </c>
      <c r="AR272" s="147" t="s">
        <v>238</v>
      </c>
      <c r="AT272" s="147" t="s">
        <v>164</v>
      </c>
      <c r="AU272" s="147" t="s">
        <v>85</v>
      </c>
      <c r="AY272" s="16" t="s">
        <v>161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6" t="s">
        <v>81</v>
      </c>
      <c r="BK272" s="148">
        <f>ROUND(I272*H272,2)</f>
        <v>0</v>
      </c>
      <c r="BL272" s="16" t="s">
        <v>238</v>
      </c>
      <c r="BM272" s="147" t="s">
        <v>432</v>
      </c>
    </row>
    <row r="273" spans="2:51" s="12" customFormat="1" ht="12">
      <c r="B273" s="149"/>
      <c r="D273" s="150" t="s">
        <v>171</v>
      </c>
      <c r="E273" s="151" t="s">
        <v>1</v>
      </c>
      <c r="F273" s="152" t="s">
        <v>433</v>
      </c>
      <c r="H273" s="153">
        <v>29</v>
      </c>
      <c r="I273" s="154"/>
      <c r="L273" s="149"/>
      <c r="M273" s="155"/>
      <c r="T273" s="156"/>
      <c r="AT273" s="151" t="s">
        <v>171</v>
      </c>
      <c r="AU273" s="151" t="s">
        <v>85</v>
      </c>
      <c r="AV273" s="12" t="s">
        <v>85</v>
      </c>
      <c r="AW273" s="12" t="s">
        <v>32</v>
      </c>
      <c r="AX273" s="12" t="s">
        <v>77</v>
      </c>
      <c r="AY273" s="151" t="s">
        <v>161</v>
      </c>
    </row>
    <row r="274" spans="2:51" s="13" customFormat="1" ht="12">
      <c r="B274" s="157"/>
      <c r="D274" s="150" t="s">
        <v>171</v>
      </c>
      <c r="E274" s="158" t="s">
        <v>1</v>
      </c>
      <c r="F274" s="159" t="s">
        <v>174</v>
      </c>
      <c r="H274" s="160">
        <v>29</v>
      </c>
      <c r="I274" s="161"/>
      <c r="L274" s="157"/>
      <c r="M274" s="162"/>
      <c r="T274" s="163"/>
      <c r="AT274" s="158" t="s">
        <v>171</v>
      </c>
      <c r="AU274" s="158" t="s">
        <v>85</v>
      </c>
      <c r="AV274" s="13" t="s">
        <v>169</v>
      </c>
      <c r="AW274" s="13" t="s">
        <v>32</v>
      </c>
      <c r="AX274" s="13" t="s">
        <v>81</v>
      </c>
      <c r="AY274" s="158" t="s">
        <v>161</v>
      </c>
    </row>
    <row r="275" spans="2:65" s="1" customFormat="1" ht="37.9" customHeight="1">
      <c r="B275" s="135"/>
      <c r="C275" s="136" t="s">
        <v>434</v>
      </c>
      <c r="D275" s="136" t="s">
        <v>164</v>
      </c>
      <c r="E275" s="137" t="s">
        <v>435</v>
      </c>
      <c r="F275" s="138" t="s">
        <v>436</v>
      </c>
      <c r="G275" s="139" t="s">
        <v>316</v>
      </c>
      <c r="H275" s="140">
        <v>52</v>
      </c>
      <c r="I275" s="141"/>
      <c r="J275" s="142">
        <f>ROUND(I275*H275,2)</f>
        <v>0</v>
      </c>
      <c r="K275" s="138" t="s">
        <v>168</v>
      </c>
      <c r="L275" s="31"/>
      <c r="M275" s="143" t="s">
        <v>1</v>
      </c>
      <c r="N275" s="144" t="s">
        <v>42</v>
      </c>
      <c r="P275" s="145">
        <f>O275*H275</f>
        <v>0</v>
      </c>
      <c r="Q275" s="145">
        <v>9E-05</v>
      </c>
      <c r="R275" s="145">
        <f>Q275*H275</f>
        <v>0.00468</v>
      </c>
      <c r="S275" s="145">
        <v>0</v>
      </c>
      <c r="T275" s="146">
        <f>S275*H275</f>
        <v>0</v>
      </c>
      <c r="AR275" s="147" t="s">
        <v>238</v>
      </c>
      <c r="AT275" s="147" t="s">
        <v>164</v>
      </c>
      <c r="AU275" s="147" t="s">
        <v>85</v>
      </c>
      <c r="AY275" s="16" t="s">
        <v>161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6" t="s">
        <v>81</v>
      </c>
      <c r="BK275" s="148">
        <f>ROUND(I275*H275,2)</f>
        <v>0</v>
      </c>
      <c r="BL275" s="16" t="s">
        <v>238</v>
      </c>
      <c r="BM275" s="147" t="s">
        <v>437</v>
      </c>
    </row>
    <row r="276" spans="2:51" s="12" customFormat="1" ht="12">
      <c r="B276" s="149"/>
      <c r="D276" s="150" t="s">
        <v>171</v>
      </c>
      <c r="E276" s="151" t="s">
        <v>1</v>
      </c>
      <c r="F276" s="152" t="s">
        <v>438</v>
      </c>
      <c r="H276" s="153">
        <v>52</v>
      </c>
      <c r="I276" s="154"/>
      <c r="L276" s="149"/>
      <c r="M276" s="155"/>
      <c r="T276" s="156"/>
      <c r="AT276" s="151" t="s">
        <v>171</v>
      </c>
      <c r="AU276" s="151" t="s">
        <v>85</v>
      </c>
      <c r="AV276" s="12" t="s">
        <v>85</v>
      </c>
      <c r="AW276" s="12" t="s">
        <v>32</v>
      </c>
      <c r="AX276" s="12" t="s">
        <v>77</v>
      </c>
      <c r="AY276" s="151" t="s">
        <v>161</v>
      </c>
    </row>
    <row r="277" spans="2:51" s="13" customFormat="1" ht="12">
      <c r="B277" s="157"/>
      <c r="D277" s="150" t="s">
        <v>171</v>
      </c>
      <c r="E277" s="158" t="s">
        <v>1</v>
      </c>
      <c r="F277" s="159" t="s">
        <v>174</v>
      </c>
      <c r="H277" s="160">
        <v>52</v>
      </c>
      <c r="I277" s="161"/>
      <c r="L277" s="157"/>
      <c r="M277" s="162"/>
      <c r="T277" s="163"/>
      <c r="AT277" s="158" t="s">
        <v>171</v>
      </c>
      <c r="AU277" s="158" t="s">
        <v>85</v>
      </c>
      <c r="AV277" s="13" t="s">
        <v>169</v>
      </c>
      <c r="AW277" s="13" t="s">
        <v>32</v>
      </c>
      <c r="AX277" s="13" t="s">
        <v>81</v>
      </c>
      <c r="AY277" s="158" t="s">
        <v>161</v>
      </c>
    </row>
    <row r="278" spans="2:65" s="1" customFormat="1" ht="37.9" customHeight="1">
      <c r="B278" s="135"/>
      <c r="C278" s="136" t="s">
        <v>439</v>
      </c>
      <c r="D278" s="136" t="s">
        <v>164</v>
      </c>
      <c r="E278" s="137" t="s">
        <v>440</v>
      </c>
      <c r="F278" s="138" t="s">
        <v>441</v>
      </c>
      <c r="G278" s="139" t="s">
        <v>316</v>
      </c>
      <c r="H278" s="140">
        <v>8</v>
      </c>
      <c r="I278" s="141"/>
      <c r="J278" s="142">
        <f>ROUND(I278*H278,2)</f>
        <v>0</v>
      </c>
      <c r="K278" s="138" t="s">
        <v>168</v>
      </c>
      <c r="L278" s="31"/>
      <c r="M278" s="143" t="s">
        <v>1</v>
      </c>
      <c r="N278" s="144" t="s">
        <v>42</v>
      </c>
      <c r="P278" s="145">
        <f>O278*H278</f>
        <v>0</v>
      </c>
      <c r="Q278" s="145">
        <v>0.00012</v>
      </c>
      <c r="R278" s="145">
        <f>Q278*H278</f>
        <v>0.00096</v>
      </c>
      <c r="S278" s="145">
        <v>0</v>
      </c>
      <c r="T278" s="146">
        <f>S278*H278</f>
        <v>0</v>
      </c>
      <c r="AR278" s="147" t="s">
        <v>238</v>
      </c>
      <c r="AT278" s="147" t="s">
        <v>164</v>
      </c>
      <c r="AU278" s="147" t="s">
        <v>85</v>
      </c>
      <c r="AY278" s="16" t="s">
        <v>161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6" t="s">
        <v>81</v>
      </c>
      <c r="BK278" s="148">
        <f>ROUND(I278*H278,2)</f>
        <v>0</v>
      </c>
      <c r="BL278" s="16" t="s">
        <v>238</v>
      </c>
      <c r="BM278" s="147" t="s">
        <v>442</v>
      </c>
    </row>
    <row r="279" spans="2:51" s="12" customFormat="1" ht="12">
      <c r="B279" s="149"/>
      <c r="D279" s="150" t="s">
        <v>171</v>
      </c>
      <c r="E279" s="151" t="s">
        <v>1</v>
      </c>
      <c r="F279" s="152" t="s">
        <v>409</v>
      </c>
      <c r="H279" s="153">
        <v>8</v>
      </c>
      <c r="I279" s="154"/>
      <c r="L279" s="149"/>
      <c r="M279" s="155"/>
      <c r="T279" s="156"/>
      <c r="AT279" s="151" t="s">
        <v>171</v>
      </c>
      <c r="AU279" s="151" t="s">
        <v>85</v>
      </c>
      <c r="AV279" s="12" t="s">
        <v>85</v>
      </c>
      <c r="AW279" s="12" t="s">
        <v>32</v>
      </c>
      <c r="AX279" s="12" t="s">
        <v>77</v>
      </c>
      <c r="AY279" s="151" t="s">
        <v>161</v>
      </c>
    </row>
    <row r="280" spans="2:51" s="13" customFormat="1" ht="12">
      <c r="B280" s="157"/>
      <c r="D280" s="150" t="s">
        <v>171</v>
      </c>
      <c r="E280" s="158" t="s">
        <v>1</v>
      </c>
      <c r="F280" s="159" t="s">
        <v>174</v>
      </c>
      <c r="H280" s="160">
        <v>8</v>
      </c>
      <c r="I280" s="161"/>
      <c r="L280" s="157"/>
      <c r="M280" s="162"/>
      <c r="T280" s="163"/>
      <c r="AT280" s="158" t="s">
        <v>171</v>
      </c>
      <c r="AU280" s="158" t="s">
        <v>85</v>
      </c>
      <c r="AV280" s="13" t="s">
        <v>169</v>
      </c>
      <c r="AW280" s="13" t="s">
        <v>32</v>
      </c>
      <c r="AX280" s="13" t="s">
        <v>81</v>
      </c>
      <c r="AY280" s="158" t="s">
        <v>161</v>
      </c>
    </row>
    <row r="281" spans="2:65" s="1" customFormat="1" ht="37.9" customHeight="1">
      <c r="B281" s="135"/>
      <c r="C281" s="136" t="s">
        <v>443</v>
      </c>
      <c r="D281" s="136" t="s">
        <v>164</v>
      </c>
      <c r="E281" s="137" t="s">
        <v>444</v>
      </c>
      <c r="F281" s="138" t="s">
        <v>445</v>
      </c>
      <c r="G281" s="139" t="s">
        <v>316</v>
      </c>
      <c r="H281" s="140">
        <v>19</v>
      </c>
      <c r="I281" s="141"/>
      <c r="J281" s="142">
        <f>ROUND(I281*H281,2)</f>
        <v>0</v>
      </c>
      <c r="K281" s="138" t="s">
        <v>168</v>
      </c>
      <c r="L281" s="31"/>
      <c r="M281" s="143" t="s">
        <v>1</v>
      </c>
      <c r="N281" s="144" t="s">
        <v>42</v>
      </c>
      <c r="P281" s="145">
        <f>O281*H281</f>
        <v>0</v>
      </c>
      <c r="Q281" s="145">
        <v>0.00012</v>
      </c>
      <c r="R281" s="145">
        <f>Q281*H281</f>
        <v>0.00228</v>
      </c>
      <c r="S281" s="145">
        <v>0</v>
      </c>
      <c r="T281" s="146">
        <f>S281*H281</f>
        <v>0</v>
      </c>
      <c r="AR281" s="147" t="s">
        <v>238</v>
      </c>
      <c r="AT281" s="147" t="s">
        <v>164</v>
      </c>
      <c r="AU281" s="147" t="s">
        <v>85</v>
      </c>
      <c r="AY281" s="16" t="s">
        <v>161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6" t="s">
        <v>81</v>
      </c>
      <c r="BK281" s="148">
        <f>ROUND(I281*H281,2)</f>
        <v>0</v>
      </c>
      <c r="BL281" s="16" t="s">
        <v>238</v>
      </c>
      <c r="BM281" s="147" t="s">
        <v>446</v>
      </c>
    </row>
    <row r="282" spans="2:51" s="12" customFormat="1" ht="12">
      <c r="B282" s="149"/>
      <c r="D282" s="150" t="s">
        <v>171</v>
      </c>
      <c r="E282" s="151" t="s">
        <v>1</v>
      </c>
      <c r="F282" s="152" t="s">
        <v>398</v>
      </c>
      <c r="H282" s="153">
        <v>19</v>
      </c>
      <c r="I282" s="154"/>
      <c r="L282" s="149"/>
      <c r="M282" s="155"/>
      <c r="T282" s="156"/>
      <c r="AT282" s="151" t="s">
        <v>171</v>
      </c>
      <c r="AU282" s="151" t="s">
        <v>85</v>
      </c>
      <c r="AV282" s="12" t="s">
        <v>85</v>
      </c>
      <c r="AW282" s="12" t="s">
        <v>32</v>
      </c>
      <c r="AX282" s="12" t="s">
        <v>77</v>
      </c>
      <c r="AY282" s="151" t="s">
        <v>161</v>
      </c>
    </row>
    <row r="283" spans="2:51" s="13" customFormat="1" ht="12">
      <c r="B283" s="157"/>
      <c r="D283" s="150" t="s">
        <v>171</v>
      </c>
      <c r="E283" s="158" t="s">
        <v>1</v>
      </c>
      <c r="F283" s="159" t="s">
        <v>174</v>
      </c>
      <c r="H283" s="160">
        <v>19</v>
      </c>
      <c r="I283" s="161"/>
      <c r="L283" s="157"/>
      <c r="M283" s="162"/>
      <c r="T283" s="163"/>
      <c r="AT283" s="158" t="s">
        <v>171</v>
      </c>
      <c r="AU283" s="158" t="s">
        <v>85</v>
      </c>
      <c r="AV283" s="13" t="s">
        <v>169</v>
      </c>
      <c r="AW283" s="13" t="s">
        <v>32</v>
      </c>
      <c r="AX283" s="13" t="s">
        <v>81</v>
      </c>
      <c r="AY283" s="158" t="s">
        <v>161</v>
      </c>
    </row>
    <row r="284" spans="2:65" s="1" customFormat="1" ht="37.9" customHeight="1">
      <c r="B284" s="135"/>
      <c r="C284" s="136" t="s">
        <v>447</v>
      </c>
      <c r="D284" s="136" t="s">
        <v>164</v>
      </c>
      <c r="E284" s="137" t="s">
        <v>448</v>
      </c>
      <c r="F284" s="138" t="s">
        <v>449</v>
      </c>
      <c r="G284" s="139" t="s">
        <v>316</v>
      </c>
      <c r="H284" s="140">
        <v>11</v>
      </c>
      <c r="I284" s="141"/>
      <c r="J284" s="142">
        <f>ROUND(I284*H284,2)</f>
        <v>0</v>
      </c>
      <c r="K284" s="138" t="s">
        <v>1</v>
      </c>
      <c r="L284" s="31"/>
      <c r="M284" s="143" t="s">
        <v>1</v>
      </c>
      <c r="N284" s="144" t="s">
        <v>42</v>
      </c>
      <c r="P284" s="145">
        <f>O284*H284</f>
        <v>0</v>
      </c>
      <c r="Q284" s="145">
        <v>0.00024</v>
      </c>
      <c r="R284" s="145">
        <f>Q284*H284</f>
        <v>0.00264</v>
      </c>
      <c r="S284" s="145">
        <v>0</v>
      </c>
      <c r="T284" s="146">
        <f>S284*H284</f>
        <v>0</v>
      </c>
      <c r="AR284" s="147" t="s">
        <v>238</v>
      </c>
      <c r="AT284" s="147" t="s">
        <v>164</v>
      </c>
      <c r="AU284" s="147" t="s">
        <v>85</v>
      </c>
      <c r="AY284" s="16" t="s">
        <v>161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6" t="s">
        <v>81</v>
      </c>
      <c r="BK284" s="148">
        <f>ROUND(I284*H284,2)</f>
        <v>0</v>
      </c>
      <c r="BL284" s="16" t="s">
        <v>238</v>
      </c>
      <c r="BM284" s="147" t="s">
        <v>450</v>
      </c>
    </row>
    <row r="285" spans="2:65" s="1" customFormat="1" ht="37.9" customHeight="1">
      <c r="B285" s="135"/>
      <c r="C285" s="136" t="s">
        <v>451</v>
      </c>
      <c r="D285" s="136" t="s">
        <v>164</v>
      </c>
      <c r="E285" s="137" t="s">
        <v>452</v>
      </c>
      <c r="F285" s="138" t="s">
        <v>453</v>
      </c>
      <c r="G285" s="139" t="s">
        <v>316</v>
      </c>
      <c r="H285" s="140">
        <v>5</v>
      </c>
      <c r="I285" s="141"/>
      <c r="J285" s="142">
        <f>ROUND(I285*H285,2)</f>
        <v>0</v>
      </c>
      <c r="K285" s="138" t="s">
        <v>1</v>
      </c>
      <c r="L285" s="31"/>
      <c r="M285" s="143" t="s">
        <v>1</v>
      </c>
      <c r="N285" s="144" t="s">
        <v>42</v>
      </c>
      <c r="P285" s="145">
        <f>O285*H285</f>
        <v>0</v>
      </c>
      <c r="Q285" s="145">
        <v>0.00024</v>
      </c>
      <c r="R285" s="145">
        <f>Q285*H285</f>
        <v>0.0012000000000000001</v>
      </c>
      <c r="S285" s="145">
        <v>0</v>
      </c>
      <c r="T285" s="146">
        <f>S285*H285</f>
        <v>0</v>
      </c>
      <c r="AR285" s="147" t="s">
        <v>238</v>
      </c>
      <c r="AT285" s="147" t="s">
        <v>164</v>
      </c>
      <c r="AU285" s="147" t="s">
        <v>85</v>
      </c>
      <c r="AY285" s="16" t="s">
        <v>161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6" t="s">
        <v>81</v>
      </c>
      <c r="BK285" s="148">
        <f>ROUND(I285*H285,2)</f>
        <v>0</v>
      </c>
      <c r="BL285" s="16" t="s">
        <v>238</v>
      </c>
      <c r="BM285" s="147" t="s">
        <v>454</v>
      </c>
    </row>
    <row r="286" spans="2:65" s="1" customFormat="1" ht="37.9" customHeight="1">
      <c r="B286" s="135"/>
      <c r="C286" s="136" t="s">
        <v>455</v>
      </c>
      <c r="D286" s="136" t="s">
        <v>164</v>
      </c>
      <c r="E286" s="137" t="s">
        <v>456</v>
      </c>
      <c r="F286" s="138" t="s">
        <v>457</v>
      </c>
      <c r="G286" s="139" t="s">
        <v>316</v>
      </c>
      <c r="H286" s="140">
        <v>4</v>
      </c>
      <c r="I286" s="141"/>
      <c r="J286" s="142">
        <f>ROUND(I286*H286,2)</f>
        <v>0</v>
      </c>
      <c r="K286" s="138" t="s">
        <v>1</v>
      </c>
      <c r="L286" s="31"/>
      <c r="M286" s="143" t="s">
        <v>1</v>
      </c>
      <c r="N286" s="144" t="s">
        <v>42</v>
      </c>
      <c r="P286" s="145">
        <f>O286*H286</f>
        <v>0</v>
      </c>
      <c r="Q286" s="145">
        <v>0.00024</v>
      </c>
      <c r="R286" s="145">
        <f>Q286*H286</f>
        <v>0.00096</v>
      </c>
      <c r="S286" s="145">
        <v>0</v>
      </c>
      <c r="T286" s="146">
        <f>S286*H286</f>
        <v>0</v>
      </c>
      <c r="AR286" s="147" t="s">
        <v>238</v>
      </c>
      <c r="AT286" s="147" t="s">
        <v>164</v>
      </c>
      <c r="AU286" s="147" t="s">
        <v>85</v>
      </c>
      <c r="AY286" s="16" t="s">
        <v>161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6" t="s">
        <v>81</v>
      </c>
      <c r="BK286" s="148">
        <f>ROUND(I286*H286,2)</f>
        <v>0</v>
      </c>
      <c r="BL286" s="16" t="s">
        <v>238</v>
      </c>
      <c r="BM286" s="147" t="s">
        <v>458</v>
      </c>
    </row>
    <row r="287" spans="2:65" s="1" customFormat="1" ht="16.5" customHeight="1">
      <c r="B287" s="135"/>
      <c r="C287" s="136" t="s">
        <v>459</v>
      </c>
      <c r="D287" s="136" t="s">
        <v>164</v>
      </c>
      <c r="E287" s="137" t="s">
        <v>460</v>
      </c>
      <c r="F287" s="138" t="s">
        <v>461</v>
      </c>
      <c r="G287" s="139" t="s">
        <v>378</v>
      </c>
      <c r="H287" s="140">
        <v>10</v>
      </c>
      <c r="I287" s="141"/>
      <c r="J287" s="142">
        <f>ROUND(I287*H287,2)</f>
        <v>0</v>
      </c>
      <c r="K287" s="138" t="s">
        <v>168</v>
      </c>
      <c r="L287" s="31"/>
      <c r="M287" s="143" t="s">
        <v>1</v>
      </c>
      <c r="N287" s="144" t="s">
        <v>42</v>
      </c>
      <c r="P287" s="145">
        <f>O287*H287</f>
        <v>0</v>
      </c>
      <c r="Q287" s="145">
        <v>0.00029</v>
      </c>
      <c r="R287" s="145">
        <f>Q287*H287</f>
        <v>0.0029</v>
      </c>
      <c r="S287" s="145">
        <v>0</v>
      </c>
      <c r="T287" s="146">
        <f>S287*H287</f>
        <v>0</v>
      </c>
      <c r="AR287" s="147" t="s">
        <v>238</v>
      </c>
      <c r="AT287" s="147" t="s">
        <v>164</v>
      </c>
      <c r="AU287" s="147" t="s">
        <v>85</v>
      </c>
      <c r="AY287" s="16" t="s">
        <v>161</v>
      </c>
      <c r="BE287" s="148">
        <f>IF(N287="základní",J287,0)</f>
        <v>0</v>
      </c>
      <c r="BF287" s="148">
        <f>IF(N287="snížená",J287,0)</f>
        <v>0</v>
      </c>
      <c r="BG287" s="148">
        <f>IF(N287="zákl. přenesená",J287,0)</f>
        <v>0</v>
      </c>
      <c r="BH287" s="148">
        <f>IF(N287="sníž. přenesená",J287,0)</f>
        <v>0</v>
      </c>
      <c r="BI287" s="148">
        <f>IF(N287="nulová",J287,0)</f>
        <v>0</v>
      </c>
      <c r="BJ287" s="16" t="s">
        <v>81</v>
      </c>
      <c r="BK287" s="148">
        <f>ROUND(I287*H287,2)</f>
        <v>0</v>
      </c>
      <c r="BL287" s="16" t="s">
        <v>238</v>
      </c>
      <c r="BM287" s="147" t="s">
        <v>462</v>
      </c>
    </row>
    <row r="288" spans="2:65" s="1" customFormat="1" ht="16.5" customHeight="1">
      <c r="B288" s="135"/>
      <c r="C288" s="136" t="s">
        <v>463</v>
      </c>
      <c r="D288" s="136" t="s">
        <v>164</v>
      </c>
      <c r="E288" s="137" t="s">
        <v>464</v>
      </c>
      <c r="F288" s="138" t="s">
        <v>465</v>
      </c>
      <c r="G288" s="139" t="s">
        <v>378</v>
      </c>
      <c r="H288" s="140">
        <v>8</v>
      </c>
      <c r="I288" s="141"/>
      <c r="J288" s="142">
        <f>ROUND(I288*H288,2)</f>
        <v>0</v>
      </c>
      <c r="K288" s="138" t="s">
        <v>168</v>
      </c>
      <c r="L288" s="31"/>
      <c r="M288" s="143" t="s">
        <v>1</v>
      </c>
      <c r="N288" s="144" t="s">
        <v>42</v>
      </c>
      <c r="P288" s="145">
        <f>O288*H288</f>
        <v>0</v>
      </c>
      <c r="Q288" s="145">
        <v>0.0012299999999999998</v>
      </c>
      <c r="R288" s="145">
        <f>Q288*H288</f>
        <v>0.009839999999999998</v>
      </c>
      <c r="S288" s="145">
        <v>0</v>
      </c>
      <c r="T288" s="146">
        <f>S288*H288</f>
        <v>0</v>
      </c>
      <c r="AR288" s="147" t="s">
        <v>238</v>
      </c>
      <c r="AT288" s="147" t="s">
        <v>164</v>
      </c>
      <c r="AU288" s="147" t="s">
        <v>85</v>
      </c>
      <c r="AY288" s="16" t="s">
        <v>161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6" t="s">
        <v>81</v>
      </c>
      <c r="BK288" s="148">
        <f>ROUND(I288*H288,2)</f>
        <v>0</v>
      </c>
      <c r="BL288" s="16" t="s">
        <v>238</v>
      </c>
      <c r="BM288" s="147" t="s">
        <v>466</v>
      </c>
    </row>
    <row r="289" spans="2:65" s="1" customFormat="1" ht="21.75" customHeight="1">
      <c r="B289" s="135"/>
      <c r="C289" s="136" t="s">
        <v>467</v>
      </c>
      <c r="D289" s="136" t="s">
        <v>164</v>
      </c>
      <c r="E289" s="137" t="s">
        <v>468</v>
      </c>
      <c r="F289" s="138" t="s">
        <v>469</v>
      </c>
      <c r="G289" s="139" t="s">
        <v>316</v>
      </c>
      <c r="H289" s="140">
        <v>89</v>
      </c>
      <c r="I289" s="141"/>
      <c r="J289" s="142">
        <f>ROUND(I289*H289,2)</f>
        <v>0</v>
      </c>
      <c r="K289" s="138" t="s">
        <v>168</v>
      </c>
      <c r="L289" s="31"/>
      <c r="M289" s="143" t="s">
        <v>1</v>
      </c>
      <c r="N289" s="144" t="s">
        <v>42</v>
      </c>
      <c r="P289" s="145">
        <f>O289*H289</f>
        <v>0</v>
      </c>
      <c r="Q289" s="145">
        <v>1E-05</v>
      </c>
      <c r="R289" s="145">
        <f>Q289*H289</f>
        <v>0.0008900000000000001</v>
      </c>
      <c r="S289" s="145">
        <v>0</v>
      </c>
      <c r="T289" s="146">
        <f>S289*H289</f>
        <v>0</v>
      </c>
      <c r="AR289" s="147" t="s">
        <v>238</v>
      </c>
      <c r="AT289" s="147" t="s">
        <v>164</v>
      </c>
      <c r="AU289" s="147" t="s">
        <v>85</v>
      </c>
      <c r="AY289" s="16" t="s">
        <v>161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6" t="s">
        <v>81</v>
      </c>
      <c r="BK289" s="148">
        <f>ROUND(I289*H289,2)</f>
        <v>0</v>
      </c>
      <c r="BL289" s="16" t="s">
        <v>238</v>
      </c>
      <c r="BM289" s="147" t="s">
        <v>470</v>
      </c>
    </row>
    <row r="290" spans="2:65" s="1" customFormat="1" ht="24.2" customHeight="1">
      <c r="B290" s="135"/>
      <c r="C290" s="136" t="s">
        <v>471</v>
      </c>
      <c r="D290" s="136" t="s">
        <v>164</v>
      </c>
      <c r="E290" s="137" t="s">
        <v>472</v>
      </c>
      <c r="F290" s="138" t="s">
        <v>473</v>
      </c>
      <c r="G290" s="139" t="s">
        <v>316</v>
      </c>
      <c r="H290" s="140">
        <v>89</v>
      </c>
      <c r="I290" s="141"/>
      <c r="J290" s="142">
        <f>ROUND(I290*H290,2)</f>
        <v>0</v>
      </c>
      <c r="K290" s="138" t="s">
        <v>168</v>
      </c>
      <c r="L290" s="31"/>
      <c r="M290" s="143" t="s">
        <v>1</v>
      </c>
      <c r="N290" s="144" t="s">
        <v>42</v>
      </c>
      <c r="P290" s="145">
        <f>O290*H290</f>
        <v>0</v>
      </c>
      <c r="Q290" s="145">
        <v>2E-05</v>
      </c>
      <c r="R290" s="145">
        <f>Q290*H290</f>
        <v>0.0017800000000000001</v>
      </c>
      <c r="S290" s="145">
        <v>0</v>
      </c>
      <c r="T290" s="146">
        <f>S290*H290</f>
        <v>0</v>
      </c>
      <c r="AR290" s="147" t="s">
        <v>238</v>
      </c>
      <c r="AT290" s="147" t="s">
        <v>164</v>
      </c>
      <c r="AU290" s="147" t="s">
        <v>85</v>
      </c>
      <c r="AY290" s="16" t="s">
        <v>161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6" t="s">
        <v>81</v>
      </c>
      <c r="BK290" s="148">
        <f>ROUND(I290*H290,2)</f>
        <v>0</v>
      </c>
      <c r="BL290" s="16" t="s">
        <v>238</v>
      </c>
      <c r="BM290" s="147" t="s">
        <v>474</v>
      </c>
    </row>
    <row r="291" spans="2:65" s="1" customFormat="1" ht="24.2" customHeight="1">
      <c r="B291" s="135"/>
      <c r="C291" s="136" t="s">
        <v>475</v>
      </c>
      <c r="D291" s="136" t="s">
        <v>164</v>
      </c>
      <c r="E291" s="137" t="s">
        <v>476</v>
      </c>
      <c r="F291" s="138" t="s">
        <v>477</v>
      </c>
      <c r="G291" s="139" t="s">
        <v>167</v>
      </c>
      <c r="H291" s="140">
        <v>0.158</v>
      </c>
      <c r="I291" s="141"/>
      <c r="J291" s="142">
        <f>ROUND(I291*H291,2)</f>
        <v>0</v>
      </c>
      <c r="K291" s="138" t="s">
        <v>168</v>
      </c>
      <c r="L291" s="31"/>
      <c r="M291" s="143" t="s">
        <v>1</v>
      </c>
      <c r="N291" s="144" t="s">
        <v>42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238</v>
      </c>
      <c r="AT291" s="147" t="s">
        <v>164</v>
      </c>
      <c r="AU291" s="147" t="s">
        <v>85</v>
      </c>
      <c r="AY291" s="16" t="s">
        <v>161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6" t="s">
        <v>81</v>
      </c>
      <c r="BK291" s="148">
        <f>ROUND(I291*H291,2)</f>
        <v>0</v>
      </c>
      <c r="BL291" s="16" t="s">
        <v>238</v>
      </c>
      <c r="BM291" s="147" t="s">
        <v>478</v>
      </c>
    </row>
    <row r="292" spans="2:65" s="1" customFormat="1" ht="33" customHeight="1">
      <c r="B292" s="135"/>
      <c r="C292" s="136" t="s">
        <v>479</v>
      </c>
      <c r="D292" s="136" t="s">
        <v>164</v>
      </c>
      <c r="E292" s="137" t="s">
        <v>480</v>
      </c>
      <c r="F292" s="138" t="s">
        <v>481</v>
      </c>
      <c r="G292" s="139" t="s">
        <v>167</v>
      </c>
      <c r="H292" s="140">
        <v>0.158</v>
      </c>
      <c r="I292" s="141"/>
      <c r="J292" s="142">
        <f>ROUND(I292*H292,2)</f>
        <v>0</v>
      </c>
      <c r="K292" s="138" t="s">
        <v>168</v>
      </c>
      <c r="L292" s="31"/>
      <c r="M292" s="143" t="s">
        <v>1</v>
      </c>
      <c r="N292" s="144" t="s">
        <v>42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238</v>
      </c>
      <c r="AT292" s="147" t="s">
        <v>164</v>
      </c>
      <c r="AU292" s="147" t="s">
        <v>85</v>
      </c>
      <c r="AY292" s="16" t="s">
        <v>161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6" t="s">
        <v>81</v>
      </c>
      <c r="BK292" s="148">
        <f>ROUND(I292*H292,2)</f>
        <v>0</v>
      </c>
      <c r="BL292" s="16" t="s">
        <v>238</v>
      </c>
      <c r="BM292" s="147" t="s">
        <v>482</v>
      </c>
    </row>
    <row r="293" spans="2:63" s="11" customFormat="1" ht="22.9" customHeight="1">
      <c r="B293" s="123"/>
      <c r="D293" s="124" t="s">
        <v>76</v>
      </c>
      <c r="E293" s="133" t="s">
        <v>483</v>
      </c>
      <c r="F293" s="133" t="s">
        <v>484</v>
      </c>
      <c r="I293" s="126"/>
      <c r="J293" s="134">
        <f>BK293</f>
        <v>0</v>
      </c>
      <c r="L293" s="123"/>
      <c r="M293" s="128"/>
      <c r="P293" s="129">
        <f>SUM(P294:P302)</f>
        <v>0</v>
      </c>
      <c r="R293" s="129">
        <f>SUM(R294:R302)</f>
        <v>0.12879</v>
      </c>
      <c r="T293" s="130">
        <f>SUM(T294:T302)</f>
        <v>0.36307999999999996</v>
      </c>
      <c r="AR293" s="124" t="s">
        <v>85</v>
      </c>
      <c r="AT293" s="131" t="s">
        <v>76</v>
      </c>
      <c r="AU293" s="131" t="s">
        <v>81</v>
      </c>
      <c r="AY293" s="124" t="s">
        <v>161</v>
      </c>
      <c r="BK293" s="132">
        <f>SUM(BK294:BK302)</f>
        <v>0</v>
      </c>
    </row>
    <row r="294" spans="2:65" s="1" customFormat="1" ht="24.2" customHeight="1">
      <c r="B294" s="135"/>
      <c r="C294" s="136" t="s">
        <v>485</v>
      </c>
      <c r="D294" s="136" t="s">
        <v>164</v>
      </c>
      <c r="E294" s="137" t="s">
        <v>486</v>
      </c>
      <c r="F294" s="138" t="s">
        <v>487</v>
      </c>
      <c r="G294" s="139" t="s">
        <v>378</v>
      </c>
      <c r="H294" s="140">
        <v>6</v>
      </c>
      <c r="I294" s="141"/>
      <c r="J294" s="142">
        <f>ROUND(I294*H294,2)</f>
        <v>0</v>
      </c>
      <c r="K294" s="138" t="s">
        <v>168</v>
      </c>
      <c r="L294" s="31"/>
      <c r="M294" s="143" t="s">
        <v>1</v>
      </c>
      <c r="N294" s="144" t="s">
        <v>42</v>
      </c>
      <c r="P294" s="145">
        <f>O294*H294</f>
        <v>0</v>
      </c>
      <c r="Q294" s="145">
        <v>0.00535</v>
      </c>
      <c r="R294" s="145">
        <f>Q294*H294</f>
        <v>0.0321</v>
      </c>
      <c r="S294" s="145">
        <v>0</v>
      </c>
      <c r="T294" s="146">
        <f>S294*H294</f>
        <v>0</v>
      </c>
      <c r="AR294" s="147" t="s">
        <v>238</v>
      </c>
      <c r="AT294" s="147" t="s">
        <v>164</v>
      </c>
      <c r="AU294" s="147" t="s">
        <v>85</v>
      </c>
      <c r="AY294" s="16" t="s">
        <v>161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6" t="s">
        <v>81</v>
      </c>
      <c r="BK294" s="148">
        <f>ROUND(I294*H294,2)</f>
        <v>0</v>
      </c>
      <c r="BL294" s="16" t="s">
        <v>238</v>
      </c>
      <c r="BM294" s="147" t="s">
        <v>488</v>
      </c>
    </row>
    <row r="295" spans="2:65" s="1" customFormat="1" ht="24.2" customHeight="1">
      <c r="B295" s="135"/>
      <c r="C295" s="136" t="s">
        <v>489</v>
      </c>
      <c r="D295" s="136" t="s">
        <v>164</v>
      </c>
      <c r="E295" s="137" t="s">
        <v>490</v>
      </c>
      <c r="F295" s="138" t="s">
        <v>491</v>
      </c>
      <c r="G295" s="139" t="s">
        <v>492</v>
      </c>
      <c r="H295" s="140">
        <v>5</v>
      </c>
      <c r="I295" s="141"/>
      <c r="J295" s="142">
        <f>ROUND(I295*H295,2)</f>
        <v>0</v>
      </c>
      <c r="K295" s="138" t="s">
        <v>168</v>
      </c>
      <c r="L295" s="31"/>
      <c r="M295" s="143" t="s">
        <v>1</v>
      </c>
      <c r="N295" s="144" t="s">
        <v>42</v>
      </c>
      <c r="P295" s="145">
        <f>O295*H295</f>
        <v>0</v>
      </c>
      <c r="Q295" s="145">
        <v>0.01497</v>
      </c>
      <c r="R295" s="145">
        <f>Q295*H295</f>
        <v>0.07485</v>
      </c>
      <c r="S295" s="145">
        <v>0</v>
      </c>
      <c r="T295" s="146">
        <f>S295*H295</f>
        <v>0</v>
      </c>
      <c r="AR295" s="147" t="s">
        <v>238</v>
      </c>
      <c r="AT295" s="147" t="s">
        <v>164</v>
      </c>
      <c r="AU295" s="147" t="s">
        <v>85</v>
      </c>
      <c r="AY295" s="16" t="s">
        <v>161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6" t="s">
        <v>81</v>
      </c>
      <c r="BK295" s="148">
        <f>ROUND(I295*H295,2)</f>
        <v>0</v>
      </c>
      <c r="BL295" s="16" t="s">
        <v>238</v>
      </c>
      <c r="BM295" s="147" t="s">
        <v>493</v>
      </c>
    </row>
    <row r="296" spans="2:65" s="1" customFormat="1" ht="21.75" customHeight="1">
      <c r="B296" s="135"/>
      <c r="C296" s="136" t="s">
        <v>494</v>
      </c>
      <c r="D296" s="136" t="s">
        <v>164</v>
      </c>
      <c r="E296" s="137" t="s">
        <v>495</v>
      </c>
      <c r="F296" s="138" t="s">
        <v>496</v>
      </c>
      <c r="G296" s="139" t="s">
        <v>492</v>
      </c>
      <c r="H296" s="140">
        <v>4</v>
      </c>
      <c r="I296" s="141"/>
      <c r="J296" s="142">
        <f>ROUND(I296*H296,2)</f>
        <v>0</v>
      </c>
      <c r="K296" s="138" t="s">
        <v>168</v>
      </c>
      <c r="L296" s="31"/>
      <c r="M296" s="143" t="s">
        <v>1</v>
      </c>
      <c r="N296" s="144" t="s">
        <v>42</v>
      </c>
      <c r="P296" s="145">
        <f>O296*H296</f>
        <v>0</v>
      </c>
      <c r="Q296" s="145">
        <v>0</v>
      </c>
      <c r="R296" s="145">
        <f>Q296*H296</f>
        <v>0</v>
      </c>
      <c r="S296" s="145">
        <v>0.08799999999999998</v>
      </c>
      <c r="T296" s="146">
        <f>S296*H296</f>
        <v>0.3519999999999999</v>
      </c>
      <c r="AR296" s="147" t="s">
        <v>238</v>
      </c>
      <c r="AT296" s="147" t="s">
        <v>164</v>
      </c>
      <c r="AU296" s="147" t="s">
        <v>85</v>
      </c>
      <c r="AY296" s="16" t="s">
        <v>161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6" t="s">
        <v>81</v>
      </c>
      <c r="BK296" s="148">
        <f>ROUND(I296*H296,2)</f>
        <v>0</v>
      </c>
      <c r="BL296" s="16" t="s">
        <v>238</v>
      </c>
      <c r="BM296" s="147" t="s">
        <v>497</v>
      </c>
    </row>
    <row r="297" spans="2:65" s="1" customFormat="1" ht="21.75" customHeight="1">
      <c r="B297" s="135"/>
      <c r="C297" s="136" t="s">
        <v>498</v>
      </c>
      <c r="D297" s="136" t="s">
        <v>164</v>
      </c>
      <c r="E297" s="137" t="s">
        <v>499</v>
      </c>
      <c r="F297" s="138" t="s">
        <v>500</v>
      </c>
      <c r="G297" s="139" t="s">
        <v>492</v>
      </c>
      <c r="H297" s="140">
        <v>5</v>
      </c>
      <c r="I297" s="141"/>
      <c r="J297" s="142">
        <f>ROUND(I297*H297,2)</f>
        <v>0</v>
      </c>
      <c r="K297" s="138" t="s">
        <v>168</v>
      </c>
      <c r="L297" s="31"/>
      <c r="M297" s="143" t="s">
        <v>1</v>
      </c>
      <c r="N297" s="144" t="s">
        <v>42</v>
      </c>
      <c r="P297" s="145">
        <f>O297*H297</f>
        <v>0</v>
      </c>
      <c r="Q297" s="145">
        <v>0.0018</v>
      </c>
      <c r="R297" s="145">
        <f>Q297*H297</f>
        <v>0.009</v>
      </c>
      <c r="S297" s="145">
        <v>0</v>
      </c>
      <c r="T297" s="146">
        <f>S297*H297</f>
        <v>0</v>
      </c>
      <c r="AR297" s="147" t="s">
        <v>238</v>
      </c>
      <c r="AT297" s="147" t="s">
        <v>164</v>
      </c>
      <c r="AU297" s="147" t="s">
        <v>85</v>
      </c>
      <c r="AY297" s="16" t="s">
        <v>161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6" t="s">
        <v>81</v>
      </c>
      <c r="BK297" s="148">
        <f>ROUND(I297*H297,2)</f>
        <v>0</v>
      </c>
      <c r="BL297" s="16" t="s">
        <v>238</v>
      </c>
      <c r="BM297" s="147" t="s">
        <v>501</v>
      </c>
    </row>
    <row r="298" spans="2:65" s="1" customFormat="1" ht="16.5" customHeight="1">
      <c r="B298" s="135"/>
      <c r="C298" s="136" t="s">
        <v>502</v>
      </c>
      <c r="D298" s="136" t="s">
        <v>164</v>
      </c>
      <c r="E298" s="137" t="s">
        <v>503</v>
      </c>
      <c r="F298" s="138" t="s">
        <v>504</v>
      </c>
      <c r="G298" s="139" t="s">
        <v>378</v>
      </c>
      <c r="H298" s="140">
        <v>4</v>
      </c>
      <c r="I298" s="141"/>
      <c r="J298" s="142">
        <f>ROUND(I298*H298,2)</f>
        <v>0</v>
      </c>
      <c r="K298" s="138" t="s">
        <v>168</v>
      </c>
      <c r="L298" s="31"/>
      <c r="M298" s="143" t="s">
        <v>1</v>
      </c>
      <c r="N298" s="144" t="s">
        <v>42</v>
      </c>
      <c r="P298" s="145">
        <f>O298*H298</f>
        <v>0</v>
      </c>
      <c r="Q298" s="145">
        <v>0</v>
      </c>
      <c r="R298" s="145">
        <f>Q298*H298</f>
        <v>0</v>
      </c>
      <c r="S298" s="145">
        <v>0.00225</v>
      </c>
      <c r="T298" s="146">
        <f>S298*H298</f>
        <v>0.009</v>
      </c>
      <c r="AR298" s="147" t="s">
        <v>238</v>
      </c>
      <c r="AT298" s="147" t="s">
        <v>164</v>
      </c>
      <c r="AU298" s="147" t="s">
        <v>85</v>
      </c>
      <c r="AY298" s="16" t="s">
        <v>161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6" t="s">
        <v>81</v>
      </c>
      <c r="BK298" s="148">
        <f>ROUND(I298*H298,2)</f>
        <v>0</v>
      </c>
      <c r="BL298" s="16" t="s">
        <v>238</v>
      </c>
      <c r="BM298" s="147" t="s">
        <v>505</v>
      </c>
    </row>
    <row r="299" spans="2:65" s="1" customFormat="1" ht="21.75" customHeight="1">
      <c r="B299" s="135"/>
      <c r="C299" s="136" t="s">
        <v>506</v>
      </c>
      <c r="D299" s="136" t="s">
        <v>164</v>
      </c>
      <c r="E299" s="137" t="s">
        <v>507</v>
      </c>
      <c r="F299" s="138" t="s">
        <v>508</v>
      </c>
      <c r="G299" s="139" t="s">
        <v>378</v>
      </c>
      <c r="H299" s="140">
        <v>4</v>
      </c>
      <c r="I299" s="141"/>
      <c r="J299" s="142">
        <f>ROUND(I299*H299,2)</f>
        <v>0</v>
      </c>
      <c r="K299" s="138" t="s">
        <v>168</v>
      </c>
      <c r="L299" s="31"/>
      <c r="M299" s="143" t="s">
        <v>1</v>
      </c>
      <c r="N299" s="144" t="s">
        <v>42</v>
      </c>
      <c r="P299" s="145">
        <f>O299*H299</f>
        <v>0</v>
      </c>
      <c r="Q299" s="145">
        <v>0</v>
      </c>
      <c r="R299" s="145">
        <f>Q299*H299</f>
        <v>0</v>
      </c>
      <c r="S299" s="145">
        <v>0.00052</v>
      </c>
      <c r="T299" s="146">
        <f>S299*H299</f>
        <v>0.00208</v>
      </c>
      <c r="AR299" s="147" t="s">
        <v>238</v>
      </c>
      <c r="AT299" s="147" t="s">
        <v>164</v>
      </c>
      <c r="AU299" s="147" t="s">
        <v>85</v>
      </c>
      <c r="AY299" s="16" t="s">
        <v>161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6" t="s">
        <v>81</v>
      </c>
      <c r="BK299" s="148">
        <f>ROUND(I299*H299,2)</f>
        <v>0</v>
      </c>
      <c r="BL299" s="16" t="s">
        <v>238</v>
      </c>
      <c r="BM299" s="147" t="s">
        <v>509</v>
      </c>
    </row>
    <row r="300" spans="2:65" s="1" customFormat="1" ht="21.75" customHeight="1">
      <c r="B300" s="135"/>
      <c r="C300" s="136" t="s">
        <v>510</v>
      </c>
      <c r="D300" s="136" t="s">
        <v>164</v>
      </c>
      <c r="E300" s="137" t="s">
        <v>511</v>
      </c>
      <c r="F300" s="138" t="s">
        <v>512</v>
      </c>
      <c r="G300" s="139" t="s">
        <v>492</v>
      </c>
      <c r="H300" s="140">
        <v>6</v>
      </c>
      <c r="I300" s="141"/>
      <c r="J300" s="142">
        <f>ROUND(I300*H300,2)</f>
        <v>0</v>
      </c>
      <c r="K300" s="138" t="s">
        <v>168</v>
      </c>
      <c r="L300" s="31"/>
      <c r="M300" s="143" t="s">
        <v>1</v>
      </c>
      <c r="N300" s="144" t="s">
        <v>42</v>
      </c>
      <c r="P300" s="145">
        <f>O300*H300</f>
        <v>0</v>
      </c>
      <c r="Q300" s="145">
        <v>0.00214</v>
      </c>
      <c r="R300" s="145">
        <f>Q300*H300</f>
        <v>0.01284</v>
      </c>
      <c r="S300" s="145">
        <v>0</v>
      </c>
      <c r="T300" s="146">
        <f>S300*H300</f>
        <v>0</v>
      </c>
      <c r="AR300" s="147" t="s">
        <v>238</v>
      </c>
      <c r="AT300" s="147" t="s">
        <v>164</v>
      </c>
      <c r="AU300" s="147" t="s">
        <v>85</v>
      </c>
      <c r="AY300" s="16" t="s">
        <v>161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6" t="s">
        <v>81</v>
      </c>
      <c r="BK300" s="148">
        <f>ROUND(I300*H300,2)</f>
        <v>0</v>
      </c>
      <c r="BL300" s="16" t="s">
        <v>238</v>
      </c>
      <c r="BM300" s="147" t="s">
        <v>513</v>
      </c>
    </row>
    <row r="301" spans="2:65" s="1" customFormat="1" ht="24.2" customHeight="1">
      <c r="B301" s="135"/>
      <c r="C301" s="136" t="s">
        <v>514</v>
      </c>
      <c r="D301" s="136" t="s">
        <v>164</v>
      </c>
      <c r="E301" s="137" t="s">
        <v>515</v>
      </c>
      <c r="F301" s="138" t="s">
        <v>516</v>
      </c>
      <c r="G301" s="139" t="s">
        <v>167</v>
      </c>
      <c r="H301" s="140">
        <v>0.129</v>
      </c>
      <c r="I301" s="141"/>
      <c r="J301" s="142">
        <f>ROUND(I301*H301,2)</f>
        <v>0</v>
      </c>
      <c r="K301" s="138" t="s">
        <v>168</v>
      </c>
      <c r="L301" s="31"/>
      <c r="M301" s="143" t="s">
        <v>1</v>
      </c>
      <c r="N301" s="144" t="s">
        <v>42</v>
      </c>
      <c r="P301" s="145">
        <f>O301*H301</f>
        <v>0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238</v>
      </c>
      <c r="AT301" s="147" t="s">
        <v>164</v>
      </c>
      <c r="AU301" s="147" t="s">
        <v>85</v>
      </c>
      <c r="AY301" s="16" t="s">
        <v>161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6" t="s">
        <v>81</v>
      </c>
      <c r="BK301" s="148">
        <f>ROUND(I301*H301,2)</f>
        <v>0</v>
      </c>
      <c r="BL301" s="16" t="s">
        <v>238</v>
      </c>
      <c r="BM301" s="147" t="s">
        <v>517</v>
      </c>
    </row>
    <row r="302" spans="2:65" s="1" customFormat="1" ht="33" customHeight="1">
      <c r="B302" s="135"/>
      <c r="C302" s="136" t="s">
        <v>518</v>
      </c>
      <c r="D302" s="136" t="s">
        <v>164</v>
      </c>
      <c r="E302" s="137" t="s">
        <v>519</v>
      </c>
      <c r="F302" s="138" t="s">
        <v>520</v>
      </c>
      <c r="G302" s="139" t="s">
        <v>167</v>
      </c>
      <c r="H302" s="140">
        <v>0.129</v>
      </c>
      <c r="I302" s="141"/>
      <c r="J302" s="142">
        <f>ROUND(I302*H302,2)</f>
        <v>0</v>
      </c>
      <c r="K302" s="138" t="s">
        <v>168</v>
      </c>
      <c r="L302" s="31"/>
      <c r="M302" s="143" t="s">
        <v>1</v>
      </c>
      <c r="N302" s="144" t="s">
        <v>42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238</v>
      </c>
      <c r="AT302" s="147" t="s">
        <v>164</v>
      </c>
      <c r="AU302" s="147" t="s">
        <v>85</v>
      </c>
      <c r="AY302" s="16" t="s">
        <v>161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6" t="s">
        <v>81</v>
      </c>
      <c r="BK302" s="148">
        <f>ROUND(I302*H302,2)</f>
        <v>0</v>
      </c>
      <c r="BL302" s="16" t="s">
        <v>238</v>
      </c>
      <c r="BM302" s="147" t="s">
        <v>521</v>
      </c>
    </row>
    <row r="303" spans="2:63" s="11" customFormat="1" ht="22.9" customHeight="1">
      <c r="B303" s="123"/>
      <c r="D303" s="124" t="s">
        <v>76</v>
      </c>
      <c r="E303" s="133" t="s">
        <v>522</v>
      </c>
      <c r="F303" s="133" t="s">
        <v>523</v>
      </c>
      <c r="I303" s="126"/>
      <c r="J303" s="134">
        <f>BK303</f>
        <v>0</v>
      </c>
      <c r="L303" s="123"/>
      <c r="M303" s="128"/>
      <c r="P303" s="129">
        <f>SUM(P304:P305)</f>
        <v>0</v>
      </c>
      <c r="R303" s="129">
        <f>SUM(R304:R305)</f>
        <v>0.008200000000000002</v>
      </c>
      <c r="T303" s="130">
        <f>SUM(T304:T305)</f>
        <v>0.04228</v>
      </c>
      <c r="AR303" s="124" t="s">
        <v>85</v>
      </c>
      <c r="AT303" s="131" t="s">
        <v>76</v>
      </c>
      <c r="AU303" s="131" t="s">
        <v>81</v>
      </c>
      <c r="AY303" s="124" t="s">
        <v>161</v>
      </c>
      <c r="BK303" s="132">
        <f>SUM(BK304:BK305)</f>
        <v>0</v>
      </c>
    </row>
    <row r="304" spans="2:65" s="1" customFormat="1" ht="16.5" customHeight="1">
      <c r="B304" s="135"/>
      <c r="C304" s="136" t="s">
        <v>524</v>
      </c>
      <c r="D304" s="136" t="s">
        <v>164</v>
      </c>
      <c r="E304" s="137" t="s">
        <v>525</v>
      </c>
      <c r="F304" s="138" t="s">
        <v>526</v>
      </c>
      <c r="G304" s="139" t="s">
        <v>190</v>
      </c>
      <c r="H304" s="140">
        <v>4</v>
      </c>
      <c r="I304" s="141"/>
      <c r="J304" s="142">
        <f>ROUND(I304*H304,2)</f>
        <v>0</v>
      </c>
      <c r="K304" s="138" t="s">
        <v>168</v>
      </c>
      <c r="L304" s="31"/>
      <c r="M304" s="143" t="s">
        <v>1</v>
      </c>
      <c r="N304" s="144" t="s">
        <v>42</v>
      </c>
      <c r="P304" s="145">
        <f>O304*H304</f>
        <v>0</v>
      </c>
      <c r="Q304" s="145">
        <v>0</v>
      </c>
      <c r="R304" s="145">
        <f>Q304*H304</f>
        <v>0</v>
      </c>
      <c r="S304" s="145">
        <v>0.01057</v>
      </c>
      <c r="T304" s="146">
        <f>S304*H304</f>
        <v>0.04228</v>
      </c>
      <c r="AR304" s="147" t="s">
        <v>238</v>
      </c>
      <c r="AT304" s="147" t="s">
        <v>164</v>
      </c>
      <c r="AU304" s="147" t="s">
        <v>85</v>
      </c>
      <c r="AY304" s="16" t="s">
        <v>161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6" t="s">
        <v>81</v>
      </c>
      <c r="BK304" s="148">
        <f>ROUND(I304*H304,2)</f>
        <v>0</v>
      </c>
      <c r="BL304" s="16" t="s">
        <v>238</v>
      </c>
      <c r="BM304" s="147" t="s">
        <v>527</v>
      </c>
    </row>
    <row r="305" spans="2:65" s="1" customFormat="1" ht="16.5" customHeight="1">
      <c r="B305" s="135"/>
      <c r="C305" s="136" t="s">
        <v>528</v>
      </c>
      <c r="D305" s="136" t="s">
        <v>164</v>
      </c>
      <c r="E305" s="137" t="s">
        <v>529</v>
      </c>
      <c r="F305" s="138" t="s">
        <v>530</v>
      </c>
      <c r="G305" s="139" t="s">
        <v>190</v>
      </c>
      <c r="H305" s="140">
        <v>4</v>
      </c>
      <c r="I305" s="141"/>
      <c r="J305" s="142">
        <f>ROUND(I305*H305,2)</f>
        <v>0</v>
      </c>
      <c r="K305" s="138" t="s">
        <v>168</v>
      </c>
      <c r="L305" s="31"/>
      <c r="M305" s="143" t="s">
        <v>1</v>
      </c>
      <c r="N305" s="144" t="s">
        <v>42</v>
      </c>
      <c r="P305" s="145">
        <f>O305*H305</f>
        <v>0</v>
      </c>
      <c r="Q305" s="145">
        <v>0.0020500000000000006</v>
      </c>
      <c r="R305" s="145">
        <f>Q305*H305</f>
        <v>0.008200000000000002</v>
      </c>
      <c r="S305" s="145">
        <v>0</v>
      </c>
      <c r="T305" s="146">
        <f>S305*H305</f>
        <v>0</v>
      </c>
      <c r="AR305" s="147" t="s">
        <v>238</v>
      </c>
      <c r="AT305" s="147" t="s">
        <v>164</v>
      </c>
      <c r="AU305" s="147" t="s">
        <v>85</v>
      </c>
      <c r="AY305" s="16" t="s">
        <v>161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6" t="s">
        <v>81</v>
      </c>
      <c r="BK305" s="148">
        <f>ROUND(I305*H305,2)</f>
        <v>0</v>
      </c>
      <c r="BL305" s="16" t="s">
        <v>238</v>
      </c>
      <c r="BM305" s="147" t="s">
        <v>531</v>
      </c>
    </row>
    <row r="306" spans="2:63" s="11" customFormat="1" ht="22.9" customHeight="1">
      <c r="B306" s="123"/>
      <c r="D306" s="124" t="s">
        <v>76</v>
      </c>
      <c r="E306" s="133" t="s">
        <v>532</v>
      </c>
      <c r="F306" s="133" t="s">
        <v>533</v>
      </c>
      <c r="I306" s="126"/>
      <c r="J306" s="134">
        <f>BK306</f>
        <v>0</v>
      </c>
      <c r="L306" s="123"/>
      <c r="M306" s="128"/>
      <c r="P306" s="129">
        <f>SUM(P307:P361)</f>
        <v>0</v>
      </c>
      <c r="R306" s="129">
        <f>SUM(R307:R361)</f>
        <v>0.1227035</v>
      </c>
      <c r="T306" s="130">
        <f>SUM(T307:T361)</f>
        <v>0</v>
      </c>
      <c r="AR306" s="124" t="s">
        <v>85</v>
      </c>
      <c r="AT306" s="131" t="s">
        <v>76</v>
      </c>
      <c r="AU306" s="131" t="s">
        <v>81</v>
      </c>
      <c r="AY306" s="124" t="s">
        <v>161</v>
      </c>
      <c r="BK306" s="132">
        <f>SUM(BK307:BK361)</f>
        <v>0</v>
      </c>
    </row>
    <row r="307" spans="2:65" s="1" customFormat="1" ht="24.2" customHeight="1">
      <c r="B307" s="135"/>
      <c r="C307" s="136" t="s">
        <v>534</v>
      </c>
      <c r="D307" s="136" t="s">
        <v>164</v>
      </c>
      <c r="E307" s="137" t="s">
        <v>535</v>
      </c>
      <c r="F307" s="138" t="s">
        <v>536</v>
      </c>
      <c r="G307" s="139" t="s">
        <v>316</v>
      </c>
      <c r="H307" s="140">
        <v>55</v>
      </c>
      <c r="I307" s="141"/>
      <c r="J307" s="142">
        <f>ROUND(I307*H307,2)</f>
        <v>0</v>
      </c>
      <c r="K307" s="138" t="s">
        <v>168</v>
      </c>
      <c r="L307" s="31"/>
      <c r="M307" s="143" t="s">
        <v>1</v>
      </c>
      <c r="N307" s="144" t="s">
        <v>42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238</v>
      </c>
      <c r="AT307" s="147" t="s">
        <v>164</v>
      </c>
      <c r="AU307" s="147" t="s">
        <v>85</v>
      </c>
      <c r="AY307" s="16" t="s">
        <v>161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6" t="s">
        <v>81</v>
      </c>
      <c r="BK307" s="148">
        <f>ROUND(I307*H307,2)</f>
        <v>0</v>
      </c>
      <c r="BL307" s="16" t="s">
        <v>238</v>
      </c>
      <c r="BM307" s="147" t="s">
        <v>537</v>
      </c>
    </row>
    <row r="308" spans="2:65" s="1" customFormat="1" ht="24.2" customHeight="1">
      <c r="B308" s="135"/>
      <c r="C308" s="164" t="s">
        <v>538</v>
      </c>
      <c r="D308" s="164" t="s">
        <v>175</v>
      </c>
      <c r="E308" s="165" t="s">
        <v>539</v>
      </c>
      <c r="F308" s="166" t="s">
        <v>540</v>
      </c>
      <c r="G308" s="167" t="s">
        <v>316</v>
      </c>
      <c r="H308" s="168">
        <v>57.75</v>
      </c>
      <c r="I308" s="169"/>
      <c r="J308" s="170">
        <f>ROUND(I308*H308,2)</f>
        <v>0</v>
      </c>
      <c r="K308" s="166" t="s">
        <v>168</v>
      </c>
      <c r="L308" s="171"/>
      <c r="M308" s="172" t="s">
        <v>1</v>
      </c>
      <c r="N308" s="173" t="s">
        <v>42</v>
      </c>
      <c r="P308" s="145">
        <f>O308*H308</f>
        <v>0</v>
      </c>
      <c r="Q308" s="145">
        <v>0.00021</v>
      </c>
      <c r="R308" s="145">
        <f>Q308*H308</f>
        <v>0.012127500000000001</v>
      </c>
      <c r="S308" s="145">
        <v>0</v>
      </c>
      <c r="T308" s="146">
        <f>S308*H308</f>
        <v>0</v>
      </c>
      <c r="AR308" s="147" t="s">
        <v>327</v>
      </c>
      <c r="AT308" s="147" t="s">
        <v>175</v>
      </c>
      <c r="AU308" s="147" t="s">
        <v>85</v>
      </c>
      <c r="AY308" s="16" t="s">
        <v>161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6" t="s">
        <v>81</v>
      </c>
      <c r="BK308" s="148">
        <f>ROUND(I308*H308,2)</f>
        <v>0</v>
      </c>
      <c r="BL308" s="16" t="s">
        <v>238</v>
      </c>
      <c r="BM308" s="147" t="s">
        <v>541</v>
      </c>
    </row>
    <row r="309" spans="2:51" s="12" customFormat="1" ht="12">
      <c r="B309" s="149"/>
      <c r="D309" s="150" t="s">
        <v>171</v>
      </c>
      <c r="F309" s="152" t="s">
        <v>542</v>
      </c>
      <c r="H309" s="153">
        <v>57.75</v>
      </c>
      <c r="I309" s="154"/>
      <c r="L309" s="149"/>
      <c r="M309" s="155"/>
      <c r="T309" s="156"/>
      <c r="AT309" s="151" t="s">
        <v>171</v>
      </c>
      <c r="AU309" s="151" t="s">
        <v>85</v>
      </c>
      <c r="AV309" s="12" t="s">
        <v>85</v>
      </c>
      <c r="AW309" s="12" t="s">
        <v>3</v>
      </c>
      <c r="AX309" s="12" t="s">
        <v>81</v>
      </c>
      <c r="AY309" s="151" t="s">
        <v>161</v>
      </c>
    </row>
    <row r="310" spans="2:65" s="1" customFormat="1" ht="16.5" customHeight="1">
      <c r="B310" s="135"/>
      <c r="C310" s="136" t="s">
        <v>543</v>
      </c>
      <c r="D310" s="136" t="s">
        <v>164</v>
      </c>
      <c r="E310" s="137" t="s">
        <v>544</v>
      </c>
      <c r="F310" s="138" t="s">
        <v>545</v>
      </c>
      <c r="G310" s="139" t="s">
        <v>378</v>
      </c>
      <c r="H310" s="140">
        <v>16</v>
      </c>
      <c r="I310" s="141"/>
      <c r="J310" s="142">
        <f>ROUND(I310*H310,2)</f>
        <v>0</v>
      </c>
      <c r="K310" s="138" t="s">
        <v>168</v>
      </c>
      <c r="L310" s="31"/>
      <c r="M310" s="143" t="s">
        <v>1</v>
      </c>
      <c r="N310" s="144" t="s">
        <v>42</v>
      </c>
      <c r="P310" s="145">
        <f>O310*H310</f>
        <v>0</v>
      </c>
      <c r="Q310" s="145">
        <v>0</v>
      </c>
      <c r="R310" s="145">
        <f>Q310*H310</f>
        <v>0</v>
      </c>
      <c r="S310" s="145">
        <v>0</v>
      </c>
      <c r="T310" s="146">
        <f>S310*H310</f>
        <v>0</v>
      </c>
      <c r="AR310" s="147" t="s">
        <v>238</v>
      </c>
      <c r="AT310" s="147" t="s">
        <v>164</v>
      </c>
      <c r="AU310" s="147" t="s">
        <v>85</v>
      </c>
      <c r="AY310" s="16" t="s">
        <v>161</v>
      </c>
      <c r="BE310" s="148">
        <f>IF(N310="základní",J310,0)</f>
        <v>0</v>
      </c>
      <c r="BF310" s="148">
        <f>IF(N310="snížená",J310,0)</f>
        <v>0</v>
      </c>
      <c r="BG310" s="148">
        <f>IF(N310="zákl. přenesená",J310,0)</f>
        <v>0</v>
      </c>
      <c r="BH310" s="148">
        <f>IF(N310="sníž. přenesená",J310,0)</f>
        <v>0</v>
      </c>
      <c r="BI310" s="148">
        <f>IF(N310="nulová",J310,0)</f>
        <v>0</v>
      </c>
      <c r="BJ310" s="16" t="s">
        <v>81</v>
      </c>
      <c r="BK310" s="148">
        <f>ROUND(I310*H310,2)</f>
        <v>0</v>
      </c>
      <c r="BL310" s="16" t="s">
        <v>238</v>
      </c>
      <c r="BM310" s="147" t="s">
        <v>546</v>
      </c>
    </row>
    <row r="311" spans="2:65" s="1" customFormat="1" ht="24.2" customHeight="1">
      <c r="B311" s="135"/>
      <c r="C311" s="164" t="s">
        <v>547</v>
      </c>
      <c r="D311" s="164" t="s">
        <v>175</v>
      </c>
      <c r="E311" s="165" t="s">
        <v>548</v>
      </c>
      <c r="F311" s="166" t="s">
        <v>549</v>
      </c>
      <c r="G311" s="167" t="s">
        <v>378</v>
      </c>
      <c r="H311" s="168">
        <v>5</v>
      </c>
      <c r="I311" s="169"/>
      <c r="J311" s="170">
        <f>ROUND(I311*H311,2)</f>
        <v>0</v>
      </c>
      <c r="K311" s="166" t="s">
        <v>168</v>
      </c>
      <c r="L311" s="171"/>
      <c r="M311" s="172" t="s">
        <v>1</v>
      </c>
      <c r="N311" s="173" t="s">
        <v>42</v>
      </c>
      <c r="P311" s="145">
        <f>O311*H311</f>
        <v>0</v>
      </c>
      <c r="Q311" s="145">
        <v>4E-05</v>
      </c>
      <c r="R311" s="145">
        <f>Q311*H311</f>
        <v>0.0002</v>
      </c>
      <c r="S311" s="145">
        <v>0</v>
      </c>
      <c r="T311" s="146">
        <f>S311*H311</f>
        <v>0</v>
      </c>
      <c r="AR311" s="147" t="s">
        <v>327</v>
      </c>
      <c r="AT311" s="147" t="s">
        <v>175</v>
      </c>
      <c r="AU311" s="147" t="s">
        <v>85</v>
      </c>
      <c r="AY311" s="16" t="s">
        <v>161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6" t="s">
        <v>81</v>
      </c>
      <c r="BK311" s="148">
        <f>ROUND(I311*H311,2)</f>
        <v>0</v>
      </c>
      <c r="BL311" s="16" t="s">
        <v>238</v>
      </c>
      <c r="BM311" s="147" t="s">
        <v>550</v>
      </c>
    </row>
    <row r="312" spans="2:65" s="1" customFormat="1" ht="24.2" customHeight="1">
      <c r="B312" s="135"/>
      <c r="C312" s="164" t="s">
        <v>551</v>
      </c>
      <c r="D312" s="164" t="s">
        <v>175</v>
      </c>
      <c r="E312" s="165" t="s">
        <v>552</v>
      </c>
      <c r="F312" s="166" t="s">
        <v>553</v>
      </c>
      <c r="G312" s="167" t="s">
        <v>378</v>
      </c>
      <c r="H312" s="168">
        <v>10</v>
      </c>
      <c r="I312" s="169"/>
      <c r="J312" s="170">
        <f>ROUND(I312*H312,2)</f>
        <v>0</v>
      </c>
      <c r="K312" s="166" t="s">
        <v>168</v>
      </c>
      <c r="L312" s="171"/>
      <c r="M312" s="172" t="s">
        <v>1</v>
      </c>
      <c r="N312" s="173" t="s">
        <v>42</v>
      </c>
      <c r="P312" s="145">
        <f>O312*H312</f>
        <v>0</v>
      </c>
      <c r="Q312" s="145">
        <v>9E-05</v>
      </c>
      <c r="R312" s="145">
        <f>Q312*H312</f>
        <v>0.0009000000000000001</v>
      </c>
      <c r="S312" s="145">
        <v>0</v>
      </c>
      <c r="T312" s="146">
        <f>S312*H312</f>
        <v>0</v>
      </c>
      <c r="AR312" s="147" t="s">
        <v>327</v>
      </c>
      <c r="AT312" s="147" t="s">
        <v>175</v>
      </c>
      <c r="AU312" s="147" t="s">
        <v>85</v>
      </c>
      <c r="AY312" s="16" t="s">
        <v>161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6" t="s">
        <v>81</v>
      </c>
      <c r="BK312" s="148">
        <f>ROUND(I312*H312,2)</f>
        <v>0</v>
      </c>
      <c r="BL312" s="16" t="s">
        <v>238</v>
      </c>
      <c r="BM312" s="147" t="s">
        <v>554</v>
      </c>
    </row>
    <row r="313" spans="2:65" s="1" customFormat="1" ht="24.2" customHeight="1">
      <c r="B313" s="135"/>
      <c r="C313" s="164" t="s">
        <v>555</v>
      </c>
      <c r="D313" s="164" t="s">
        <v>175</v>
      </c>
      <c r="E313" s="165" t="s">
        <v>556</v>
      </c>
      <c r="F313" s="166" t="s">
        <v>557</v>
      </c>
      <c r="G313" s="167" t="s">
        <v>378</v>
      </c>
      <c r="H313" s="168">
        <v>1</v>
      </c>
      <c r="I313" s="169"/>
      <c r="J313" s="170">
        <f>ROUND(I313*H313,2)</f>
        <v>0</v>
      </c>
      <c r="K313" s="166" t="s">
        <v>168</v>
      </c>
      <c r="L313" s="171"/>
      <c r="M313" s="172" t="s">
        <v>1</v>
      </c>
      <c r="N313" s="173" t="s">
        <v>42</v>
      </c>
      <c r="P313" s="145">
        <f>O313*H313</f>
        <v>0</v>
      </c>
      <c r="Q313" s="145">
        <v>9E-05</v>
      </c>
      <c r="R313" s="145">
        <f>Q313*H313</f>
        <v>9E-05</v>
      </c>
      <c r="S313" s="145">
        <v>0</v>
      </c>
      <c r="T313" s="146">
        <f>S313*H313</f>
        <v>0</v>
      </c>
      <c r="AR313" s="147" t="s">
        <v>327</v>
      </c>
      <c r="AT313" s="147" t="s">
        <v>175</v>
      </c>
      <c r="AU313" s="147" t="s">
        <v>85</v>
      </c>
      <c r="AY313" s="16" t="s">
        <v>161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6" t="s">
        <v>81</v>
      </c>
      <c r="BK313" s="148">
        <f>ROUND(I313*H313,2)</f>
        <v>0</v>
      </c>
      <c r="BL313" s="16" t="s">
        <v>238</v>
      </c>
      <c r="BM313" s="147" t="s">
        <v>558</v>
      </c>
    </row>
    <row r="314" spans="2:65" s="1" customFormat="1" ht="24.2" customHeight="1">
      <c r="B314" s="135"/>
      <c r="C314" s="136" t="s">
        <v>559</v>
      </c>
      <c r="D314" s="136" t="s">
        <v>164</v>
      </c>
      <c r="E314" s="137" t="s">
        <v>560</v>
      </c>
      <c r="F314" s="138" t="s">
        <v>561</v>
      </c>
      <c r="G314" s="139" t="s">
        <v>316</v>
      </c>
      <c r="H314" s="140">
        <v>111</v>
      </c>
      <c r="I314" s="141"/>
      <c r="J314" s="142">
        <f>ROUND(I314*H314,2)</f>
        <v>0</v>
      </c>
      <c r="K314" s="138" t="s">
        <v>168</v>
      </c>
      <c r="L314" s="31"/>
      <c r="M314" s="143" t="s">
        <v>1</v>
      </c>
      <c r="N314" s="144" t="s">
        <v>42</v>
      </c>
      <c r="P314" s="145">
        <f>O314*H314</f>
        <v>0</v>
      </c>
      <c r="Q314" s="145">
        <v>0</v>
      </c>
      <c r="R314" s="145">
        <f>Q314*H314</f>
        <v>0</v>
      </c>
      <c r="S314" s="145">
        <v>0</v>
      </c>
      <c r="T314" s="146">
        <f>S314*H314</f>
        <v>0</v>
      </c>
      <c r="AR314" s="147" t="s">
        <v>238</v>
      </c>
      <c r="AT314" s="147" t="s">
        <v>164</v>
      </c>
      <c r="AU314" s="147" t="s">
        <v>85</v>
      </c>
      <c r="AY314" s="16" t="s">
        <v>161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6" t="s">
        <v>81</v>
      </c>
      <c r="BK314" s="148">
        <f>ROUND(I314*H314,2)</f>
        <v>0</v>
      </c>
      <c r="BL314" s="16" t="s">
        <v>238</v>
      </c>
      <c r="BM314" s="147" t="s">
        <v>562</v>
      </c>
    </row>
    <row r="315" spans="2:65" s="1" customFormat="1" ht="24.2" customHeight="1">
      <c r="B315" s="135"/>
      <c r="C315" s="164" t="s">
        <v>563</v>
      </c>
      <c r="D315" s="164" t="s">
        <v>175</v>
      </c>
      <c r="E315" s="165" t="s">
        <v>564</v>
      </c>
      <c r="F315" s="166" t="s">
        <v>565</v>
      </c>
      <c r="G315" s="167" t="s">
        <v>316</v>
      </c>
      <c r="H315" s="168">
        <v>127.65</v>
      </c>
      <c r="I315" s="169"/>
      <c r="J315" s="170">
        <f>ROUND(I315*H315,2)</f>
        <v>0</v>
      </c>
      <c r="K315" s="166" t="s">
        <v>168</v>
      </c>
      <c r="L315" s="171"/>
      <c r="M315" s="172" t="s">
        <v>1</v>
      </c>
      <c r="N315" s="173" t="s">
        <v>42</v>
      </c>
      <c r="P315" s="145">
        <f>O315*H315</f>
        <v>0</v>
      </c>
      <c r="Q315" s="145">
        <v>7E-05</v>
      </c>
      <c r="R315" s="145">
        <f>Q315*H315</f>
        <v>0.008935499999999999</v>
      </c>
      <c r="S315" s="145">
        <v>0</v>
      </c>
      <c r="T315" s="146">
        <f>S315*H315</f>
        <v>0</v>
      </c>
      <c r="AR315" s="147" t="s">
        <v>327</v>
      </c>
      <c r="AT315" s="147" t="s">
        <v>175</v>
      </c>
      <c r="AU315" s="147" t="s">
        <v>85</v>
      </c>
      <c r="AY315" s="16" t="s">
        <v>161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6" t="s">
        <v>81</v>
      </c>
      <c r="BK315" s="148">
        <f>ROUND(I315*H315,2)</f>
        <v>0</v>
      </c>
      <c r="BL315" s="16" t="s">
        <v>238</v>
      </c>
      <c r="BM315" s="147" t="s">
        <v>566</v>
      </c>
    </row>
    <row r="316" spans="2:47" s="1" customFormat="1" ht="12">
      <c r="B316" s="31"/>
      <c r="D316" s="150" t="s">
        <v>180</v>
      </c>
      <c r="F316" s="174" t="s">
        <v>567</v>
      </c>
      <c r="I316" s="175"/>
      <c r="L316" s="31"/>
      <c r="M316" s="176"/>
      <c r="T316" s="55"/>
      <c r="AT316" s="16" t="s">
        <v>180</v>
      </c>
      <c r="AU316" s="16" t="s">
        <v>85</v>
      </c>
    </row>
    <row r="317" spans="2:51" s="12" customFormat="1" ht="12">
      <c r="B317" s="149"/>
      <c r="D317" s="150" t="s">
        <v>171</v>
      </c>
      <c r="F317" s="152" t="s">
        <v>568</v>
      </c>
      <c r="H317" s="153">
        <v>127.65</v>
      </c>
      <c r="I317" s="154"/>
      <c r="L317" s="149"/>
      <c r="M317" s="155"/>
      <c r="T317" s="156"/>
      <c r="AT317" s="151" t="s">
        <v>171</v>
      </c>
      <c r="AU317" s="151" t="s">
        <v>85</v>
      </c>
      <c r="AV317" s="12" t="s">
        <v>85</v>
      </c>
      <c r="AW317" s="12" t="s">
        <v>3</v>
      </c>
      <c r="AX317" s="12" t="s">
        <v>81</v>
      </c>
      <c r="AY317" s="151" t="s">
        <v>161</v>
      </c>
    </row>
    <row r="318" spans="2:65" s="1" customFormat="1" ht="33" customHeight="1">
      <c r="B318" s="135"/>
      <c r="C318" s="136" t="s">
        <v>569</v>
      </c>
      <c r="D318" s="136" t="s">
        <v>164</v>
      </c>
      <c r="E318" s="137" t="s">
        <v>570</v>
      </c>
      <c r="F318" s="138" t="s">
        <v>571</v>
      </c>
      <c r="G318" s="139" t="s">
        <v>316</v>
      </c>
      <c r="H318" s="140">
        <v>55</v>
      </c>
      <c r="I318" s="141"/>
      <c r="J318" s="142">
        <f>ROUND(I318*H318,2)</f>
        <v>0</v>
      </c>
      <c r="K318" s="138" t="s">
        <v>168</v>
      </c>
      <c r="L318" s="31"/>
      <c r="M318" s="143" t="s">
        <v>1</v>
      </c>
      <c r="N318" s="144" t="s">
        <v>42</v>
      </c>
      <c r="P318" s="145">
        <f>O318*H318</f>
        <v>0</v>
      </c>
      <c r="Q318" s="145">
        <v>0</v>
      </c>
      <c r="R318" s="145">
        <f>Q318*H318</f>
        <v>0</v>
      </c>
      <c r="S318" s="145">
        <v>0</v>
      </c>
      <c r="T318" s="146">
        <f>S318*H318</f>
        <v>0</v>
      </c>
      <c r="AR318" s="147" t="s">
        <v>238</v>
      </c>
      <c r="AT318" s="147" t="s">
        <v>164</v>
      </c>
      <c r="AU318" s="147" t="s">
        <v>85</v>
      </c>
      <c r="AY318" s="16" t="s">
        <v>161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6" t="s">
        <v>81</v>
      </c>
      <c r="BK318" s="148">
        <f>ROUND(I318*H318,2)</f>
        <v>0</v>
      </c>
      <c r="BL318" s="16" t="s">
        <v>238</v>
      </c>
      <c r="BM318" s="147" t="s">
        <v>572</v>
      </c>
    </row>
    <row r="319" spans="2:65" s="1" customFormat="1" ht="16.5" customHeight="1">
      <c r="B319" s="135"/>
      <c r="C319" s="164" t="s">
        <v>573</v>
      </c>
      <c r="D319" s="164" t="s">
        <v>175</v>
      </c>
      <c r="E319" s="165" t="s">
        <v>574</v>
      </c>
      <c r="F319" s="166" t="s">
        <v>575</v>
      </c>
      <c r="G319" s="167" t="s">
        <v>316</v>
      </c>
      <c r="H319" s="168">
        <v>63.25</v>
      </c>
      <c r="I319" s="169"/>
      <c r="J319" s="170">
        <f>ROUND(I319*H319,2)</f>
        <v>0</v>
      </c>
      <c r="K319" s="166" t="s">
        <v>1</v>
      </c>
      <c r="L319" s="171"/>
      <c r="M319" s="172" t="s">
        <v>1</v>
      </c>
      <c r="N319" s="173" t="s">
        <v>42</v>
      </c>
      <c r="P319" s="145">
        <f>O319*H319</f>
        <v>0</v>
      </c>
      <c r="Q319" s="145">
        <v>0.00011</v>
      </c>
      <c r="R319" s="145">
        <f>Q319*H319</f>
        <v>0.0069575</v>
      </c>
      <c r="S319" s="145">
        <v>0</v>
      </c>
      <c r="T319" s="146">
        <f>S319*H319</f>
        <v>0</v>
      </c>
      <c r="AR319" s="147" t="s">
        <v>327</v>
      </c>
      <c r="AT319" s="147" t="s">
        <v>175</v>
      </c>
      <c r="AU319" s="147" t="s">
        <v>85</v>
      </c>
      <c r="AY319" s="16" t="s">
        <v>161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6" t="s">
        <v>81</v>
      </c>
      <c r="BK319" s="148">
        <f>ROUND(I319*H319,2)</f>
        <v>0</v>
      </c>
      <c r="BL319" s="16" t="s">
        <v>238</v>
      </c>
      <c r="BM319" s="147" t="s">
        <v>576</v>
      </c>
    </row>
    <row r="320" spans="2:51" s="12" customFormat="1" ht="12">
      <c r="B320" s="149"/>
      <c r="D320" s="150" t="s">
        <v>171</v>
      </c>
      <c r="F320" s="152" t="s">
        <v>577</v>
      </c>
      <c r="H320" s="153">
        <v>63.25</v>
      </c>
      <c r="I320" s="154"/>
      <c r="L320" s="149"/>
      <c r="M320" s="155"/>
      <c r="T320" s="156"/>
      <c r="AT320" s="151" t="s">
        <v>171</v>
      </c>
      <c r="AU320" s="151" t="s">
        <v>85</v>
      </c>
      <c r="AV320" s="12" t="s">
        <v>85</v>
      </c>
      <c r="AW320" s="12" t="s">
        <v>3</v>
      </c>
      <c r="AX320" s="12" t="s">
        <v>81</v>
      </c>
      <c r="AY320" s="151" t="s">
        <v>161</v>
      </c>
    </row>
    <row r="321" spans="2:65" s="1" customFormat="1" ht="24.2" customHeight="1">
      <c r="B321" s="135"/>
      <c r="C321" s="136" t="s">
        <v>578</v>
      </c>
      <c r="D321" s="136" t="s">
        <v>164</v>
      </c>
      <c r="E321" s="137" t="s">
        <v>579</v>
      </c>
      <c r="F321" s="138" t="s">
        <v>580</v>
      </c>
      <c r="G321" s="139" t="s">
        <v>316</v>
      </c>
      <c r="H321" s="140">
        <v>355</v>
      </c>
      <c r="I321" s="141"/>
      <c r="J321" s="142">
        <f>ROUND(I321*H321,2)</f>
        <v>0</v>
      </c>
      <c r="K321" s="138" t="s">
        <v>168</v>
      </c>
      <c r="L321" s="31"/>
      <c r="M321" s="143" t="s">
        <v>1</v>
      </c>
      <c r="N321" s="144" t="s">
        <v>42</v>
      </c>
      <c r="P321" s="145">
        <f>O321*H321</f>
        <v>0</v>
      </c>
      <c r="Q321" s="145">
        <v>0</v>
      </c>
      <c r="R321" s="145">
        <f>Q321*H321</f>
        <v>0</v>
      </c>
      <c r="S321" s="145">
        <v>0</v>
      </c>
      <c r="T321" s="146">
        <f>S321*H321</f>
        <v>0</v>
      </c>
      <c r="AR321" s="147" t="s">
        <v>238</v>
      </c>
      <c r="AT321" s="147" t="s">
        <v>164</v>
      </c>
      <c r="AU321" s="147" t="s">
        <v>85</v>
      </c>
      <c r="AY321" s="16" t="s">
        <v>161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6" t="s">
        <v>81</v>
      </c>
      <c r="BK321" s="148">
        <f>ROUND(I321*H321,2)</f>
        <v>0</v>
      </c>
      <c r="BL321" s="16" t="s">
        <v>238</v>
      </c>
      <c r="BM321" s="147" t="s">
        <v>581</v>
      </c>
    </row>
    <row r="322" spans="2:65" s="1" customFormat="1" ht="24.2" customHeight="1">
      <c r="B322" s="135"/>
      <c r="C322" s="164" t="s">
        <v>582</v>
      </c>
      <c r="D322" s="164" t="s">
        <v>175</v>
      </c>
      <c r="E322" s="165" t="s">
        <v>583</v>
      </c>
      <c r="F322" s="166" t="s">
        <v>584</v>
      </c>
      <c r="G322" s="167" t="s">
        <v>316</v>
      </c>
      <c r="H322" s="168">
        <v>408.25</v>
      </c>
      <c r="I322" s="169"/>
      <c r="J322" s="170">
        <f>ROUND(I322*H322,2)</f>
        <v>0</v>
      </c>
      <c r="K322" s="166" t="s">
        <v>168</v>
      </c>
      <c r="L322" s="171"/>
      <c r="M322" s="172" t="s">
        <v>1</v>
      </c>
      <c r="N322" s="173" t="s">
        <v>42</v>
      </c>
      <c r="P322" s="145">
        <f>O322*H322</f>
        <v>0</v>
      </c>
      <c r="Q322" s="145">
        <v>0.00012</v>
      </c>
      <c r="R322" s="145">
        <f>Q322*H322</f>
        <v>0.04899</v>
      </c>
      <c r="S322" s="145">
        <v>0</v>
      </c>
      <c r="T322" s="146">
        <f>S322*H322</f>
        <v>0</v>
      </c>
      <c r="AR322" s="147" t="s">
        <v>327</v>
      </c>
      <c r="AT322" s="147" t="s">
        <v>175</v>
      </c>
      <c r="AU322" s="147" t="s">
        <v>85</v>
      </c>
      <c r="AY322" s="16" t="s">
        <v>161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6" t="s">
        <v>81</v>
      </c>
      <c r="BK322" s="148">
        <f>ROUND(I322*H322,2)</f>
        <v>0</v>
      </c>
      <c r="BL322" s="16" t="s">
        <v>238</v>
      </c>
      <c r="BM322" s="147" t="s">
        <v>585</v>
      </c>
    </row>
    <row r="323" spans="2:47" s="1" customFormat="1" ht="12">
      <c r="B323" s="31"/>
      <c r="D323" s="150" t="s">
        <v>180</v>
      </c>
      <c r="F323" s="174" t="s">
        <v>586</v>
      </c>
      <c r="I323" s="175"/>
      <c r="L323" s="31"/>
      <c r="M323" s="176"/>
      <c r="T323" s="55"/>
      <c r="AT323" s="16" t="s">
        <v>180</v>
      </c>
      <c r="AU323" s="16" t="s">
        <v>85</v>
      </c>
    </row>
    <row r="324" spans="2:51" s="12" customFormat="1" ht="12">
      <c r="B324" s="149"/>
      <c r="D324" s="150" t="s">
        <v>171</v>
      </c>
      <c r="F324" s="152" t="s">
        <v>587</v>
      </c>
      <c r="H324" s="153">
        <v>408.25</v>
      </c>
      <c r="I324" s="154"/>
      <c r="L324" s="149"/>
      <c r="M324" s="155"/>
      <c r="T324" s="156"/>
      <c r="AT324" s="151" t="s">
        <v>171</v>
      </c>
      <c r="AU324" s="151" t="s">
        <v>85</v>
      </c>
      <c r="AV324" s="12" t="s">
        <v>85</v>
      </c>
      <c r="AW324" s="12" t="s">
        <v>3</v>
      </c>
      <c r="AX324" s="12" t="s">
        <v>81</v>
      </c>
      <c r="AY324" s="151" t="s">
        <v>161</v>
      </c>
    </row>
    <row r="325" spans="2:65" s="1" customFormat="1" ht="24.2" customHeight="1">
      <c r="B325" s="135"/>
      <c r="C325" s="136" t="s">
        <v>588</v>
      </c>
      <c r="D325" s="136" t="s">
        <v>164</v>
      </c>
      <c r="E325" s="137" t="s">
        <v>579</v>
      </c>
      <c r="F325" s="138" t="s">
        <v>580</v>
      </c>
      <c r="G325" s="139" t="s">
        <v>316</v>
      </c>
      <c r="H325" s="140">
        <v>112</v>
      </c>
      <c r="I325" s="141"/>
      <c r="J325" s="142">
        <f>ROUND(I325*H325,2)</f>
        <v>0</v>
      </c>
      <c r="K325" s="138" t="s">
        <v>168</v>
      </c>
      <c r="L325" s="31"/>
      <c r="M325" s="143" t="s">
        <v>1</v>
      </c>
      <c r="N325" s="144" t="s">
        <v>42</v>
      </c>
      <c r="P325" s="145">
        <f>O325*H325</f>
        <v>0</v>
      </c>
      <c r="Q325" s="145">
        <v>0</v>
      </c>
      <c r="R325" s="145">
        <f>Q325*H325</f>
        <v>0</v>
      </c>
      <c r="S325" s="145">
        <v>0</v>
      </c>
      <c r="T325" s="146">
        <f>S325*H325</f>
        <v>0</v>
      </c>
      <c r="AR325" s="147" t="s">
        <v>238</v>
      </c>
      <c r="AT325" s="147" t="s">
        <v>164</v>
      </c>
      <c r="AU325" s="147" t="s">
        <v>85</v>
      </c>
      <c r="AY325" s="16" t="s">
        <v>161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6" t="s">
        <v>81</v>
      </c>
      <c r="BK325" s="148">
        <f>ROUND(I325*H325,2)</f>
        <v>0</v>
      </c>
      <c r="BL325" s="16" t="s">
        <v>238</v>
      </c>
      <c r="BM325" s="147" t="s">
        <v>589</v>
      </c>
    </row>
    <row r="326" spans="2:65" s="1" customFormat="1" ht="49.15" customHeight="1">
      <c r="B326" s="135"/>
      <c r="C326" s="164" t="s">
        <v>590</v>
      </c>
      <c r="D326" s="164" t="s">
        <v>175</v>
      </c>
      <c r="E326" s="165" t="s">
        <v>591</v>
      </c>
      <c r="F326" s="166" t="s">
        <v>592</v>
      </c>
      <c r="G326" s="167" t="s">
        <v>316</v>
      </c>
      <c r="H326" s="168">
        <v>128.8</v>
      </c>
      <c r="I326" s="169"/>
      <c r="J326" s="170">
        <f>ROUND(I326*H326,2)</f>
        <v>0</v>
      </c>
      <c r="K326" s="166" t="s">
        <v>168</v>
      </c>
      <c r="L326" s="171"/>
      <c r="M326" s="172" t="s">
        <v>1</v>
      </c>
      <c r="N326" s="173" t="s">
        <v>42</v>
      </c>
      <c r="P326" s="145">
        <f>O326*H326</f>
        <v>0</v>
      </c>
      <c r="Q326" s="145">
        <v>0.00013</v>
      </c>
      <c r="R326" s="145">
        <f>Q326*H326</f>
        <v>0.016744</v>
      </c>
      <c r="S326" s="145">
        <v>0</v>
      </c>
      <c r="T326" s="146">
        <f>S326*H326</f>
        <v>0</v>
      </c>
      <c r="AR326" s="147" t="s">
        <v>327</v>
      </c>
      <c r="AT326" s="147" t="s">
        <v>175</v>
      </c>
      <c r="AU326" s="147" t="s">
        <v>85</v>
      </c>
      <c r="AY326" s="16" t="s">
        <v>161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6" t="s">
        <v>81</v>
      </c>
      <c r="BK326" s="148">
        <f>ROUND(I326*H326,2)</f>
        <v>0</v>
      </c>
      <c r="BL326" s="16" t="s">
        <v>238</v>
      </c>
      <c r="BM326" s="147" t="s">
        <v>593</v>
      </c>
    </row>
    <row r="327" spans="2:47" s="1" customFormat="1" ht="12">
      <c r="B327" s="31"/>
      <c r="D327" s="150" t="s">
        <v>180</v>
      </c>
      <c r="F327" s="174" t="s">
        <v>594</v>
      </c>
      <c r="I327" s="175"/>
      <c r="L327" s="31"/>
      <c r="M327" s="176"/>
      <c r="T327" s="55"/>
      <c r="AT327" s="16" t="s">
        <v>180</v>
      </c>
      <c r="AU327" s="16" t="s">
        <v>85</v>
      </c>
    </row>
    <row r="328" spans="2:51" s="12" customFormat="1" ht="12">
      <c r="B328" s="149"/>
      <c r="D328" s="150" t="s">
        <v>171</v>
      </c>
      <c r="F328" s="152" t="s">
        <v>595</v>
      </c>
      <c r="H328" s="153">
        <v>128.8</v>
      </c>
      <c r="I328" s="154"/>
      <c r="L328" s="149"/>
      <c r="M328" s="155"/>
      <c r="T328" s="156"/>
      <c r="AT328" s="151" t="s">
        <v>171</v>
      </c>
      <c r="AU328" s="151" t="s">
        <v>85</v>
      </c>
      <c r="AV328" s="12" t="s">
        <v>85</v>
      </c>
      <c r="AW328" s="12" t="s">
        <v>3</v>
      </c>
      <c r="AX328" s="12" t="s">
        <v>81</v>
      </c>
      <c r="AY328" s="151" t="s">
        <v>161</v>
      </c>
    </row>
    <row r="329" spans="2:65" s="1" customFormat="1" ht="33" customHeight="1">
      <c r="B329" s="135"/>
      <c r="C329" s="136" t="s">
        <v>596</v>
      </c>
      <c r="D329" s="136" t="s">
        <v>164</v>
      </c>
      <c r="E329" s="137" t="s">
        <v>597</v>
      </c>
      <c r="F329" s="138" t="s">
        <v>598</v>
      </c>
      <c r="G329" s="139" t="s">
        <v>316</v>
      </c>
      <c r="H329" s="140">
        <v>66</v>
      </c>
      <c r="I329" s="141"/>
      <c r="J329" s="142">
        <f>ROUND(I329*H329,2)</f>
        <v>0</v>
      </c>
      <c r="K329" s="138" t="s">
        <v>168</v>
      </c>
      <c r="L329" s="31"/>
      <c r="M329" s="143" t="s">
        <v>1</v>
      </c>
      <c r="N329" s="144" t="s">
        <v>42</v>
      </c>
      <c r="P329" s="145">
        <f>O329*H329</f>
        <v>0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AR329" s="147" t="s">
        <v>238</v>
      </c>
      <c r="AT329" s="147" t="s">
        <v>164</v>
      </c>
      <c r="AU329" s="147" t="s">
        <v>85</v>
      </c>
      <c r="AY329" s="16" t="s">
        <v>161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6" t="s">
        <v>81</v>
      </c>
      <c r="BK329" s="148">
        <f>ROUND(I329*H329,2)</f>
        <v>0</v>
      </c>
      <c r="BL329" s="16" t="s">
        <v>238</v>
      </c>
      <c r="BM329" s="147" t="s">
        <v>599</v>
      </c>
    </row>
    <row r="330" spans="2:65" s="1" customFormat="1" ht="49.15" customHeight="1">
      <c r="B330" s="135"/>
      <c r="C330" s="164" t="s">
        <v>600</v>
      </c>
      <c r="D330" s="164" t="s">
        <v>175</v>
      </c>
      <c r="E330" s="165" t="s">
        <v>601</v>
      </c>
      <c r="F330" s="166" t="s">
        <v>602</v>
      </c>
      <c r="G330" s="167" t="s">
        <v>316</v>
      </c>
      <c r="H330" s="168">
        <v>75.9</v>
      </c>
      <c r="I330" s="169"/>
      <c r="J330" s="170">
        <f>ROUND(I330*H330,2)</f>
        <v>0</v>
      </c>
      <c r="K330" s="166" t="s">
        <v>168</v>
      </c>
      <c r="L330" s="171"/>
      <c r="M330" s="172" t="s">
        <v>1</v>
      </c>
      <c r="N330" s="173" t="s">
        <v>42</v>
      </c>
      <c r="P330" s="145">
        <f>O330*H330</f>
        <v>0</v>
      </c>
      <c r="Q330" s="145">
        <v>0.00017</v>
      </c>
      <c r="R330" s="145">
        <f>Q330*H330</f>
        <v>0.012903000000000001</v>
      </c>
      <c r="S330" s="145">
        <v>0</v>
      </c>
      <c r="T330" s="146">
        <f>S330*H330</f>
        <v>0</v>
      </c>
      <c r="AR330" s="147" t="s">
        <v>327</v>
      </c>
      <c r="AT330" s="147" t="s">
        <v>175</v>
      </c>
      <c r="AU330" s="147" t="s">
        <v>85</v>
      </c>
      <c r="AY330" s="16" t="s">
        <v>161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6" t="s">
        <v>81</v>
      </c>
      <c r="BK330" s="148">
        <f>ROUND(I330*H330,2)</f>
        <v>0</v>
      </c>
      <c r="BL330" s="16" t="s">
        <v>238</v>
      </c>
      <c r="BM330" s="147" t="s">
        <v>603</v>
      </c>
    </row>
    <row r="331" spans="2:47" s="1" customFormat="1" ht="12">
      <c r="B331" s="31"/>
      <c r="D331" s="150" t="s">
        <v>180</v>
      </c>
      <c r="F331" s="174" t="s">
        <v>604</v>
      </c>
      <c r="I331" s="175"/>
      <c r="L331" s="31"/>
      <c r="M331" s="176"/>
      <c r="T331" s="55"/>
      <c r="AT331" s="16" t="s">
        <v>180</v>
      </c>
      <c r="AU331" s="16" t="s">
        <v>85</v>
      </c>
    </row>
    <row r="332" spans="2:51" s="12" customFormat="1" ht="12">
      <c r="B332" s="149"/>
      <c r="D332" s="150" t="s">
        <v>171</v>
      </c>
      <c r="F332" s="152" t="s">
        <v>605</v>
      </c>
      <c r="H332" s="153">
        <v>75.9</v>
      </c>
      <c r="I332" s="154"/>
      <c r="L332" s="149"/>
      <c r="M332" s="155"/>
      <c r="T332" s="156"/>
      <c r="AT332" s="151" t="s">
        <v>171</v>
      </c>
      <c r="AU332" s="151" t="s">
        <v>85</v>
      </c>
      <c r="AV332" s="12" t="s">
        <v>85</v>
      </c>
      <c r="AW332" s="12" t="s">
        <v>3</v>
      </c>
      <c r="AX332" s="12" t="s">
        <v>81</v>
      </c>
      <c r="AY332" s="151" t="s">
        <v>161</v>
      </c>
    </row>
    <row r="333" spans="2:65" s="1" customFormat="1" ht="33" customHeight="1">
      <c r="B333" s="135"/>
      <c r="C333" s="136" t="s">
        <v>606</v>
      </c>
      <c r="D333" s="136" t="s">
        <v>164</v>
      </c>
      <c r="E333" s="137" t="s">
        <v>607</v>
      </c>
      <c r="F333" s="138" t="s">
        <v>608</v>
      </c>
      <c r="G333" s="139" t="s">
        <v>316</v>
      </c>
      <c r="H333" s="140">
        <v>14</v>
      </c>
      <c r="I333" s="141"/>
      <c r="J333" s="142">
        <f>ROUND(I333*H333,2)</f>
        <v>0</v>
      </c>
      <c r="K333" s="138" t="s">
        <v>168</v>
      </c>
      <c r="L333" s="31"/>
      <c r="M333" s="143" t="s">
        <v>1</v>
      </c>
      <c r="N333" s="144" t="s">
        <v>42</v>
      </c>
      <c r="P333" s="145">
        <f>O333*H333</f>
        <v>0</v>
      </c>
      <c r="Q333" s="145">
        <v>0</v>
      </c>
      <c r="R333" s="145">
        <f>Q333*H333</f>
        <v>0</v>
      </c>
      <c r="S333" s="145">
        <v>0</v>
      </c>
      <c r="T333" s="146">
        <f>S333*H333</f>
        <v>0</v>
      </c>
      <c r="AR333" s="147" t="s">
        <v>238</v>
      </c>
      <c r="AT333" s="147" t="s">
        <v>164</v>
      </c>
      <c r="AU333" s="147" t="s">
        <v>85</v>
      </c>
      <c r="AY333" s="16" t="s">
        <v>161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6" t="s">
        <v>81</v>
      </c>
      <c r="BK333" s="148">
        <f>ROUND(I333*H333,2)</f>
        <v>0</v>
      </c>
      <c r="BL333" s="16" t="s">
        <v>238</v>
      </c>
      <c r="BM333" s="147" t="s">
        <v>609</v>
      </c>
    </row>
    <row r="334" spans="2:65" s="1" customFormat="1" ht="24.2" customHeight="1">
      <c r="B334" s="135"/>
      <c r="C334" s="164" t="s">
        <v>610</v>
      </c>
      <c r="D334" s="164" t="s">
        <v>175</v>
      </c>
      <c r="E334" s="165" t="s">
        <v>611</v>
      </c>
      <c r="F334" s="166" t="s">
        <v>612</v>
      </c>
      <c r="G334" s="167" t="s">
        <v>316</v>
      </c>
      <c r="H334" s="168">
        <v>16.1</v>
      </c>
      <c r="I334" s="169"/>
      <c r="J334" s="170">
        <f>ROUND(I334*H334,2)</f>
        <v>0</v>
      </c>
      <c r="K334" s="166" t="s">
        <v>168</v>
      </c>
      <c r="L334" s="171"/>
      <c r="M334" s="172" t="s">
        <v>1</v>
      </c>
      <c r="N334" s="173" t="s">
        <v>42</v>
      </c>
      <c r="P334" s="145">
        <f>O334*H334</f>
        <v>0</v>
      </c>
      <c r="Q334" s="145">
        <v>0.00016</v>
      </c>
      <c r="R334" s="145">
        <f>Q334*H334</f>
        <v>0.0025760000000000006</v>
      </c>
      <c r="S334" s="145">
        <v>0</v>
      </c>
      <c r="T334" s="146">
        <f>S334*H334</f>
        <v>0</v>
      </c>
      <c r="AR334" s="147" t="s">
        <v>327</v>
      </c>
      <c r="AT334" s="147" t="s">
        <v>175</v>
      </c>
      <c r="AU334" s="147" t="s">
        <v>85</v>
      </c>
      <c r="AY334" s="16" t="s">
        <v>161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6" t="s">
        <v>81</v>
      </c>
      <c r="BK334" s="148">
        <f>ROUND(I334*H334,2)</f>
        <v>0</v>
      </c>
      <c r="BL334" s="16" t="s">
        <v>238</v>
      </c>
      <c r="BM334" s="147" t="s">
        <v>613</v>
      </c>
    </row>
    <row r="335" spans="2:47" s="1" customFormat="1" ht="12">
      <c r="B335" s="31"/>
      <c r="D335" s="150" t="s">
        <v>180</v>
      </c>
      <c r="F335" s="174" t="s">
        <v>614</v>
      </c>
      <c r="I335" s="175"/>
      <c r="L335" s="31"/>
      <c r="M335" s="176"/>
      <c r="T335" s="55"/>
      <c r="AT335" s="16" t="s">
        <v>180</v>
      </c>
      <c r="AU335" s="16" t="s">
        <v>85</v>
      </c>
    </row>
    <row r="336" spans="2:51" s="12" customFormat="1" ht="12">
      <c r="B336" s="149"/>
      <c r="D336" s="150" t="s">
        <v>171</v>
      </c>
      <c r="F336" s="152" t="s">
        <v>615</v>
      </c>
      <c r="H336" s="153">
        <v>16.1</v>
      </c>
      <c r="I336" s="154"/>
      <c r="L336" s="149"/>
      <c r="M336" s="155"/>
      <c r="T336" s="156"/>
      <c r="AT336" s="151" t="s">
        <v>171</v>
      </c>
      <c r="AU336" s="151" t="s">
        <v>85</v>
      </c>
      <c r="AV336" s="12" t="s">
        <v>85</v>
      </c>
      <c r="AW336" s="12" t="s">
        <v>3</v>
      </c>
      <c r="AX336" s="12" t="s">
        <v>81</v>
      </c>
      <c r="AY336" s="151" t="s">
        <v>161</v>
      </c>
    </row>
    <row r="337" spans="2:65" s="1" customFormat="1" ht="24.2" customHeight="1">
      <c r="B337" s="135"/>
      <c r="C337" s="136" t="s">
        <v>616</v>
      </c>
      <c r="D337" s="136" t="s">
        <v>164</v>
      </c>
      <c r="E337" s="137" t="s">
        <v>617</v>
      </c>
      <c r="F337" s="138" t="s">
        <v>618</v>
      </c>
      <c r="G337" s="139" t="s">
        <v>378</v>
      </c>
      <c r="H337" s="140">
        <v>1</v>
      </c>
      <c r="I337" s="141"/>
      <c r="J337" s="142">
        <f>ROUND(I337*H337,2)</f>
        <v>0</v>
      </c>
      <c r="K337" s="138" t="s">
        <v>168</v>
      </c>
      <c r="L337" s="31"/>
      <c r="M337" s="143" t="s">
        <v>1</v>
      </c>
      <c r="N337" s="144" t="s">
        <v>42</v>
      </c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AR337" s="147" t="s">
        <v>238</v>
      </c>
      <c r="AT337" s="147" t="s">
        <v>164</v>
      </c>
      <c r="AU337" s="147" t="s">
        <v>85</v>
      </c>
      <c r="AY337" s="16" t="s">
        <v>161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6" t="s">
        <v>81</v>
      </c>
      <c r="BK337" s="148">
        <f>ROUND(I337*H337,2)</f>
        <v>0</v>
      </c>
      <c r="BL337" s="16" t="s">
        <v>238</v>
      </c>
      <c r="BM337" s="147" t="s">
        <v>619</v>
      </c>
    </row>
    <row r="338" spans="2:65" s="1" customFormat="1" ht="24.2" customHeight="1">
      <c r="B338" s="135"/>
      <c r="C338" s="164" t="s">
        <v>620</v>
      </c>
      <c r="D338" s="164" t="s">
        <v>175</v>
      </c>
      <c r="E338" s="165" t="s">
        <v>621</v>
      </c>
      <c r="F338" s="166" t="s">
        <v>622</v>
      </c>
      <c r="G338" s="167" t="s">
        <v>378</v>
      </c>
      <c r="H338" s="168">
        <v>1</v>
      </c>
      <c r="I338" s="169"/>
      <c r="J338" s="170">
        <f>ROUND(I338*H338,2)</f>
        <v>0</v>
      </c>
      <c r="K338" s="166" t="s">
        <v>168</v>
      </c>
      <c r="L338" s="171"/>
      <c r="M338" s="172" t="s">
        <v>1</v>
      </c>
      <c r="N338" s="173" t="s">
        <v>42</v>
      </c>
      <c r="P338" s="145">
        <f>O338*H338</f>
        <v>0</v>
      </c>
      <c r="Q338" s="145">
        <v>0.0013799999999999997</v>
      </c>
      <c r="R338" s="145">
        <f>Q338*H338</f>
        <v>0.0013799999999999997</v>
      </c>
      <c r="S338" s="145">
        <v>0</v>
      </c>
      <c r="T338" s="146">
        <f>S338*H338</f>
        <v>0</v>
      </c>
      <c r="AR338" s="147" t="s">
        <v>327</v>
      </c>
      <c r="AT338" s="147" t="s">
        <v>175</v>
      </c>
      <c r="AU338" s="147" t="s">
        <v>85</v>
      </c>
      <c r="AY338" s="16" t="s">
        <v>161</v>
      </c>
      <c r="BE338" s="148">
        <f>IF(N338="základní",J338,0)</f>
        <v>0</v>
      </c>
      <c r="BF338" s="148">
        <f>IF(N338="snížená",J338,0)</f>
        <v>0</v>
      </c>
      <c r="BG338" s="148">
        <f>IF(N338="zákl. přenesená",J338,0)</f>
        <v>0</v>
      </c>
      <c r="BH338" s="148">
        <f>IF(N338="sníž. přenesená",J338,0)</f>
        <v>0</v>
      </c>
      <c r="BI338" s="148">
        <f>IF(N338="nulová",J338,0)</f>
        <v>0</v>
      </c>
      <c r="BJ338" s="16" t="s">
        <v>81</v>
      </c>
      <c r="BK338" s="148">
        <f>ROUND(I338*H338,2)</f>
        <v>0</v>
      </c>
      <c r="BL338" s="16" t="s">
        <v>238</v>
      </c>
      <c r="BM338" s="147" t="s">
        <v>623</v>
      </c>
    </row>
    <row r="339" spans="2:65" s="1" customFormat="1" ht="33" customHeight="1">
      <c r="B339" s="135"/>
      <c r="C339" s="136" t="s">
        <v>624</v>
      </c>
      <c r="D339" s="136" t="s">
        <v>164</v>
      </c>
      <c r="E339" s="137" t="s">
        <v>625</v>
      </c>
      <c r="F339" s="138" t="s">
        <v>626</v>
      </c>
      <c r="G339" s="139" t="s">
        <v>378</v>
      </c>
      <c r="H339" s="140">
        <v>9</v>
      </c>
      <c r="I339" s="141"/>
      <c r="J339" s="142">
        <f>ROUND(I339*H339,2)</f>
        <v>0</v>
      </c>
      <c r="K339" s="138" t="s">
        <v>168</v>
      </c>
      <c r="L339" s="31"/>
      <c r="M339" s="143" t="s">
        <v>1</v>
      </c>
      <c r="N339" s="144" t="s">
        <v>42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238</v>
      </c>
      <c r="AT339" s="147" t="s">
        <v>164</v>
      </c>
      <c r="AU339" s="147" t="s">
        <v>85</v>
      </c>
      <c r="AY339" s="16" t="s">
        <v>161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6" t="s">
        <v>81</v>
      </c>
      <c r="BK339" s="148">
        <f>ROUND(I339*H339,2)</f>
        <v>0</v>
      </c>
      <c r="BL339" s="16" t="s">
        <v>238</v>
      </c>
      <c r="BM339" s="147" t="s">
        <v>627</v>
      </c>
    </row>
    <row r="340" spans="2:65" s="1" customFormat="1" ht="24.2" customHeight="1">
      <c r="B340" s="135"/>
      <c r="C340" s="164" t="s">
        <v>628</v>
      </c>
      <c r="D340" s="164" t="s">
        <v>175</v>
      </c>
      <c r="E340" s="165" t="s">
        <v>629</v>
      </c>
      <c r="F340" s="166" t="s">
        <v>630</v>
      </c>
      <c r="G340" s="167" t="s">
        <v>378</v>
      </c>
      <c r="H340" s="168">
        <v>9</v>
      </c>
      <c r="I340" s="169"/>
      <c r="J340" s="170">
        <f>ROUND(I340*H340,2)</f>
        <v>0</v>
      </c>
      <c r="K340" s="166" t="s">
        <v>168</v>
      </c>
      <c r="L340" s="171"/>
      <c r="M340" s="172" t="s">
        <v>1</v>
      </c>
      <c r="N340" s="173" t="s">
        <v>42</v>
      </c>
      <c r="P340" s="145">
        <f>O340*H340</f>
        <v>0</v>
      </c>
      <c r="Q340" s="145">
        <v>4E-05</v>
      </c>
      <c r="R340" s="145">
        <f>Q340*H340</f>
        <v>0.00036</v>
      </c>
      <c r="S340" s="145">
        <v>0</v>
      </c>
      <c r="T340" s="146">
        <f>S340*H340</f>
        <v>0</v>
      </c>
      <c r="AR340" s="147" t="s">
        <v>327</v>
      </c>
      <c r="AT340" s="147" t="s">
        <v>175</v>
      </c>
      <c r="AU340" s="147" t="s">
        <v>85</v>
      </c>
      <c r="AY340" s="16" t="s">
        <v>161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6" t="s">
        <v>81</v>
      </c>
      <c r="BK340" s="148">
        <f>ROUND(I340*H340,2)</f>
        <v>0</v>
      </c>
      <c r="BL340" s="16" t="s">
        <v>238</v>
      </c>
      <c r="BM340" s="147" t="s">
        <v>631</v>
      </c>
    </row>
    <row r="341" spans="2:65" s="1" customFormat="1" ht="16.5" customHeight="1">
      <c r="B341" s="135"/>
      <c r="C341" s="164" t="s">
        <v>632</v>
      </c>
      <c r="D341" s="164" t="s">
        <v>175</v>
      </c>
      <c r="E341" s="165" t="s">
        <v>633</v>
      </c>
      <c r="F341" s="166" t="s">
        <v>634</v>
      </c>
      <c r="G341" s="167" t="s">
        <v>378</v>
      </c>
      <c r="H341" s="168">
        <v>9</v>
      </c>
      <c r="I341" s="169"/>
      <c r="J341" s="170">
        <f>ROUND(I341*H341,2)</f>
        <v>0</v>
      </c>
      <c r="K341" s="166" t="s">
        <v>168</v>
      </c>
      <c r="L341" s="171"/>
      <c r="M341" s="172" t="s">
        <v>1</v>
      </c>
      <c r="N341" s="173" t="s">
        <v>42</v>
      </c>
      <c r="P341" s="145">
        <f>O341*H341</f>
        <v>0</v>
      </c>
      <c r="Q341" s="145">
        <v>1E-05</v>
      </c>
      <c r="R341" s="145">
        <f>Q341*H341</f>
        <v>9E-05</v>
      </c>
      <c r="S341" s="145">
        <v>0</v>
      </c>
      <c r="T341" s="146">
        <f>S341*H341</f>
        <v>0</v>
      </c>
      <c r="AR341" s="147" t="s">
        <v>327</v>
      </c>
      <c r="AT341" s="147" t="s">
        <v>175</v>
      </c>
      <c r="AU341" s="147" t="s">
        <v>85</v>
      </c>
      <c r="AY341" s="16" t="s">
        <v>161</v>
      </c>
      <c r="BE341" s="148">
        <f>IF(N341="základní",J341,0)</f>
        <v>0</v>
      </c>
      <c r="BF341" s="148">
        <f>IF(N341="snížená",J341,0)</f>
        <v>0</v>
      </c>
      <c r="BG341" s="148">
        <f>IF(N341="zákl. přenesená",J341,0)</f>
        <v>0</v>
      </c>
      <c r="BH341" s="148">
        <f>IF(N341="sníž. přenesená",J341,0)</f>
        <v>0</v>
      </c>
      <c r="BI341" s="148">
        <f>IF(N341="nulová",J341,0)</f>
        <v>0</v>
      </c>
      <c r="BJ341" s="16" t="s">
        <v>81</v>
      </c>
      <c r="BK341" s="148">
        <f>ROUND(I341*H341,2)</f>
        <v>0</v>
      </c>
      <c r="BL341" s="16" t="s">
        <v>238</v>
      </c>
      <c r="BM341" s="147" t="s">
        <v>635</v>
      </c>
    </row>
    <row r="342" spans="2:65" s="1" customFormat="1" ht="33" customHeight="1">
      <c r="B342" s="135"/>
      <c r="C342" s="136" t="s">
        <v>636</v>
      </c>
      <c r="D342" s="136" t="s">
        <v>164</v>
      </c>
      <c r="E342" s="137" t="s">
        <v>637</v>
      </c>
      <c r="F342" s="138" t="s">
        <v>638</v>
      </c>
      <c r="G342" s="139" t="s">
        <v>378</v>
      </c>
      <c r="H342" s="140">
        <v>1</v>
      </c>
      <c r="I342" s="141"/>
      <c r="J342" s="142">
        <f>ROUND(I342*H342,2)</f>
        <v>0</v>
      </c>
      <c r="K342" s="138" t="s">
        <v>168</v>
      </c>
      <c r="L342" s="31"/>
      <c r="M342" s="143" t="s">
        <v>1</v>
      </c>
      <c r="N342" s="144" t="s">
        <v>42</v>
      </c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47" t="s">
        <v>238</v>
      </c>
      <c r="AT342" s="147" t="s">
        <v>164</v>
      </c>
      <c r="AU342" s="147" t="s">
        <v>85</v>
      </c>
      <c r="AY342" s="16" t="s">
        <v>161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6" t="s">
        <v>81</v>
      </c>
      <c r="BK342" s="148">
        <f>ROUND(I342*H342,2)</f>
        <v>0</v>
      </c>
      <c r="BL342" s="16" t="s">
        <v>238</v>
      </c>
      <c r="BM342" s="147" t="s">
        <v>639</v>
      </c>
    </row>
    <row r="343" spans="2:65" s="1" customFormat="1" ht="24.2" customHeight="1">
      <c r="B343" s="135"/>
      <c r="C343" s="164" t="s">
        <v>640</v>
      </c>
      <c r="D343" s="164" t="s">
        <v>175</v>
      </c>
      <c r="E343" s="165" t="s">
        <v>641</v>
      </c>
      <c r="F343" s="166" t="s">
        <v>642</v>
      </c>
      <c r="G343" s="167" t="s">
        <v>378</v>
      </c>
      <c r="H343" s="168">
        <v>1</v>
      </c>
      <c r="I343" s="169"/>
      <c r="J343" s="170">
        <f>ROUND(I343*H343,2)</f>
        <v>0</v>
      </c>
      <c r="K343" s="166" t="s">
        <v>168</v>
      </c>
      <c r="L343" s="171"/>
      <c r="M343" s="172" t="s">
        <v>1</v>
      </c>
      <c r="N343" s="173" t="s">
        <v>42</v>
      </c>
      <c r="P343" s="145">
        <f>O343*H343</f>
        <v>0</v>
      </c>
      <c r="Q343" s="145">
        <v>0.00019</v>
      </c>
      <c r="R343" s="145">
        <f>Q343*H343</f>
        <v>0.00019</v>
      </c>
      <c r="S343" s="145">
        <v>0</v>
      </c>
      <c r="T343" s="146">
        <f>S343*H343</f>
        <v>0</v>
      </c>
      <c r="AR343" s="147" t="s">
        <v>327</v>
      </c>
      <c r="AT343" s="147" t="s">
        <v>175</v>
      </c>
      <c r="AU343" s="147" t="s">
        <v>85</v>
      </c>
      <c r="AY343" s="16" t="s">
        <v>161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6" t="s">
        <v>81</v>
      </c>
      <c r="BK343" s="148">
        <f>ROUND(I343*H343,2)</f>
        <v>0</v>
      </c>
      <c r="BL343" s="16" t="s">
        <v>238</v>
      </c>
      <c r="BM343" s="147" t="s">
        <v>643</v>
      </c>
    </row>
    <row r="344" spans="2:65" s="1" customFormat="1" ht="24.2" customHeight="1">
      <c r="B344" s="135"/>
      <c r="C344" s="136" t="s">
        <v>644</v>
      </c>
      <c r="D344" s="136" t="s">
        <v>164</v>
      </c>
      <c r="E344" s="137" t="s">
        <v>645</v>
      </c>
      <c r="F344" s="138" t="s">
        <v>646</v>
      </c>
      <c r="G344" s="139" t="s">
        <v>378</v>
      </c>
      <c r="H344" s="140">
        <v>3</v>
      </c>
      <c r="I344" s="141"/>
      <c r="J344" s="142">
        <f>ROUND(I344*H344,2)</f>
        <v>0</v>
      </c>
      <c r="K344" s="138" t="s">
        <v>168</v>
      </c>
      <c r="L344" s="31"/>
      <c r="M344" s="143" t="s">
        <v>1</v>
      </c>
      <c r="N344" s="144" t="s">
        <v>42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238</v>
      </c>
      <c r="AT344" s="147" t="s">
        <v>164</v>
      </c>
      <c r="AU344" s="147" t="s">
        <v>85</v>
      </c>
      <c r="AY344" s="16" t="s">
        <v>161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6" t="s">
        <v>81</v>
      </c>
      <c r="BK344" s="148">
        <f>ROUND(I344*H344,2)</f>
        <v>0</v>
      </c>
      <c r="BL344" s="16" t="s">
        <v>238</v>
      </c>
      <c r="BM344" s="147" t="s">
        <v>647</v>
      </c>
    </row>
    <row r="345" spans="2:65" s="1" customFormat="1" ht="24.2" customHeight="1">
      <c r="B345" s="135"/>
      <c r="C345" s="164" t="s">
        <v>648</v>
      </c>
      <c r="D345" s="164" t="s">
        <v>175</v>
      </c>
      <c r="E345" s="165" t="s">
        <v>649</v>
      </c>
      <c r="F345" s="166" t="s">
        <v>650</v>
      </c>
      <c r="G345" s="167" t="s">
        <v>378</v>
      </c>
      <c r="H345" s="168">
        <v>1</v>
      </c>
      <c r="I345" s="169"/>
      <c r="J345" s="170">
        <f>ROUND(I345*H345,2)</f>
        <v>0</v>
      </c>
      <c r="K345" s="166" t="s">
        <v>168</v>
      </c>
      <c r="L345" s="171"/>
      <c r="M345" s="172" t="s">
        <v>1</v>
      </c>
      <c r="N345" s="173" t="s">
        <v>42</v>
      </c>
      <c r="P345" s="145">
        <f>O345*H345</f>
        <v>0</v>
      </c>
      <c r="Q345" s="145">
        <v>0.0004</v>
      </c>
      <c r="R345" s="145">
        <f>Q345*H345</f>
        <v>0.0004</v>
      </c>
      <c r="S345" s="145">
        <v>0</v>
      </c>
      <c r="T345" s="146">
        <f>S345*H345</f>
        <v>0</v>
      </c>
      <c r="AR345" s="147" t="s">
        <v>327</v>
      </c>
      <c r="AT345" s="147" t="s">
        <v>175</v>
      </c>
      <c r="AU345" s="147" t="s">
        <v>85</v>
      </c>
      <c r="AY345" s="16" t="s">
        <v>161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6" t="s">
        <v>81</v>
      </c>
      <c r="BK345" s="148">
        <f>ROUND(I345*H345,2)</f>
        <v>0</v>
      </c>
      <c r="BL345" s="16" t="s">
        <v>238</v>
      </c>
      <c r="BM345" s="147" t="s">
        <v>651</v>
      </c>
    </row>
    <row r="346" spans="2:65" s="1" customFormat="1" ht="24.2" customHeight="1">
      <c r="B346" s="135"/>
      <c r="C346" s="164" t="s">
        <v>652</v>
      </c>
      <c r="D346" s="164" t="s">
        <v>175</v>
      </c>
      <c r="E346" s="165" t="s">
        <v>653</v>
      </c>
      <c r="F346" s="166" t="s">
        <v>654</v>
      </c>
      <c r="G346" s="167" t="s">
        <v>378</v>
      </c>
      <c r="H346" s="168">
        <v>2</v>
      </c>
      <c r="I346" s="169"/>
      <c r="J346" s="170">
        <f>ROUND(I346*H346,2)</f>
        <v>0</v>
      </c>
      <c r="K346" s="166" t="s">
        <v>168</v>
      </c>
      <c r="L346" s="171"/>
      <c r="M346" s="172" t="s">
        <v>1</v>
      </c>
      <c r="N346" s="173" t="s">
        <v>42</v>
      </c>
      <c r="P346" s="145">
        <f>O346*H346</f>
        <v>0</v>
      </c>
      <c r="Q346" s="145">
        <v>0.0004</v>
      </c>
      <c r="R346" s="145">
        <f>Q346*H346</f>
        <v>0.0008</v>
      </c>
      <c r="S346" s="145">
        <v>0</v>
      </c>
      <c r="T346" s="146">
        <f>S346*H346</f>
        <v>0</v>
      </c>
      <c r="AR346" s="147" t="s">
        <v>327</v>
      </c>
      <c r="AT346" s="147" t="s">
        <v>175</v>
      </c>
      <c r="AU346" s="147" t="s">
        <v>85</v>
      </c>
      <c r="AY346" s="16" t="s">
        <v>161</v>
      </c>
      <c r="BE346" s="148">
        <f>IF(N346="základní",J346,0)</f>
        <v>0</v>
      </c>
      <c r="BF346" s="148">
        <f>IF(N346="snížená",J346,0)</f>
        <v>0</v>
      </c>
      <c r="BG346" s="148">
        <f>IF(N346="zákl. přenesená",J346,0)</f>
        <v>0</v>
      </c>
      <c r="BH346" s="148">
        <f>IF(N346="sníž. přenesená",J346,0)</f>
        <v>0</v>
      </c>
      <c r="BI346" s="148">
        <f>IF(N346="nulová",J346,0)</f>
        <v>0</v>
      </c>
      <c r="BJ346" s="16" t="s">
        <v>81</v>
      </c>
      <c r="BK346" s="148">
        <f>ROUND(I346*H346,2)</f>
        <v>0</v>
      </c>
      <c r="BL346" s="16" t="s">
        <v>238</v>
      </c>
      <c r="BM346" s="147" t="s">
        <v>655</v>
      </c>
    </row>
    <row r="347" spans="2:65" s="1" customFormat="1" ht="24.2" customHeight="1">
      <c r="B347" s="135"/>
      <c r="C347" s="136" t="s">
        <v>656</v>
      </c>
      <c r="D347" s="136" t="s">
        <v>164</v>
      </c>
      <c r="E347" s="137" t="s">
        <v>657</v>
      </c>
      <c r="F347" s="138" t="s">
        <v>658</v>
      </c>
      <c r="G347" s="139" t="s">
        <v>378</v>
      </c>
      <c r="H347" s="140">
        <v>1</v>
      </c>
      <c r="I347" s="141"/>
      <c r="J347" s="142">
        <f>ROUND(I347*H347,2)</f>
        <v>0</v>
      </c>
      <c r="K347" s="138" t="s">
        <v>168</v>
      </c>
      <c r="L347" s="31"/>
      <c r="M347" s="143" t="s">
        <v>1</v>
      </c>
      <c r="N347" s="144" t="s">
        <v>42</v>
      </c>
      <c r="P347" s="145">
        <f>O347*H347</f>
        <v>0</v>
      </c>
      <c r="Q347" s="145">
        <v>0</v>
      </c>
      <c r="R347" s="145">
        <f>Q347*H347</f>
        <v>0</v>
      </c>
      <c r="S347" s="145">
        <v>0</v>
      </c>
      <c r="T347" s="146">
        <f>S347*H347</f>
        <v>0</v>
      </c>
      <c r="AR347" s="147" t="s">
        <v>238</v>
      </c>
      <c r="AT347" s="147" t="s">
        <v>164</v>
      </c>
      <c r="AU347" s="147" t="s">
        <v>85</v>
      </c>
      <c r="AY347" s="16" t="s">
        <v>161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6" t="s">
        <v>81</v>
      </c>
      <c r="BK347" s="148">
        <f>ROUND(I347*H347,2)</f>
        <v>0</v>
      </c>
      <c r="BL347" s="16" t="s">
        <v>238</v>
      </c>
      <c r="BM347" s="147" t="s">
        <v>659</v>
      </c>
    </row>
    <row r="348" spans="2:65" s="1" customFormat="1" ht="16.5" customHeight="1">
      <c r="B348" s="135"/>
      <c r="C348" s="164" t="s">
        <v>660</v>
      </c>
      <c r="D348" s="164" t="s">
        <v>175</v>
      </c>
      <c r="E348" s="165" t="s">
        <v>661</v>
      </c>
      <c r="F348" s="166" t="s">
        <v>662</v>
      </c>
      <c r="G348" s="167" t="s">
        <v>378</v>
      </c>
      <c r="H348" s="168">
        <v>1</v>
      </c>
      <c r="I348" s="169"/>
      <c r="J348" s="170">
        <f>ROUND(I348*H348,2)</f>
        <v>0</v>
      </c>
      <c r="K348" s="166" t="s">
        <v>168</v>
      </c>
      <c r="L348" s="171"/>
      <c r="M348" s="172" t="s">
        <v>1</v>
      </c>
      <c r="N348" s="173" t="s">
        <v>42</v>
      </c>
      <c r="P348" s="145">
        <f>O348*H348</f>
        <v>0</v>
      </c>
      <c r="Q348" s="145">
        <v>0.00025</v>
      </c>
      <c r="R348" s="145">
        <f>Q348*H348</f>
        <v>0.00025</v>
      </c>
      <c r="S348" s="145">
        <v>0</v>
      </c>
      <c r="T348" s="146">
        <f>S348*H348</f>
        <v>0</v>
      </c>
      <c r="AR348" s="147" t="s">
        <v>327</v>
      </c>
      <c r="AT348" s="147" t="s">
        <v>175</v>
      </c>
      <c r="AU348" s="147" t="s">
        <v>85</v>
      </c>
      <c r="AY348" s="16" t="s">
        <v>161</v>
      </c>
      <c r="BE348" s="148">
        <f>IF(N348="základní",J348,0)</f>
        <v>0</v>
      </c>
      <c r="BF348" s="148">
        <f>IF(N348="snížená",J348,0)</f>
        <v>0</v>
      </c>
      <c r="BG348" s="148">
        <f>IF(N348="zákl. přenesená",J348,0)</f>
        <v>0</v>
      </c>
      <c r="BH348" s="148">
        <f>IF(N348="sníž. přenesená",J348,0)</f>
        <v>0</v>
      </c>
      <c r="BI348" s="148">
        <f>IF(N348="nulová",J348,0)</f>
        <v>0</v>
      </c>
      <c r="BJ348" s="16" t="s">
        <v>81</v>
      </c>
      <c r="BK348" s="148">
        <f>ROUND(I348*H348,2)</f>
        <v>0</v>
      </c>
      <c r="BL348" s="16" t="s">
        <v>238</v>
      </c>
      <c r="BM348" s="147" t="s">
        <v>663</v>
      </c>
    </row>
    <row r="349" spans="2:65" s="1" customFormat="1" ht="24.2" customHeight="1">
      <c r="B349" s="135"/>
      <c r="C349" s="136" t="s">
        <v>664</v>
      </c>
      <c r="D349" s="136" t="s">
        <v>164</v>
      </c>
      <c r="E349" s="137" t="s">
        <v>665</v>
      </c>
      <c r="F349" s="138" t="s">
        <v>666</v>
      </c>
      <c r="G349" s="139" t="s">
        <v>378</v>
      </c>
      <c r="H349" s="140">
        <v>18</v>
      </c>
      <c r="I349" s="141"/>
      <c r="J349" s="142">
        <f>ROUND(I349*H349,2)</f>
        <v>0</v>
      </c>
      <c r="K349" s="138" t="s">
        <v>168</v>
      </c>
      <c r="L349" s="31"/>
      <c r="M349" s="143" t="s">
        <v>1</v>
      </c>
      <c r="N349" s="144" t="s">
        <v>42</v>
      </c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AR349" s="147" t="s">
        <v>238</v>
      </c>
      <c r="AT349" s="147" t="s">
        <v>164</v>
      </c>
      <c r="AU349" s="147" t="s">
        <v>85</v>
      </c>
      <c r="AY349" s="16" t="s">
        <v>161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6" t="s">
        <v>81</v>
      </c>
      <c r="BK349" s="148">
        <f>ROUND(I349*H349,2)</f>
        <v>0</v>
      </c>
      <c r="BL349" s="16" t="s">
        <v>238</v>
      </c>
      <c r="BM349" s="147" t="s">
        <v>667</v>
      </c>
    </row>
    <row r="350" spans="2:65" s="1" customFormat="1" ht="37.9" customHeight="1">
      <c r="B350" s="135"/>
      <c r="C350" s="164" t="s">
        <v>668</v>
      </c>
      <c r="D350" s="164" t="s">
        <v>175</v>
      </c>
      <c r="E350" s="165" t="s">
        <v>669</v>
      </c>
      <c r="F350" s="166" t="s">
        <v>670</v>
      </c>
      <c r="G350" s="167" t="s">
        <v>378</v>
      </c>
      <c r="H350" s="168">
        <v>18</v>
      </c>
      <c r="I350" s="169"/>
      <c r="J350" s="170">
        <f>ROUND(I350*H350,2)</f>
        <v>0</v>
      </c>
      <c r="K350" s="166" t="s">
        <v>1</v>
      </c>
      <c r="L350" s="171"/>
      <c r="M350" s="172" t="s">
        <v>1</v>
      </c>
      <c r="N350" s="173" t="s">
        <v>42</v>
      </c>
      <c r="P350" s="145">
        <f>O350*H350</f>
        <v>0</v>
      </c>
      <c r="Q350" s="145">
        <v>0</v>
      </c>
      <c r="R350" s="145">
        <f>Q350*H350</f>
        <v>0</v>
      </c>
      <c r="S350" s="145">
        <v>0</v>
      </c>
      <c r="T350" s="146">
        <f>S350*H350</f>
        <v>0</v>
      </c>
      <c r="AR350" s="147" t="s">
        <v>327</v>
      </c>
      <c r="AT350" s="147" t="s">
        <v>175</v>
      </c>
      <c r="AU350" s="147" t="s">
        <v>85</v>
      </c>
      <c r="AY350" s="16" t="s">
        <v>161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6" t="s">
        <v>81</v>
      </c>
      <c r="BK350" s="148">
        <f>ROUND(I350*H350,2)</f>
        <v>0</v>
      </c>
      <c r="BL350" s="16" t="s">
        <v>238</v>
      </c>
      <c r="BM350" s="147" t="s">
        <v>671</v>
      </c>
    </row>
    <row r="351" spans="2:65" s="1" customFormat="1" ht="24.2" customHeight="1">
      <c r="B351" s="135"/>
      <c r="C351" s="136" t="s">
        <v>672</v>
      </c>
      <c r="D351" s="136" t="s">
        <v>164</v>
      </c>
      <c r="E351" s="137" t="s">
        <v>673</v>
      </c>
      <c r="F351" s="138" t="s">
        <v>674</v>
      </c>
      <c r="G351" s="139" t="s">
        <v>378</v>
      </c>
      <c r="H351" s="140">
        <v>3</v>
      </c>
      <c r="I351" s="141"/>
      <c r="J351" s="142">
        <f>ROUND(I351*H351,2)</f>
        <v>0</v>
      </c>
      <c r="K351" s="138" t="s">
        <v>168</v>
      </c>
      <c r="L351" s="31"/>
      <c r="M351" s="143" t="s">
        <v>1</v>
      </c>
      <c r="N351" s="144" t="s">
        <v>42</v>
      </c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AR351" s="147" t="s">
        <v>238</v>
      </c>
      <c r="AT351" s="147" t="s">
        <v>164</v>
      </c>
      <c r="AU351" s="147" t="s">
        <v>85</v>
      </c>
      <c r="AY351" s="16" t="s">
        <v>161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6" t="s">
        <v>81</v>
      </c>
      <c r="BK351" s="148">
        <f>ROUND(I351*H351,2)</f>
        <v>0</v>
      </c>
      <c r="BL351" s="16" t="s">
        <v>238</v>
      </c>
      <c r="BM351" s="147" t="s">
        <v>675</v>
      </c>
    </row>
    <row r="352" spans="2:65" s="1" customFormat="1" ht="16.5" customHeight="1">
      <c r="B352" s="135"/>
      <c r="C352" s="164" t="s">
        <v>676</v>
      </c>
      <c r="D352" s="164" t="s">
        <v>175</v>
      </c>
      <c r="E352" s="165" t="s">
        <v>677</v>
      </c>
      <c r="F352" s="166" t="s">
        <v>678</v>
      </c>
      <c r="G352" s="167" t="s">
        <v>378</v>
      </c>
      <c r="H352" s="168">
        <v>3</v>
      </c>
      <c r="I352" s="169"/>
      <c r="J352" s="170">
        <f>ROUND(I352*H352,2)</f>
        <v>0</v>
      </c>
      <c r="K352" s="166" t="s">
        <v>168</v>
      </c>
      <c r="L352" s="171"/>
      <c r="M352" s="172" t="s">
        <v>1</v>
      </c>
      <c r="N352" s="173" t="s">
        <v>42</v>
      </c>
      <c r="P352" s="145">
        <f>O352*H352</f>
        <v>0</v>
      </c>
      <c r="Q352" s="145">
        <v>0.00027</v>
      </c>
      <c r="R352" s="145">
        <f>Q352*H352</f>
        <v>0.00081</v>
      </c>
      <c r="S352" s="145">
        <v>0</v>
      </c>
      <c r="T352" s="146">
        <f>S352*H352</f>
        <v>0</v>
      </c>
      <c r="AR352" s="147" t="s">
        <v>327</v>
      </c>
      <c r="AT352" s="147" t="s">
        <v>175</v>
      </c>
      <c r="AU352" s="147" t="s">
        <v>85</v>
      </c>
      <c r="AY352" s="16" t="s">
        <v>161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6" t="s">
        <v>81</v>
      </c>
      <c r="BK352" s="148">
        <f>ROUND(I352*H352,2)</f>
        <v>0</v>
      </c>
      <c r="BL352" s="16" t="s">
        <v>238</v>
      </c>
      <c r="BM352" s="147" t="s">
        <v>679</v>
      </c>
    </row>
    <row r="353" spans="2:65" s="1" customFormat="1" ht="24.2" customHeight="1">
      <c r="B353" s="135"/>
      <c r="C353" s="136" t="s">
        <v>680</v>
      </c>
      <c r="D353" s="136" t="s">
        <v>164</v>
      </c>
      <c r="E353" s="137" t="s">
        <v>681</v>
      </c>
      <c r="F353" s="138" t="s">
        <v>682</v>
      </c>
      <c r="G353" s="139" t="s">
        <v>378</v>
      </c>
      <c r="H353" s="140">
        <v>1</v>
      </c>
      <c r="I353" s="141"/>
      <c r="J353" s="142">
        <f>ROUND(I353*H353,2)</f>
        <v>0</v>
      </c>
      <c r="K353" s="138" t="s">
        <v>168</v>
      </c>
      <c r="L353" s="31"/>
      <c r="M353" s="143" t="s">
        <v>1</v>
      </c>
      <c r="N353" s="144" t="s">
        <v>42</v>
      </c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AR353" s="147" t="s">
        <v>238</v>
      </c>
      <c r="AT353" s="147" t="s">
        <v>164</v>
      </c>
      <c r="AU353" s="147" t="s">
        <v>85</v>
      </c>
      <c r="AY353" s="16" t="s">
        <v>161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6" t="s">
        <v>81</v>
      </c>
      <c r="BK353" s="148">
        <f>ROUND(I353*H353,2)</f>
        <v>0</v>
      </c>
      <c r="BL353" s="16" t="s">
        <v>238</v>
      </c>
      <c r="BM353" s="147" t="s">
        <v>683</v>
      </c>
    </row>
    <row r="354" spans="2:65" s="1" customFormat="1" ht="37.9" customHeight="1">
      <c r="B354" s="135"/>
      <c r="C354" s="136" t="s">
        <v>684</v>
      </c>
      <c r="D354" s="136" t="s">
        <v>164</v>
      </c>
      <c r="E354" s="137" t="s">
        <v>685</v>
      </c>
      <c r="F354" s="138" t="s">
        <v>686</v>
      </c>
      <c r="G354" s="139" t="s">
        <v>378</v>
      </c>
      <c r="H354" s="140">
        <v>4</v>
      </c>
      <c r="I354" s="141"/>
      <c r="J354" s="142">
        <f>ROUND(I354*H354,2)</f>
        <v>0</v>
      </c>
      <c r="K354" s="138" t="s">
        <v>168</v>
      </c>
      <c r="L354" s="31"/>
      <c r="M354" s="143" t="s">
        <v>1</v>
      </c>
      <c r="N354" s="144" t="s">
        <v>42</v>
      </c>
      <c r="P354" s="145">
        <f>O354*H354</f>
        <v>0</v>
      </c>
      <c r="Q354" s="145">
        <v>0.002</v>
      </c>
      <c r="R354" s="145">
        <f>Q354*H354</f>
        <v>0.008</v>
      </c>
      <c r="S354" s="145">
        <v>0</v>
      </c>
      <c r="T354" s="146">
        <f>S354*H354</f>
        <v>0</v>
      </c>
      <c r="AR354" s="147" t="s">
        <v>238</v>
      </c>
      <c r="AT354" s="147" t="s">
        <v>164</v>
      </c>
      <c r="AU354" s="147" t="s">
        <v>85</v>
      </c>
      <c r="AY354" s="16" t="s">
        <v>161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6" t="s">
        <v>81</v>
      </c>
      <c r="BK354" s="148">
        <f>ROUND(I354*H354,2)</f>
        <v>0</v>
      </c>
      <c r="BL354" s="16" t="s">
        <v>238</v>
      </c>
      <c r="BM354" s="147" t="s">
        <v>687</v>
      </c>
    </row>
    <row r="355" spans="2:65" s="1" customFormat="1" ht="24.2" customHeight="1">
      <c r="B355" s="135"/>
      <c r="C355" s="136" t="s">
        <v>688</v>
      </c>
      <c r="D355" s="136" t="s">
        <v>164</v>
      </c>
      <c r="E355" s="137" t="s">
        <v>689</v>
      </c>
      <c r="F355" s="138" t="s">
        <v>690</v>
      </c>
      <c r="G355" s="139" t="s">
        <v>378</v>
      </c>
      <c r="H355" s="140">
        <v>6</v>
      </c>
      <c r="I355" s="141"/>
      <c r="J355" s="142">
        <f>ROUND(I355*H355,2)</f>
        <v>0</v>
      </c>
      <c r="K355" s="138" t="s">
        <v>1</v>
      </c>
      <c r="L355" s="31"/>
      <c r="M355" s="143" t="s">
        <v>1</v>
      </c>
      <c r="N355" s="144" t="s">
        <v>42</v>
      </c>
      <c r="P355" s="145">
        <f>O355*H355</f>
        <v>0</v>
      </c>
      <c r="Q355" s="145">
        <v>0</v>
      </c>
      <c r="R355" s="145">
        <f>Q355*H355</f>
        <v>0</v>
      </c>
      <c r="S355" s="145">
        <v>0</v>
      </c>
      <c r="T355" s="146">
        <f>S355*H355</f>
        <v>0</v>
      </c>
      <c r="AR355" s="147" t="s">
        <v>238</v>
      </c>
      <c r="AT355" s="147" t="s">
        <v>164</v>
      </c>
      <c r="AU355" s="147" t="s">
        <v>85</v>
      </c>
      <c r="AY355" s="16" t="s">
        <v>161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6" t="s">
        <v>81</v>
      </c>
      <c r="BK355" s="148">
        <f>ROUND(I355*H355,2)</f>
        <v>0</v>
      </c>
      <c r="BL355" s="16" t="s">
        <v>238</v>
      </c>
      <c r="BM355" s="147" t="s">
        <v>691</v>
      </c>
    </row>
    <row r="356" spans="2:65" s="1" customFormat="1" ht="24.2" customHeight="1">
      <c r="B356" s="135"/>
      <c r="C356" s="136" t="s">
        <v>692</v>
      </c>
      <c r="D356" s="136" t="s">
        <v>164</v>
      </c>
      <c r="E356" s="137" t="s">
        <v>693</v>
      </c>
      <c r="F356" s="138" t="s">
        <v>694</v>
      </c>
      <c r="G356" s="139" t="s">
        <v>378</v>
      </c>
      <c r="H356" s="140">
        <v>1</v>
      </c>
      <c r="I356" s="141"/>
      <c r="J356" s="142">
        <f>ROUND(I356*H356,2)</f>
        <v>0</v>
      </c>
      <c r="K356" s="138" t="s">
        <v>1</v>
      </c>
      <c r="L356" s="31"/>
      <c r="M356" s="143" t="s">
        <v>1</v>
      </c>
      <c r="N356" s="144" t="s">
        <v>42</v>
      </c>
      <c r="P356" s="145">
        <f>O356*H356</f>
        <v>0</v>
      </c>
      <c r="Q356" s="145">
        <v>0</v>
      </c>
      <c r="R356" s="145">
        <f>Q356*H356</f>
        <v>0</v>
      </c>
      <c r="S356" s="145">
        <v>0</v>
      </c>
      <c r="T356" s="146">
        <f>S356*H356</f>
        <v>0</v>
      </c>
      <c r="AR356" s="147" t="s">
        <v>238</v>
      </c>
      <c r="AT356" s="147" t="s">
        <v>164</v>
      </c>
      <c r="AU356" s="147" t="s">
        <v>85</v>
      </c>
      <c r="AY356" s="16" t="s">
        <v>161</v>
      </c>
      <c r="BE356" s="148">
        <f>IF(N356="základní",J356,0)</f>
        <v>0</v>
      </c>
      <c r="BF356" s="148">
        <f>IF(N356="snížená",J356,0)</f>
        <v>0</v>
      </c>
      <c r="BG356" s="148">
        <f>IF(N356="zákl. přenesená",J356,0)</f>
        <v>0</v>
      </c>
      <c r="BH356" s="148">
        <f>IF(N356="sníž. přenesená",J356,0)</f>
        <v>0</v>
      </c>
      <c r="BI356" s="148">
        <f>IF(N356="nulová",J356,0)</f>
        <v>0</v>
      </c>
      <c r="BJ356" s="16" t="s">
        <v>81</v>
      </c>
      <c r="BK356" s="148">
        <f>ROUND(I356*H356,2)</f>
        <v>0</v>
      </c>
      <c r="BL356" s="16" t="s">
        <v>238</v>
      </c>
      <c r="BM356" s="147" t="s">
        <v>695</v>
      </c>
    </row>
    <row r="357" spans="2:65" s="1" customFormat="1" ht="24.2" customHeight="1">
      <c r="B357" s="135"/>
      <c r="C357" s="136" t="s">
        <v>696</v>
      </c>
      <c r="D357" s="136" t="s">
        <v>164</v>
      </c>
      <c r="E357" s="137" t="s">
        <v>697</v>
      </c>
      <c r="F357" s="138" t="s">
        <v>698</v>
      </c>
      <c r="G357" s="139" t="s">
        <v>378</v>
      </c>
      <c r="H357" s="140">
        <v>15</v>
      </c>
      <c r="I357" s="141"/>
      <c r="J357" s="142">
        <f>ROUND(I357*H357,2)</f>
        <v>0</v>
      </c>
      <c r="K357" s="138" t="s">
        <v>1</v>
      </c>
      <c r="L357" s="31"/>
      <c r="M357" s="143" t="s">
        <v>1</v>
      </c>
      <c r="N357" s="144" t="s">
        <v>42</v>
      </c>
      <c r="P357" s="145">
        <f>O357*H357</f>
        <v>0</v>
      </c>
      <c r="Q357" s="145">
        <v>0</v>
      </c>
      <c r="R357" s="145">
        <f>Q357*H357</f>
        <v>0</v>
      </c>
      <c r="S357" s="145">
        <v>0</v>
      </c>
      <c r="T357" s="146">
        <f>S357*H357</f>
        <v>0</v>
      </c>
      <c r="AR357" s="147" t="s">
        <v>238</v>
      </c>
      <c r="AT357" s="147" t="s">
        <v>164</v>
      </c>
      <c r="AU357" s="147" t="s">
        <v>85</v>
      </c>
      <c r="AY357" s="16" t="s">
        <v>161</v>
      </c>
      <c r="BE357" s="148">
        <f>IF(N357="základní",J357,0)</f>
        <v>0</v>
      </c>
      <c r="BF357" s="148">
        <f>IF(N357="snížená",J357,0)</f>
        <v>0</v>
      </c>
      <c r="BG357" s="148">
        <f>IF(N357="zákl. přenesená",J357,0)</f>
        <v>0</v>
      </c>
      <c r="BH357" s="148">
        <f>IF(N357="sníž. přenesená",J357,0)</f>
        <v>0</v>
      </c>
      <c r="BI357" s="148">
        <f>IF(N357="nulová",J357,0)</f>
        <v>0</v>
      </c>
      <c r="BJ357" s="16" t="s">
        <v>81</v>
      </c>
      <c r="BK357" s="148">
        <f>ROUND(I357*H357,2)</f>
        <v>0</v>
      </c>
      <c r="BL357" s="16" t="s">
        <v>238</v>
      </c>
      <c r="BM357" s="147" t="s">
        <v>699</v>
      </c>
    </row>
    <row r="358" spans="2:65" s="1" customFormat="1" ht="37.9" customHeight="1">
      <c r="B358" s="135"/>
      <c r="C358" s="136" t="s">
        <v>700</v>
      </c>
      <c r="D358" s="136" t="s">
        <v>164</v>
      </c>
      <c r="E358" s="137" t="s">
        <v>701</v>
      </c>
      <c r="F358" s="138" t="s">
        <v>702</v>
      </c>
      <c r="G358" s="139" t="s">
        <v>378</v>
      </c>
      <c r="H358" s="140">
        <v>1</v>
      </c>
      <c r="I358" s="141"/>
      <c r="J358" s="142">
        <f>ROUND(I358*H358,2)</f>
        <v>0</v>
      </c>
      <c r="K358" s="138" t="s">
        <v>1</v>
      </c>
      <c r="L358" s="31"/>
      <c r="M358" s="143" t="s">
        <v>1</v>
      </c>
      <c r="N358" s="144" t="s">
        <v>42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238</v>
      </c>
      <c r="AT358" s="147" t="s">
        <v>164</v>
      </c>
      <c r="AU358" s="147" t="s">
        <v>85</v>
      </c>
      <c r="AY358" s="16" t="s">
        <v>161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6" t="s">
        <v>81</v>
      </c>
      <c r="BK358" s="148">
        <f>ROUND(I358*H358,2)</f>
        <v>0</v>
      </c>
      <c r="BL358" s="16" t="s">
        <v>238</v>
      </c>
      <c r="BM358" s="147" t="s">
        <v>703</v>
      </c>
    </row>
    <row r="359" spans="2:65" s="1" customFormat="1" ht="16.5" customHeight="1">
      <c r="B359" s="135"/>
      <c r="C359" s="136" t="s">
        <v>704</v>
      </c>
      <c r="D359" s="136" t="s">
        <v>164</v>
      </c>
      <c r="E359" s="137" t="s">
        <v>705</v>
      </c>
      <c r="F359" s="138" t="s">
        <v>706</v>
      </c>
      <c r="G359" s="139" t="s">
        <v>492</v>
      </c>
      <c r="H359" s="140">
        <v>1</v>
      </c>
      <c r="I359" s="141"/>
      <c r="J359" s="142">
        <f>ROUND(I359*H359,2)</f>
        <v>0</v>
      </c>
      <c r="K359" s="138" t="s">
        <v>1</v>
      </c>
      <c r="L359" s="31"/>
      <c r="M359" s="143" t="s">
        <v>1</v>
      </c>
      <c r="N359" s="144" t="s">
        <v>42</v>
      </c>
      <c r="P359" s="145">
        <f>O359*H359</f>
        <v>0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AR359" s="147" t="s">
        <v>238</v>
      </c>
      <c r="AT359" s="147" t="s">
        <v>164</v>
      </c>
      <c r="AU359" s="147" t="s">
        <v>85</v>
      </c>
      <c r="AY359" s="16" t="s">
        <v>161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6" t="s">
        <v>81</v>
      </c>
      <c r="BK359" s="148">
        <f>ROUND(I359*H359,2)</f>
        <v>0</v>
      </c>
      <c r="BL359" s="16" t="s">
        <v>238</v>
      </c>
      <c r="BM359" s="147" t="s">
        <v>707</v>
      </c>
    </row>
    <row r="360" spans="2:65" s="1" customFormat="1" ht="24.2" customHeight="1">
      <c r="B360" s="135"/>
      <c r="C360" s="136" t="s">
        <v>708</v>
      </c>
      <c r="D360" s="136" t="s">
        <v>164</v>
      </c>
      <c r="E360" s="137" t="s">
        <v>709</v>
      </c>
      <c r="F360" s="138" t="s">
        <v>710</v>
      </c>
      <c r="G360" s="139" t="s">
        <v>167</v>
      </c>
      <c r="H360" s="140">
        <v>0.123</v>
      </c>
      <c r="I360" s="141"/>
      <c r="J360" s="142">
        <f>ROUND(I360*H360,2)</f>
        <v>0</v>
      </c>
      <c r="K360" s="138" t="s">
        <v>168</v>
      </c>
      <c r="L360" s="31"/>
      <c r="M360" s="143" t="s">
        <v>1</v>
      </c>
      <c r="N360" s="144" t="s">
        <v>42</v>
      </c>
      <c r="P360" s="145">
        <f>O360*H360</f>
        <v>0</v>
      </c>
      <c r="Q360" s="145">
        <v>0</v>
      </c>
      <c r="R360" s="145">
        <f>Q360*H360</f>
        <v>0</v>
      </c>
      <c r="S360" s="145">
        <v>0</v>
      </c>
      <c r="T360" s="146">
        <f>S360*H360</f>
        <v>0</v>
      </c>
      <c r="AR360" s="147" t="s">
        <v>238</v>
      </c>
      <c r="AT360" s="147" t="s">
        <v>164</v>
      </c>
      <c r="AU360" s="147" t="s">
        <v>85</v>
      </c>
      <c r="AY360" s="16" t="s">
        <v>161</v>
      </c>
      <c r="BE360" s="148">
        <f>IF(N360="základní",J360,0)</f>
        <v>0</v>
      </c>
      <c r="BF360" s="148">
        <f>IF(N360="snížená",J360,0)</f>
        <v>0</v>
      </c>
      <c r="BG360" s="148">
        <f>IF(N360="zákl. přenesená",J360,0)</f>
        <v>0</v>
      </c>
      <c r="BH360" s="148">
        <f>IF(N360="sníž. přenesená",J360,0)</f>
        <v>0</v>
      </c>
      <c r="BI360" s="148">
        <f>IF(N360="nulová",J360,0)</f>
        <v>0</v>
      </c>
      <c r="BJ360" s="16" t="s">
        <v>81</v>
      </c>
      <c r="BK360" s="148">
        <f>ROUND(I360*H360,2)</f>
        <v>0</v>
      </c>
      <c r="BL360" s="16" t="s">
        <v>238</v>
      </c>
      <c r="BM360" s="147" t="s">
        <v>711</v>
      </c>
    </row>
    <row r="361" spans="2:65" s="1" customFormat="1" ht="24.2" customHeight="1">
      <c r="B361" s="135"/>
      <c r="C361" s="136" t="s">
        <v>712</v>
      </c>
      <c r="D361" s="136" t="s">
        <v>164</v>
      </c>
      <c r="E361" s="137" t="s">
        <v>713</v>
      </c>
      <c r="F361" s="138" t="s">
        <v>714</v>
      </c>
      <c r="G361" s="139" t="s">
        <v>167</v>
      </c>
      <c r="H361" s="140">
        <v>0.123</v>
      </c>
      <c r="I361" s="141"/>
      <c r="J361" s="142">
        <f>ROUND(I361*H361,2)</f>
        <v>0</v>
      </c>
      <c r="K361" s="138" t="s">
        <v>168</v>
      </c>
      <c r="L361" s="31"/>
      <c r="M361" s="143" t="s">
        <v>1</v>
      </c>
      <c r="N361" s="144" t="s">
        <v>42</v>
      </c>
      <c r="P361" s="145">
        <f>O361*H361</f>
        <v>0</v>
      </c>
      <c r="Q361" s="145">
        <v>0</v>
      </c>
      <c r="R361" s="145">
        <f>Q361*H361</f>
        <v>0</v>
      </c>
      <c r="S361" s="145">
        <v>0</v>
      </c>
      <c r="T361" s="146">
        <f>S361*H361</f>
        <v>0</v>
      </c>
      <c r="AR361" s="147" t="s">
        <v>238</v>
      </c>
      <c r="AT361" s="147" t="s">
        <v>164</v>
      </c>
      <c r="AU361" s="147" t="s">
        <v>85</v>
      </c>
      <c r="AY361" s="16" t="s">
        <v>161</v>
      </c>
      <c r="BE361" s="148">
        <f>IF(N361="základní",J361,0)</f>
        <v>0</v>
      </c>
      <c r="BF361" s="148">
        <f>IF(N361="snížená",J361,0)</f>
        <v>0</v>
      </c>
      <c r="BG361" s="148">
        <f>IF(N361="zákl. přenesená",J361,0)</f>
        <v>0</v>
      </c>
      <c r="BH361" s="148">
        <f>IF(N361="sníž. přenesená",J361,0)</f>
        <v>0</v>
      </c>
      <c r="BI361" s="148">
        <f>IF(N361="nulová",J361,0)</f>
        <v>0</v>
      </c>
      <c r="BJ361" s="16" t="s">
        <v>81</v>
      </c>
      <c r="BK361" s="148">
        <f>ROUND(I361*H361,2)</f>
        <v>0</v>
      </c>
      <c r="BL361" s="16" t="s">
        <v>238</v>
      </c>
      <c r="BM361" s="147" t="s">
        <v>715</v>
      </c>
    </row>
    <row r="362" spans="2:63" s="11" customFormat="1" ht="22.9" customHeight="1">
      <c r="B362" s="123"/>
      <c r="D362" s="124" t="s">
        <v>76</v>
      </c>
      <c r="E362" s="133" t="s">
        <v>716</v>
      </c>
      <c r="F362" s="133" t="s">
        <v>717</v>
      </c>
      <c r="I362" s="126"/>
      <c r="J362" s="134">
        <f>BK362</f>
        <v>0</v>
      </c>
      <c r="L362" s="123"/>
      <c r="M362" s="128"/>
      <c r="P362" s="129">
        <f>SUM(P363:P402)</f>
        <v>0</v>
      </c>
      <c r="R362" s="129">
        <f>SUM(R363:R402)</f>
        <v>0.36562700000000004</v>
      </c>
      <c r="T362" s="130">
        <f>SUM(T363:T402)</f>
        <v>0</v>
      </c>
      <c r="AR362" s="124" t="s">
        <v>85</v>
      </c>
      <c r="AT362" s="131" t="s">
        <v>76</v>
      </c>
      <c r="AU362" s="131" t="s">
        <v>81</v>
      </c>
      <c r="AY362" s="124" t="s">
        <v>161</v>
      </c>
      <c r="BK362" s="132">
        <f>SUM(BK363:BK402)</f>
        <v>0</v>
      </c>
    </row>
    <row r="363" spans="2:65" s="1" customFormat="1" ht="24.2" customHeight="1">
      <c r="B363" s="135"/>
      <c r="C363" s="136" t="s">
        <v>718</v>
      </c>
      <c r="D363" s="136" t="s">
        <v>164</v>
      </c>
      <c r="E363" s="137" t="s">
        <v>719</v>
      </c>
      <c r="F363" s="138" t="s">
        <v>720</v>
      </c>
      <c r="G363" s="139" t="s">
        <v>378</v>
      </c>
      <c r="H363" s="140">
        <v>1</v>
      </c>
      <c r="I363" s="141"/>
      <c r="J363" s="142">
        <f>ROUND(I363*H363,2)</f>
        <v>0</v>
      </c>
      <c r="K363" s="138" t="s">
        <v>168</v>
      </c>
      <c r="L363" s="31"/>
      <c r="M363" s="143" t="s">
        <v>1</v>
      </c>
      <c r="N363" s="144" t="s">
        <v>42</v>
      </c>
      <c r="P363" s="145">
        <f>O363*H363</f>
        <v>0</v>
      </c>
      <c r="Q363" s="145">
        <v>0</v>
      </c>
      <c r="R363" s="145">
        <f>Q363*H363</f>
        <v>0</v>
      </c>
      <c r="S363" s="145">
        <v>0</v>
      </c>
      <c r="T363" s="146">
        <f>S363*H363</f>
        <v>0</v>
      </c>
      <c r="AR363" s="147" t="s">
        <v>238</v>
      </c>
      <c r="AT363" s="147" t="s">
        <v>164</v>
      </c>
      <c r="AU363" s="147" t="s">
        <v>85</v>
      </c>
      <c r="AY363" s="16" t="s">
        <v>161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6" t="s">
        <v>81</v>
      </c>
      <c r="BK363" s="148">
        <f>ROUND(I363*H363,2)</f>
        <v>0</v>
      </c>
      <c r="BL363" s="16" t="s">
        <v>238</v>
      </c>
      <c r="BM363" s="147" t="s">
        <v>721</v>
      </c>
    </row>
    <row r="364" spans="2:65" s="1" customFormat="1" ht="24.2" customHeight="1">
      <c r="B364" s="135"/>
      <c r="C364" s="164" t="s">
        <v>722</v>
      </c>
      <c r="D364" s="164" t="s">
        <v>175</v>
      </c>
      <c r="E364" s="165" t="s">
        <v>723</v>
      </c>
      <c r="F364" s="166" t="s">
        <v>724</v>
      </c>
      <c r="G364" s="167" t="s">
        <v>378</v>
      </c>
      <c r="H364" s="168">
        <v>1</v>
      </c>
      <c r="I364" s="169"/>
      <c r="J364" s="170">
        <f>ROUND(I364*H364,2)</f>
        <v>0</v>
      </c>
      <c r="K364" s="166" t="s">
        <v>168</v>
      </c>
      <c r="L364" s="171"/>
      <c r="M364" s="172" t="s">
        <v>1</v>
      </c>
      <c r="N364" s="173" t="s">
        <v>42</v>
      </c>
      <c r="P364" s="145">
        <f>O364*H364</f>
        <v>0</v>
      </c>
      <c r="Q364" s="145">
        <v>0.014</v>
      </c>
      <c r="R364" s="145">
        <f>Q364*H364</f>
        <v>0.014</v>
      </c>
      <c r="S364" s="145">
        <v>0</v>
      </c>
      <c r="T364" s="146">
        <f>S364*H364</f>
        <v>0</v>
      </c>
      <c r="AR364" s="147" t="s">
        <v>327</v>
      </c>
      <c r="AT364" s="147" t="s">
        <v>175</v>
      </c>
      <c r="AU364" s="147" t="s">
        <v>85</v>
      </c>
      <c r="AY364" s="16" t="s">
        <v>161</v>
      </c>
      <c r="BE364" s="148">
        <f>IF(N364="základní",J364,0)</f>
        <v>0</v>
      </c>
      <c r="BF364" s="148">
        <f>IF(N364="snížená",J364,0)</f>
        <v>0</v>
      </c>
      <c r="BG364" s="148">
        <f>IF(N364="zákl. přenesená",J364,0)</f>
        <v>0</v>
      </c>
      <c r="BH364" s="148">
        <f>IF(N364="sníž. přenesená",J364,0)</f>
        <v>0</v>
      </c>
      <c r="BI364" s="148">
        <f>IF(N364="nulová",J364,0)</f>
        <v>0</v>
      </c>
      <c r="BJ364" s="16" t="s">
        <v>81</v>
      </c>
      <c r="BK364" s="148">
        <f>ROUND(I364*H364,2)</f>
        <v>0</v>
      </c>
      <c r="BL364" s="16" t="s">
        <v>238</v>
      </c>
      <c r="BM364" s="147" t="s">
        <v>725</v>
      </c>
    </row>
    <row r="365" spans="2:47" s="1" customFormat="1" ht="12">
      <c r="B365" s="31"/>
      <c r="D365" s="150" t="s">
        <v>180</v>
      </c>
      <c r="F365" s="174" t="s">
        <v>726</v>
      </c>
      <c r="I365" s="175"/>
      <c r="L365" s="31"/>
      <c r="M365" s="176"/>
      <c r="T365" s="55"/>
      <c r="AT365" s="16" t="s">
        <v>180</v>
      </c>
      <c r="AU365" s="16" t="s">
        <v>85</v>
      </c>
    </row>
    <row r="366" spans="2:65" s="1" customFormat="1" ht="16.5" customHeight="1">
      <c r="B366" s="135"/>
      <c r="C366" s="136" t="s">
        <v>727</v>
      </c>
      <c r="D366" s="136" t="s">
        <v>164</v>
      </c>
      <c r="E366" s="137" t="s">
        <v>728</v>
      </c>
      <c r="F366" s="138" t="s">
        <v>729</v>
      </c>
      <c r="G366" s="139" t="s">
        <v>378</v>
      </c>
      <c r="H366" s="140">
        <v>7</v>
      </c>
      <c r="I366" s="141"/>
      <c r="J366" s="142">
        <f>ROUND(I366*H366,2)</f>
        <v>0</v>
      </c>
      <c r="K366" s="138" t="s">
        <v>168</v>
      </c>
      <c r="L366" s="31"/>
      <c r="M366" s="143" t="s">
        <v>1</v>
      </c>
      <c r="N366" s="144" t="s">
        <v>42</v>
      </c>
      <c r="P366" s="145">
        <f>O366*H366</f>
        <v>0</v>
      </c>
      <c r="Q366" s="145">
        <v>0</v>
      </c>
      <c r="R366" s="145">
        <f>Q366*H366</f>
        <v>0</v>
      </c>
      <c r="S366" s="145">
        <v>0</v>
      </c>
      <c r="T366" s="146">
        <f>S366*H366</f>
        <v>0</v>
      </c>
      <c r="AR366" s="147" t="s">
        <v>238</v>
      </c>
      <c r="AT366" s="147" t="s">
        <v>164</v>
      </c>
      <c r="AU366" s="147" t="s">
        <v>85</v>
      </c>
      <c r="AY366" s="16" t="s">
        <v>161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6" t="s">
        <v>81</v>
      </c>
      <c r="BK366" s="148">
        <f>ROUND(I366*H366,2)</f>
        <v>0</v>
      </c>
      <c r="BL366" s="16" t="s">
        <v>238</v>
      </c>
      <c r="BM366" s="147" t="s">
        <v>730</v>
      </c>
    </row>
    <row r="367" spans="2:65" s="1" customFormat="1" ht="21.75" customHeight="1">
      <c r="B367" s="135"/>
      <c r="C367" s="164" t="s">
        <v>731</v>
      </c>
      <c r="D367" s="164" t="s">
        <v>175</v>
      </c>
      <c r="E367" s="165" t="s">
        <v>732</v>
      </c>
      <c r="F367" s="166" t="s">
        <v>733</v>
      </c>
      <c r="G367" s="167" t="s">
        <v>378</v>
      </c>
      <c r="H367" s="168">
        <v>7</v>
      </c>
      <c r="I367" s="169"/>
      <c r="J367" s="170">
        <f>ROUND(I367*H367,2)</f>
        <v>0</v>
      </c>
      <c r="K367" s="166" t="s">
        <v>168</v>
      </c>
      <c r="L367" s="171"/>
      <c r="M367" s="172" t="s">
        <v>1</v>
      </c>
      <c r="N367" s="173" t="s">
        <v>42</v>
      </c>
      <c r="P367" s="145">
        <f>O367*H367</f>
        <v>0</v>
      </c>
      <c r="Q367" s="145">
        <v>0.0004</v>
      </c>
      <c r="R367" s="145">
        <f>Q367*H367</f>
        <v>0.0028</v>
      </c>
      <c r="S367" s="145">
        <v>0</v>
      </c>
      <c r="T367" s="146">
        <f>S367*H367</f>
        <v>0</v>
      </c>
      <c r="AR367" s="147" t="s">
        <v>327</v>
      </c>
      <c r="AT367" s="147" t="s">
        <v>175</v>
      </c>
      <c r="AU367" s="147" t="s">
        <v>85</v>
      </c>
      <c r="AY367" s="16" t="s">
        <v>161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6" t="s">
        <v>81</v>
      </c>
      <c r="BK367" s="148">
        <f>ROUND(I367*H367,2)</f>
        <v>0</v>
      </c>
      <c r="BL367" s="16" t="s">
        <v>238</v>
      </c>
      <c r="BM367" s="147" t="s">
        <v>734</v>
      </c>
    </row>
    <row r="368" spans="2:65" s="1" customFormat="1" ht="21.75" customHeight="1">
      <c r="B368" s="135"/>
      <c r="C368" s="136" t="s">
        <v>735</v>
      </c>
      <c r="D368" s="136" t="s">
        <v>164</v>
      </c>
      <c r="E368" s="137" t="s">
        <v>736</v>
      </c>
      <c r="F368" s="138" t="s">
        <v>737</v>
      </c>
      <c r="G368" s="139" t="s">
        <v>378</v>
      </c>
      <c r="H368" s="140">
        <v>4</v>
      </c>
      <c r="I368" s="141"/>
      <c r="J368" s="142">
        <f>ROUND(I368*H368,2)</f>
        <v>0</v>
      </c>
      <c r="K368" s="138" t="s">
        <v>168</v>
      </c>
      <c r="L368" s="31"/>
      <c r="M368" s="143" t="s">
        <v>1</v>
      </c>
      <c r="N368" s="144" t="s">
        <v>42</v>
      </c>
      <c r="P368" s="145">
        <f>O368*H368</f>
        <v>0</v>
      </c>
      <c r="Q368" s="145">
        <v>0</v>
      </c>
      <c r="R368" s="145">
        <f>Q368*H368</f>
        <v>0</v>
      </c>
      <c r="S368" s="145">
        <v>0</v>
      </c>
      <c r="T368" s="146">
        <f>S368*H368</f>
        <v>0</v>
      </c>
      <c r="AR368" s="147" t="s">
        <v>238</v>
      </c>
      <c r="AT368" s="147" t="s">
        <v>164</v>
      </c>
      <c r="AU368" s="147" t="s">
        <v>85</v>
      </c>
      <c r="AY368" s="16" t="s">
        <v>161</v>
      </c>
      <c r="BE368" s="148">
        <f>IF(N368="základní",J368,0)</f>
        <v>0</v>
      </c>
      <c r="BF368" s="148">
        <f>IF(N368="snížená",J368,0)</f>
        <v>0</v>
      </c>
      <c r="BG368" s="148">
        <f>IF(N368="zákl. přenesená",J368,0)</f>
        <v>0</v>
      </c>
      <c r="BH368" s="148">
        <f>IF(N368="sníž. přenesená",J368,0)</f>
        <v>0</v>
      </c>
      <c r="BI368" s="148">
        <f>IF(N368="nulová",J368,0)</f>
        <v>0</v>
      </c>
      <c r="BJ368" s="16" t="s">
        <v>81</v>
      </c>
      <c r="BK368" s="148">
        <f>ROUND(I368*H368,2)</f>
        <v>0</v>
      </c>
      <c r="BL368" s="16" t="s">
        <v>238</v>
      </c>
      <c r="BM368" s="147" t="s">
        <v>738</v>
      </c>
    </row>
    <row r="369" spans="2:65" s="1" customFormat="1" ht="21.75" customHeight="1">
      <c r="B369" s="135"/>
      <c r="C369" s="164" t="s">
        <v>739</v>
      </c>
      <c r="D369" s="164" t="s">
        <v>175</v>
      </c>
      <c r="E369" s="165" t="s">
        <v>740</v>
      </c>
      <c r="F369" s="166" t="s">
        <v>741</v>
      </c>
      <c r="G369" s="167" t="s">
        <v>378</v>
      </c>
      <c r="H369" s="168">
        <v>4</v>
      </c>
      <c r="I369" s="169"/>
      <c r="J369" s="170">
        <f>ROUND(I369*H369,2)</f>
        <v>0</v>
      </c>
      <c r="K369" s="166" t="s">
        <v>168</v>
      </c>
      <c r="L369" s="171"/>
      <c r="M369" s="172" t="s">
        <v>1</v>
      </c>
      <c r="N369" s="173" t="s">
        <v>42</v>
      </c>
      <c r="P369" s="145">
        <f>O369*H369</f>
        <v>0</v>
      </c>
      <c r="Q369" s="145">
        <v>0.0006</v>
      </c>
      <c r="R369" s="145">
        <f>Q369*H369</f>
        <v>0.0024</v>
      </c>
      <c r="S369" s="145">
        <v>0</v>
      </c>
      <c r="T369" s="146">
        <f>S369*H369</f>
        <v>0</v>
      </c>
      <c r="AR369" s="147" t="s">
        <v>327</v>
      </c>
      <c r="AT369" s="147" t="s">
        <v>175</v>
      </c>
      <c r="AU369" s="147" t="s">
        <v>85</v>
      </c>
      <c r="AY369" s="16" t="s">
        <v>161</v>
      </c>
      <c r="BE369" s="148">
        <f>IF(N369="základní",J369,0)</f>
        <v>0</v>
      </c>
      <c r="BF369" s="148">
        <f>IF(N369="snížená",J369,0)</f>
        <v>0</v>
      </c>
      <c r="BG369" s="148">
        <f>IF(N369="zákl. přenesená",J369,0)</f>
        <v>0</v>
      </c>
      <c r="BH369" s="148">
        <f>IF(N369="sníž. přenesená",J369,0)</f>
        <v>0</v>
      </c>
      <c r="BI369" s="148">
        <f>IF(N369="nulová",J369,0)</f>
        <v>0</v>
      </c>
      <c r="BJ369" s="16" t="s">
        <v>81</v>
      </c>
      <c r="BK369" s="148">
        <f>ROUND(I369*H369,2)</f>
        <v>0</v>
      </c>
      <c r="BL369" s="16" t="s">
        <v>238</v>
      </c>
      <c r="BM369" s="147" t="s">
        <v>742</v>
      </c>
    </row>
    <row r="370" spans="2:65" s="1" customFormat="1" ht="21.75" customHeight="1">
      <c r="B370" s="135"/>
      <c r="C370" s="136" t="s">
        <v>743</v>
      </c>
      <c r="D370" s="136" t="s">
        <v>164</v>
      </c>
      <c r="E370" s="137" t="s">
        <v>744</v>
      </c>
      <c r="F370" s="138" t="s">
        <v>745</v>
      </c>
      <c r="G370" s="139" t="s">
        <v>378</v>
      </c>
      <c r="H370" s="140">
        <v>2</v>
      </c>
      <c r="I370" s="141"/>
      <c r="J370" s="142">
        <f>ROUND(I370*H370,2)</f>
        <v>0</v>
      </c>
      <c r="K370" s="138" t="s">
        <v>168</v>
      </c>
      <c r="L370" s="31"/>
      <c r="M370" s="143" t="s">
        <v>1</v>
      </c>
      <c r="N370" s="144" t="s">
        <v>42</v>
      </c>
      <c r="P370" s="145">
        <f>O370*H370</f>
        <v>0</v>
      </c>
      <c r="Q370" s="145">
        <v>0</v>
      </c>
      <c r="R370" s="145">
        <f>Q370*H370</f>
        <v>0</v>
      </c>
      <c r="S370" s="145">
        <v>0</v>
      </c>
      <c r="T370" s="146">
        <f>S370*H370</f>
        <v>0</v>
      </c>
      <c r="AR370" s="147" t="s">
        <v>238</v>
      </c>
      <c r="AT370" s="147" t="s">
        <v>164</v>
      </c>
      <c r="AU370" s="147" t="s">
        <v>85</v>
      </c>
      <c r="AY370" s="16" t="s">
        <v>161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6" t="s">
        <v>81</v>
      </c>
      <c r="BK370" s="148">
        <f>ROUND(I370*H370,2)</f>
        <v>0</v>
      </c>
      <c r="BL370" s="16" t="s">
        <v>238</v>
      </c>
      <c r="BM370" s="147" t="s">
        <v>746</v>
      </c>
    </row>
    <row r="371" spans="2:65" s="1" customFormat="1" ht="24.2" customHeight="1">
      <c r="B371" s="135"/>
      <c r="C371" s="164" t="s">
        <v>747</v>
      </c>
      <c r="D371" s="164" t="s">
        <v>175</v>
      </c>
      <c r="E371" s="165" t="s">
        <v>748</v>
      </c>
      <c r="F371" s="166" t="s">
        <v>749</v>
      </c>
      <c r="G371" s="167" t="s">
        <v>378</v>
      </c>
      <c r="H371" s="168">
        <v>2</v>
      </c>
      <c r="I371" s="169"/>
      <c r="J371" s="170">
        <f>ROUND(I371*H371,2)</f>
        <v>0</v>
      </c>
      <c r="K371" s="166" t="s">
        <v>168</v>
      </c>
      <c r="L371" s="171"/>
      <c r="M371" s="172" t="s">
        <v>1</v>
      </c>
      <c r="N371" s="173" t="s">
        <v>42</v>
      </c>
      <c r="P371" s="145">
        <f>O371*H371</f>
        <v>0</v>
      </c>
      <c r="Q371" s="145">
        <v>0.0013</v>
      </c>
      <c r="R371" s="145">
        <f>Q371*H371</f>
        <v>0.0026</v>
      </c>
      <c r="S371" s="145">
        <v>0</v>
      </c>
      <c r="T371" s="146">
        <f>S371*H371</f>
        <v>0</v>
      </c>
      <c r="AR371" s="147" t="s">
        <v>327</v>
      </c>
      <c r="AT371" s="147" t="s">
        <v>175</v>
      </c>
      <c r="AU371" s="147" t="s">
        <v>85</v>
      </c>
      <c r="AY371" s="16" t="s">
        <v>161</v>
      </c>
      <c r="BE371" s="148">
        <f>IF(N371="základní",J371,0)</f>
        <v>0</v>
      </c>
      <c r="BF371" s="148">
        <f>IF(N371="snížená",J371,0)</f>
        <v>0</v>
      </c>
      <c r="BG371" s="148">
        <f>IF(N371="zákl. přenesená",J371,0)</f>
        <v>0</v>
      </c>
      <c r="BH371" s="148">
        <f>IF(N371="sníž. přenesená",J371,0)</f>
        <v>0</v>
      </c>
      <c r="BI371" s="148">
        <f>IF(N371="nulová",J371,0)</f>
        <v>0</v>
      </c>
      <c r="BJ371" s="16" t="s">
        <v>81</v>
      </c>
      <c r="BK371" s="148">
        <f>ROUND(I371*H371,2)</f>
        <v>0</v>
      </c>
      <c r="BL371" s="16" t="s">
        <v>238</v>
      </c>
      <c r="BM371" s="147" t="s">
        <v>750</v>
      </c>
    </row>
    <row r="372" spans="2:65" s="1" customFormat="1" ht="24.2" customHeight="1">
      <c r="B372" s="135"/>
      <c r="C372" s="136" t="s">
        <v>751</v>
      </c>
      <c r="D372" s="136" t="s">
        <v>164</v>
      </c>
      <c r="E372" s="137" t="s">
        <v>752</v>
      </c>
      <c r="F372" s="138" t="s">
        <v>753</v>
      </c>
      <c r="G372" s="139" t="s">
        <v>378</v>
      </c>
      <c r="H372" s="140">
        <v>2</v>
      </c>
      <c r="I372" s="141"/>
      <c r="J372" s="142">
        <f>ROUND(I372*H372,2)</f>
        <v>0</v>
      </c>
      <c r="K372" s="138" t="s">
        <v>168</v>
      </c>
      <c r="L372" s="31"/>
      <c r="M372" s="143" t="s">
        <v>1</v>
      </c>
      <c r="N372" s="144" t="s">
        <v>42</v>
      </c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AR372" s="147" t="s">
        <v>238</v>
      </c>
      <c r="AT372" s="147" t="s">
        <v>164</v>
      </c>
      <c r="AU372" s="147" t="s">
        <v>85</v>
      </c>
      <c r="AY372" s="16" t="s">
        <v>161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6" t="s">
        <v>81</v>
      </c>
      <c r="BK372" s="148">
        <f>ROUND(I372*H372,2)</f>
        <v>0</v>
      </c>
      <c r="BL372" s="16" t="s">
        <v>238</v>
      </c>
      <c r="BM372" s="147" t="s">
        <v>754</v>
      </c>
    </row>
    <row r="373" spans="2:65" s="1" customFormat="1" ht="16.5" customHeight="1">
      <c r="B373" s="135"/>
      <c r="C373" s="164" t="s">
        <v>755</v>
      </c>
      <c r="D373" s="164" t="s">
        <v>175</v>
      </c>
      <c r="E373" s="165" t="s">
        <v>756</v>
      </c>
      <c r="F373" s="166" t="s">
        <v>757</v>
      </c>
      <c r="G373" s="167" t="s">
        <v>378</v>
      </c>
      <c r="H373" s="168">
        <v>2</v>
      </c>
      <c r="I373" s="169"/>
      <c r="J373" s="170">
        <f>ROUND(I373*H373,2)</f>
        <v>0</v>
      </c>
      <c r="K373" s="166" t="s">
        <v>168</v>
      </c>
      <c r="L373" s="171"/>
      <c r="M373" s="172" t="s">
        <v>1</v>
      </c>
      <c r="N373" s="173" t="s">
        <v>42</v>
      </c>
      <c r="P373" s="145">
        <f>O373*H373</f>
        <v>0</v>
      </c>
      <c r="Q373" s="145">
        <v>0.0019</v>
      </c>
      <c r="R373" s="145">
        <f>Q373*H373</f>
        <v>0.0038</v>
      </c>
      <c r="S373" s="145">
        <v>0</v>
      </c>
      <c r="T373" s="146">
        <f>S373*H373</f>
        <v>0</v>
      </c>
      <c r="AR373" s="147" t="s">
        <v>327</v>
      </c>
      <c r="AT373" s="147" t="s">
        <v>175</v>
      </c>
      <c r="AU373" s="147" t="s">
        <v>85</v>
      </c>
      <c r="AY373" s="16" t="s">
        <v>161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6" t="s">
        <v>81</v>
      </c>
      <c r="BK373" s="148">
        <f>ROUND(I373*H373,2)</f>
        <v>0</v>
      </c>
      <c r="BL373" s="16" t="s">
        <v>238</v>
      </c>
      <c r="BM373" s="147" t="s">
        <v>758</v>
      </c>
    </row>
    <row r="374" spans="2:65" s="1" customFormat="1" ht="33" customHeight="1">
      <c r="B374" s="135"/>
      <c r="C374" s="136" t="s">
        <v>759</v>
      </c>
      <c r="D374" s="136" t="s">
        <v>164</v>
      </c>
      <c r="E374" s="137" t="s">
        <v>760</v>
      </c>
      <c r="F374" s="138" t="s">
        <v>761</v>
      </c>
      <c r="G374" s="139" t="s">
        <v>316</v>
      </c>
      <c r="H374" s="140">
        <v>1.2</v>
      </c>
      <c r="I374" s="141"/>
      <c r="J374" s="142">
        <f>ROUND(I374*H374,2)</f>
        <v>0</v>
      </c>
      <c r="K374" s="138" t="s">
        <v>168</v>
      </c>
      <c r="L374" s="31"/>
      <c r="M374" s="143" t="s">
        <v>1</v>
      </c>
      <c r="N374" s="144" t="s">
        <v>42</v>
      </c>
      <c r="P374" s="145">
        <f>O374*H374</f>
        <v>0</v>
      </c>
      <c r="Q374" s="145">
        <v>0.05654</v>
      </c>
      <c r="R374" s="145">
        <f>Q374*H374</f>
        <v>0.06784799999999999</v>
      </c>
      <c r="S374" s="145">
        <v>0</v>
      </c>
      <c r="T374" s="146">
        <f>S374*H374</f>
        <v>0</v>
      </c>
      <c r="AR374" s="147" t="s">
        <v>238</v>
      </c>
      <c r="AT374" s="147" t="s">
        <v>164</v>
      </c>
      <c r="AU374" s="147" t="s">
        <v>85</v>
      </c>
      <c r="AY374" s="16" t="s">
        <v>161</v>
      </c>
      <c r="BE374" s="148">
        <f>IF(N374="základní",J374,0)</f>
        <v>0</v>
      </c>
      <c r="BF374" s="148">
        <f>IF(N374="snížená",J374,0)</f>
        <v>0</v>
      </c>
      <c r="BG374" s="148">
        <f>IF(N374="zákl. přenesená",J374,0)</f>
        <v>0</v>
      </c>
      <c r="BH374" s="148">
        <f>IF(N374="sníž. přenesená",J374,0)</f>
        <v>0</v>
      </c>
      <c r="BI374" s="148">
        <f>IF(N374="nulová",J374,0)</f>
        <v>0</v>
      </c>
      <c r="BJ374" s="16" t="s">
        <v>81</v>
      </c>
      <c r="BK374" s="148">
        <f>ROUND(I374*H374,2)</f>
        <v>0</v>
      </c>
      <c r="BL374" s="16" t="s">
        <v>238</v>
      </c>
      <c r="BM374" s="147" t="s">
        <v>762</v>
      </c>
    </row>
    <row r="375" spans="2:65" s="1" customFormat="1" ht="33" customHeight="1">
      <c r="B375" s="135"/>
      <c r="C375" s="136" t="s">
        <v>763</v>
      </c>
      <c r="D375" s="136" t="s">
        <v>164</v>
      </c>
      <c r="E375" s="137" t="s">
        <v>764</v>
      </c>
      <c r="F375" s="138" t="s">
        <v>765</v>
      </c>
      <c r="G375" s="139" t="s">
        <v>316</v>
      </c>
      <c r="H375" s="140">
        <v>1.2</v>
      </c>
      <c r="I375" s="141"/>
      <c r="J375" s="142">
        <f>ROUND(I375*H375,2)</f>
        <v>0</v>
      </c>
      <c r="K375" s="138" t="s">
        <v>168</v>
      </c>
      <c r="L375" s="31"/>
      <c r="M375" s="143" t="s">
        <v>1</v>
      </c>
      <c r="N375" s="144" t="s">
        <v>42</v>
      </c>
      <c r="P375" s="145">
        <f>O375*H375</f>
        <v>0</v>
      </c>
      <c r="Q375" s="145">
        <v>0.06859</v>
      </c>
      <c r="R375" s="145">
        <f>Q375*H375</f>
        <v>0.08230799999999999</v>
      </c>
      <c r="S375" s="145">
        <v>0</v>
      </c>
      <c r="T375" s="146">
        <f>S375*H375</f>
        <v>0</v>
      </c>
      <c r="AR375" s="147" t="s">
        <v>238</v>
      </c>
      <c r="AT375" s="147" t="s">
        <v>164</v>
      </c>
      <c r="AU375" s="147" t="s">
        <v>85</v>
      </c>
      <c r="AY375" s="16" t="s">
        <v>161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6" t="s">
        <v>81</v>
      </c>
      <c r="BK375" s="148">
        <f>ROUND(I375*H375,2)</f>
        <v>0</v>
      </c>
      <c r="BL375" s="16" t="s">
        <v>238</v>
      </c>
      <c r="BM375" s="147" t="s">
        <v>766</v>
      </c>
    </row>
    <row r="376" spans="2:65" s="1" customFormat="1" ht="33" customHeight="1">
      <c r="B376" s="135"/>
      <c r="C376" s="136" t="s">
        <v>767</v>
      </c>
      <c r="D376" s="136" t="s">
        <v>164</v>
      </c>
      <c r="E376" s="137" t="s">
        <v>768</v>
      </c>
      <c r="F376" s="138" t="s">
        <v>769</v>
      </c>
      <c r="G376" s="139" t="s">
        <v>316</v>
      </c>
      <c r="H376" s="140">
        <v>0.8</v>
      </c>
      <c r="I376" s="141"/>
      <c r="J376" s="142">
        <f>ROUND(I376*H376,2)</f>
        <v>0</v>
      </c>
      <c r="K376" s="138" t="s">
        <v>168</v>
      </c>
      <c r="L376" s="31"/>
      <c r="M376" s="143" t="s">
        <v>1</v>
      </c>
      <c r="N376" s="144" t="s">
        <v>42</v>
      </c>
      <c r="P376" s="145">
        <f>O376*H376</f>
        <v>0</v>
      </c>
      <c r="Q376" s="145">
        <v>0.09647</v>
      </c>
      <c r="R376" s="145">
        <f>Q376*H376</f>
        <v>0.07717600000000001</v>
      </c>
      <c r="S376" s="145">
        <v>0</v>
      </c>
      <c r="T376" s="146">
        <f>S376*H376</f>
        <v>0</v>
      </c>
      <c r="AR376" s="147" t="s">
        <v>238</v>
      </c>
      <c r="AT376" s="147" t="s">
        <v>164</v>
      </c>
      <c r="AU376" s="147" t="s">
        <v>85</v>
      </c>
      <c r="AY376" s="16" t="s">
        <v>161</v>
      </c>
      <c r="BE376" s="148">
        <f>IF(N376="základní",J376,0)</f>
        <v>0</v>
      </c>
      <c r="BF376" s="148">
        <f>IF(N376="snížená",J376,0)</f>
        <v>0</v>
      </c>
      <c r="BG376" s="148">
        <f>IF(N376="zákl. přenesená",J376,0)</f>
        <v>0</v>
      </c>
      <c r="BH376" s="148">
        <f>IF(N376="sníž. přenesená",J376,0)</f>
        <v>0</v>
      </c>
      <c r="BI376" s="148">
        <f>IF(N376="nulová",J376,0)</f>
        <v>0</v>
      </c>
      <c r="BJ376" s="16" t="s">
        <v>81</v>
      </c>
      <c r="BK376" s="148">
        <f>ROUND(I376*H376,2)</f>
        <v>0</v>
      </c>
      <c r="BL376" s="16" t="s">
        <v>238</v>
      </c>
      <c r="BM376" s="147" t="s">
        <v>770</v>
      </c>
    </row>
    <row r="377" spans="2:65" s="1" customFormat="1" ht="33" customHeight="1">
      <c r="B377" s="135"/>
      <c r="C377" s="136" t="s">
        <v>771</v>
      </c>
      <c r="D377" s="136" t="s">
        <v>164</v>
      </c>
      <c r="E377" s="137" t="s">
        <v>772</v>
      </c>
      <c r="F377" s="138" t="s">
        <v>773</v>
      </c>
      <c r="G377" s="139" t="s">
        <v>316</v>
      </c>
      <c r="H377" s="140">
        <v>7</v>
      </c>
      <c r="I377" s="141"/>
      <c r="J377" s="142">
        <f>ROUND(I377*H377,2)</f>
        <v>0</v>
      </c>
      <c r="K377" s="138" t="s">
        <v>168</v>
      </c>
      <c r="L377" s="31"/>
      <c r="M377" s="143" t="s">
        <v>1</v>
      </c>
      <c r="N377" s="144" t="s">
        <v>42</v>
      </c>
      <c r="P377" s="145">
        <f>O377*H377</f>
        <v>0</v>
      </c>
      <c r="Q377" s="145">
        <v>0</v>
      </c>
      <c r="R377" s="145">
        <f>Q377*H377</f>
        <v>0</v>
      </c>
      <c r="S377" s="145">
        <v>0</v>
      </c>
      <c r="T377" s="146">
        <f>S377*H377</f>
        <v>0</v>
      </c>
      <c r="AR377" s="147" t="s">
        <v>238</v>
      </c>
      <c r="AT377" s="147" t="s">
        <v>164</v>
      </c>
      <c r="AU377" s="147" t="s">
        <v>85</v>
      </c>
      <c r="AY377" s="16" t="s">
        <v>161</v>
      </c>
      <c r="BE377" s="148">
        <f>IF(N377="základní",J377,0)</f>
        <v>0</v>
      </c>
      <c r="BF377" s="148">
        <f>IF(N377="snížená",J377,0)</f>
        <v>0</v>
      </c>
      <c r="BG377" s="148">
        <f>IF(N377="zákl. přenesená",J377,0)</f>
        <v>0</v>
      </c>
      <c r="BH377" s="148">
        <f>IF(N377="sníž. přenesená",J377,0)</f>
        <v>0</v>
      </c>
      <c r="BI377" s="148">
        <f>IF(N377="nulová",J377,0)</f>
        <v>0</v>
      </c>
      <c r="BJ377" s="16" t="s">
        <v>81</v>
      </c>
      <c r="BK377" s="148">
        <f>ROUND(I377*H377,2)</f>
        <v>0</v>
      </c>
      <c r="BL377" s="16" t="s">
        <v>238</v>
      </c>
      <c r="BM377" s="147" t="s">
        <v>774</v>
      </c>
    </row>
    <row r="378" spans="2:65" s="1" customFormat="1" ht="16.5" customHeight="1">
      <c r="B378" s="135"/>
      <c r="C378" s="164" t="s">
        <v>775</v>
      </c>
      <c r="D378" s="164" t="s">
        <v>175</v>
      </c>
      <c r="E378" s="165" t="s">
        <v>776</v>
      </c>
      <c r="F378" s="166" t="s">
        <v>777</v>
      </c>
      <c r="G378" s="167" t="s">
        <v>316</v>
      </c>
      <c r="H378" s="168">
        <v>8.4</v>
      </c>
      <c r="I378" s="169"/>
      <c r="J378" s="170">
        <f>ROUND(I378*H378,2)</f>
        <v>0</v>
      </c>
      <c r="K378" s="166" t="s">
        <v>168</v>
      </c>
      <c r="L378" s="171"/>
      <c r="M378" s="172" t="s">
        <v>1</v>
      </c>
      <c r="N378" s="173" t="s">
        <v>42</v>
      </c>
      <c r="P378" s="145">
        <f>O378*H378</f>
        <v>0</v>
      </c>
      <c r="Q378" s="145">
        <v>0.0015</v>
      </c>
      <c r="R378" s="145">
        <f>Q378*H378</f>
        <v>0.0126</v>
      </c>
      <c r="S378" s="145">
        <v>0</v>
      </c>
      <c r="T378" s="146">
        <f>S378*H378</f>
        <v>0</v>
      </c>
      <c r="AR378" s="147" t="s">
        <v>327</v>
      </c>
      <c r="AT378" s="147" t="s">
        <v>175</v>
      </c>
      <c r="AU378" s="147" t="s">
        <v>85</v>
      </c>
      <c r="AY378" s="16" t="s">
        <v>161</v>
      </c>
      <c r="BE378" s="148">
        <f>IF(N378="základní",J378,0)</f>
        <v>0</v>
      </c>
      <c r="BF378" s="148">
        <f>IF(N378="snížená",J378,0)</f>
        <v>0</v>
      </c>
      <c r="BG378" s="148">
        <f>IF(N378="zákl. přenesená",J378,0)</f>
        <v>0</v>
      </c>
      <c r="BH378" s="148">
        <f>IF(N378="sníž. přenesená",J378,0)</f>
        <v>0</v>
      </c>
      <c r="BI378" s="148">
        <f>IF(N378="nulová",J378,0)</f>
        <v>0</v>
      </c>
      <c r="BJ378" s="16" t="s">
        <v>81</v>
      </c>
      <c r="BK378" s="148">
        <f>ROUND(I378*H378,2)</f>
        <v>0</v>
      </c>
      <c r="BL378" s="16" t="s">
        <v>238</v>
      </c>
      <c r="BM378" s="147" t="s">
        <v>778</v>
      </c>
    </row>
    <row r="379" spans="2:51" s="12" customFormat="1" ht="12">
      <c r="B379" s="149"/>
      <c r="D379" s="150" t="s">
        <v>171</v>
      </c>
      <c r="F379" s="152" t="s">
        <v>779</v>
      </c>
      <c r="H379" s="153">
        <v>8.4</v>
      </c>
      <c r="I379" s="154"/>
      <c r="L379" s="149"/>
      <c r="M379" s="155"/>
      <c r="T379" s="156"/>
      <c r="AT379" s="151" t="s">
        <v>171</v>
      </c>
      <c r="AU379" s="151" t="s">
        <v>85</v>
      </c>
      <c r="AV379" s="12" t="s">
        <v>85</v>
      </c>
      <c r="AW379" s="12" t="s">
        <v>3</v>
      </c>
      <c r="AX379" s="12" t="s">
        <v>81</v>
      </c>
      <c r="AY379" s="151" t="s">
        <v>161</v>
      </c>
    </row>
    <row r="380" spans="2:65" s="1" customFormat="1" ht="37.9" customHeight="1">
      <c r="B380" s="135"/>
      <c r="C380" s="136" t="s">
        <v>780</v>
      </c>
      <c r="D380" s="136" t="s">
        <v>164</v>
      </c>
      <c r="E380" s="137" t="s">
        <v>781</v>
      </c>
      <c r="F380" s="138" t="s">
        <v>782</v>
      </c>
      <c r="G380" s="139" t="s">
        <v>316</v>
      </c>
      <c r="H380" s="140">
        <v>9</v>
      </c>
      <c r="I380" s="141"/>
      <c r="J380" s="142">
        <f>ROUND(I380*H380,2)</f>
        <v>0</v>
      </c>
      <c r="K380" s="138" t="s">
        <v>168</v>
      </c>
      <c r="L380" s="31"/>
      <c r="M380" s="143" t="s">
        <v>1</v>
      </c>
      <c r="N380" s="144" t="s">
        <v>42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238</v>
      </c>
      <c r="AT380" s="147" t="s">
        <v>164</v>
      </c>
      <c r="AU380" s="147" t="s">
        <v>85</v>
      </c>
      <c r="AY380" s="16" t="s">
        <v>161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6" t="s">
        <v>81</v>
      </c>
      <c r="BK380" s="148">
        <f>ROUND(I380*H380,2)</f>
        <v>0</v>
      </c>
      <c r="BL380" s="16" t="s">
        <v>238</v>
      </c>
      <c r="BM380" s="147" t="s">
        <v>783</v>
      </c>
    </row>
    <row r="381" spans="2:65" s="1" customFormat="1" ht="16.5" customHeight="1">
      <c r="B381" s="135"/>
      <c r="C381" s="164" t="s">
        <v>784</v>
      </c>
      <c r="D381" s="164" t="s">
        <v>175</v>
      </c>
      <c r="E381" s="165" t="s">
        <v>785</v>
      </c>
      <c r="F381" s="166" t="s">
        <v>786</v>
      </c>
      <c r="G381" s="167" t="s">
        <v>316</v>
      </c>
      <c r="H381" s="168">
        <v>2.4</v>
      </c>
      <c r="I381" s="169"/>
      <c r="J381" s="170">
        <f>ROUND(I381*H381,2)</f>
        <v>0</v>
      </c>
      <c r="K381" s="166" t="s">
        <v>168</v>
      </c>
      <c r="L381" s="171"/>
      <c r="M381" s="172" t="s">
        <v>1</v>
      </c>
      <c r="N381" s="173" t="s">
        <v>42</v>
      </c>
      <c r="P381" s="145">
        <f>O381*H381</f>
        <v>0</v>
      </c>
      <c r="Q381" s="145">
        <v>0.0018</v>
      </c>
      <c r="R381" s="145">
        <f>Q381*H381</f>
        <v>0.00432</v>
      </c>
      <c r="S381" s="145">
        <v>0</v>
      </c>
      <c r="T381" s="146">
        <f>S381*H381</f>
        <v>0</v>
      </c>
      <c r="AR381" s="147" t="s">
        <v>327</v>
      </c>
      <c r="AT381" s="147" t="s">
        <v>175</v>
      </c>
      <c r="AU381" s="147" t="s">
        <v>85</v>
      </c>
      <c r="AY381" s="16" t="s">
        <v>161</v>
      </c>
      <c r="BE381" s="148">
        <f>IF(N381="základní",J381,0)</f>
        <v>0</v>
      </c>
      <c r="BF381" s="148">
        <f>IF(N381="snížená",J381,0)</f>
        <v>0</v>
      </c>
      <c r="BG381" s="148">
        <f>IF(N381="zákl. přenesená",J381,0)</f>
        <v>0</v>
      </c>
      <c r="BH381" s="148">
        <f>IF(N381="sníž. přenesená",J381,0)</f>
        <v>0</v>
      </c>
      <c r="BI381" s="148">
        <f>IF(N381="nulová",J381,0)</f>
        <v>0</v>
      </c>
      <c r="BJ381" s="16" t="s">
        <v>81</v>
      </c>
      <c r="BK381" s="148">
        <f>ROUND(I381*H381,2)</f>
        <v>0</v>
      </c>
      <c r="BL381" s="16" t="s">
        <v>238</v>
      </c>
      <c r="BM381" s="147" t="s">
        <v>787</v>
      </c>
    </row>
    <row r="382" spans="2:51" s="12" customFormat="1" ht="12">
      <c r="B382" s="149"/>
      <c r="D382" s="150" t="s">
        <v>171</v>
      </c>
      <c r="F382" s="152" t="s">
        <v>788</v>
      </c>
      <c r="H382" s="153">
        <v>2.4</v>
      </c>
      <c r="I382" s="154"/>
      <c r="L382" s="149"/>
      <c r="M382" s="155"/>
      <c r="T382" s="156"/>
      <c r="AT382" s="151" t="s">
        <v>171</v>
      </c>
      <c r="AU382" s="151" t="s">
        <v>85</v>
      </c>
      <c r="AV382" s="12" t="s">
        <v>85</v>
      </c>
      <c r="AW382" s="12" t="s">
        <v>3</v>
      </c>
      <c r="AX382" s="12" t="s">
        <v>81</v>
      </c>
      <c r="AY382" s="151" t="s">
        <v>161</v>
      </c>
    </row>
    <row r="383" spans="2:65" s="1" customFormat="1" ht="16.5" customHeight="1">
      <c r="B383" s="135"/>
      <c r="C383" s="164" t="s">
        <v>789</v>
      </c>
      <c r="D383" s="164" t="s">
        <v>175</v>
      </c>
      <c r="E383" s="165" t="s">
        <v>790</v>
      </c>
      <c r="F383" s="166" t="s">
        <v>791</v>
      </c>
      <c r="G383" s="167" t="s">
        <v>316</v>
      </c>
      <c r="H383" s="168">
        <v>6</v>
      </c>
      <c r="I383" s="169"/>
      <c r="J383" s="170">
        <f>ROUND(I383*H383,2)</f>
        <v>0</v>
      </c>
      <c r="K383" s="166" t="s">
        <v>168</v>
      </c>
      <c r="L383" s="171"/>
      <c r="M383" s="172" t="s">
        <v>1</v>
      </c>
      <c r="N383" s="173" t="s">
        <v>42</v>
      </c>
      <c r="P383" s="145">
        <f>O383*H383</f>
        <v>0</v>
      </c>
      <c r="Q383" s="145">
        <v>0.0021</v>
      </c>
      <c r="R383" s="145">
        <f>Q383*H383</f>
        <v>0.0126</v>
      </c>
      <c r="S383" s="145">
        <v>0</v>
      </c>
      <c r="T383" s="146">
        <f>S383*H383</f>
        <v>0</v>
      </c>
      <c r="AR383" s="147" t="s">
        <v>327</v>
      </c>
      <c r="AT383" s="147" t="s">
        <v>175</v>
      </c>
      <c r="AU383" s="147" t="s">
        <v>85</v>
      </c>
      <c r="AY383" s="16" t="s">
        <v>161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6" t="s">
        <v>81</v>
      </c>
      <c r="BK383" s="148">
        <f>ROUND(I383*H383,2)</f>
        <v>0</v>
      </c>
      <c r="BL383" s="16" t="s">
        <v>238</v>
      </c>
      <c r="BM383" s="147" t="s">
        <v>792</v>
      </c>
    </row>
    <row r="384" spans="2:51" s="12" customFormat="1" ht="12">
      <c r="B384" s="149"/>
      <c r="D384" s="150" t="s">
        <v>171</v>
      </c>
      <c r="F384" s="152" t="s">
        <v>793</v>
      </c>
      <c r="H384" s="153">
        <v>6</v>
      </c>
      <c r="I384" s="154"/>
      <c r="L384" s="149"/>
      <c r="M384" s="155"/>
      <c r="T384" s="156"/>
      <c r="AT384" s="151" t="s">
        <v>171</v>
      </c>
      <c r="AU384" s="151" t="s">
        <v>85</v>
      </c>
      <c r="AV384" s="12" t="s">
        <v>85</v>
      </c>
      <c r="AW384" s="12" t="s">
        <v>3</v>
      </c>
      <c r="AX384" s="12" t="s">
        <v>81</v>
      </c>
      <c r="AY384" s="151" t="s">
        <v>161</v>
      </c>
    </row>
    <row r="385" spans="2:65" s="1" customFormat="1" ht="16.5" customHeight="1">
      <c r="B385" s="135"/>
      <c r="C385" s="164" t="s">
        <v>794</v>
      </c>
      <c r="D385" s="164" t="s">
        <v>175</v>
      </c>
      <c r="E385" s="165" t="s">
        <v>795</v>
      </c>
      <c r="F385" s="166" t="s">
        <v>796</v>
      </c>
      <c r="G385" s="167" t="s">
        <v>316</v>
      </c>
      <c r="H385" s="168">
        <v>2.4</v>
      </c>
      <c r="I385" s="169"/>
      <c r="J385" s="170">
        <f>ROUND(I385*H385,2)</f>
        <v>0</v>
      </c>
      <c r="K385" s="166" t="s">
        <v>168</v>
      </c>
      <c r="L385" s="171"/>
      <c r="M385" s="172" t="s">
        <v>1</v>
      </c>
      <c r="N385" s="173" t="s">
        <v>42</v>
      </c>
      <c r="P385" s="145">
        <f>O385*H385</f>
        <v>0</v>
      </c>
      <c r="Q385" s="145">
        <v>0.0023</v>
      </c>
      <c r="R385" s="145">
        <f>Q385*H385</f>
        <v>0.00552</v>
      </c>
      <c r="S385" s="145">
        <v>0</v>
      </c>
      <c r="T385" s="146">
        <f>S385*H385</f>
        <v>0</v>
      </c>
      <c r="AR385" s="147" t="s">
        <v>327</v>
      </c>
      <c r="AT385" s="147" t="s">
        <v>175</v>
      </c>
      <c r="AU385" s="147" t="s">
        <v>85</v>
      </c>
      <c r="AY385" s="16" t="s">
        <v>161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6" t="s">
        <v>81</v>
      </c>
      <c r="BK385" s="148">
        <f>ROUND(I385*H385,2)</f>
        <v>0</v>
      </c>
      <c r="BL385" s="16" t="s">
        <v>238</v>
      </c>
      <c r="BM385" s="147" t="s">
        <v>797</v>
      </c>
    </row>
    <row r="386" spans="2:51" s="12" customFormat="1" ht="12">
      <c r="B386" s="149"/>
      <c r="D386" s="150" t="s">
        <v>171</v>
      </c>
      <c r="F386" s="152" t="s">
        <v>788</v>
      </c>
      <c r="H386" s="153">
        <v>2.4</v>
      </c>
      <c r="I386" s="154"/>
      <c r="L386" s="149"/>
      <c r="M386" s="155"/>
      <c r="T386" s="156"/>
      <c r="AT386" s="151" t="s">
        <v>171</v>
      </c>
      <c r="AU386" s="151" t="s">
        <v>85</v>
      </c>
      <c r="AV386" s="12" t="s">
        <v>85</v>
      </c>
      <c r="AW386" s="12" t="s">
        <v>3</v>
      </c>
      <c r="AX386" s="12" t="s">
        <v>81</v>
      </c>
      <c r="AY386" s="151" t="s">
        <v>161</v>
      </c>
    </row>
    <row r="387" spans="2:65" s="1" customFormat="1" ht="37.9" customHeight="1">
      <c r="B387" s="135"/>
      <c r="C387" s="136" t="s">
        <v>798</v>
      </c>
      <c r="D387" s="136" t="s">
        <v>164</v>
      </c>
      <c r="E387" s="137" t="s">
        <v>799</v>
      </c>
      <c r="F387" s="138" t="s">
        <v>800</v>
      </c>
      <c r="G387" s="139" t="s">
        <v>316</v>
      </c>
      <c r="H387" s="140">
        <v>3</v>
      </c>
      <c r="I387" s="141"/>
      <c r="J387" s="142">
        <f>ROUND(I387*H387,2)</f>
        <v>0</v>
      </c>
      <c r="K387" s="138" t="s">
        <v>168</v>
      </c>
      <c r="L387" s="31"/>
      <c r="M387" s="143" t="s">
        <v>1</v>
      </c>
      <c r="N387" s="144" t="s">
        <v>42</v>
      </c>
      <c r="P387" s="145">
        <f>O387*H387</f>
        <v>0</v>
      </c>
      <c r="Q387" s="145">
        <v>0</v>
      </c>
      <c r="R387" s="145">
        <f>Q387*H387</f>
        <v>0</v>
      </c>
      <c r="S387" s="145">
        <v>0</v>
      </c>
      <c r="T387" s="146">
        <f>S387*H387</f>
        <v>0</v>
      </c>
      <c r="AR387" s="147" t="s">
        <v>238</v>
      </c>
      <c r="AT387" s="147" t="s">
        <v>164</v>
      </c>
      <c r="AU387" s="147" t="s">
        <v>85</v>
      </c>
      <c r="AY387" s="16" t="s">
        <v>161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6" t="s">
        <v>81</v>
      </c>
      <c r="BK387" s="148">
        <f>ROUND(I387*H387,2)</f>
        <v>0</v>
      </c>
      <c r="BL387" s="16" t="s">
        <v>238</v>
      </c>
      <c r="BM387" s="147" t="s">
        <v>801</v>
      </c>
    </row>
    <row r="388" spans="2:65" s="1" customFormat="1" ht="16.5" customHeight="1">
      <c r="B388" s="135"/>
      <c r="C388" s="164" t="s">
        <v>802</v>
      </c>
      <c r="D388" s="164" t="s">
        <v>175</v>
      </c>
      <c r="E388" s="165" t="s">
        <v>803</v>
      </c>
      <c r="F388" s="166" t="s">
        <v>804</v>
      </c>
      <c r="G388" s="167" t="s">
        <v>316</v>
      </c>
      <c r="H388" s="168">
        <v>3.6</v>
      </c>
      <c r="I388" s="169"/>
      <c r="J388" s="170">
        <f>ROUND(I388*H388,2)</f>
        <v>0</v>
      </c>
      <c r="K388" s="166" t="s">
        <v>168</v>
      </c>
      <c r="L388" s="171"/>
      <c r="M388" s="172" t="s">
        <v>1</v>
      </c>
      <c r="N388" s="173" t="s">
        <v>42</v>
      </c>
      <c r="P388" s="145">
        <f>O388*H388</f>
        <v>0</v>
      </c>
      <c r="Q388" s="145">
        <v>0.0032</v>
      </c>
      <c r="R388" s="145">
        <f>Q388*H388</f>
        <v>0.01152</v>
      </c>
      <c r="S388" s="145">
        <v>0</v>
      </c>
      <c r="T388" s="146">
        <f>S388*H388</f>
        <v>0</v>
      </c>
      <c r="AR388" s="147" t="s">
        <v>327</v>
      </c>
      <c r="AT388" s="147" t="s">
        <v>175</v>
      </c>
      <c r="AU388" s="147" t="s">
        <v>85</v>
      </c>
      <c r="AY388" s="16" t="s">
        <v>161</v>
      </c>
      <c r="BE388" s="148">
        <f>IF(N388="základní",J388,0)</f>
        <v>0</v>
      </c>
      <c r="BF388" s="148">
        <f>IF(N388="snížená",J388,0)</f>
        <v>0</v>
      </c>
      <c r="BG388" s="148">
        <f>IF(N388="zákl. přenesená",J388,0)</f>
        <v>0</v>
      </c>
      <c r="BH388" s="148">
        <f>IF(N388="sníž. přenesená",J388,0)</f>
        <v>0</v>
      </c>
      <c r="BI388" s="148">
        <f>IF(N388="nulová",J388,0)</f>
        <v>0</v>
      </c>
      <c r="BJ388" s="16" t="s">
        <v>81</v>
      </c>
      <c r="BK388" s="148">
        <f>ROUND(I388*H388,2)</f>
        <v>0</v>
      </c>
      <c r="BL388" s="16" t="s">
        <v>238</v>
      </c>
      <c r="BM388" s="147" t="s">
        <v>805</v>
      </c>
    </row>
    <row r="389" spans="2:51" s="12" customFormat="1" ht="12">
      <c r="B389" s="149"/>
      <c r="D389" s="150" t="s">
        <v>171</v>
      </c>
      <c r="F389" s="152" t="s">
        <v>806</v>
      </c>
      <c r="H389" s="153">
        <v>3.6</v>
      </c>
      <c r="I389" s="154"/>
      <c r="L389" s="149"/>
      <c r="M389" s="155"/>
      <c r="T389" s="156"/>
      <c r="AT389" s="151" t="s">
        <v>171</v>
      </c>
      <c r="AU389" s="151" t="s">
        <v>85</v>
      </c>
      <c r="AV389" s="12" t="s">
        <v>85</v>
      </c>
      <c r="AW389" s="12" t="s">
        <v>3</v>
      </c>
      <c r="AX389" s="12" t="s">
        <v>81</v>
      </c>
      <c r="AY389" s="151" t="s">
        <v>161</v>
      </c>
    </row>
    <row r="390" spans="2:65" s="1" customFormat="1" ht="37.9" customHeight="1">
      <c r="B390" s="135"/>
      <c r="C390" s="136" t="s">
        <v>807</v>
      </c>
      <c r="D390" s="136" t="s">
        <v>164</v>
      </c>
      <c r="E390" s="137" t="s">
        <v>808</v>
      </c>
      <c r="F390" s="138" t="s">
        <v>809</v>
      </c>
      <c r="G390" s="139" t="s">
        <v>316</v>
      </c>
      <c r="H390" s="140">
        <v>1.5</v>
      </c>
      <c r="I390" s="141"/>
      <c r="J390" s="142">
        <f>ROUND(I390*H390,2)</f>
        <v>0</v>
      </c>
      <c r="K390" s="138" t="s">
        <v>168</v>
      </c>
      <c r="L390" s="31"/>
      <c r="M390" s="143" t="s">
        <v>1</v>
      </c>
      <c r="N390" s="144" t="s">
        <v>42</v>
      </c>
      <c r="P390" s="145">
        <f>O390*H390</f>
        <v>0</v>
      </c>
      <c r="Q390" s="145">
        <v>0</v>
      </c>
      <c r="R390" s="145">
        <f>Q390*H390</f>
        <v>0</v>
      </c>
      <c r="S390" s="145">
        <v>0</v>
      </c>
      <c r="T390" s="146">
        <f>S390*H390</f>
        <v>0</v>
      </c>
      <c r="AR390" s="147" t="s">
        <v>238</v>
      </c>
      <c r="AT390" s="147" t="s">
        <v>164</v>
      </c>
      <c r="AU390" s="147" t="s">
        <v>85</v>
      </c>
      <c r="AY390" s="16" t="s">
        <v>161</v>
      </c>
      <c r="BE390" s="148">
        <f>IF(N390="základní",J390,0)</f>
        <v>0</v>
      </c>
      <c r="BF390" s="148">
        <f>IF(N390="snížená",J390,0)</f>
        <v>0</v>
      </c>
      <c r="BG390" s="148">
        <f>IF(N390="zákl. přenesená",J390,0)</f>
        <v>0</v>
      </c>
      <c r="BH390" s="148">
        <f>IF(N390="sníž. přenesená",J390,0)</f>
        <v>0</v>
      </c>
      <c r="BI390" s="148">
        <f>IF(N390="nulová",J390,0)</f>
        <v>0</v>
      </c>
      <c r="BJ390" s="16" t="s">
        <v>81</v>
      </c>
      <c r="BK390" s="148">
        <f>ROUND(I390*H390,2)</f>
        <v>0</v>
      </c>
      <c r="BL390" s="16" t="s">
        <v>238</v>
      </c>
      <c r="BM390" s="147" t="s">
        <v>810</v>
      </c>
    </row>
    <row r="391" spans="2:65" s="1" customFormat="1" ht="16.5" customHeight="1">
      <c r="B391" s="135"/>
      <c r="C391" s="164" t="s">
        <v>811</v>
      </c>
      <c r="D391" s="164" t="s">
        <v>175</v>
      </c>
      <c r="E391" s="165" t="s">
        <v>812</v>
      </c>
      <c r="F391" s="166" t="s">
        <v>813</v>
      </c>
      <c r="G391" s="167" t="s">
        <v>316</v>
      </c>
      <c r="H391" s="168">
        <v>1.8</v>
      </c>
      <c r="I391" s="169"/>
      <c r="J391" s="170">
        <f>ROUND(I391*H391,2)</f>
        <v>0</v>
      </c>
      <c r="K391" s="166" t="s">
        <v>168</v>
      </c>
      <c r="L391" s="171"/>
      <c r="M391" s="172" t="s">
        <v>1</v>
      </c>
      <c r="N391" s="173" t="s">
        <v>42</v>
      </c>
      <c r="P391" s="145">
        <f>O391*H391</f>
        <v>0</v>
      </c>
      <c r="Q391" s="145">
        <v>0.0042</v>
      </c>
      <c r="R391" s="145">
        <f>Q391*H391</f>
        <v>0.00756</v>
      </c>
      <c r="S391" s="145">
        <v>0</v>
      </c>
      <c r="T391" s="146">
        <f>S391*H391</f>
        <v>0</v>
      </c>
      <c r="AR391" s="147" t="s">
        <v>327</v>
      </c>
      <c r="AT391" s="147" t="s">
        <v>175</v>
      </c>
      <c r="AU391" s="147" t="s">
        <v>85</v>
      </c>
      <c r="AY391" s="16" t="s">
        <v>161</v>
      </c>
      <c r="BE391" s="148">
        <f>IF(N391="základní",J391,0)</f>
        <v>0</v>
      </c>
      <c r="BF391" s="148">
        <f>IF(N391="snížená",J391,0)</f>
        <v>0</v>
      </c>
      <c r="BG391" s="148">
        <f>IF(N391="zákl. přenesená",J391,0)</f>
        <v>0</v>
      </c>
      <c r="BH391" s="148">
        <f>IF(N391="sníž. přenesená",J391,0)</f>
        <v>0</v>
      </c>
      <c r="BI391" s="148">
        <f>IF(N391="nulová",J391,0)</f>
        <v>0</v>
      </c>
      <c r="BJ391" s="16" t="s">
        <v>81</v>
      </c>
      <c r="BK391" s="148">
        <f>ROUND(I391*H391,2)</f>
        <v>0</v>
      </c>
      <c r="BL391" s="16" t="s">
        <v>238</v>
      </c>
      <c r="BM391" s="147" t="s">
        <v>814</v>
      </c>
    </row>
    <row r="392" spans="2:51" s="12" customFormat="1" ht="12">
      <c r="B392" s="149"/>
      <c r="D392" s="150" t="s">
        <v>171</v>
      </c>
      <c r="F392" s="152" t="s">
        <v>815</v>
      </c>
      <c r="H392" s="153">
        <v>1.8</v>
      </c>
      <c r="I392" s="154"/>
      <c r="L392" s="149"/>
      <c r="M392" s="155"/>
      <c r="T392" s="156"/>
      <c r="AT392" s="151" t="s">
        <v>171</v>
      </c>
      <c r="AU392" s="151" t="s">
        <v>85</v>
      </c>
      <c r="AV392" s="12" t="s">
        <v>85</v>
      </c>
      <c r="AW392" s="12" t="s">
        <v>3</v>
      </c>
      <c r="AX392" s="12" t="s">
        <v>81</v>
      </c>
      <c r="AY392" s="151" t="s">
        <v>161</v>
      </c>
    </row>
    <row r="393" spans="2:65" s="1" customFormat="1" ht="33" customHeight="1">
      <c r="B393" s="135"/>
      <c r="C393" s="136" t="s">
        <v>816</v>
      </c>
      <c r="D393" s="136" t="s">
        <v>164</v>
      </c>
      <c r="E393" s="137" t="s">
        <v>817</v>
      </c>
      <c r="F393" s="138" t="s">
        <v>818</v>
      </c>
      <c r="G393" s="139" t="s">
        <v>378</v>
      </c>
      <c r="H393" s="140">
        <v>1</v>
      </c>
      <c r="I393" s="141"/>
      <c r="J393" s="142">
        <f>ROUND(I393*H393,2)</f>
        <v>0</v>
      </c>
      <c r="K393" s="138" t="s">
        <v>168</v>
      </c>
      <c r="L393" s="31"/>
      <c r="M393" s="143" t="s">
        <v>1</v>
      </c>
      <c r="N393" s="144" t="s">
        <v>42</v>
      </c>
      <c r="P393" s="145">
        <f>O393*H393</f>
        <v>0</v>
      </c>
      <c r="Q393" s="145">
        <v>0</v>
      </c>
      <c r="R393" s="145">
        <f>Q393*H393</f>
        <v>0</v>
      </c>
      <c r="S393" s="145">
        <v>0</v>
      </c>
      <c r="T393" s="146">
        <f>S393*H393</f>
        <v>0</v>
      </c>
      <c r="AR393" s="147" t="s">
        <v>238</v>
      </c>
      <c r="AT393" s="147" t="s">
        <v>164</v>
      </c>
      <c r="AU393" s="147" t="s">
        <v>85</v>
      </c>
      <c r="AY393" s="16" t="s">
        <v>161</v>
      </c>
      <c r="BE393" s="148">
        <f>IF(N393="základní",J393,0)</f>
        <v>0</v>
      </c>
      <c r="BF393" s="148">
        <f>IF(N393="snížená",J393,0)</f>
        <v>0</v>
      </c>
      <c r="BG393" s="148">
        <f>IF(N393="zákl. přenesená",J393,0)</f>
        <v>0</v>
      </c>
      <c r="BH393" s="148">
        <f>IF(N393="sníž. přenesená",J393,0)</f>
        <v>0</v>
      </c>
      <c r="BI393" s="148">
        <f>IF(N393="nulová",J393,0)</f>
        <v>0</v>
      </c>
      <c r="BJ393" s="16" t="s">
        <v>81</v>
      </c>
      <c r="BK393" s="148">
        <f>ROUND(I393*H393,2)</f>
        <v>0</v>
      </c>
      <c r="BL393" s="16" t="s">
        <v>238</v>
      </c>
      <c r="BM393" s="147" t="s">
        <v>819</v>
      </c>
    </row>
    <row r="394" spans="2:65" s="1" customFormat="1" ht="16.5" customHeight="1">
      <c r="B394" s="135"/>
      <c r="C394" s="164" t="s">
        <v>820</v>
      </c>
      <c r="D394" s="164" t="s">
        <v>175</v>
      </c>
      <c r="E394" s="165" t="s">
        <v>821</v>
      </c>
      <c r="F394" s="166" t="s">
        <v>822</v>
      </c>
      <c r="G394" s="167" t="s">
        <v>378</v>
      </c>
      <c r="H394" s="168">
        <v>1</v>
      </c>
      <c r="I394" s="169"/>
      <c r="J394" s="170">
        <f>ROUND(I394*H394,2)</f>
        <v>0</v>
      </c>
      <c r="K394" s="166" t="s">
        <v>168</v>
      </c>
      <c r="L394" s="171"/>
      <c r="M394" s="172" t="s">
        <v>1</v>
      </c>
      <c r="N394" s="173" t="s">
        <v>42</v>
      </c>
      <c r="P394" s="145">
        <f>O394*H394</f>
        <v>0</v>
      </c>
      <c r="Q394" s="145">
        <v>0.0036</v>
      </c>
      <c r="R394" s="145">
        <f>Q394*H394</f>
        <v>0.0036</v>
      </c>
      <c r="S394" s="145">
        <v>0</v>
      </c>
      <c r="T394" s="146">
        <f>S394*H394</f>
        <v>0</v>
      </c>
      <c r="AR394" s="147" t="s">
        <v>327</v>
      </c>
      <c r="AT394" s="147" t="s">
        <v>175</v>
      </c>
      <c r="AU394" s="147" t="s">
        <v>85</v>
      </c>
      <c r="AY394" s="16" t="s">
        <v>161</v>
      </c>
      <c r="BE394" s="148">
        <f>IF(N394="základní",J394,0)</f>
        <v>0</v>
      </c>
      <c r="BF394" s="148">
        <f>IF(N394="snížená",J394,0)</f>
        <v>0</v>
      </c>
      <c r="BG394" s="148">
        <f>IF(N394="zákl. přenesená",J394,0)</f>
        <v>0</v>
      </c>
      <c r="BH394" s="148">
        <f>IF(N394="sníž. přenesená",J394,0)</f>
        <v>0</v>
      </c>
      <c r="BI394" s="148">
        <f>IF(N394="nulová",J394,0)</f>
        <v>0</v>
      </c>
      <c r="BJ394" s="16" t="s">
        <v>81</v>
      </c>
      <c r="BK394" s="148">
        <f>ROUND(I394*H394,2)</f>
        <v>0</v>
      </c>
      <c r="BL394" s="16" t="s">
        <v>238</v>
      </c>
      <c r="BM394" s="147" t="s">
        <v>823</v>
      </c>
    </row>
    <row r="395" spans="2:65" s="1" customFormat="1" ht="37.9" customHeight="1">
      <c r="B395" s="135"/>
      <c r="C395" s="136" t="s">
        <v>824</v>
      </c>
      <c r="D395" s="136" t="s">
        <v>164</v>
      </c>
      <c r="E395" s="137" t="s">
        <v>825</v>
      </c>
      <c r="F395" s="138" t="s">
        <v>826</v>
      </c>
      <c r="G395" s="139" t="s">
        <v>378</v>
      </c>
      <c r="H395" s="140">
        <v>1</v>
      </c>
      <c r="I395" s="141"/>
      <c r="J395" s="142">
        <f>ROUND(I395*H395,2)</f>
        <v>0</v>
      </c>
      <c r="K395" s="138" t="s">
        <v>168</v>
      </c>
      <c r="L395" s="31"/>
      <c r="M395" s="143" t="s">
        <v>1</v>
      </c>
      <c r="N395" s="144" t="s">
        <v>42</v>
      </c>
      <c r="P395" s="145">
        <f>O395*H395</f>
        <v>0</v>
      </c>
      <c r="Q395" s="145">
        <v>0</v>
      </c>
      <c r="R395" s="145">
        <f>Q395*H395</f>
        <v>0</v>
      </c>
      <c r="S395" s="145">
        <v>0</v>
      </c>
      <c r="T395" s="146">
        <f>S395*H395</f>
        <v>0</v>
      </c>
      <c r="AR395" s="147" t="s">
        <v>238</v>
      </c>
      <c r="AT395" s="147" t="s">
        <v>164</v>
      </c>
      <c r="AU395" s="147" t="s">
        <v>85</v>
      </c>
      <c r="AY395" s="16" t="s">
        <v>161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6" t="s">
        <v>81</v>
      </c>
      <c r="BK395" s="148">
        <f>ROUND(I395*H395,2)</f>
        <v>0</v>
      </c>
      <c r="BL395" s="16" t="s">
        <v>238</v>
      </c>
      <c r="BM395" s="147" t="s">
        <v>827</v>
      </c>
    </row>
    <row r="396" spans="2:65" s="1" customFormat="1" ht="24.2" customHeight="1">
      <c r="B396" s="135"/>
      <c r="C396" s="164" t="s">
        <v>828</v>
      </c>
      <c r="D396" s="164" t="s">
        <v>175</v>
      </c>
      <c r="E396" s="165" t="s">
        <v>829</v>
      </c>
      <c r="F396" s="166" t="s">
        <v>830</v>
      </c>
      <c r="G396" s="167" t="s">
        <v>378</v>
      </c>
      <c r="H396" s="168">
        <v>1</v>
      </c>
      <c r="I396" s="169"/>
      <c r="J396" s="170">
        <f>ROUND(I396*H396,2)</f>
        <v>0</v>
      </c>
      <c r="K396" s="166" t="s">
        <v>1</v>
      </c>
      <c r="L396" s="171"/>
      <c r="M396" s="172" t="s">
        <v>1</v>
      </c>
      <c r="N396" s="173" t="s">
        <v>42</v>
      </c>
      <c r="P396" s="145">
        <f>O396*H396</f>
        <v>0</v>
      </c>
      <c r="Q396" s="145">
        <v>0.0407</v>
      </c>
      <c r="R396" s="145">
        <f>Q396*H396</f>
        <v>0.0407</v>
      </c>
      <c r="S396" s="145">
        <v>0</v>
      </c>
      <c r="T396" s="146">
        <f>S396*H396</f>
        <v>0</v>
      </c>
      <c r="AR396" s="147" t="s">
        <v>327</v>
      </c>
      <c r="AT396" s="147" t="s">
        <v>175</v>
      </c>
      <c r="AU396" s="147" t="s">
        <v>85</v>
      </c>
      <c r="AY396" s="16" t="s">
        <v>161</v>
      </c>
      <c r="BE396" s="148">
        <f>IF(N396="základní",J396,0)</f>
        <v>0</v>
      </c>
      <c r="BF396" s="148">
        <f>IF(N396="snížená",J396,0)</f>
        <v>0</v>
      </c>
      <c r="BG396" s="148">
        <f>IF(N396="zákl. přenesená",J396,0)</f>
        <v>0</v>
      </c>
      <c r="BH396" s="148">
        <f>IF(N396="sníž. přenesená",J396,0)</f>
        <v>0</v>
      </c>
      <c r="BI396" s="148">
        <f>IF(N396="nulová",J396,0)</f>
        <v>0</v>
      </c>
      <c r="BJ396" s="16" t="s">
        <v>81</v>
      </c>
      <c r="BK396" s="148">
        <f>ROUND(I396*H396,2)</f>
        <v>0</v>
      </c>
      <c r="BL396" s="16" t="s">
        <v>238</v>
      </c>
      <c r="BM396" s="147" t="s">
        <v>831</v>
      </c>
    </row>
    <row r="397" spans="2:65" s="1" customFormat="1" ht="16.5" customHeight="1">
      <c r="B397" s="135"/>
      <c r="C397" s="136" t="s">
        <v>832</v>
      </c>
      <c r="D397" s="136" t="s">
        <v>164</v>
      </c>
      <c r="E397" s="137" t="s">
        <v>833</v>
      </c>
      <c r="F397" s="138" t="s">
        <v>834</v>
      </c>
      <c r="G397" s="139" t="s">
        <v>316</v>
      </c>
      <c r="H397" s="140">
        <v>7</v>
      </c>
      <c r="I397" s="141"/>
      <c r="J397" s="142">
        <f>ROUND(I397*H397,2)</f>
        <v>0</v>
      </c>
      <c r="K397" s="138" t="s">
        <v>1</v>
      </c>
      <c r="L397" s="31"/>
      <c r="M397" s="143" t="s">
        <v>1</v>
      </c>
      <c r="N397" s="144" t="s">
        <v>42</v>
      </c>
      <c r="P397" s="145">
        <f>O397*H397</f>
        <v>0</v>
      </c>
      <c r="Q397" s="145">
        <v>0.00058</v>
      </c>
      <c r="R397" s="145">
        <f>Q397*H397</f>
        <v>0.00406</v>
      </c>
      <c r="S397" s="145">
        <v>0</v>
      </c>
      <c r="T397" s="146">
        <f>S397*H397</f>
        <v>0</v>
      </c>
      <c r="AR397" s="147" t="s">
        <v>238</v>
      </c>
      <c r="AT397" s="147" t="s">
        <v>164</v>
      </c>
      <c r="AU397" s="147" t="s">
        <v>85</v>
      </c>
      <c r="AY397" s="16" t="s">
        <v>161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6" t="s">
        <v>81</v>
      </c>
      <c r="BK397" s="148">
        <f>ROUND(I397*H397,2)</f>
        <v>0</v>
      </c>
      <c r="BL397" s="16" t="s">
        <v>238</v>
      </c>
      <c r="BM397" s="147" t="s">
        <v>835</v>
      </c>
    </row>
    <row r="398" spans="2:65" s="1" customFormat="1" ht="21.75" customHeight="1">
      <c r="B398" s="135"/>
      <c r="C398" s="136" t="s">
        <v>836</v>
      </c>
      <c r="D398" s="136" t="s">
        <v>164</v>
      </c>
      <c r="E398" s="137" t="s">
        <v>837</v>
      </c>
      <c r="F398" s="138" t="s">
        <v>838</v>
      </c>
      <c r="G398" s="139" t="s">
        <v>316</v>
      </c>
      <c r="H398" s="140">
        <v>9</v>
      </c>
      <c r="I398" s="141"/>
      <c r="J398" s="142">
        <f>ROUND(I398*H398,2)</f>
        <v>0</v>
      </c>
      <c r="K398" s="138" t="s">
        <v>1</v>
      </c>
      <c r="L398" s="31"/>
      <c r="M398" s="143" t="s">
        <v>1</v>
      </c>
      <c r="N398" s="144" t="s">
        <v>42</v>
      </c>
      <c r="P398" s="145">
        <f>O398*H398</f>
        <v>0</v>
      </c>
      <c r="Q398" s="145">
        <v>0.0007</v>
      </c>
      <c r="R398" s="145">
        <f>Q398*H398</f>
        <v>0.0063</v>
      </c>
      <c r="S398" s="145">
        <v>0</v>
      </c>
      <c r="T398" s="146">
        <f>S398*H398</f>
        <v>0</v>
      </c>
      <c r="AR398" s="147" t="s">
        <v>238</v>
      </c>
      <c r="AT398" s="147" t="s">
        <v>164</v>
      </c>
      <c r="AU398" s="147" t="s">
        <v>85</v>
      </c>
      <c r="AY398" s="16" t="s">
        <v>161</v>
      </c>
      <c r="BE398" s="148">
        <f>IF(N398="základní",J398,0)</f>
        <v>0</v>
      </c>
      <c r="BF398" s="148">
        <f>IF(N398="snížená",J398,0)</f>
        <v>0</v>
      </c>
      <c r="BG398" s="148">
        <f>IF(N398="zákl. přenesená",J398,0)</f>
        <v>0</v>
      </c>
      <c r="BH398" s="148">
        <f>IF(N398="sníž. přenesená",J398,0)</f>
        <v>0</v>
      </c>
      <c r="BI398" s="148">
        <f>IF(N398="nulová",J398,0)</f>
        <v>0</v>
      </c>
      <c r="BJ398" s="16" t="s">
        <v>81</v>
      </c>
      <c r="BK398" s="148">
        <f>ROUND(I398*H398,2)</f>
        <v>0</v>
      </c>
      <c r="BL398" s="16" t="s">
        <v>238</v>
      </c>
      <c r="BM398" s="147" t="s">
        <v>839</v>
      </c>
    </row>
    <row r="399" spans="2:65" s="1" customFormat="1" ht="21.75" customHeight="1">
      <c r="B399" s="135"/>
      <c r="C399" s="136" t="s">
        <v>840</v>
      </c>
      <c r="D399" s="136" t="s">
        <v>164</v>
      </c>
      <c r="E399" s="137" t="s">
        <v>841</v>
      </c>
      <c r="F399" s="138" t="s">
        <v>842</v>
      </c>
      <c r="G399" s="139" t="s">
        <v>316</v>
      </c>
      <c r="H399" s="140">
        <v>3</v>
      </c>
      <c r="I399" s="141"/>
      <c r="J399" s="142">
        <f>ROUND(I399*H399,2)</f>
        <v>0</v>
      </c>
      <c r="K399" s="138" t="s">
        <v>1</v>
      </c>
      <c r="L399" s="31"/>
      <c r="M399" s="143" t="s">
        <v>1</v>
      </c>
      <c r="N399" s="144" t="s">
        <v>42</v>
      </c>
      <c r="P399" s="145">
        <f>O399*H399</f>
        <v>0</v>
      </c>
      <c r="Q399" s="145">
        <v>0.00083</v>
      </c>
      <c r="R399" s="145">
        <f>Q399*H399</f>
        <v>0.00249</v>
      </c>
      <c r="S399" s="145">
        <v>0</v>
      </c>
      <c r="T399" s="146">
        <f>S399*H399</f>
        <v>0</v>
      </c>
      <c r="AR399" s="147" t="s">
        <v>238</v>
      </c>
      <c r="AT399" s="147" t="s">
        <v>164</v>
      </c>
      <c r="AU399" s="147" t="s">
        <v>85</v>
      </c>
      <c r="AY399" s="16" t="s">
        <v>161</v>
      </c>
      <c r="BE399" s="148">
        <f>IF(N399="základní",J399,0)</f>
        <v>0</v>
      </c>
      <c r="BF399" s="148">
        <f>IF(N399="snížená",J399,0)</f>
        <v>0</v>
      </c>
      <c r="BG399" s="148">
        <f>IF(N399="zákl. přenesená",J399,0)</f>
        <v>0</v>
      </c>
      <c r="BH399" s="148">
        <f>IF(N399="sníž. přenesená",J399,0)</f>
        <v>0</v>
      </c>
      <c r="BI399" s="148">
        <f>IF(N399="nulová",J399,0)</f>
        <v>0</v>
      </c>
      <c r="BJ399" s="16" t="s">
        <v>81</v>
      </c>
      <c r="BK399" s="148">
        <f>ROUND(I399*H399,2)</f>
        <v>0</v>
      </c>
      <c r="BL399" s="16" t="s">
        <v>238</v>
      </c>
      <c r="BM399" s="147" t="s">
        <v>843</v>
      </c>
    </row>
    <row r="400" spans="2:65" s="1" customFormat="1" ht="21.75" customHeight="1">
      <c r="B400" s="135"/>
      <c r="C400" s="136" t="s">
        <v>844</v>
      </c>
      <c r="D400" s="136" t="s">
        <v>164</v>
      </c>
      <c r="E400" s="137" t="s">
        <v>845</v>
      </c>
      <c r="F400" s="138" t="s">
        <v>846</v>
      </c>
      <c r="G400" s="139" t="s">
        <v>316</v>
      </c>
      <c r="H400" s="140">
        <v>1.5</v>
      </c>
      <c r="I400" s="141"/>
      <c r="J400" s="142">
        <f>ROUND(I400*H400,2)</f>
        <v>0</v>
      </c>
      <c r="K400" s="138" t="s">
        <v>1</v>
      </c>
      <c r="L400" s="31"/>
      <c r="M400" s="143" t="s">
        <v>1</v>
      </c>
      <c r="N400" s="144" t="s">
        <v>42</v>
      </c>
      <c r="P400" s="145">
        <f>O400*H400</f>
        <v>0</v>
      </c>
      <c r="Q400" s="145">
        <v>0.00095</v>
      </c>
      <c r="R400" s="145">
        <f>Q400*H400</f>
        <v>0.001425</v>
      </c>
      <c r="S400" s="145">
        <v>0</v>
      </c>
      <c r="T400" s="146">
        <f>S400*H400</f>
        <v>0</v>
      </c>
      <c r="AR400" s="147" t="s">
        <v>238</v>
      </c>
      <c r="AT400" s="147" t="s">
        <v>164</v>
      </c>
      <c r="AU400" s="147" t="s">
        <v>85</v>
      </c>
      <c r="AY400" s="16" t="s">
        <v>161</v>
      </c>
      <c r="BE400" s="148">
        <f>IF(N400="základní",J400,0)</f>
        <v>0</v>
      </c>
      <c r="BF400" s="148">
        <f>IF(N400="snížená",J400,0)</f>
        <v>0</v>
      </c>
      <c r="BG400" s="148">
        <f>IF(N400="zákl. přenesená",J400,0)</f>
        <v>0</v>
      </c>
      <c r="BH400" s="148">
        <f>IF(N400="sníž. přenesená",J400,0)</f>
        <v>0</v>
      </c>
      <c r="BI400" s="148">
        <f>IF(N400="nulová",J400,0)</f>
        <v>0</v>
      </c>
      <c r="BJ400" s="16" t="s">
        <v>81</v>
      </c>
      <c r="BK400" s="148">
        <f>ROUND(I400*H400,2)</f>
        <v>0</v>
      </c>
      <c r="BL400" s="16" t="s">
        <v>238</v>
      </c>
      <c r="BM400" s="147" t="s">
        <v>847</v>
      </c>
    </row>
    <row r="401" spans="2:65" s="1" customFormat="1" ht="24.2" customHeight="1">
      <c r="B401" s="135"/>
      <c r="C401" s="136" t="s">
        <v>848</v>
      </c>
      <c r="D401" s="136" t="s">
        <v>164</v>
      </c>
      <c r="E401" s="137" t="s">
        <v>849</v>
      </c>
      <c r="F401" s="138" t="s">
        <v>850</v>
      </c>
      <c r="G401" s="139" t="s">
        <v>167</v>
      </c>
      <c r="H401" s="140">
        <v>0.366</v>
      </c>
      <c r="I401" s="141"/>
      <c r="J401" s="142">
        <f>ROUND(I401*H401,2)</f>
        <v>0</v>
      </c>
      <c r="K401" s="138" t="s">
        <v>168</v>
      </c>
      <c r="L401" s="31"/>
      <c r="M401" s="143" t="s">
        <v>1</v>
      </c>
      <c r="N401" s="144" t="s">
        <v>42</v>
      </c>
      <c r="P401" s="145">
        <f>O401*H401</f>
        <v>0</v>
      </c>
      <c r="Q401" s="145">
        <v>0</v>
      </c>
      <c r="R401" s="145">
        <f>Q401*H401</f>
        <v>0</v>
      </c>
      <c r="S401" s="145">
        <v>0</v>
      </c>
      <c r="T401" s="146">
        <f>S401*H401</f>
        <v>0</v>
      </c>
      <c r="AR401" s="147" t="s">
        <v>238</v>
      </c>
      <c r="AT401" s="147" t="s">
        <v>164</v>
      </c>
      <c r="AU401" s="147" t="s">
        <v>85</v>
      </c>
      <c r="AY401" s="16" t="s">
        <v>161</v>
      </c>
      <c r="BE401" s="148">
        <f>IF(N401="základní",J401,0)</f>
        <v>0</v>
      </c>
      <c r="BF401" s="148">
        <f>IF(N401="snížená",J401,0)</f>
        <v>0</v>
      </c>
      <c r="BG401" s="148">
        <f>IF(N401="zákl. přenesená",J401,0)</f>
        <v>0</v>
      </c>
      <c r="BH401" s="148">
        <f>IF(N401="sníž. přenesená",J401,0)</f>
        <v>0</v>
      </c>
      <c r="BI401" s="148">
        <f>IF(N401="nulová",J401,0)</f>
        <v>0</v>
      </c>
      <c r="BJ401" s="16" t="s">
        <v>81</v>
      </c>
      <c r="BK401" s="148">
        <f>ROUND(I401*H401,2)</f>
        <v>0</v>
      </c>
      <c r="BL401" s="16" t="s">
        <v>238</v>
      </c>
      <c r="BM401" s="147" t="s">
        <v>851</v>
      </c>
    </row>
    <row r="402" spans="2:65" s="1" customFormat="1" ht="33" customHeight="1">
      <c r="B402" s="135"/>
      <c r="C402" s="136" t="s">
        <v>852</v>
      </c>
      <c r="D402" s="136" t="s">
        <v>164</v>
      </c>
      <c r="E402" s="137" t="s">
        <v>853</v>
      </c>
      <c r="F402" s="138" t="s">
        <v>854</v>
      </c>
      <c r="G402" s="139" t="s">
        <v>167</v>
      </c>
      <c r="H402" s="140">
        <v>0.366</v>
      </c>
      <c r="I402" s="141"/>
      <c r="J402" s="142">
        <f>ROUND(I402*H402,2)</f>
        <v>0</v>
      </c>
      <c r="K402" s="138" t="s">
        <v>168</v>
      </c>
      <c r="L402" s="31"/>
      <c r="M402" s="143" t="s">
        <v>1</v>
      </c>
      <c r="N402" s="144" t="s">
        <v>42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238</v>
      </c>
      <c r="AT402" s="147" t="s">
        <v>164</v>
      </c>
      <c r="AU402" s="147" t="s">
        <v>85</v>
      </c>
      <c r="AY402" s="16" t="s">
        <v>161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6" t="s">
        <v>81</v>
      </c>
      <c r="BK402" s="148">
        <f>ROUND(I402*H402,2)</f>
        <v>0</v>
      </c>
      <c r="BL402" s="16" t="s">
        <v>238</v>
      </c>
      <c r="BM402" s="147" t="s">
        <v>855</v>
      </c>
    </row>
    <row r="403" spans="2:63" s="11" customFormat="1" ht="22.9" customHeight="1">
      <c r="B403" s="123"/>
      <c r="D403" s="124" t="s">
        <v>76</v>
      </c>
      <c r="E403" s="133" t="s">
        <v>856</v>
      </c>
      <c r="F403" s="133" t="s">
        <v>857</v>
      </c>
      <c r="I403" s="126"/>
      <c r="J403" s="134">
        <f>BK403</f>
        <v>0</v>
      </c>
      <c r="L403" s="123"/>
      <c r="M403" s="128"/>
      <c r="P403" s="129">
        <f>SUM(P404:P406)</f>
        <v>0</v>
      </c>
      <c r="R403" s="129">
        <f>SUM(R404:R406)</f>
        <v>1.455075</v>
      </c>
      <c r="T403" s="130">
        <f>SUM(T404:T406)</f>
        <v>0</v>
      </c>
      <c r="AR403" s="124" t="s">
        <v>85</v>
      </c>
      <c r="AT403" s="131" t="s">
        <v>76</v>
      </c>
      <c r="AU403" s="131" t="s">
        <v>81</v>
      </c>
      <c r="AY403" s="124" t="s">
        <v>161</v>
      </c>
      <c r="BK403" s="132">
        <f>SUM(BK404:BK406)</f>
        <v>0</v>
      </c>
    </row>
    <row r="404" spans="2:65" s="1" customFormat="1" ht="24.2" customHeight="1">
      <c r="B404" s="135"/>
      <c r="C404" s="136" t="s">
        <v>858</v>
      </c>
      <c r="D404" s="136" t="s">
        <v>164</v>
      </c>
      <c r="E404" s="137" t="s">
        <v>859</v>
      </c>
      <c r="F404" s="138" t="s">
        <v>860</v>
      </c>
      <c r="G404" s="139" t="s">
        <v>190</v>
      </c>
      <c r="H404" s="140">
        <v>14.5</v>
      </c>
      <c r="I404" s="141"/>
      <c r="J404" s="142">
        <f>ROUND(I404*H404,2)</f>
        <v>0</v>
      </c>
      <c r="K404" s="138" t="s">
        <v>168</v>
      </c>
      <c r="L404" s="31"/>
      <c r="M404" s="143" t="s">
        <v>1</v>
      </c>
      <c r="N404" s="144" t="s">
        <v>42</v>
      </c>
      <c r="P404" s="145">
        <f>O404*H404</f>
        <v>0</v>
      </c>
      <c r="Q404" s="145">
        <v>0.10035</v>
      </c>
      <c r="R404" s="145">
        <f>Q404*H404</f>
        <v>1.455075</v>
      </c>
      <c r="S404" s="145">
        <v>0</v>
      </c>
      <c r="T404" s="146">
        <f>S404*H404</f>
        <v>0</v>
      </c>
      <c r="AR404" s="147" t="s">
        <v>238</v>
      </c>
      <c r="AT404" s="147" t="s">
        <v>164</v>
      </c>
      <c r="AU404" s="147" t="s">
        <v>85</v>
      </c>
      <c r="AY404" s="16" t="s">
        <v>161</v>
      </c>
      <c r="BE404" s="148">
        <f>IF(N404="základní",J404,0)</f>
        <v>0</v>
      </c>
      <c r="BF404" s="148">
        <f>IF(N404="snížená",J404,0)</f>
        <v>0</v>
      </c>
      <c r="BG404" s="148">
        <f>IF(N404="zákl. přenesená",J404,0)</f>
        <v>0</v>
      </c>
      <c r="BH404" s="148">
        <f>IF(N404="sníž. přenesená",J404,0)</f>
        <v>0</v>
      </c>
      <c r="BI404" s="148">
        <f>IF(N404="nulová",J404,0)</f>
        <v>0</v>
      </c>
      <c r="BJ404" s="16" t="s">
        <v>81</v>
      </c>
      <c r="BK404" s="148">
        <f>ROUND(I404*H404,2)</f>
        <v>0</v>
      </c>
      <c r="BL404" s="16" t="s">
        <v>238</v>
      </c>
      <c r="BM404" s="147" t="s">
        <v>861</v>
      </c>
    </row>
    <row r="405" spans="2:65" s="1" customFormat="1" ht="24.2" customHeight="1">
      <c r="B405" s="135"/>
      <c r="C405" s="136" t="s">
        <v>862</v>
      </c>
      <c r="D405" s="136" t="s">
        <v>164</v>
      </c>
      <c r="E405" s="137" t="s">
        <v>863</v>
      </c>
      <c r="F405" s="138" t="s">
        <v>864</v>
      </c>
      <c r="G405" s="139" t="s">
        <v>167</v>
      </c>
      <c r="H405" s="140">
        <v>1.455</v>
      </c>
      <c r="I405" s="141"/>
      <c r="J405" s="142">
        <f>ROUND(I405*H405,2)</f>
        <v>0</v>
      </c>
      <c r="K405" s="138" t="s">
        <v>168</v>
      </c>
      <c r="L405" s="31"/>
      <c r="M405" s="143" t="s">
        <v>1</v>
      </c>
      <c r="N405" s="144" t="s">
        <v>42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238</v>
      </c>
      <c r="AT405" s="147" t="s">
        <v>164</v>
      </c>
      <c r="AU405" s="147" t="s">
        <v>85</v>
      </c>
      <c r="AY405" s="16" t="s">
        <v>161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6" t="s">
        <v>81</v>
      </c>
      <c r="BK405" s="148">
        <f>ROUND(I405*H405,2)</f>
        <v>0</v>
      </c>
      <c r="BL405" s="16" t="s">
        <v>238</v>
      </c>
      <c r="BM405" s="147" t="s">
        <v>865</v>
      </c>
    </row>
    <row r="406" spans="2:65" s="1" customFormat="1" ht="33" customHeight="1">
      <c r="B406" s="135"/>
      <c r="C406" s="136" t="s">
        <v>866</v>
      </c>
      <c r="D406" s="136" t="s">
        <v>164</v>
      </c>
      <c r="E406" s="137" t="s">
        <v>867</v>
      </c>
      <c r="F406" s="138" t="s">
        <v>868</v>
      </c>
      <c r="G406" s="139" t="s">
        <v>167</v>
      </c>
      <c r="H406" s="140">
        <v>1.455</v>
      </c>
      <c r="I406" s="141"/>
      <c r="J406" s="142">
        <f>ROUND(I406*H406,2)</f>
        <v>0</v>
      </c>
      <c r="K406" s="138" t="s">
        <v>168</v>
      </c>
      <c r="L406" s="31"/>
      <c r="M406" s="143" t="s">
        <v>1</v>
      </c>
      <c r="N406" s="144" t="s">
        <v>42</v>
      </c>
      <c r="P406" s="145">
        <f>O406*H406</f>
        <v>0</v>
      </c>
      <c r="Q406" s="145">
        <v>0</v>
      </c>
      <c r="R406" s="145">
        <f>Q406*H406</f>
        <v>0</v>
      </c>
      <c r="S406" s="145">
        <v>0</v>
      </c>
      <c r="T406" s="146">
        <f>S406*H406</f>
        <v>0</v>
      </c>
      <c r="AR406" s="147" t="s">
        <v>238</v>
      </c>
      <c r="AT406" s="147" t="s">
        <v>164</v>
      </c>
      <c r="AU406" s="147" t="s">
        <v>85</v>
      </c>
      <c r="AY406" s="16" t="s">
        <v>161</v>
      </c>
      <c r="BE406" s="148">
        <f>IF(N406="základní",J406,0)</f>
        <v>0</v>
      </c>
      <c r="BF406" s="148">
        <f>IF(N406="snížená",J406,0)</f>
        <v>0</v>
      </c>
      <c r="BG406" s="148">
        <f>IF(N406="zákl. přenesená",J406,0)</f>
        <v>0</v>
      </c>
      <c r="BH406" s="148">
        <f>IF(N406="sníž. přenesená",J406,0)</f>
        <v>0</v>
      </c>
      <c r="BI406" s="148">
        <f>IF(N406="nulová",J406,0)</f>
        <v>0</v>
      </c>
      <c r="BJ406" s="16" t="s">
        <v>81</v>
      </c>
      <c r="BK406" s="148">
        <f>ROUND(I406*H406,2)</f>
        <v>0</v>
      </c>
      <c r="BL406" s="16" t="s">
        <v>238</v>
      </c>
      <c r="BM406" s="147" t="s">
        <v>869</v>
      </c>
    </row>
    <row r="407" spans="2:63" s="11" customFormat="1" ht="22.9" customHeight="1">
      <c r="B407" s="123"/>
      <c r="D407" s="124" t="s">
        <v>76</v>
      </c>
      <c r="E407" s="133" t="s">
        <v>870</v>
      </c>
      <c r="F407" s="133" t="s">
        <v>871</v>
      </c>
      <c r="I407" s="126"/>
      <c r="J407" s="134">
        <f>BK407</f>
        <v>0</v>
      </c>
      <c r="L407" s="123"/>
      <c r="M407" s="128"/>
      <c r="P407" s="129">
        <f>SUM(P408:P418)</f>
        <v>0</v>
      </c>
      <c r="R407" s="129">
        <f>SUM(R408:R418)</f>
        <v>0.29496</v>
      </c>
      <c r="T407" s="130">
        <f>SUM(T408:T418)</f>
        <v>0</v>
      </c>
      <c r="AR407" s="124" t="s">
        <v>85</v>
      </c>
      <c r="AT407" s="131" t="s">
        <v>76</v>
      </c>
      <c r="AU407" s="131" t="s">
        <v>81</v>
      </c>
      <c r="AY407" s="124" t="s">
        <v>161</v>
      </c>
      <c r="BK407" s="132">
        <f>SUM(BK408:BK418)</f>
        <v>0</v>
      </c>
    </row>
    <row r="408" spans="2:65" s="1" customFormat="1" ht="16.5" customHeight="1">
      <c r="B408" s="135"/>
      <c r="C408" s="136" t="s">
        <v>872</v>
      </c>
      <c r="D408" s="136" t="s">
        <v>164</v>
      </c>
      <c r="E408" s="137" t="s">
        <v>873</v>
      </c>
      <c r="F408" s="138" t="s">
        <v>874</v>
      </c>
      <c r="G408" s="139" t="s">
        <v>190</v>
      </c>
      <c r="H408" s="140">
        <v>19</v>
      </c>
      <c r="I408" s="141"/>
      <c r="J408" s="142">
        <f>ROUND(I408*H408,2)</f>
        <v>0</v>
      </c>
      <c r="K408" s="138" t="s">
        <v>168</v>
      </c>
      <c r="L408" s="31"/>
      <c r="M408" s="143" t="s">
        <v>1</v>
      </c>
      <c r="N408" s="144" t="s">
        <v>42</v>
      </c>
      <c r="P408" s="145">
        <f>O408*H408</f>
        <v>0</v>
      </c>
      <c r="Q408" s="145">
        <v>0.0001</v>
      </c>
      <c r="R408" s="145">
        <f>Q408*H408</f>
        <v>0.0019</v>
      </c>
      <c r="S408" s="145">
        <v>0</v>
      </c>
      <c r="T408" s="146">
        <f>S408*H408</f>
        <v>0</v>
      </c>
      <c r="AR408" s="147" t="s">
        <v>238</v>
      </c>
      <c r="AT408" s="147" t="s">
        <v>164</v>
      </c>
      <c r="AU408" s="147" t="s">
        <v>85</v>
      </c>
      <c r="AY408" s="16" t="s">
        <v>161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6" t="s">
        <v>81</v>
      </c>
      <c r="BK408" s="148">
        <f>ROUND(I408*H408,2)</f>
        <v>0</v>
      </c>
      <c r="BL408" s="16" t="s">
        <v>238</v>
      </c>
      <c r="BM408" s="147" t="s">
        <v>875</v>
      </c>
    </row>
    <row r="409" spans="2:65" s="1" customFormat="1" ht="21.75" customHeight="1">
      <c r="B409" s="135"/>
      <c r="C409" s="136" t="s">
        <v>876</v>
      </c>
      <c r="D409" s="136" t="s">
        <v>164</v>
      </c>
      <c r="E409" s="137" t="s">
        <v>877</v>
      </c>
      <c r="F409" s="138" t="s">
        <v>878</v>
      </c>
      <c r="G409" s="139" t="s">
        <v>190</v>
      </c>
      <c r="H409" s="140">
        <v>19</v>
      </c>
      <c r="I409" s="141"/>
      <c r="J409" s="142">
        <f>ROUND(I409*H409,2)</f>
        <v>0</v>
      </c>
      <c r="K409" s="138" t="s">
        <v>168</v>
      </c>
      <c r="L409" s="31"/>
      <c r="M409" s="143" t="s">
        <v>1</v>
      </c>
      <c r="N409" s="144" t="s">
        <v>42</v>
      </c>
      <c r="P409" s="145">
        <f>O409*H409</f>
        <v>0</v>
      </c>
      <c r="Q409" s="145">
        <v>0.01255</v>
      </c>
      <c r="R409" s="145">
        <f>Q409*H409</f>
        <v>0.23845</v>
      </c>
      <c r="S409" s="145">
        <v>0</v>
      </c>
      <c r="T409" s="146">
        <f>S409*H409</f>
        <v>0</v>
      </c>
      <c r="AR409" s="147" t="s">
        <v>238</v>
      </c>
      <c r="AT409" s="147" t="s">
        <v>164</v>
      </c>
      <c r="AU409" s="147" t="s">
        <v>85</v>
      </c>
      <c r="AY409" s="16" t="s">
        <v>161</v>
      </c>
      <c r="BE409" s="148">
        <f>IF(N409="základní",J409,0)</f>
        <v>0</v>
      </c>
      <c r="BF409" s="148">
        <f>IF(N409="snížená",J409,0)</f>
        <v>0</v>
      </c>
      <c r="BG409" s="148">
        <f>IF(N409="zákl. přenesená",J409,0)</f>
        <v>0</v>
      </c>
      <c r="BH409" s="148">
        <f>IF(N409="sníž. přenesená",J409,0)</f>
        <v>0</v>
      </c>
      <c r="BI409" s="148">
        <f>IF(N409="nulová",J409,0)</f>
        <v>0</v>
      </c>
      <c r="BJ409" s="16" t="s">
        <v>81</v>
      </c>
      <c r="BK409" s="148">
        <f>ROUND(I409*H409,2)</f>
        <v>0</v>
      </c>
      <c r="BL409" s="16" t="s">
        <v>238</v>
      </c>
      <c r="BM409" s="147" t="s">
        <v>879</v>
      </c>
    </row>
    <row r="410" spans="2:65" s="1" customFormat="1" ht="33" customHeight="1">
      <c r="B410" s="135"/>
      <c r="C410" s="136" t="s">
        <v>880</v>
      </c>
      <c r="D410" s="136" t="s">
        <v>164</v>
      </c>
      <c r="E410" s="137" t="s">
        <v>881</v>
      </c>
      <c r="F410" s="138" t="s">
        <v>882</v>
      </c>
      <c r="G410" s="139" t="s">
        <v>378</v>
      </c>
      <c r="H410" s="140">
        <v>1</v>
      </c>
      <c r="I410" s="141"/>
      <c r="J410" s="142">
        <f>ROUND(I410*H410,2)</f>
        <v>0</v>
      </c>
      <c r="K410" s="138" t="s">
        <v>168</v>
      </c>
      <c r="L410" s="31"/>
      <c r="M410" s="143" t="s">
        <v>1</v>
      </c>
      <c r="N410" s="144" t="s">
        <v>42</v>
      </c>
      <c r="P410" s="145">
        <f>O410*H410</f>
        <v>0</v>
      </c>
      <c r="Q410" s="145">
        <v>3E-05</v>
      </c>
      <c r="R410" s="145">
        <f>Q410*H410</f>
        <v>3E-05</v>
      </c>
      <c r="S410" s="145">
        <v>0</v>
      </c>
      <c r="T410" s="146">
        <f>S410*H410</f>
        <v>0</v>
      </c>
      <c r="AR410" s="147" t="s">
        <v>238</v>
      </c>
      <c r="AT410" s="147" t="s">
        <v>164</v>
      </c>
      <c r="AU410" s="147" t="s">
        <v>85</v>
      </c>
      <c r="AY410" s="16" t="s">
        <v>161</v>
      </c>
      <c r="BE410" s="148">
        <f>IF(N410="základní",J410,0)</f>
        <v>0</v>
      </c>
      <c r="BF410" s="148">
        <f>IF(N410="snížená",J410,0)</f>
        <v>0</v>
      </c>
      <c r="BG410" s="148">
        <f>IF(N410="zákl. přenesená",J410,0)</f>
        <v>0</v>
      </c>
      <c r="BH410" s="148">
        <f>IF(N410="sníž. přenesená",J410,0)</f>
        <v>0</v>
      </c>
      <c r="BI410" s="148">
        <f>IF(N410="nulová",J410,0)</f>
        <v>0</v>
      </c>
      <c r="BJ410" s="16" t="s">
        <v>81</v>
      </c>
      <c r="BK410" s="148">
        <f>ROUND(I410*H410,2)</f>
        <v>0</v>
      </c>
      <c r="BL410" s="16" t="s">
        <v>238</v>
      </c>
      <c r="BM410" s="147" t="s">
        <v>883</v>
      </c>
    </row>
    <row r="411" spans="2:65" s="1" customFormat="1" ht="24.2" customHeight="1">
      <c r="B411" s="135"/>
      <c r="C411" s="164" t="s">
        <v>884</v>
      </c>
      <c r="D411" s="164" t="s">
        <v>175</v>
      </c>
      <c r="E411" s="165" t="s">
        <v>885</v>
      </c>
      <c r="F411" s="166" t="s">
        <v>886</v>
      </c>
      <c r="G411" s="167" t="s">
        <v>378</v>
      </c>
      <c r="H411" s="168">
        <v>1</v>
      </c>
      <c r="I411" s="169"/>
      <c r="J411" s="170">
        <f>ROUND(I411*H411,2)</f>
        <v>0</v>
      </c>
      <c r="K411" s="166" t="s">
        <v>168</v>
      </c>
      <c r="L411" s="171"/>
      <c r="M411" s="172" t="s">
        <v>1</v>
      </c>
      <c r="N411" s="173" t="s">
        <v>42</v>
      </c>
      <c r="P411" s="145">
        <f>O411*H411</f>
        <v>0</v>
      </c>
      <c r="Q411" s="145">
        <v>0.0032</v>
      </c>
      <c r="R411" s="145">
        <f>Q411*H411</f>
        <v>0.0032</v>
      </c>
      <c r="S411" s="145">
        <v>0</v>
      </c>
      <c r="T411" s="146">
        <f>S411*H411</f>
        <v>0</v>
      </c>
      <c r="AR411" s="147" t="s">
        <v>327</v>
      </c>
      <c r="AT411" s="147" t="s">
        <v>175</v>
      </c>
      <c r="AU411" s="147" t="s">
        <v>85</v>
      </c>
      <c r="AY411" s="16" t="s">
        <v>161</v>
      </c>
      <c r="BE411" s="148">
        <f>IF(N411="základní",J411,0)</f>
        <v>0</v>
      </c>
      <c r="BF411" s="148">
        <f>IF(N411="snížená",J411,0)</f>
        <v>0</v>
      </c>
      <c r="BG411" s="148">
        <f>IF(N411="zákl. přenesená",J411,0)</f>
        <v>0</v>
      </c>
      <c r="BH411" s="148">
        <f>IF(N411="sníž. přenesená",J411,0)</f>
        <v>0</v>
      </c>
      <c r="BI411" s="148">
        <f>IF(N411="nulová",J411,0)</f>
        <v>0</v>
      </c>
      <c r="BJ411" s="16" t="s">
        <v>81</v>
      </c>
      <c r="BK411" s="148">
        <f>ROUND(I411*H411,2)</f>
        <v>0</v>
      </c>
      <c r="BL411" s="16" t="s">
        <v>238</v>
      </c>
      <c r="BM411" s="147" t="s">
        <v>887</v>
      </c>
    </row>
    <row r="412" spans="2:65" s="1" customFormat="1" ht="33" customHeight="1">
      <c r="B412" s="135"/>
      <c r="C412" s="136" t="s">
        <v>888</v>
      </c>
      <c r="D412" s="136" t="s">
        <v>164</v>
      </c>
      <c r="E412" s="137" t="s">
        <v>889</v>
      </c>
      <c r="F412" s="138" t="s">
        <v>890</v>
      </c>
      <c r="G412" s="139" t="s">
        <v>378</v>
      </c>
      <c r="H412" s="140">
        <v>2</v>
      </c>
      <c r="I412" s="141"/>
      <c r="J412" s="142">
        <f>ROUND(I412*H412,2)</f>
        <v>0</v>
      </c>
      <c r="K412" s="138" t="s">
        <v>168</v>
      </c>
      <c r="L412" s="31"/>
      <c r="M412" s="143" t="s">
        <v>1</v>
      </c>
      <c r="N412" s="144" t="s">
        <v>42</v>
      </c>
      <c r="P412" s="145">
        <f>O412*H412</f>
        <v>0</v>
      </c>
      <c r="Q412" s="145">
        <v>3E-05</v>
      </c>
      <c r="R412" s="145">
        <f>Q412*H412</f>
        <v>6E-05</v>
      </c>
      <c r="S412" s="145">
        <v>0</v>
      </c>
      <c r="T412" s="146">
        <f>S412*H412</f>
        <v>0</v>
      </c>
      <c r="AR412" s="147" t="s">
        <v>238</v>
      </c>
      <c r="AT412" s="147" t="s">
        <v>164</v>
      </c>
      <c r="AU412" s="147" t="s">
        <v>85</v>
      </c>
      <c r="AY412" s="16" t="s">
        <v>161</v>
      </c>
      <c r="BE412" s="148">
        <f>IF(N412="základní",J412,0)</f>
        <v>0</v>
      </c>
      <c r="BF412" s="148">
        <f>IF(N412="snížená",J412,0)</f>
        <v>0</v>
      </c>
      <c r="BG412" s="148">
        <f>IF(N412="zákl. přenesená",J412,0)</f>
        <v>0</v>
      </c>
      <c r="BH412" s="148">
        <f>IF(N412="sníž. přenesená",J412,0)</f>
        <v>0</v>
      </c>
      <c r="BI412" s="148">
        <f>IF(N412="nulová",J412,0)</f>
        <v>0</v>
      </c>
      <c r="BJ412" s="16" t="s">
        <v>81</v>
      </c>
      <c r="BK412" s="148">
        <f>ROUND(I412*H412,2)</f>
        <v>0</v>
      </c>
      <c r="BL412" s="16" t="s">
        <v>238</v>
      </c>
      <c r="BM412" s="147" t="s">
        <v>891</v>
      </c>
    </row>
    <row r="413" spans="2:65" s="1" customFormat="1" ht="24.2" customHeight="1">
      <c r="B413" s="135"/>
      <c r="C413" s="164" t="s">
        <v>892</v>
      </c>
      <c r="D413" s="164" t="s">
        <v>175</v>
      </c>
      <c r="E413" s="165" t="s">
        <v>893</v>
      </c>
      <c r="F413" s="166" t="s">
        <v>894</v>
      </c>
      <c r="G413" s="167" t="s">
        <v>378</v>
      </c>
      <c r="H413" s="168">
        <v>2</v>
      </c>
      <c r="I413" s="169"/>
      <c r="J413" s="170">
        <f>ROUND(I413*H413,2)</f>
        <v>0</v>
      </c>
      <c r="K413" s="166" t="s">
        <v>168</v>
      </c>
      <c r="L413" s="171"/>
      <c r="M413" s="172" t="s">
        <v>1</v>
      </c>
      <c r="N413" s="173" t="s">
        <v>42</v>
      </c>
      <c r="P413" s="145">
        <f>O413*H413</f>
        <v>0</v>
      </c>
      <c r="Q413" s="145">
        <v>0.0012</v>
      </c>
      <c r="R413" s="145">
        <f>Q413*H413</f>
        <v>0.0024</v>
      </c>
      <c r="S413" s="145">
        <v>0</v>
      </c>
      <c r="T413" s="146">
        <f>S413*H413</f>
        <v>0</v>
      </c>
      <c r="AR413" s="147" t="s">
        <v>327</v>
      </c>
      <c r="AT413" s="147" t="s">
        <v>175</v>
      </c>
      <c r="AU413" s="147" t="s">
        <v>85</v>
      </c>
      <c r="AY413" s="16" t="s">
        <v>161</v>
      </c>
      <c r="BE413" s="148">
        <f>IF(N413="základní",J413,0)</f>
        <v>0</v>
      </c>
      <c r="BF413" s="148">
        <f>IF(N413="snížená",J413,0)</f>
        <v>0</v>
      </c>
      <c r="BG413" s="148">
        <f>IF(N413="zákl. přenesená",J413,0)</f>
        <v>0</v>
      </c>
      <c r="BH413" s="148">
        <f>IF(N413="sníž. přenesená",J413,0)</f>
        <v>0</v>
      </c>
      <c r="BI413" s="148">
        <f>IF(N413="nulová",J413,0)</f>
        <v>0</v>
      </c>
      <c r="BJ413" s="16" t="s">
        <v>81</v>
      </c>
      <c r="BK413" s="148">
        <f>ROUND(I413*H413,2)</f>
        <v>0</v>
      </c>
      <c r="BL413" s="16" t="s">
        <v>238</v>
      </c>
      <c r="BM413" s="147" t="s">
        <v>895</v>
      </c>
    </row>
    <row r="414" spans="2:65" s="1" customFormat="1" ht="21.75" customHeight="1">
      <c r="B414" s="135"/>
      <c r="C414" s="136" t="s">
        <v>896</v>
      </c>
      <c r="D414" s="136" t="s">
        <v>164</v>
      </c>
      <c r="E414" s="137" t="s">
        <v>897</v>
      </c>
      <c r="F414" s="138" t="s">
        <v>898</v>
      </c>
      <c r="G414" s="139" t="s">
        <v>378</v>
      </c>
      <c r="H414" s="140">
        <v>4</v>
      </c>
      <c r="I414" s="141"/>
      <c r="J414" s="142">
        <f>ROUND(I414*H414,2)</f>
        <v>0</v>
      </c>
      <c r="K414" s="138" t="s">
        <v>168</v>
      </c>
      <c r="L414" s="31"/>
      <c r="M414" s="143" t="s">
        <v>1</v>
      </c>
      <c r="N414" s="144" t="s">
        <v>42</v>
      </c>
      <c r="P414" s="145">
        <f>O414*H414</f>
        <v>0</v>
      </c>
      <c r="Q414" s="145">
        <v>0.00022</v>
      </c>
      <c r="R414" s="145">
        <f>Q414*H414</f>
        <v>0.00088</v>
      </c>
      <c r="S414" s="145">
        <v>0</v>
      </c>
      <c r="T414" s="146">
        <f>S414*H414</f>
        <v>0</v>
      </c>
      <c r="AR414" s="147" t="s">
        <v>238</v>
      </c>
      <c r="AT414" s="147" t="s">
        <v>164</v>
      </c>
      <c r="AU414" s="147" t="s">
        <v>85</v>
      </c>
      <c r="AY414" s="16" t="s">
        <v>161</v>
      </c>
      <c r="BE414" s="148">
        <f>IF(N414="základní",J414,0)</f>
        <v>0</v>
      </c>
      <c r="BF414" s="148">
        <f>IF(N414="snížená",J414,0)</f>
        <v>0</v>
      </c>
      <c r="BG414" s="148">
        <f>IF(N414="zákl. přenesená",J414,0)</f>
        <v>0</v>
      </c>
      <c r="BH414" s="148">
        <f>IF(N414="sníž. přenesená",J414,0)</f>
        <v>0</v>
      </c>
      <c r="BI414" s="148">
        <f>IF(N414="nulová",J414,0)</f>
        <v>0</v>
      </c>
      <c r="BJ414" s="16" t="s">
        <v>81</v>
      </c>
      <c r="BK414" s="148">
        <f>ROUND(I414*H414,2)</f>
        <v>0</v>
      </c>
      <c r="BL414" s="16" t="s">
        <v>238</v>
      </c>
      <c r="BM414" s="147" t="s">
        <v>899</v>
      </c>
    </row>
    <row r="415" spans="2:65" s="1" customFormat="1" ht="33" customHeight="1">
      <c r="B415" s="135"/>
      <c r="C415" s="164" t="s">
        <v>900</v>
      </c>
      <c r="D415" s="164" t="s">
        <v>175</v>
      </c>
      <c r="E415" s="165" t="s">
        <v>901</v>
      </c>
      <c r="F415" s="166" t="s">
        <v>902</v>
      </c>
      <c r="G415" s="167" t="s">
        <v>378</v>
      </c>
      <c r="H415" s="168">
        <v>4</v>
      </c>
      <c r="I415" s="169"/>
      <c r="J415" s="170">
        <f>ROUND(I415*H415,2)</f>
        <v>0</v>
      </c>
      <c r="K415" s="166" t="s">
        <v>168</v>
      </c>
      <c r="L415" s="171"/>
      <c r="M415" s="172" t="s">
        <v>1</v>
      </c>
      <c r="N415" s="173" t="s">
        <v>42</v>
      </c>
      <c r="P415" s="145">
        <f>O415*H415</f>
        <v>0</v>
      </c>
      <c r="Q415" s="145">
        <v>0.01201</v>
      </c>
      <c r="R415" s="145">
        <f>Q415*H415</f>
        <v>0.04804</v>
      </c>
      <c r="S415" s="145">
        <v>0</v>
      </c>
      <c r="T415" s="146">
        <f>S415*H415</f>
        <v>0</v>
      </c>
      <c r="AR415" s="147" t="s">
        <v>327</v>
      </c>
      <c r="AT415" s="147" t="s">
        <v>175</v>
      </c>
      <c r="AU415" s="147" t="s">
        <v>85</v>
      </c>
      <c r="AY415" s="16" t="s">
        <v>161</v>
      </c>
      <c r="BE415" s="148">
        <f>IF(N415="základní",J415,0)</f>
        <v>0</v>
      </c>
      <c r="BF415" s="148">
        <f>IF(N415="snížená",J415,0)</f>
        <v>0</v>
      </c>
      <c r="BG415" s="148">
        <f>IF(N415="zákl. přenesená",J415,0)</f>
        <v>0</v>
      </c>
      <c r="BH415" s="148">
        <f>IF(N415="sníž. přenesená",J415,0)</f>
        <v>0</v>
      </c>
      <c r="BI415" s="148">
        <f>IF(N415="nulová",J415,0)</f>
        <v>0</v>
      </c>
      <c r="BJ415" s="16" t="s">
        <v>81</v>
      </c>
      <c r="BK415" s="148">
        <f>ROUND(I415*H415,2)</f>
        <v>0</v>
      </c>
      <c r="BL415" s="16" t="s">
        <v>238</v>
      </c>
      <c r="BM415" s="147" t="s">
        <v>903</v>
      </c>
    </row>
    <row r="416" spans="2:47" s="1" customFormat="1" ht="12">
      <c r="B416" s="31"/>
      <c r="D416" s="150" t="s">
        <v>180</v>
      </c>
      <c r="F416" s="174" t="s">
        <v>904</v>
      </c>
      <c r="I416" s="175"/>
      <c r="L416" s="31"/>
      <c r="M416" s="176"/>
      <c r="T416" s="55"/>
      <c r="AT416" s="16" t="s">
        <v>180</v>
      </c>
      <c r="AU416" s="16" t="s">
        <v>85</v>
      </c>
    </row>
    <row r="417" spans="2:65" s="1" customFormat="1" ht="24.2" customHeight="1">
      <c r="B417" s="135"/>
      <c r="C417" s="136" t="s">
        <v>905</v>
      </c>
      <c r="D417" s="136" t="s">
        <v>164</v>
      </c>
      <c r="E417" s="137" t="s">
        <v>906</v>
      </c>
      <c r="F417" s="138" t="s">
        <v>907</v>
      </c>
      <c r="G417" s="139" t="s">
        <v>167</v>
      </c>
      <c r="H417" s="140">
        <v>0.295</v>
      </c>
      <c r="I417" s="141"/>
      <c r="J417" s="142">
        <f>ROUND(I417*H417,2)</f>
        <v>0</v>
      </c>
      <c r="K417" s="138" t="s">
        <v>168</v>
      </c>
      <c r="L417" s="31"/>
      <c r="M417" s="143" t="s">
        <v>1</v>
      </c>
      <c r="N417" s="144" t="s">
        <v>42</v>
      </c>
      <c r="P417" s="145">
        <f>O417*H417</f>
        <v>0</v>
      </c>
      <c r="Q417" s="145">
        <v>0</v>
      </c>
      <c r="R417" s="145">
        <f>Q417*H417</f>
        <v>0</v>
      </c>
      <c r="S417" s="145">
        <v>0</v>
      </c>
      <c r="T417" s="146">
        <f>S417*H417</f>
        <v>0</v>
      </c>
      <c r="AR417" s="147" t="s">
        <v>238</v>
      </c>
      <c r="AT417" s="147" t="s">
        <v>164</v>
      </c>
      <c r="AU417" s="147" t="s">
        <v>85</v>
      </c>
      <c r="AY417" s="16" t="s">
        <v>161</v>
      </c>
      <c r="BE417" s="148">
        <f>IF(N417="základní",J417,0)</f>
        <v>0</v>
      </c>
      <c r="BF417" s="148">
        <f>IF(N417="snížená",J417,0)</f>
        <v>0</v>
      </c>
      <c r="BG417" s="148">
        <f>IF(N417="zákl. přenesená",J417,0)</f>
        <v>0</v>
      </c>
      <c r="BH417" s="148">
        <f>IF(N417="sníž. přenesená",J417,0)</f>
        <v>0</v>
      </c>
      <c r="BI417" s="148">
        <f>IF(N417="nulová",J417,0)</f>
        <v>0</v>
      </c>
      <c r="BJ417" s="16" t="s">
        <v>81</v>
      </c>
      <c r="BK417" s="148">
        <f>ROUND(I417*H417,2)</f>
        <v>0</v>
      </c>
      <c r="BL417" s="16" t="s">
        <v>238</v>
      </c>
      <c r="BM417" s="147" t="s">
        <v>908</v>
      </c>
    </row>
    <row r="418" spans="2:65" s="1" customFormat="1" ht="37.9" customHeight="1">
      <c r="B418" s="135"/>
      <c r="C418" s="136" t="s">
        <v>909</v>
      </c>
      <c r="D418" s="136" t="s">
        <v>164</v>
      </c>
      <c r="E418" s="137" t="s">
        <v>910</v>
      </c>
      <c r="F418" s="138" t="s">
        <v>911</v>
      </c>
      <c r="G418" s="139" t="s">
        <v>167</v>
      </c>
      <c r="H418" s="140">
        <v>0.295</v>
      </c>
      <c r="I418" s="141"/>
      <c r="J418" s="142">
        <f>ROUND(I418*H418,2)</f>
        <v>0</v>
      </c>
      <c r="K418" s="138" t="s">
        <v>168</v>
      </c>
      <c r="L418" s="31"/>
      <c r="M418" s="143" t="s">
        <v>1</v>
      </c>
      <c r="N418" s="144" t="s">
        <v>42</v>
      </c>
      <c r="P418" s="145">
        <f>O418*H418</f>
        <v>0</v>
      </c>
      <c r="Q418" s="145">
        <v>0</v>
      </c>
      <c r="R418" s="145">
        <f>Q418*H418</f>
        <v>0</v>
      </c>
      <c r="S418" s="145">
        <v>0</v>
      </c>
      <c r="T418" s="146">
        <f>S418*H418</f>
        <v>0</v>
      </c>
      <c r="AR418" s="147" t="s">
        <v>238</v>
      </c>
      <c r="AT418" s="147" t="s">
        <v>164</v>
      </c>
      <c r="AU418" s="147" t="s">
        <v>85</v>
      </c>
      <c r="AY418" s="16" t="s">
        <v>161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6" t="s">
        <v>81</v>
      </c>
      <c r="BK418" s="148">
        <f>ROUND(I418*H418,2)</f>
        <v>0</v>
      </c>
      <c r="BL418" s="16" t="s">
        <v>238</v>
      </c>
      <c r="BM418" s="147" t="s">
        <v>912</v>
      </c>
    </row>
    <row r="419" spans="2:63" s="11" customFormat="1" ht="22.9" customHeight="1">
      <c r="B419" s="123"/>
      <c r="D419" s="124" t="s">
        <v>76</v>
      </c>
      <c r="E419" s="133" t="s">
        <v>913</v>
      </c>
      <c r="F419" s="133" t="s">
        <v>914</v>
      </c>
      <c r="I419" s="126"/>
      <c r="J419" s="134">
        <f>BK419</f>
        <v>0</v>
      </c>
      <c r="L419" s="123"/>
      <c r="M419" s="128"/>
      <c r="P419" s="129">
        <f>SUM(P420:P430)</f>
        <v>0</v>
      </c>
      <c r="R419" s="129">
        <f>SUM(R420:R430)</f>
        <v>0.2034</v>
      </c>
      <c r="T419" s="130">
        <f>SUM(T420:T430)</f>
        <v>0.024</v>
      </c>
      <c r="AR419" s="124" t="s">
        <v>85</v>
      </c>
      <c r="AT419" s="131" t="s">
        <v>76</v>
      </c>
      <c r="AU419" s="131" t="s">
        <v>81</v>
      </c>
      <c r="AY419" s="124" t="s">
        <v>161</v>
      </c>
      <c r="BK419" s="132">
        <f>SUM(BK420:BK430)</f>
        <v>0</v>
      </c>
    </row>
    <row r="420" spans="2:65" s="1" customFormat="1" ht="24.2" customHeight="1">
      <c r="B420" s="135"/>
      <c r="C420" s="136" t="s">
        <v>915</v>
      </c>
      <c r="D420" s="136" t="s">
        <v>164</v>
      </c>
      <c r="E420" s="137" t="s">
        <v>916</v>
      </c>
      <c r="F420" s="138" t="s">
        <v>917</v>
      </c>
      <c r="G420" s="139" t="s">
        <v>378</v>
      </c>
      <c r="H420" s="140">
        <v>4</v>
      </c>
      <c r="I420" s="141"/>
      <c r="J420" s="142">
        <f>ROUND(I420*H420,2)</f>
        <v>0</v>
      </c>
      <c r="K420" s="138" t="s">
        <v>168</v>
      </c>
      <c r="L420" s="31"/>
      <c r="M420" s="143" t="s">
        <v>1</v>
      </c>
      <c r="N420" s="144" t="s">
        <v>42</v>
      </c>
      <c r="P420" s="145">
        <f>O420*H420</f>
        <v>0</v>
      </c>
      <c r="Q420" s="145">
        <v>0</v>
      </c>
      <c r="R420" s="145">
        <f>Q420*H420</f>
        <v>0</v>
      </c>
      <c r="S420" s="145">
        <v>0</v>
      </c>
      <c r="T420" s="146">
        <f>S420*H420</f>
        <v>0</v>
      </c>
      <c r="AR420" s="147" t="s">
        <v>238</v>
      </c>
      <c r="AT420" s="147" t="s">
        <v>164</v>
      </c>
      <c r="AU420" s="147" t="s">
        <v>85</v>
      </c>
      <c r="AY420" s="16" t="s">
        <v>161</v>
      </c>
      <c r="BE420" s="148">
        <f>IF(N420="základní",J420,0)</f>
        <v>0</v>
      </c>
      <c r="BF420" s="148">
        <f>IF(N420="snížená",J420,0)</f>
        <v>0</v>
      </c>
      <c r="BG420" s="148">
        <f>IF(N420="zákl. přenesená",J420,0)</f>
        <v>0</v>
      </c>
      <c r="BH420" s="148">
        <f>IF(N420="sníž. přenesená",J420,0)</f>
        <v>0</v>
      </c>
      <c r="BI420" s="148">
        <f>IF(N420="nulová",J420,0)</f>
        <v>0</v>
      </c>
      <c r="BJ420" s="16" t="s">
        <v>81</v>
      </c>
      <c r="BK420" s="148">
        <f>ROUND(I420*H420,2)</f>
        <v>0</v>
      </c>
      <c r="BL420" s="16" t="s">
        <v>238</v>
      </c>
      <c r="BM420" s="147" t="s">
        <v>918</v>
      </c>
    </row>
    <row r="421" spans="2:65" s="1" customFormat="1" ht="24.2" customHeight="1">
      <c r="B421" s="135"/>
      <c r="C421" s="164" t="s">
        <v>919</v>
      </c>
      <c r="D421" s="164" t="s">
        <v>175</v>
      </c>
      <c r="E421" s="165" t="s">
        <v>920</v>
      </c>
      <c r="F421" s="166" t="s">
        <v>921</v>
      </c>
      <c r="G421" s="167" t="s">
        <v>378</v>
      </c>
      <c r="H421" s="168">
        <v>4</v>
      </c>
      <c r="I421" s="169"/>
      <c r="J421" s="170">
        <f>ROUND(I421*H421,2)</f>
        <v>0</v>
      </c>
      <c r="K421" s="166" t="s">
        <v>1</v>
      </c>
      <c r="L421" s="171"/>
      <c r="M421" s="172" t="s">
        <v>1</v>
      </c>
      <c r="N421" s="173" t="s">
        <v>42</v>
      </c>
      <c r="P421" s="145">
        <f>O421*H421</f>
        <v>0</v>
      </c>
      <c r="Q421" s="145">
        <v>0.0334</v>
      </c>
      <c r="R421" s="145">
        <f>Q421*H421</f>
        <v>0.1336</v>
      </c>
      <c r="S421" s="145">
        <v>0</v>
      </c>
      <c r="T421" s="146">
        <f>S421*H421</f>
        <v>0</v>
      </c>
      <c r="AR421" s="147" t="s">
        <v>327</v>
      </c>
      <c r="AT421" s="147" t="s">
        <v>175</v>
      </c>
      <c r="AU421" s="147" t="s">
        <v>85</v>
      </c>
      <c r="AY421" s="16" t="s">
        <v>161</v>
      </c>
      <c r="BE421" s="148">
        <f>IF(N421="základní",J421,0)</f>
        <v>0</v>
      </c>
      <c r="BF421" s="148">
        <f>IF(N421="snížená",J421,0)</f>
        <v>0</v>
      </c>
      <c r="BG421" s="148">
        <f>IF(N421="zákl. přenesená",J421,0)</f>
        <v>0</v>
      </c>
      <c r="BH421" s="148">
        <f>IF(N421="sníž. přenesená",J421,0)</f>
        <v>0</v>
      </c>
      <c r="BI421" s="148">
        <f>IF(N421="nulová",J421,0)</f>
        <v>0</v>
      </c>
      <c r="BJ421" s="16" t="s">
        <v>81</v>
      </c>
      <c r="BK421" s="148">
        <f>ROUND(I421*H421,2)</f>
        <v>0</v>
      </c>
      <c r="BL421" s="16" t="s">
        <v>238</v>
      </c>
      <c r="BM421" s="147" t="s">
        <v>922</v>
      </c>
    </row>
    <row r="422" spans="2:65" s="1" customFormat="1" ht="24.2" customHeight="1">
      <c r="B422" s="135"/>
      <c r="C422" s="136" t="s">
        <v>923</v>
      </c>
      <c r="D422" s="136" t="s">
        <v>164</v>
      </c>
      <c r="E422" s="137" t="s">
        <v>924</v>
      </c>
      <c r="F422" s="138" t="s">
        <v>925</v>
      </c>
      <c r="G422" s="139" t="s">
        <v>378</v>
      </c>
      <c r="H422" s="140">
        <v>4</v>
      </c>
      <c r="I422" s="141"/>
      <c r="J422" s="142">
        <f>ROUND(I422*H422,2)</f>
        <v>0</v>
      </c>
      <c r="K422" s="138" t="s">
        <v>168</v>
      </c>
      <c r="L422" s="31"/>
      <c r="M422" s="143" t="s">
        <v>1</v>
      </c>
      <c r="N422" s="144" t="s">
        <v>42</v>
      </c>
      <c r="P422" s="145">
        <f>O422*H422</f>
        <v>0</v>
      </c>
      <c r="Q422" s="145">
        <v>0</v>
      </c>
      <c r="R422" s="145">
        <f>Q422*H422</f>
        <v>0</v>
      </c>
      <c r="S422" s="145">
        <v>0</v>
      </c>
      <c r="T422" s="146">
        <f>S422*H422</f>
        <v>0</v>
      </c>
      <c r="AR422" s="147" t="s">
        <v>238</v>
      </c>
      <c r="AT422" s="147" t="s">
        <v>164</v>
      </c>
      <c r="AU422" s="147" t="s">
        <v>85</v>
      </c>
      <c r="AY422" s="16" t="s">
        <v>161</v>
      </c>
      <c r="BE422" s="148">
        <f>IF(N422="základní",J422,0)</f>
        <v>0</v>
      </c>
      <c r="BF422" s="148">
        <f>IF(N422="snížená",J422,0)</f>
        <v>0</v>
      </c>
      <c r="BG422" s="148">
        <f>IF(N422="zákl. přenesená",J422,0)</f>
        <v>0</v>
      </c>
      <c r="BH422" s="148">
        <f>IF(N422="sníž. přenesená",J422,0)</f>
        <v>0</v>
      </c>
      <c r="BI422" s="148">
        <f>IF(N422="nulová",J422,0)</f>
        <v>0</v>
      </c>
      <c r="BJ422" s="16" t="s">
        <v>81</v>
      </c>
      <c r="BK422" s="148">
        <f>ROUND(I422*H422,2)</f>
        <v>0</v>
      </c>
      <c r="BL422" s="16" t="s">
        <v>238</v>
      </c>
      <c r="BM422" s="147" t="s">
        <v>926</v>
      </c>
    </row>
    <row r="423" spans="2:65" s="1" customFormat="1" ht="16.5" customHeight="1">
      <c r="B423" s="135"/>
      <c r="C423" s="164" t="s">
        <v>927</v>
      </c>
      <c r="D423" s="164" t="s">
        <v>175</v>
      </c>
      <c r="E423" s="165" t="s">
        <v>928</v>
      </c>
      <c r="F423" s="166" t="s">
        <v>929</v>
      </c>
      <c r="G423" s="167" t="s">
        <v>378</v>
      </c>
      <c r="H423" s="168">
        <v>4</v>
      </c>
      <c r="I423" s="169"/>
      <c r="J423" s="170">
        <f>ROUND(I423*H423,2)</f>
        <v>0</v>
      </c>
      <c r="K423" s="166" t="s">
        <v>168</v>
      </c>
      <c r="L423" s="171"/>
      <c r="M423" s="172" t="s">
        <v>1</v>
      </c>
      <c r="N423" s="173" t="s">
        <v>42</v>
      </c>
      <c r="P423" s="145">
        <f>O423*H423</f>
        <v>0</v>
      </c>
      <c r="Q423" s="145">
        <v>0.0022</v>
      </c>
      <c r="R423" s="145">
        <f>Q423*H423</f>
        <v>0.0088</v>
      </c>
      <c r="S423" s="145">
        <v>0</v>
      </c>
      <c r="T423" s="146">
        <f>S423*H423</f>
        <v>0</v>
      </c>
      <c r="AR423" s="147" t="s">
        <v>327</v>
      </c>
      <c r="AT423" s="147" t="s">
        <v>175</v>
      </c>
      <c r="AU423" s="147" t="s">
        <v>85</v>
      </c>
      <c r="AY423" s="16" t="s">
        <v>161</v>
      </c>
      <c r="BE423" s="148">
        <f>IF(N423="základní",J423,0)</f>
        <v>0</v>
      </c>
      <c r="BF423" s="148">
        <f>IF(N423="snížená",J423,0)</f>
        <v>0</v>
      </c>
      <c r="BG423" s="148">
        <f>IF(N423="zákl. přenesená",J423,0)</f>
        <v>0</v>
      </c>
      <c r="BH423" s="148">
        <f>IF(N423="sníž. přenesená",J423,0)</f>
        <v>0</v>
      </c>
      <c r="BI423" s="148">
        <f>IF(N423="nulová",J423,0)</f>
        <v>0</v>
      </c>
      <c r="BJ423" s="16" t="s">
        <v>81</v>
      </c>
      <c r="BK423" s="148">
        <f>ROUND(I423*H423,2)</f>
        <v>0</v>
      </c>
      <c r="BL423" s="16" t="s">
        <v>238</v>
      </c>
      <c r="BM423" s="147" t="s">
        <v>930</v>
      </c>
    </row>
    <row r="424" spans="2:65" s="1" customFormat="1" ht="24.2" customHeight="1">
      <c r="B424" s="135"/>
      <c r="C424" s="136" t="s">
        <v>931</v>
      </c>
      <c r="D424" s="136" t="s">
        <v>164</v>
      </c>
      <c r="E424" s="137" t="s">
        <v>932</v>
      </c>
      <c r="F424" s="138" t="s">
        <v>933</v>
      </c>
      <c r="G424" s="139" t="s">
        <v>378</v>
      </c>
      <c r="H424" s="140">
        <v>1</v>
      </c>
      <c r="I424" s="141"/>
      <c r="J424" s="142">
        <f>ROUND(I424*H424,2)</f>
        <v>0</v>
      </c>
      <c r="K424" s="138" t="s">
        <v>168</v>
      </c>
      <c r="L424" s="31"/>
      <c r="M424" s="143" t="s">
        <v>1</v>
      </c>
      <c r="N424" s="144" t="s">
        <v>42</v>
      </c>
      <c r="P424" s="145">
        <f>O424*H424</f>
        <v>0</v>
      </c>
      <c r="Q424" s="145">
        <v>0</v>
      </c>
      <c r="R424" s="145">
        <f>Q424*H424</f>
        <v>0</v>
      </c>
      <c r="S424" s="145">
        <v>0.024</v>
      </c>
      <c r="T424" s="146">
        <f>S424*H424</f>
        <v>0.024</v>
      </c>
      <c r="AR424" s="147" t="s">
        <v>238</v>
      </c>
      <c r="AT424" s="147" t="s">
        <v>164</v>
      </c>
      <c r="AU424" s="147" t="s">
        <v>85</v>
      </c>
      <c r="AY424" s="16" t="s">
        <v>161</v>
      </c>
      <c r="BE424" s="148">
        <f>IF(N424="základní",J424,0)</f>
        <v>0</v>
      </c>
      <c r="BF424" s="148">
        <f>IF(N424="snížená",J424,0)</f>
        <v>0</v>
      </c>
      <c r="BG424" s="148">
        <f>IF(N424="zákl. přenesená",J424,0)</f>
        <v>0</v>
      </c>
      <c r="BH424" s="148">
        <f>IF(N424="sníž. přenesená",J424,0)</f>
        <v>0</v>
      </c>
      <c r="BI424" s="148">
        <f>IF(N424="nulová",J424,0)</f>
        <v>0</v>
      </c>
      <c r="BJ424" s="16" t="s">
        <v>81</v>
      </c>
      <c r="BK424" s="148">
        <f>ROUND(I424*H424,2)</f>
        <v>0</v>
      </c>
      <c r="BL424" s="16" t="s">
        <v>238</v>
      </c>
      <c r="BM424" s="147" t="s">
        <v>934</v>
      </c>
    </row>
    <row r="425" spans="2:65" s="1" customFormat="1" ht="16.5" customHeight="1">
      <c r="B425" s="135"/>
      <c r="C425" s="136" t="s">
        <v>935</v>
      </c>
      <c r="D425" s="136" t="s">
        <v>164</v>
      </c>
      <c r="E425" s="137" t="s">
        <v>936</v>
      </c>
      <c r="F425" s="138" t="s">
        <v>937</v>
      </c>
      <c r="G425" s="139" t="s">
        <v>378</v>
      </c>
      <c r="H425" s="140">
        <v>4</v>
      </c>
      <c r="I425" s="141"/>
      <c r="J425" s="142">
        <f>ROUND(I425*H425,2)</f>
        <v>0</v>
      </c>
      <c r="K425" s="138" t="s">
        <v>168</v>
      </c>
      <c r="L425" s="31"/>
      <c r="M425" s="143" t="s">
        <v>1</v>
      </c>
      <c r="N425" s="144" t="s">
        <v>42</v>
      </c>
      <c r="P425" s="145">
        <f>O425*H425</f>
        <v>0</v>
      </c>
      <c r="Q425" s="145">
        <v>0</v>
      </c>
      <c r="R425" s="145">
        <f>Q425*H425</f>
        <v>0</v>
      </c>
      <c r="S425" s="145">
        <v>0</v>
      </c>
      <c r="T425" s="146">
        <f>S425*H425</f>
        <v>0</v>
      </c>
      <c r="AR425" s="147" t="s">
        <v>238</v>
      </c>
      <c r="AT425" s="147" t="s">
        <v>164</v>
      </c>
      <c r="AU425" s="147" t="s">
        <v>85</v>
      </c>
      <c r="AY425" s="16" t="s">
        <v>161</v>
      </c>
      <c r="BE425" s="148">
        <f>IF(N425="základní",J425,0)</f>
        <v>0</v>
      </c>
      <c r="BF425" s="148">
        <f>IF(N425="snížená",J425,0)</f>
        <v>0</v>
      </c>
      <c r="BG425" s="148">
        <f>IF(N425="zákl. přenesená",J425,0)</f>
        <v>0</v>
      </c>
      <c r="BH425" s="148">
        <f>IF(N425="sníž. přenesená",J425,0)</f>
        <v>0</v>
      </c>
      <c r="BI425" s="148">
        <f>IF(N425="nulová",J425,0)</f>
        <v>0</v>
      </c>
      <c r="BJ425" s="16" t="s">
        <v>81</v>
      </c>
      <c r="BK425" s="148">
        <f>ROUND(I425*H425,2)</f>
        <v>0</v>
      </c>
      <c r="BL425" s="16" t="s">
        <v>238</v>
      </c>
      <c r="BM425" s="147" t="s">
        <v>938</v>
      </c>
    </row>
    <row r="426" spans="2:65" s="1" customFormat="1" ht="16.5" customHeight="1">
      <c r="B426" s="135"/>
      <c r="C426" s="164" t="s">
        <v>939</v>
      </c>
      <c r="D426" s="164" t="s">
        <v>175</v>
      </c>
      <c r="E426" s="165" t="s">
        <v>940</v>
      </c>
      <c r="F426" s="166" t="s">
        <v>941</v>
      </c>
      <c r="G426" s="167" t="s">
        <v>378</v>
      </c>
      <c r="H426" s="168">
        <v>4</v>
      </c>
      <c r="I426" s="169"/>
      <c r="J426" s="170">
        <f>ROUND(I426*H426,2)</f>
        <v>0</v>
      </c>
      <c r="K426" s="166" t="s">
        <v>1</v>
      </c>
      <c r="L426" s="171"/>
      <c r="M426" s="172" t="s">
        <v>1</v>
      </c>
      <c r="N426" s="173" t="s">
        <v>42</v>
      </c>
      <c r="P426" s="145">
        <f>O426*H426</f>
        <v>0</v>
      </c>
      <c r="Q426" s="145">
        <v>0</v>
      </c>
      <c r="R426" s="145">
        <f>Q426*H426</f>
        <v>0</v>
      </c>
      <c r="S426" s="145">
        <v>0</v>
      </c>
      <c r="T426" s="146">
        <f>S426*H426</f>
        <v>0</v>
      </c>
      <c r="AR426" s="147" t="s">
        <v>327</v>
      </c>
      <c r="AT426" s="147" t="s">
        <v>175</v>
      </c>
      <c r="AU426" s="147" t="s">
        <v>85</v>
      </c>
      <c r="AY426" s="16" t="s">
        <v>161</v>
      </c>
      <c r="BE426" s="148">
        <f>IF(N426="základní",J426,0)</f>
        <v>0</v>
      </c>
      <c r="BF426" s="148">
        <f>IF(N426="snížená",J426,0)</f>
        <v>0</v>
      </c>
      <c r="BG426" s="148">
        <f>IF(N426="zákl. přenesená",J426,0)</f>
        <v>0</v>
      </c>
      <c r="BH426" s="148">
        <f>IF(N426="sníž. přenesená",J426,0)</f>
        <v>0</v>
      </c>
      <c r="BI426" s="148">
        <f>IF(N426="nulová",J426,0)</f>
        <v>0</v>
      </c>
      <c r="BJ426" s="16" t="s">
        <v>81</v>
      </c>
      <c r="BK426" s="148">
        <f>ROUND(I426*H426,2)</f>
        <v>0</v>
      </c>
      <c r="BL426" s="16" t="s">
        <v>238</v>
      </c>
      <c r="BM426" s="147" t="s">
        <v>942</v>
      </c>
    </row>
    <row r="427" spans="2:65" s="1" customFormat="1" ht="24.2" customHeight="1">
      <c r="B427" s="135"/>
      <c r="C427" s="136" t="s">
        <v>943</v>
      </c>
      <c r="D427" s="136" t="s">
        <v>164</v>
      </c>
      <c r="E427" s="137" t="s">
        <v>944</v>
      </c>
      <c r="F427" s="138" t="s">
        <v>945</v>
      </c>
      <c r="G427" s="139" t="s">
        <v>378</v>
      </c>
      <c r="H427" s="140">
        <v>3</v>
      </c>
      <c r="I427" s="141"/>
      <c r="J427" s="142">
        <f>ROUND(I427*H427,2)</f>
        <v>0</v>
      </c>
      <c r="K427" s="138" t="s">
        <v>1</v>
      </c>
      <c r="L427" s="31"/>
      <c r="M427" s="143" t="s">
        <v>1</v>
      </c>
      <c r="N427" s="144" t="s">
        <v>42</v>
      </c>
      <c r="P427" s="145">
        <f>O427*H427</f>
        <v>0</v>
      </c>
      <c r="Q427" s="145">
        <v>0.012200000000000003</v>
      </c>
      <c r="R427" s="145">
        <f>Q427*H427</f>
        <v>0.03660000000000001</v>
      </c>
      <c r="S427" s="145">
        <v>0</v>
      </c>
      <c r="T427" s="146">
        <f>S427*H427</f>
        <v>0</v>
      </c>
      <c r="AR427" s="147" t="s">
        <v>238</v>
      </c>
      <c r="AT427" s="147" t="s">
        <v>164</v>
      </c>
      <c r="AU427" s="147" t="s">
        <v>85</v>
      </c>
      <c r="AY427" s="16" t="s">
        <v>161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6" t="s">
        <v>81</v>
      </c>
      <c r="BK427" s="148">
        <f>ROUND(I427*H427,2)</f>
        <v>0</v>
      </c>
      <c r="BL427" s="16" t="s">
        <v>238</v>
      </c>
      <c r="BM427" s="147" t="s">
        <v>946</v>
      </c>
    </row>
    <row r="428" spans="2:65" s="1" customFormat="1" ht="24.2" customHeight="1">
      <c r="B428" s="135"/>
      <c r="C428" s="136" t="s">
        <v>947</v>
      </c>
      <c r="D428" s="136" t="s">
        <v>164</v>
      </c>
      <c r="E428" s="137" t="s">
        <v>948</v>
      </c>
      <c r="F428" s="138" t="s">
        <v>949</v>
      </c>
      <c r="G428" s="139" t="s">
        <v>378</v>
      </c>
      <c r="H428" s="140">
        <v>2</v>
      </c>
      <c r="I428" s="141"/>
      <c r="J428" s="142">
        <f>ROUND(I428*H428,2)</f>
        <v>0</v>
      </c>
      <c r="K428" s="138" t="s">
        <v>1</v>
      </c>
      <c r="L428" s="31"/>
      <c r="M428" s="143" t="s">
        <v>1</v>
      </c>
      <c r="N428" s="144" t="s">
        <v>42</v>
      </c>
      <c r="P428" s="145">
        <f>O428*H428</f>
        <v>0</v>
      </c>
      <c r="Q428" s="145">
        <v>0.012200000000000003</v>
      </c>
      <c r="R428" s="145">
        <f>Q428*H428</f>
        <v>0.024400000000000005</v>
      </c>
      <c r="S428" s="145">
        <v>0</v>
      </c>
      <c r="T428" s="146">
        <f>S428*H428</f>
        <v>0</v>
      </c>
      <c r="AR428" s="147" t="s">
        <v>238</v>
      </c>
      <c r="AT428" s="147" t="s">
        <v>164</v>
      </c>
      <c r="AU428" s="147" t="s">
        <v>85</v>
      </c>
      <c r="AY428" s="16" t="s">
        <v>161</v>
      </c>
      <c r="BE428" s="148">
        <f>IF(N428="základní",J428,0)</f>
        <v>0</v>
      </c>
      <c r="BF428" s="148">
        <f>IF(N428="snížená",J428,0)</f>
        <v>0</v>
      </c>
      <c r="BG428" s="148">
        <f>IF(N428="zákl. přenesená",J428,0)</f>
        <v>0</v>
      </c>
      <c r="BH428" s="148">
        <f>IF(N428="sníž. přenesená",J428,0)</f>
        <v>0</v>
      </c>
      <c r="BI428" s="148">
        <f>IF(N428="nulová",J428,0)</f>
        <v>0</v>
      </c>
      <c r="BJ428" s="16" t="s">
        <v>81</v>
      </c>
      <c r="BK428" s="148">
        <f>ROUND(I428*H428,2)</f>
        <v>0</v>
      </c>
      <c r="BL428" s="16" t="s">
        <v>238</v>
      </c>
      <c r="BM428" s="147" t="s">
        <v>950</v>
      </c>
    </row>
    <row r="429" spans="2:65" s="1" customFormat="1" ht="24.2" customHeight="1">
      <c r="B429" s="135"/>
      <c r="C429" s="136" t="s">
        <v>951</v>
      </c>
      <c r="D429" s="136" t="s">
        <v>164</v>
      </c>
      <c r="E429" s="137" t="s">
        <v>952</v>
      </c>
      <c r="F429" s="138" t="s">
        <v>953</v>
      </c>
      <c r="G429" s="139" t="s">
        <v>167</v>
      </c>
      <c r="H429" s="140">
        <v>0.203</v>
      </c>
      <c r="I429" s="141"/>
      <c r="J429" s="142">
        <f>ROUND(I429*H429,2)</f>
        <v>0</v>
      </c>
      <c r="K429" s="138" t="s">
        <v>168</v>
      </c>
      <c r="L429" s="31"/>
      <c r="M429" s="143" t="s">
        <v>1</v>
      </c>
      <c r="N429" s="144" t="s">
        <v>42</v>
      </c>
      <c r="P429" s="145">
        <f>O429*H429</f>
        <v>0</v>
      </c>
      <c r="Q429" s="145">
        <v>0</v>
      </c>
      <c r="R429" s="145">
        <f>Q429*H429</f>
        <v>0</v>
      </c>
      <c r="S429" s="145">
        <v>0</v>
      </c>
      <c r="T429" s="146">
        <f>S429*H429</f>
        <v>0</v>
      </c>
      <c r="AR429" s="147" t="s">
        <v>238</v>
      </c>
      <c r="AT429" s="147" t="s">
        <v>164</v>
      </c>
      <c r="AU429" s="147" t="s">
        <v>85</v>
      </c>
      <c r="AY429" s="16" t="s">
        <v>161</v>
      </c>
      <c r="BE429" s="148">
        <f>IF(N429="základní",J429,0)</f>
        <v>0</v>
      </c>
      <c r="BF429" s="148">
        <f>IF(N429="snížená",J429,0)</f>
        <v>0</v>
      </c>
      <c r="BG429" s="148">
        <f>IF(N429="zákl. přenesená",J429,0)</f>
        <v>0</v>
      </c>
      <c r="BH429" s="148">
        <f>IF(N429="sníž. přenesená",J429,0)</f>
        <v>0</v>
      </c>
      <c r="BI429" s="148">
        <f>IF(N429="nulová",J429,0)</f>
        <v>0</v>
      </c>
      <c r="BJ429" s="16" t="s">
        <v>81</v>
      </c>
      <c r="BK429" s="148">
        <f>ROUND(I429*H429,2)</f>
        <v>0</v>
      </c>
      <c r="BL429" s="16" t="s">
        <v>238</v>
      </c>
      <c r="BM429" s="147" t="s">
        <v>954</v>
      </c>
    </row>
    <row r="430" spans="2:65" s="1" customFormat="1" ht="33" customHeight="1">
      <c r="B430" s="135"/>
      <c r="C430" s="136" t="s">
        <v>955</v>
      </c>
      <c r="D430" s="136" t="s">
        <v>164</v>
      </c>
      <c r="E430" s="137" t="s">
        <v>956</v>
      </c>
      <c r="F430" s="138" t="s">
        <v>957</v>
      </c>
      <c r="G430" s="139" t="s">
        <v>167</v>
      </c>
      <c r="H430" s="140">
        <v>0.203</v>
      </c>
      <c r="I430" s="141"/>
      <c r="J430" s="142">
        <f>ROUND(I430*H430,2)</f>
        <v>0</v>
      </c>
      <c r="K430" s="138" t="s">
        <v>168</v>
      </c>
      <c r="L430" s="31"/>
      <c r="M430" s="143" t="s">
        <v>1</v>
      </c>
      <c r="N430" s="144" t="s">
        <v>42</v>
      </c>
      <c r="P430" s="145">
        <f>O430*H430</f>
        <v>0</v>
      </c>
      <c r="Q430" s="145">
        <v>0</v>
      </c>
      <c r="R430" s="145">
        <f>Q430*H430</f>
        <v>0</v>
      </c>
      <c r="S430" s="145">
        <v>0</v>
      </c>
      <c r="T430" s="146">
        <f>S430*H430</f>
        <v>0</v>
      </c>
      <c r="AR430" s="147" t="s">
        <v>238</v>
      </c>
      <c r="AT430" s="147" t="s">
        <v>164</v>
      </c>
      <c r="AU430" s="147" t="s">
        <v>85</v>
      </c>
      <c r="AY430" s="16" t="s">
        <v>161</v>
      </c>
      <c r="BE430" s="148">
        <f>IF(N430="základní",J430,0)</f>
        <v>0</v>
      </c>
      <c r="BF430" s="148">
        <f>IF(N430="snížená",J430,0)</f>
        <v>0</v>
      </c>
      <c r="BG430" s="148">
        <f>IF(N430="zákl. přenesená",J430,0)</f>
        <v>0</v>
      </c>
      <c r="BH430" s="148">
        <f>IF(N430="sníž. přenesená",J430,0)</f>
        <v>0</v>
      </c>
      <c r="BI430" s="148">
        <f>IF(N430="nulová",J430,0)</f>
        <v>0</v>
      </c>
      <c r="BJ430" s="16" t="s">
        <v>81</v>
      </c>
      <c r="BK430" s="148">
        <f>ROUND(I430*H430,2)</f>
        <v>0</v>
      </c>
      <c r="BL430" s="16" t="s">
        <v>238</v>
      </c>
      <c r="BM430" s="147" t="s">
        <v>958</v>
      </c>
    </row>
    <row r="431" spans="2:63" s="11" customFormat="1" ht="22.9" customHeight="1">
      <c r="B431" s="123"/>
      <c r="D431" s="124" t="s">
        <v>76</v>
      </c>
      <c r="E431" s="133" t="s">
        <v>959</v>
      </c>
      <c r="F431" s="133" t="s">
        <v>960</v>
      </c>
      <c r="I431" s="126"/>
      <c r="J431" s="134">
        <f>BK431</f>
        <v>0</v>
      </c>
      <c r="L431" s="123"/>
      <c r="M431" s="128"/>
      <c r="P431" s="129">
        <f>SUM(P432:P447)</f>
        <v>0</v>
      </c>
      <c r="R431" s="129">
        <f>SUM(R432:R447)</f>
        <v>0.768942</v>
      </c>
      <c r="T431" s="130">
        <f>SUM(T432:T447)</f>
        <v>0</v>
      </c>
      <c r="AR431" s="124" t="s">
        <v>85</v>
      </c>
      <c r="AT431" s="131" t="s">
        <v>76</v>
      </c>
      <c r="AU431" s="131" t="s">
        <v>81</v>
      </c>
      <c r="AY431" s="124" t="s">
        <v>161</v>
      </c>
      <c r="BK431" s="132">
        <f>SUM(BK432:BK447)</f>
        <v>0</v>
      </c>
    </row>
    <row r="432" spans="2:65" s="1" customFormat="1" ht="16.5" customHeight="1">
      <c r="B432" s="135"/>
      <c r="C432" s="136" t="s">
        <v>961</v>
      </c>
      <c r="D432" s="136" t="s">
        <v>164</v>
      </c>
      <c r="E432" s="137" t="s">
        <v>962</v>
      </c>
      <c r="F432" s="138" t="s">
        <v>963</v>
      </c>
      <c r="G432" s="139" t="s">
        <v>190</v>
      </c>
      <c r="H432" s="140">
        <v>15.5</v>
      </c>
      <c r="I432" s="141"/>
      <c r="J432" s="142">
        <f>ROUND(I432*H432,2)</f>
        <v>0</v>
      </c>
      <c r="K432" s="138" t="s">
        <v>168</v>
      </c>
      <c r="L432" s="31"/>
      <c r="M432" s="143" t="s">
        <v>1</v>
      </c>
      <c r="N432" s="144" t="s">
        <v>42</v>
      </c>
      <c r="P432" s="145">
        <f>O432*H432</f>
        <v>0</v>
      </c>
      <c r="Q432" s="145">
        <v>0.0003</v>
      </c>
      <c r="R432" s="145">
        <f>Q432*H432</f>
        <v>0.00465</v>
      </c>
      <c r="S432" s="145">
        <v>0</v>
      </c>
      <c r="T432" s="146">
        <f>S432*H432</f>
        <v>0</v>
      </c>
      <c r="AR432" s="147" t="s">
        <v>238</v>
      </c>
      <c r="AT432" s="147" t="s">
        <v>164</v>
      </c>
      <c r="AU432" s="147" t="s">
        <v>85</v>
      </c>
      <c r="AY432" s="16" t="s">
        <v>161</v>
      </c>
      <c r="BE432" s="148">
        <f>IF(N432="základní",J432,0)</f>
        <v>0</v>
      </c>
      <c r="BF432" s="148">
        <f>IF(N432="snížená",J432,0)</f>
        <v>0</v>
      </c>
      <c r="BG432" s="148">
        <f>IF(N432="zákl. přenesená",J432,0)</f>
        <v>0</v>
      </c>
      <c r="BH432" s="148">
        <f>IF(N432="sníž. přenesená",J432,0)</f>
        <v>0</v>
      </c>
      <c r="BI432" s="148">
        <f>IF(N432="nulová",J432,0)</f>
        <v>0</v>
      </c>
      <c r="BJ432" s="16" t="s">
        <v>81</v>
      </c>
      <c r="BK432" s="148">
        <f>ROUND(I432*H432,2)</f>
        <v>0</v>
      </c>
      <c r="BL432" s="16" t="s">
        <v>238</v>
      </c>
      <c r="BM432" s="147" t="s">
        <v>964</v>
      </c>
    </row>
    <row r="433" spans="2:65" s="1" customFormat="1" ht="24.2" customHeight="1">
      <c r="B433" s="135"/>
      <c r="C433" s="136" t="s">
        <v>965</v>
      </c>
      <c r="D433" s="136" t="s">
        <v>164</v>
      </c>
      <c r="E433" s="137" t="s">
        <v>966</v>
      </c>
      <c r="F433" s="138" t="s">
        <v>967</v>
      </c>
      <c r="G433" s="139" t="s">
        <v>190</v>
      </c>
      <c r="H433" s="140">
        <v>15.5</v>
      </c>
      <c r="I433" s="141"/>
      <c r="J433" s="142">
        <f>ROUND(I433*H433,2)</f>
        <v>0</v>
      </c>
      <c r="K433" s="138" t="s">
        <v>1</v>
      </c>
      <c r="L433" s="31"/>
      <c r="M433" s="143" t="s">
        <v>1</v>
      </c>
      <c r="N433" s="144" t="s">
        <v>42</v>
      </c>
      <c r="P433" s="145">
        <f>O433*H433</f>
        <v>0</v>
      </c>
      <c r="Q433" s="145">
        <v>0.0075</v>
      </c>
      <c r="R433" s="145">
        <f>Q433*H433</f>
        <v>0.11624999999999999</v>
      </c>
      <c r="S433" s="145">
        <v>0</v>
      </c>
      <c r="T433" s="146">
        <f>S433*H433</f>
        <v>0</v>
      </c>
      <c r="AR433" s="147" t="s">
        <v>238</v>
      </c>
      <c r="AT433" s="147" t="s">
        <v>164</v>
      </c>
      <c r="AU433" s="147" t="s">
        <v>85</v>
      </c>
      <c r="AY433" s="16" t="s">
        <v>161</v>
      </c>
      <c r="BE433" s="148">
        <f>IF(N433="základní",J433,0)</f>
        <v>0</v>
      </c>
      <c r="BF433" s="148">
        <f>IF(N433="snížená",J433,0)</f>
        <v>0</v>
      </c>
      <c r="BG433" s="148">
        <f>IF(N433="zákl. přenesená",J433,0)</f>
        <v>0</v>
      </c>
      <c r="BH433" s="148">
        <f>IF(N433="sníž. přenesená",J433,0)</f>
        <v>0</v>
      </c>
      <c r="BI433" s="148">
        <f>IF(N433="nulová",J433,0)</f>
        <v>0</v>
      </c>
      <c r="BJ433" s="16" t="s">
        <v>81</v>
      </c>
      <c r="BK433" s="148">
        <f>ROUND(I433*H433,2)</f>
        <v>0</v>
      </c>
      <c r="BL433" s="16" t="s">
        <v>238</v>
      </c>
      <c r="BM433" s="147" t="s">
        <v>968</v>
      </c>
    </row>
    <row r="434" spans="2:65" s="1" customFormat="1" ht="16.5" customHeight="1">
      <c r="B434" s="135"/>
      <c r="C434" s="136" t="s">
        <v>969</v>
      </c>
      <c r="D434" s="136" t="s">
        <v>164</v>
      </c>
      <c r="E434" s="137" t="s">
        <v>970</v>
      </c>
      <c r="F434" s="138" t="s">
        <v>971</v>
      </c>
      <c r="G434" s="139" t="s">
        <v>190</v>
      </c>
      <c r="H434" s="140">
        <v>4.5</v>
      </c>
      <c r="I434" s="141"/>
      <c r="J434" s="142">
        <f>ROUND(I434*H434,2)</f>
        <v>0</v>
      </c>
      <c r="K434" s="138" t="s">
        <v>1</v>
      </c>
      <c r="L434" s="31"/>
      <c r="M434" s="143" t="s">
        <v>1</v>
      </c>
      <c r="N434" s="144" t="s">
        <v>42</v>
      </c>
      <c r="P434" s="145">
        <f>O434*H434</f>
        <v>0</v>
      </c>
      <c r="Q434" s="145">
        <v>0.0075</v>
      </c>
      <c r="R434" s="145">
        <f>Q434*H434</f>
        <v>0.03375</v>
      </c>
      <c r="S434" s="145">
        <v>0</v>
      </c>
      <c r="T434" s="146">
        <f>S434*H434</f>
        <v>0</v>
      </c>
      <c r="AR434" s="147" t="s">
        <v>238</v>
      </c>
      <c r="AT434" s="147" t="s">
        <v>164</v>
      </c>
      <c r="AU434" s="147" t="s">
        <v>85</v>
      </c>
      <c r="AY434" s="16" t="s">
        <v>161</v>
      </c>
      <c r="BE434" s="148">
        <f>IF(N434="základní",J434,0)</f>
        <v>0</v>
      </c>
      <c r="BF434" s="148">
        <f>IF(N434="snížená",J434,0)</f>
        <v>0</v>
      </c>
      <c r="BG434" s="148">
        <f>IF(N434="zákl. přenesená",J434,0)</f>
        <v>0</v>
      </c>
      <c r="BH434" s="148">
        <f>IF(N434="sníž. přenesená",J434,0)</f>
        <v>0</v>
      </c>
      <c r="BI434" s="148">
        <f>IF(N434="nulová",J434,0)</f>
        <v>0</v>
      </c>
      <c r="BJ434" s="16" t="s">
        <v>81</v>
      </c>
      <c r="BK434" s="148">
        <f>ROUND(I434*H434,2)</f>
        <v>0</v>
      </c>
      <c r="BL434" s="16" t="s">
        <v>238</v>
      </c>
      <c r="BM434" s="147" t="s">
        <v>972</v>
      </c>
    </row>
    <row r="435" spans="2:65" s="1" customFormat="1" ht="33" customHeight="1">
      <c r="B435" s="135"/>
      <c r="C435" s="136" t="s">
        <v>973</v>
      </c>
      <c r="D435" s="136" t="s">
        <v>164</v>
      </c>
      <c r="E435" s="137" t="s">
        <v>974</v>
      </c>
      <c r="F435" s="138" t="s">
        <v>975</v>
      </c>
      <c r="G435" s="139" t="s">
        <v>316</v>
      </c>
      <c r="H435" s="140">
        <v>9</v>
      </c>
      <c r="I435" s="141"/>
      <c r="J435" s="142">
        <f>ROUND(I435*H435,2)</f>
        <v>0</v>
      </c>
      <c r="K435" s="138" t="s">
        <v>168</v>
      </c>
      <c r="L435" s="31"/>
      <c r="M435" s="143" t="s">
        <v>1</v>
      </c>
      <c r="N435" s="144" t="s">
        <v>42</v>
      </c>
      <c r="P435" s="145">
        <f>O435*H435</f>
        <v>0</v>
      </c>
      <c r="Q435" s="145">
        <v>0.00043</v>
      </c>
      <c r="R435" s="145">
        <f>Q435*H435</f>
        <v>0.0038699999999999997</v>
      </c>
      <c r="S435" s="145">
        <v>0</v>
      </c>
      <c r="T435" s="146">
        <f>S435*H435</f>
        <v>0</v>
      </c>
      <c r="AR435" s="147" t="s">
        <v>238</v>
      </c>
      <c r="AT435" s="147" t="s">
        <v>164</v>
      </c>
      <c r="AU435" s="147" t="s">
        <v>85</v>
      </c>
      <c r="AY435" s="16" t="s">
        <v>161</v>
      </c>
      <c r="BE435" s="148">
        <f>IF(N435="základní",J435,0)</f>
        <v>0</v>
      </c>
      <c r="BF435" s="148">
        <f>IF(N435="snížená",J435,0)</f>
        <v>0</v>
      </c>
      <c r="BG435" s="148">
        <f>IF(N435="zákl. přenesená",J435,0)</f>
        <v>0</v>
      </c>
      <c r="BH435" s="148">
        <f>IF(N435="sníž. přenesená",J435,0)</f>
        <v>0</v>
      </c>
      <c r="BI435" s="148">
        <f>IF(N435="nulová",J435,0)</f>
        <v>0</v>
      </c>
      <c r="BJ435" s="16" t="s">
        <v>81</v>
      </c>
      <c r="BK435" s="148">
        <f>ROUND(I435*H435,2)</f>
        <v>0</v>
      </c>
      <c r="BL435" s="16" t="s">
        <v>238</v>
      </c>
      <c r="BM435" s="147" t="s">
        <v>976</v>
      </c>
    </row>
    <row r="436" spans="2:65" s="1" customFormat="1" ht="24.2" customHeight="1">
      <c r="B436" s="135"/>
      <c r="C436" s="164" t="s">
        <v>977</v>
      </c>
      <c r="D436" s="164" t="s">
        <v>175</v>
      </c>
      <c r="E436" s="165" t="s">
        <v>978</v>
      </c>
      <c r="F436" s="166" t="s">
        <v>979</v>
      </c>
      <c r="G436" s="167" t="s">
        <v>316</v>
      </c>
      <c r="H436" s="168">
        <v>9.9</v>
      </c>
      <c r="I436" s="169"/>
      <c r="J436" s="170">
        <f>ROUND(I436*H436,2)</f>
        <v>0</v>
      </c>
      <c r="K436" s="166" t="s">
        <v>168</v>
      </c>
      <c r="L436" s="171"/>
      <c r="M436" s="172" t="s">
        <v>1</v>
      </c>
      <c r="N436" s="173" t="s">
        <v>42</v>
      </c>
      <c r="P436" s="145">
        <f>O436*H436</f>
        <v>0</v>
      </c>
      <c r="Q436" s="145">
        <v>0.00198</v>
      </c>
      <c r="R436" s="145">
        <f>Q436*H436</f>
        <v>0.019602</v>
      </c>
      <c r="S436" s="145">
        <v>0</v>
      </c>
      <c r="T436" s="146">
        <f>S436*H436</f>
        <v>0</v>
      </c>
      <c r="AR436" s="147" t="s">
        <v>327</v>
      </c>
      <c r="AT436" s="147" t="s">
        <v>175</v>
      </c>
      <c r="AU436" s="147" t="s">
        <v>85</v>
      </c>
      <c r="AY436" s="16" t="s">
        <v>161</v>
      </c>
      <c r="BE436" s="148">
        <f>IF(N436="základní",J436,0)</f>
        <v>0</v>
      </c>
      <c r="BF436" s="148">
        <f>IF(N436="snížená",J436,0)</f>
        <v>0</v>
      </c>
      <c r="BG436" s="148">
        <f>IF(N436="zákl. přenesená",J436,0)</f>
        <v>0</v>
      </c>
      <c r="BH436" s="148">
        <f>IF(N436="sníž. přenesená",J436,0)</f>
        <v>0</v>
      </c>
      <c r="BI436" s="148">
        <f>IF(N436="nulová",J436,0)</f>
        <v>0</v>
      </c>
      <c r="BJ436" s="16" t="s">
        <v>81</v>
      </c>
      <c r="BK436" s="148">
        <f>ROUND(I436*H436,2)</f>
        <v>0</v>
      </c>
      <c r="BL436" s="16" t="s">
        <v>238</v>
      </c>
      <c r="BM436" s="147" t="s">
        <v>980</v>
      </c>
    </row>
    <row r="437" spans="2:51" s="12" customFormat="1" ht="12">
      <c r="B437" s="149"/>
      <c r="D437" s="150" t="s">
        <v>171</v>
      </c>
      <c r="F437" s="152" t="s">
        <v>981</v>
      </c>
      <c r="H437" s="153">
        <v>9.9</v>
      </c>
      <c r="I437" s="154"/>
      <c r="L437" s="149"/>
      <c r="M437" s="155"/>
      <c r="T437" s="156"/>
      <c r="AT437" s="151" t="s">
        <v>171</v>
      </c>
      <c r="AU437" s="151" t="s">
        <v>85</v>
      </c>
      <c r="AV437" s="12" t="s">
        <v>85</v>
      </c>
      <c r="AW437" s="12" t="s">
        <v>3</v>
      </c>
      <c r="AX437" s="12" t="s">
        <v>81</v>
      </c>
      <c r="AY437" s="151" t="s">
        <v>161</v>
      </c>
    </row>
    <row r="438" spans="2:65" s="1" customFormat="1" ht="37.9" customHeight="1">
      <c r="B438" s="135"/>
      <c r="C438" s="136" t="s">
        <v>982</v>
      </c>
      <c r="D438" s="136" t="s">
        <v>164</v>
      </c>
      <c r="E438" s="137" t="s">
        <v>983</v>
      </c>
      <c r="F438" s="138" t="s">
        <v>984</v>
      </c>
      <c r="G438" s="139" t="s">
        <v>190</v>
      </c>
      <c r="H438" s="140">
        <v>15.5</v>
      </c>
      <c r="I438" s="141"/>
      <c r="J438" s="142">
        <f>ROUND(I438*H438,2)</f>
        <v>0</v>
      </c>
      <c r="K438" s="138" t="s">
        <v>168</v>
      </c>
      <c r="L438" s="31"/>
      <c r="M438" s="143" t="s">
        <v>1</v>
      </c>
      <c r="N438" s="144" t="s">
        <v>42</v>
      </c>
      <c r="P438" s="145">
        <f>O438*H438</f>
        <v>0</v>
      </c>
      <c r="Q438" s="145">
        <v>0.0053</v>
      </c>
      <c r="R438" s="145">
        <f>Q438*H438</f>
        <v>0.08215</v>
      </c>
      <c r="S438" s="145">
        <v>0</v>
      </c>
      <c r="T438" s="146">
        <f>S438*H438</f>
        <v>0</v>
      </c>
      <c r="AR438" s="147" t="s">
        <v>238</v>
      </c>
      <c r="AT438" s="147" t="s">
        <v>164</v>
      </c>
      <c r="AU438" s="147" t="s">
        <v>85</v>
      </c>
      <c r="AY438" s="16" t="s">
        <v>161</v>
      </c>
      <c r="BE438" s="148">
        <f>IF(N438="základní",J438,0)</f>
        <v>0</v>
      </c>
      <c r="BF438" s="148">
        <f>IF(N438="snížená",J438,0)</f>
        <v>0</v>
      </c>
      <c r="BG438" s="148">
        <f>IF(N438="zákl. přenesená",J438,0)</f>
        <v>0</v>
      </c>
      <c r="BH438" s="148">
        <f>IF(N438="sníž. přenesená",J438,0)</f>
        <v>0</v>
      </c>
      <c r="BI438" s="148">
        <f>IF(N438="nulová",J438,0)</f>
        <v>0</v>
      </c>
      <c r="BJ438" s="16" t="s">
        <v>81</v>
      </c>
      <c r="BK438" s="148">
        <f>ROUND(I438*H438,2)</f>
        <v>0</v>
      </c>
      <c r="BL438" s="16" t="s">
        <v>238</v>
      </c>
      <c r="BM438" s="147" t="s">
        <v>985</v>
      </c>
    </row>
    <row r="439" spans="2:65" s="1" customFormat="1" ht="33" customHeight="1">
      <c r="B439" s="135"/>
      <c r="C439" s="164" t="s">
        <v>986</v>
      </c>
      <c r="D439" s="164" t="s">
        <v>175</v>
      </c>
      <c r="E439" s="165" t="s">
        <v>987</v>
      </c>
      <c r="F439" s="166" t="s">
        <v>988</v>
      </c>
      <c r="G439" s="167" t="s">
        <v>190</v>
      </c>
      <c r="H439" s="168">
        <v>17.05</v>
      </c>
      <c r="I439" s="169"/>
      <c r="J439" s="170">
        <f>ROUND(I439*H439,2)</f>
        <v>0</v>
      </c>
      <c r="K439" s="166" t="s">
        <v>168</v>
      </c>
      <c r="L439" s="171"/>
      <c r="M439" s="172" t="s">
        <v>1</v>
      </c>
      <c r="N439" s="173" t="s">
        <v>42</v>
      </c>
      <c r="P439" s="145">
        <f>O439*H439</f>
        <v>0</v>
      </c>
      <c r="Q439" s="145">
        <v>0.021999999999999995</v>
      </c>
      <c r="R439" s="145">
        <f>Q439*H439</f>
        <v>0.37509999999999993</v>
      </c>
      <c r="S439" s="145">
        <v>0</v>
      </c>
      <c r="T439" s="146">
        <f>S439*H439</f>
        <v>0</v>
      </c>
      <c r="AR439" s="147" t="s">
        <v>327</v>
      </c>
      <c r="AT439" s="147" t="s">
        <v>175</v>
      </c>
      <c r="AU439" s="147" t="s">
        <v>85</v>
      </c>
      <c r="AY439" s="16" t="s">
        <v>161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6" t="s">
        <v>81</v>
      </c>
      <c r="BK439" s="148">
        <f>ROUND(I439*H439,2)</f>
        <v>0</v>
      </c>
      <c r="BL439" s="16" t="s">
        <v>238</v>
      </c>
      <c r="BM439" s="147" t="s">
        <v>989</v>
      </c>
    </row>
    <row r="440" spans="2:51" s="12" customFormat="1" ht="12">
      <c r="B440" s="149"/>
      <c r="D440" s="150" t="s">
        <v>171</v>
      </c>
      <c r="F440" s="152" t="s">
        <v>990</v>
      </c>
      <c r="H440" s="153">
        <v>17.05</v>
      </c>
      <c r="I440" s="154"/>
      <c r="L440" s="149"/>
      <c r="M440" s="155"/>
      <c r="T440" s="156"/>
      <c r="AT440" s="151" t="s">
        <v>171</v>
      </c>
      <c r="AU440" s="151" t="s">
        <v>85</v>
      </c>
      <c r="AV440" s="12" t="s">
        <v>85</v>
      </c>
      <c r="AW440" s="12" t="s">
        <v>3</v>
      </c>
      <c r="AX440" s="12" t="s">
        <v>81</v>
      </c>
      <c r="AY440" s="151" t="s">
        <v>161</v>
      </c>
    </row>
    <row r="441" spans="2:65" s="1" customFormat="1" ht="37.9" customHeight="1">
      <c r="B441" s="135"/>
      <c r="C441" s="136" t="s">
        <v>991</v>
      </c>
      <c r="D441" s="136" t="s">
        <v>164</v>
      </c>
      <c r="E441" s="137" t="s">
        <v>992</v>
      </c>
      <c r="F441" s="138" t="s">
        <v>993</v>
      </c>
      <c r="G441" s="139" t="s">
        <v>190</v>
      </c>
      <c r="H441" s="140">
        <v>4.5</v>
      </c>
      <c r="I441" s="141"/>
      <c r="J441" s="142">
        <f>ROUND(I441*H441,2)</f>
        <v>0</v>
      </c>
      <c r="K441" s="138" t="s">
        <v>168</v>
      </c>
      <c r="L441" s="31"/>
      <c r="M441" s="143" t="s">
        <v>1</v>
      </c>
      <c r="N441" s="144" t="s">
        <v>42</v>
      </c>
      <c r="P441" s="145">
        <f>O441*H441</f>
        <v>0</v>
      </c>
      <c r="Q441" s="145">
        <v>0.00525</v>
      </c>
      <c r="R441" s="145">
        <f>Q441*H441</f>
        <v>0.023625</v>
      </c>
      <c r="S441" s="145">
        <v>0</v>
      </c>
      <c r="T441" s="146">
        <f>S441*H441</f>
        <v>0</v>
      </c>
      <c r="AR441" s="147" t="s">
        <v>238</v>
      </c>
      <c r="AT441" s="147" t="s">
        <v>164</v>
      </c>
      <c r="AU441" s="147" t="s">
        <v>85</v>
      </c>
      <c r="AY441" s="16" t="s">
        <v>161</v>
      </c>
      <c r="BE441" s="148">
        <f>IF(N441="základní",J441,0)</f>
        <v>0</v>
      </c>
      <c r="BF441" s="148">
        <f>IF(N441="snížená",J441,0)</f>
        <v>0</v>
      </c>
      <c r="BG441" s="148">
        <f>IF(N441="zákl. přenesená",J441,0)</f>
        <v>0</v>
      </c>
      <c r="BH441" s="148">
        <f>IF(N441="sníž. přenesená",J441,0)</f>
        <v>0</v>
      </c>
      <c r="BI441" s="148">
        <f>IF(N441="nulová",J441,0)</f>
        <v>0</v>
      </c>
      <c r="BJ441" s="16" t="s">
        <v>81</v>
      </c>
      <c r="BK441" s="148">
        <f>ROUND(I441*H441,2)</f>
        <v>0</v>
      </c>
      <c r="BL441" s="16" t="s">
        <v>238</v>
      </c>
      <c r="BM441" s="147" t="s">
        <v>994</v>
      </c>
    </row>
    <row r="442" spans="2:65" s="1" customFormat="1" ht="37.9" customHeight="1">
      <c r="B442" s="135"/>
      <c r="C442" s="164" t="s">
        <v>995</v>
      </c>
      <c r="D442" s="164" t="s">
        <v>175</v>
      </c>
      <c r="E442" s="165" t="s">
        <v>996</v>
      </c>
      <c r="F442" s="166" t="s">
        <v>997</v>
      </c>
      <c r="G442" s="167" t="s">
        <v>190</v>
      </c>
      <c r="H442" s="168">
        <v>4.95</v>
      </c>
      <c r="I442" s="169"/>
      <c r="J442" s="170">
        <f>ROUND(I442*H442,2)</f>
        <v>0</v>
      </c>
      <c r="K442" s="166" t="s">
        <v>168</v>
      </c>
      <c r="L442" s="171"/>
      <c r="M442" s="172" t="s">
        <v>1</v>
      </c>
      <c r="N442" s="173" t="s">
        <v>42</v>
      </c>
      <c r="P442" s="145">
        <f>O442*H442</f>
        <v>0</v>
      </c>
      <c r="Q442" s="145">
        <v>0.021999999999999995</v>
      </c>
      <c r="R442" s="145">
        <f>Q442*H442</f>
        <v>0.10889999999999998</v>
      </c>
      <c r="S442" s="145">
        <v>0</v>
      </c>
      <c r="T442" s="146">
        <f>S442*H442</f>
        <v>0</v>
      </c>
      <c r="AR442" s="147" t="s">
        <v>327</v>
      </c>
      <c r="AT442" s="147" t="s">
        <v>175</v>
      </c>
      <c r="AU442" s="147" t="s">
        <v>85</v>
      </c>
      <c r="AY442" s="16" t="s">
        <v>161</v>
      </c>
      <c r="BE442" s="148">
        <f>IF(N442="základní",J442,0)</f>
        <v>0</v>
      </c>
      <c r="BF442" s="148">
        <f>IF(N442="snížená",J442,0)</f>
        <v>0</v>
      </c>
      <c r="BG442" s="148">
        <f>IF(N442="zákl. přenesená",J442,0)</f>
        <v>0</v>
      </c>
      <c r="BH442" s="148">
        <f>IF(N442="sníž. přenesená",J442,0)</f>
        <v>0</v>
      </c>
      <c r="BI442" s="148">
        <f>IF(N442="nulová",J442,0)</f>
        <v>0</v>
      </c>
      <c r="BJ442" s="16" t="s">
        <v>81</v>
      </c>
      <c r="BK442" s="148">
        <f>ROUND(I442*H442,2)</f>
        <v>0</v>
      </c>
      <c r="BL442" s="16" t="s">
        <v>238</v>
      </c>
      <c r="BM442" s="147" t="s">
        <v>998</v>
      </c>
    </row>
    <row r="443" spans="2:51" s="12" customFormat="1" ht="12">
      <c r="B443" s="149"/>
      <c r="D443" s="150" t="s">
        <v>171</v>
      </c>
      <c r="F443" s="152" t="s">
        <v>999</v>
      </c>
      <c r="H443" s="153">
        <v>4.95</v>
      </c>
      <c r="I443" s="154"/>
      <c r="L443" s="149"/>
      <c r="M443" s="155"/>
      <c r="T443" s="156"/>
      <c r="AT443" s="151" t="s">
        <v>171</v>
      </c>
      <c r="AU443" s="151" t="s">
        <v>85</v>
      </c>
      <c r="AV443" s="12" t="s">
        <v>85</v>
      </c>
      <c r="AW443" s="12" t="s">
        <v>3</v>
      </c>
      <c r="AX443" s="12" t="s">
        <v>81</v>
      </c>
      <c r="AY443" s="151" t="s">
        <v>161</v>
      </c>
    </row>
    <row r="444" spans="2:65" s="1" customFormat="1" ht="16.5" customHeight="1">
      <c r="B444" s="135"/>
      <c r="C444" s="136" t="s">
        <v>1000</v>
      </c>
      <c r="D444" s="136" t="s">
        <v>164</v>
      </c>
      <c r="E444" s="137" t="s">
        <v>1001</v>
      </c>
      <c r="F444" s="138" t="s">
        <v>1002</v>
      </c>
      <c r="G444" s="139" t="s">
        <v>316</v>
      </c>
      <c r="H444" s="140">
        <v>9</v>
      </c>
      <c r="I444" s="141"/>
      <c r="J444" s="142">
        <f>ROUND(I444*H444,2)</f>
        <v>0</v>
      </c>
      <c r="K444" s="138" t="s">
        <v>168</v>
      </c>
      <c r="L444" s="31"/>
      <c r="M444" s="143" t="s">
        <v>1</v>
      </c>
      <c r="N444" s="144" t="s">
        <v>42</v>
      </c>
      <c r="P444" s="145">
        <f>O444*H444</f>
        <v>0</v>
      </c>
      <c r="Q444" s="145">
        <v>3E-05</v>
      </c>
      <c r="R444" s="145">
        <f>Q444*H444</f>
        <v>0.00027</v>
      </c>
      <c r="S444" s="145">
        <v>0</v>
      </c>
      <c r="T444" s="146">
        <f>S444*H444</f>
        <v>0</v>
      </c>
      <c r="AR444" s="147" t="s">
        <v>238</v>
      </c>
      <c r="AT444" s="147" t="s">
        <v>164</v>
      </c>
      <c r="AU444" s="147" t="s">
        <v>85</v>
      </c>
      <c r="AY444" s="16" t="s">
        <v>161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6" t="s">
        <v>81</v>
      </c>
      <c r="BK444" s="148">
        <f>ROUND(I444*H444,2)</f>
        <v>0</v>
      </c>
      <c r="BL444" s="16" t="s">
        <v>238</v>
      </c>
      <c r="BM444" s="147" t="s">
        <v>1003</v>
      </c>
    </row>
    <row r="445" spans="2:65" s="1" customFormat="1" ht="24.2" customHeight="1">
      <c r="B445" s="135"/>
      <c r="C445" s="136" t="s">
        <v>1004</v>
      </c>
      <c r="D445" s="136" t="s">
        <v>164</v>
      </c>
      <c r="E445" s="137" t="s">
        <v>1005</v>
      </c>
      <c r="F445" s="138" t="s">
        <v>1006</v>
      </c>
      <c r="G445" s="139" t="s">
        <v>190</v>
      </c>
      <c r="H445" s="140">
        <v>15.5</v>
      </c>
      <c r="I445" s="141"/>
      <c r="J445" s="142">
        <f>ROUND(I445*H445,2)</f>
        <v>0</v>
      </c>
      <c r="K445" s="138" t="s">
        <v>168</v>
      </c>
      <c r="L445" s="31"/>
      <c r="M445" s="143" t="s">
        <v>1</v>
      </c>
      <c r="N445" s="144" t="s">
        <v>42</v>
      </c>
      <c r="P445" s="145">
        <f>O445*H445</f>
        <v>0</v>
      </c>
      <c r="Q445" s="145">
        <v>5E-05</v>
      </c>
      <c r="R445" s="145">
        <f>Q445*H445</f>
        <v>0.0007750000000000001</v>
      </c>
      <c r="S445" s="145">
        <v>0</v>
      </c>
      <c r="T445" s="146">
        <f>S445*H445</f>
        <v>0</v>
      </c>
      <c r="AR445" s="147" t="s">
        <v>238</v>
      </c>
      <c r="AT445" s="147" t="s">
        <v>164</v>
      </c>
      <c r="AU445" s="147" t="s">
        <v>85</v>
      </c>
      <c r="AY445" s="16" t="s">
        <v>161</v>
      </c>
      <c r="BE445" s="148">
        <f>IF(N445="základní",J445,0)</f>
        <v>0</v>
      </c>
      <c r="BF445" s="148">
        <f>IF(N445="snížená",J445,0)</f>
        <v>0</v>
      </c>
      <c r="BG445" s="148">
        <f>IF(N445="zákl. přenesená",J445,0)</f>
        <v>0</v>
      </c>
      <c r="BH445" s="148">
        <f>IF(N445="sníž. přenesená",J445,0)</f>
        <v>0</v>
      </c>
      <c r="BI445" s="148">
        <f>IF(N445="nulová",J445,0)</f>
        <v>0</v>
      </c>
      <c r="BJ445" s="16" t="s">
        <v>81</v>
      </c>
      <c r="BK445" s="148">
        <f>ROUND(I445*H445,2)</f>
        <v>0</v>
      </c>
      <c r="BL445" s="16" t="s">
        <v>238</v>
      </c>
      <c r="BM445" s="147" t="s">
        <v>1007</v>
      </c>
    </row>
    <row r="446" spans="2:65" s="1" customFormat="1" ht="24.2" customHeight="1">
      <c r="B446" s="135"/>
      <c r="C446" s="136" t="s">
        <v>1008</v>
      </c>
      <c r="D446" s="136" t="s">
        <v>164</v>
      </c>
      <c r="E446" s="137" t="s">
        <v>1009</v>
      </c>
      <c r="F446" s="138" t="s">
        <v>1010</v>
      </c>
      <c r="G446" s="139" t="s">
        <v>167</v>
      </c>
      <c r="H446" s="140">
        <v>0.769</v>
      </c>
      <c r="I446" s="141"/>
      <c r="J446" s="142">
        <f>ROUND(I446*H446,2)</f>
        <v>0</v>
      </c>
      <c r="K446" s="138" t="s">
        <v>168</v>
      </c>
      <c r="L446" s="31"/>
      <c r="M446" s="143" t="s">
        <v>1</v>
      </c>
      <c r="N446" s="144" t="s">
        <v>42</v>
      </c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47" t="s">
        <v>238</v>
      </c>
      <c r="AT446" s="147" t="s">
        <v>164</v>
      </c>
      <c r="AU446" s="147" t="s">
        <v>85</v>
      </c>
      <c r="AY446" s="16" t="s">
        <v>161</v>
      </c>
      <c r="BE446" s="148">
        <f>IF(N446="základní",J446,0)</f>
        <v>0</v>
      </c>
      <c r="BF446" s="148">
        <f>IF(N446="snížená",J446,0)</f>
        <v>0</v>
      </c>
      <c r="BG446" s="148">
        <f>IF(N446="zákl. přenesená",J446,0)</f>
        <v>0</v>
      </c>
      <c r="BH446" s="148">
        <f>IF(N446="sníž. přenesená",J446,0)</f>
        <v>0</v>
      </c>
      <c r="BI446" s="148">
        <f>IF(N446="nulová",J446,0)</f>
        <v>0</v>
      </c>
      <c r="BJ446" s="16" t="s">
        <v>81</v>
      </c>
      <c r="BK446" s="148">
        <f>ROUND(I446*H446,2)</f>
        <v>0</v>
      </c>
      <c r="BL446" s="16" t="s">
        <v>238</v>
      </c>
      <c r="BM446" s="147" t="s">
        <v>1011</v>
      </c>
    </row>
    <row r="447" spans="2:65" s="1" customFormat="1" ht="33" customHeight="1">
      <c r="B447" s="135"/>
      <c r="C447" s="136" t="s">
        <v>1012</v>
      </c>
      <c r="D447" s="136" t="s">
        <v>164</v>
      </c>
      <c r="E447" s="137" t="s">
        <v>1013</v>
      </c>
      <c r="F447" s="138" t="s">
        <v>1014</v>
      </c>
      <c r="G447" s="139" t="s">
        <v>167</v>
      </c>
      <c r="H447" s="140">
        <v>0.769</v>
      </c>
      <c r="I447" s="141"/>
      <c r="J447" s="142">
        <f>ROUND(I447*H447,2)</f>
        <v>0</v>
      </c>
      <c r="K447" s="138" t="s">
        <v>168</v>
      </c>
      <c r="L447" s="31"/>
      <c r="M447" s="143" t="s">
        <v>1</v>
      </c>
      <c r="N447" s="144" t="s">
        <v>42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238</v>
      </c>
      <c r="AT447" s="147" t="s">
        <v>164</v>
      </c>
      <c r="AU447" s="147" t="s">
        <v>85</v>
      </c>
      <c r="AY447" s="16" t="s">
        <v>161</v>
      </c>
      <c r="BE447" s="148">
        <f>IF(N447="základní",J447,0)</f>
        <v>0</v>
      </c>
      <c r="BF447" s="148">
        <f>IF(N447="snížená",J447,0)</f>
        <v>0</v>
      </c>
      <c r="BG447" s="148">
        <f>IF(N447="zákl. přenesená",J447,0)</f>
        <v>0</v>
      </c>
      <c r="BH447" s="148">
        <f>IF(N447="sníž. přenesená",J447,0)</f>
        <v>0</v>
      </c>
      <c r="BI447" s="148">
        <f>IF(N447="nulová",J447,0)</f>
        <v>0</v>
      </c>
      <c r="BJ447" s="16" t="s">
        <v>81</v>
      </c>
      <c r="BK447" s="148">
        <f>ROUND(I447*H447,2)</f>
        <v>0</v>
      </c>
      <c r="BL447" s="16" t="s">
        <v>238</v>
      </c>
      <c r="BM447" s="147" t="s">
        <v>1015</v>
      </c>
    </row>
    <row r="448" spans="2:63" s="11" customFormat="1" ht="22.9" customHeight="1">
      <c r="B448" s="123"/>
      <c r="D448" s="124" t="s">
        <v>76</v>
      </c>
      <c r="E448" s="133" t="s">
        <v>1016</v>
      </c>
      <c r="F448" s="133" t="s">
        <v>1017</v>
      </c>
      <c r="I448" s="126"/>
      <c r="J448" s="134">
        <f>BK448</f>
        <v>0</v>
      </c>
      <c r="L448" s="123"/>
      <c r="M448" s="128"/>
      <c r="P448" s="129">
        <f>SUM(P449:P469)</f>
        <v>0</v>
      </c>
      <c r="R448" s="129">
        <f>SUM(R449:R469)</f>
        <v>0.9709</v>
      </c>
      <c r="T448" s="130">
        <f>SUM(T449:T469)</f>
        <v>2.0944</v>
      </c>
      <c r="AR448" s="124" t="s">
        <v>85</v>
      </c>
      <c r="AT448" s="131" t="s">
        <v>76</v>
      </c>
      <c r="AU448" s="131" t="s">
        <v>81</v>
      </c>
      <c r="AY448" s="124" t="s">
        <v>161</v>
      </c>
      <c r="BK448" s="132">
        <f>SUM(BK449:BK469)</f>
        <v>0</v>
      </c>
    </row>
    <row r="449" spans="2:65" s="1" customFormat="1" ht="16.5" customHeight="1">
      <c r="B449" s="135"/>
      <c r="C449" s="136" t="s">
        <v>1018</v>
      </c>
      <c r="D449" s="136" t="s">
        <v>164</v>
      </c>
      <c r="E449" s="137" t="s">
        <v>1019</v>
      </c>
      <c r="F449" s="138" t="s">
        <v>1020</v>
      </c>
      <c r="G449" s="139" t="s">
        <v>190</v>
      </c>
      <c r="H449" s="140">
        <v>38.5</v>
      </c>
      <c r="I449" s="141"/>
      <c r="J449" s="142">
        <f>ROUND(I449*H449,2)</f>
        <v>0</v>
      </c>
      <c r="K449" s="138" t="s">
        <v>168</v>
      </c>
      <c r="L449" s="31"/>
      <c r="M449" s="143" t="s">
        <v>1</v>
      </c>
      <c r="N449" s="144" t="s">
        <v>42</v>
      </c>
      <c r="P449" s="145">
        <f>O449*H449</f>
        <v>0</v>
      </c>
      <c r="Q449" s="145">
        <v>0</v>
      </c>
      <c r="R449" s="145">
        <f>Q449*H449</f>
        <v>0</v>
      </c>
      <c r="S449" s="145">
        <v>0</v>
      </c>
      <c r="T449" s="146">
        <f>S449*H449</f>
        <v>0</v>
      </c>
      <c r="AR449" s="147" t="s">
        <v>238</v>
      </c>
      <c r="AT449" s="147" t="s">
        <v>164</v>
      </c>
      <c r="AU449" s="147" t="s">
        <v>85</v>
      </c>
      <c r="AY449" s="16" t="s">
        <v>161</v>
      </c>
      <c r="BE449" s="148">
        <f>IF(N449="základní",J449,0)</f>
        <v>0</v>
      </c>
      <c r="BF449" s="148">
        <f>IF(N449="snížená",J449,0)</f>
        <v>0</v>
      </c>
      <c r="BG449" s="148">
        <f>IF(N449="zákl. přenesená",J449,0)</f>
        <v>0</v>
      </c>
      <c r="BH449" s="148">
        <f>IF(N449="sníž. přenesená",J449,0)</f>
        <v>0</v>
      </c>
      <c r="BI449" s="148">
        <f>IF(N449="nulová",J449,0)</f>
        <v>0</v>
      </c>
      <c r="BJ449" s="16" t="s">
        <v>81</v>
      </c>
      <c r="BK449" s="148">
        <f>ROUND(I449*H449,2)</f>
        <v>0</v>
      </c>
      <c r="BL449" s="16" t="s">
        <v>238</v>
      </c>
      <c r="BM449" s="147" t="s">
        <v>1021</v>
      </c>
    </row>
    <row r="450" spans="2:65" s="1" customFormat="1" ht="16.5" customHeight="1">
      <c r="B450" s="135"/>
      <c r="C450" s="136" t="s">
        <v>1022</v>
      </c>
      <c r="D450" s="136" t="s">
        <v>164</v>
      </c>
      <c r="E450" s="137" t="s">
        <v>1023</v>
      </c>
      <c r="F450" s="138" t="s">
        <v>1024</v>
      </c>
      <c r="G450" s="139" t="s">
        <v>190</v>
      </c>
      <c r="H450" s="140">
        <v>38.5</v>
      </c>
      <c r="I450" s="141"/>
      <c r="J450" s="142">
        <f>ROUND(I450*H450,2)</f>
        <v>0</v>
      </c>
      <c r="K450" s="138" t="s">
        <v>168</v>
      </c>
      <c r="L450" s="31"/>
      <c r="M450" s="143" t="s">
        <v>1</v>
      </c>
      <c r="N450" s="144" t="s">
        <v>42</v>
      </c>
      <c r="P450" s="145">
        <f>O450*H450</f>
        <v>0</v>
      </c>
      <c r="Q450" s="145">
        <v>0.0003</v>
      </c>
      <c r="R450" s="145">
        <f>Q450*H450</f>
        <v>0.01155</v>
      </c>
      <c r="S450" s="145">
        <v>0</v>
      </c>
      <c r="T450" s="146">
        <f>S450*H450</f>
        <v>0</v>
      </c>
      <c r="AR450" s="147" t="s">
        <v>238</v>
      </c>
      <c r="AT450" s="147" t="s">
        <v>164</v>
      </c>
      <c r="AU450" s="147" t="s">
        <v>85</v>
      </c>
      <c r="AY450" s="16" t="s">
        <v>161</v>
      </c>
      <c r="BE450" s="148">
        <f>IF(N450="základní",J450,0)</f>
        <v>0</v>
      </c>
      <c r="BF450" s="148">
        <f>IF(N450="snížená",J450,0)</f>
        <v>0</v>
      </c>
      <c r="BG450" s="148">
        <f>IF(N450="zákl. přenesená",J450,0)</f>
        <v>0</v>
      </c>
      <c r="BH450" s="148">
        <f>IF(N450="sníž. přenesená",J450,0)</f>
        <v>0</v>
      </c>
      <c r="BI450" s="148">
        <f>IF(N450="nulová",J450,0)</f>
        <v>0</v>
      </c>
      <c r="BJ450" s="16" t="s">
        <v>81</v>
      </c>
      <c r="BK450" s="148">
        <f>ROUND(I450*H450,2)</f>
        <v>0</v>
      </c>
      <c r="BL450" s="16" t="s">
        <v>238</v>
      </c>
      <c r="BM450" s="147" t="s">
        <v>1025</v>
      </c>
    </row>
    <row r="451" spans="2:65" s="1" customFormat="1" ht="24.2" customHeight="1">
      <c r="B451" s="135"/>
      <c r="C451" s="136" t="s">
        <v>1026</v>
      </c>
      <c r="D451" s="136" t="s">
        <v>164</v>
      </c>
      <c r="E451" s="137" t="s">
        <v>1027</v>
      </c>
      <c r="F451" s="138" t="s">
        <v>1028</v>
      </c>
      <c r="G451" s="139" t="s">
        <v>190</v>
      </c>
      <c r="H451" s="140">
        <v>43</v>
      </c>
      <c r="I451" s="141"/>
      <c r="J451" s="142">
        <f>ROUND(I451*H451,2)</f>
        <v>0</v>
      </c>
      <c r="K451" s="138" t="s">
        <v>168</v>
      </c>
      <c r="L451" s="31"/>
      <c r="M451" s="143" t="s">
        <v>1</v>
      </c>
      <c r="N451" s="144" t="s">
        <v>42</v>
      </c>
      <c r="P451" s="145">
        <f>O451*H451</f>
        <v>0</v>
      </c>
      <c r="Q451" s="145">
        <v>0.0015</v>
      </c>
      <c r="R451" s="145">
        <f>Q451*H451</f>
        <v>0.0645</v>
      </c>
      <c r="S451" s="145">
        <v>0</v>
      </c>
      <c r="T451" s="146">
        <f>S451*H451</f>
        <v>0</v>
      </c>
      <c r="AR451" s="147" t="s">
        <v>238</v>
      </c>
      <c r="AT451" s="147" t="s">
        <v>164</v>
      </c>
      <c r="AU451" s="147" t="s">
        <v>85</v>
      </c>
      <c r="AY451" s="16" t="s">
        <v>161</v>
      </c>
      <c r="BE451" s="148">
        <f>IF(N451="základní",J451,0)</f>
        <v>0</v>
      </c>
      <c r="BF451" s="148">
        <f>IF(N451="snížená",J451,0)</f>
        <v>0</v>
      </c>
      <c r="BG451" s="148">
        <f>IF(N451="zákl. přenesená",J451,0)</f>
        <v>0</v>
      </c>
      <c r="BH451" s="148">
        <f>IF(N451="sníž. přenesená",J451,0)</f>
        <v>0</v>
      </c>
      <c r="BI451" s="148">
        <f>IF(N451="nulová",J451,0)</f>
        <v>0</v>
      </c>
      <c r="BJ451" s="16" t="s">
        <v>81</v>
      </c>
      <c r="BK451" s="148">
        <f>ROUND(I451*H451,2)</f>
        <v>0</v>
      </c>
      <c r="BL451" s="16" t="s">
        <v>238</v>
      </c>
      <c r="BM451" s="147" t="s">
        <v>1029</v>
      </c>
    </row>
    <row r="452" spans="2:51" s="14" customFormat="1" ht="12">
      <c r="B452" s="177"/>
      <c r="D452" s="150" t="s">
        <v>171</v>
      </c>
      <c r="E452" s="178" t="s">
        <v>1</v>
      </c>
      <c r="F452" s="179" t="s">
        <v>1030</v>
      </c>
      <c r="H452" s="178" t="s">
        <v>1</v>
      </c>
      <c r="I452" s="180"/>
      <c r="L452" s="177"/>
      <c r="M452" s="181"/>
      <c r="T452" s="182"/>
      <c r="AT452" s="178" t="s">
        <v>171</v>
      </c>
      <c r="AU452" s="178" t="s">
        <v>85</v>
      </c>
      <c r="AV452" s="14" t="s">
        <v>81</v>
      </c>
      <c r="AW452" s="14" t="s">
        <v>32</v>
      </c>
      <c r="AX452" s="14" t="s">
        <v>77</v>
      </c>
      <c r="AY452" s="178" t="s">
        <v>161</v>
      </c>
    </row>
    <row r="453" spans="2:51" s="12" customFormat="1" ht="12">
      <c r="B453" s="149"/>
      <c r="D453" s="150" t="s">
        <v>171</v>
      </c>
      <c r="E453" s="151" t="s">
        <v>1</v>
      </c>
      <c r="F453" s="152" t="s">
        <v>237</v>
      </c>
      <c r="H453" s="153">
        <v>43</v>
      </c>
      <c r="I453" s="154"/>
      <c r="L453" s="149"/>
      <c r="M453" s="155"/>
      <c r="T453" s="156"/>
      <c r="AT453" s="151" t="s">
        <v>171</v>
      </c>
      <c r="AU453" s="151" t="s">
        <v>85</v>
      </c>
      <c r="AV453" s="12" t="s">
        <v>85</v>
      </c>
      <c r="AW453" s="12" t="s">
        <v>32</v>
      </c>
      <c r="AX453" s="12" t="s">
        <v>77</v>
      </c>
      <c r="AY453" s="151" t="s">
        <v>161</v>
      </c>
    </row>
    <row r="454" spans="2:51" s="13" customFormat="1" ht="12">
      <c r="B454" s="157"/>
      <c r="D454" s="150" t="s">
        <v>171</v>
      </c>
      <c r="E454" s="158" t="s">
        <v>1</v>
      </c>
      <c r="F454" s="159" t="s">
        <v>174</v>
      </c>
      <c r="H454" s="160">
        <v>43</v>
      </c>
      <c r="I454" s="161"/>
      <c r="L454" s="157"/>
      <c r="M454" s="162"/>
      <c r="T454" s="163"/>
      <c r="AT454" s="158" t="s">
        <v>171</v>
      </c>
      <c r="AU454" s="158" t="s">
        <v>85</v>
      </c>
      <c r="AV454" s="13" t="s">
        <v>169</v>
      </c>
      <c r="AW454" s="13" t="s">
        <v>32</v>
      </c>
      <c r="AX454" s="13" t="s">
        <v>81</v>
      </c>
      <c r="AY454" s="158" t="s">
        <v>161</v>
      </c>
    </row>
    <row r="455" spans="2:65" s="1" customFormat="1" ht="24.2" customHeight="1">
      <c r="B455" s="135"/>
      <c r="C455" s="136" t="s">
        <v>1031</v>
      </c>
      <c r="D455" s="136" t="s">
        <v>164</v>
      </c>
      <c r="E455" s="137" t="s">
        <v>1032</v>
      </c>
      <c r="F455" s="138" t="s">
        <v>1033</v>
      </c>
      <c r="G455" s="139" t="s">
        <v>316</v>
      </c>
      <c r="H455" s="140">
        <v>21</v>
      </c>
      <c r="I455" s="141"/>
      <c r="J455" s="142">
        <f>ROUND(I455*H455,2)</f>
        <v>0</v>
      </c>
      <c r="K455" s="138" t="s">
        <v>168</v>
      </c>
      <c r="L455" s="31"/>
      <c r="M455" s="143" t="s">
        <v>1</v>
      </c>
      <c r="N455" s="144" t="s">
        <v>42</v>
      </c>
      <c r="P455" s="145">
        <f>O455*H455</f>
        <v>0</v>
      </c>
      <c r="Q455" s="145">
        <v>0.00032</v>
      </c>
      <c r="R455" s="145">
        <f>Q455*H455</f>
        <v>0.00672</v>
      </c>
      <c r="S455" s="145">
        <v>0</v>
      </c>
      <c r="T455" s="146">
        <f>S455*H455</f>
        <v>0</v>
      </c>
      <c r="AR455" s="147" t="s">
        <v>238</v>
      </c>
      <c r="AT455" s="147" t="s">
        <v>164</v>
      </c>
      <c r="AU455" s="147" t="s">
        <v>85</v>
      </c>
      <c r="AY455" s="16" t="s">
        <v>161</v>
      </c>
      <c r="BE455" s="148">
        <f>IF(N455="základní",J455,0)</f>
        <v>0</v>
      </c>
      <c r="BF455" s="148">
        <f>IF(N455="snížená",J455,0)</f>
        <v>0</v>
      </c>
      <c r="BG455" s="148">
        <f>IF(N455="zákl. přenesená",J455,0)</f>
        <v>0</v>
      </c>
      <c r="BH455" s="148">
        <f>IF(N455="sníž. přenesená",J455,0)</f>
        <v>0</v>
      </c>
      <c r="BI455" s="148">
        <f>IF(N455="nulová",J455,0)</f>
        <v>0</v>
      </c>
      <c r="BJ455" s="16" t="s">
        <v>81</v>
      </c>
      <c r="BK455" s="148">
        <f>ROUND(I455*H455,2)</f>
        <v>0</v>
      </c>
      <c r="BL455" s="16" t="s">
        <v>238</v>
      </c>
      <c r="BM455" s="147" t="s">
        <v>1034</v>
      </c>
    </row>
    <row r="456" spans="2:65" s="1" customFormat="1" ht="16.5" customHeight="1">
      <c r="B456" s="135"/>
      <c r="C456" s="136" t="s">
        <v>1035</v>
      </c>
      <c r="D456" s="136" t="s">
        <v>164</v>
      </c>
      <c r="E456" s="137" t="s">
        <v>1036</v>
      </c>
      <c r="F456" s="138" t="s">
        <v>1037</v>
      </c>
      <c r="G456" s="139" t="s">
        <v>190</v>
      </c>
      <c r="H456" s="140">
        <v>38.5</v>
      </c>
      <c r="I456" s="141"/>
      <c r="J456" s="142">
        <f>ROUND(I456*H456,2)</f>
        <v>0</v>
      </c>
      <c r="K456" s="138" t="s">
        <v>168</v>
      </c>
      <c r="L456" s="31"/>
      <c r="M456" s="143" t="s">
        <v>1</v>
      </c>
      <c r="N456" s="144" t="s">
        <v>42</v>
      </c>
      <c r="P456" s="145">
        <f>O456*H456</f>
        <v>0</v>
      </c>
      <c r="Q456" s="145">
        <v>0.0045</v>
      </c>
      <c r="R456" s="145">
        <f>Q456*H456</f>
        <v>0.17325</v>
      </c>
      <c r="S456" s="145">
        <v>0</v>
      </c>
      <c r="T456" s="146">
        <f>S456*H456</f>
        <v>0</v>
      </c>
      <c r="AR456" s="147" t="s">
        <v>238</v>
      </c>
      <c r="AT456" s="147" t="s">
        <v>164</v>
      </c>
      <c r="AU456" s="147" t="s">
        <v>85</v>
      </c>
      <c r="AY456" s="16" t="s">
        <v>161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6" t="s">
        <v>81</v>
      </c>
      <c r="BK456" s="148">
        <f>ROUND(I456*H456,2)</f>
        <v>0</v>
      </c>
      <c r="BL456" s="16" t="s">
        <v>238</v>
      </c>
      <c r="BM456" s="147" t="s">
        <v>1038</v>
      </c>
    </row>
    <row r="457" spans="2:65" s="1" customFormat="1" ht="24.2" customHeight="1">
      <c r="B457" s="135"/>
      <c r="C457" s="136" t="s">
        <v>1039</v>
      </c>
      <c r="D457" s="136" t="s">
        <v>164</v>
      </c>
      <c r="E457" s="137" t="s">
        <v>1040</v>
      </c>
      <c r="F457" s="138" t="s">
        <v>1041</v>
      </c>
      <c r="G457" s="139" t="s">
        <v>190</v>
      </c>
      <c r="H457" s="140">
        <v>38.5</v>
      </c>
      <c r="I457" s="141"/>
      <c r="J457" s="142">
        <f>ROUND(I457*H457,2)</f>
        <v>0</v>
      </c>
      <c r="K457" s="138" t="s">
        <v>168</v>
      </c>
      <c r="L457" s="31"/>
      <c r="M457" s="143" t="s">
        <v>1</v>
      </c>
      <c r="N457" s="144" t="s">
        <v>42</v>
      </c>
      <c r="P457" s="145">
        <f>O457*H457</f>
        <v>0</v>
      </c>
      <c r="Q457" s="145">
        <v>0.0014499999999999997</v>
      </c>
      <c r="R457" s="145">
        <f>Q457*H457</f>
        <v>0.055824999999999986</v>
      </c>
      <c r="S457" s="145">
        <v>0</v>
      </c>
      <c r="T457" s="146">
        <f>S457*H457</f>
        <v>0</v>
      </c>
      <c r="AR457" s="147" t="s">
        <v>238</v>
      </c>
      <c r="AT457" s="147" t="s">
        <v>164</v>
      </c>
      <c r="AU457" s="147" t="s">
        <v>85</v>
      </c>
      <c r="AY457" s="16" t="s">
        <v>161</v>
      </c>
      <c r="BE457" s="148">
        <f>IF(N457="základní",J457,0)</f>
        <v>0</v>
      </c>
      <c r="BF457" s="148">
        <f>IF(N457="snížená",J457,0)</f>
        <v>0</v>
      </c>
      <c r="BG457" s="148">
        <f>IF(N457="zákl. přenesená",J457,0)</f>
        <v>0</v>
      </c>
      <c r="BH457" s="148">
        <f>IF(N457="sníž. přenesená",J457,0)</f>
        <v>0</v>
      </c>
      <c r="BI457" s="148">
        <f>IF(N457="nulová",J457,0)</f>
        <v>0</v>
      </c>
      <c r="BJ457" s="16" t="s">
        <v>81</v>
      </c>
      <c r="BK457" s="148">
        <f>ROUND(I457*H457,2)</f>
        <v>0</v>
      </c>
      <c r="BL457" s="16" t="s">
        <v>238</v>
      </c>
      <c r="BM457" s="147" t="s">
        <v>1042</v>
      </c>
    </row>
    <row r="458" spans="2:65" s="1" customFormat="1" ht="33" customHeight="1">
      <c r="B458" s="135"/>
      <c r="C458" s="136" t="s">
        <v>1043</v>
      </c>
      <c r="D458" s="136" t="s">
        <v>164</v>
      </c>
      <c r="E458" s="137" t="s">
        <v>1044</v>
      </c>
      <c r="F458" s="138" t="s">
        <v>1045</v>
      </c>
      <c r="G458" s="139" t="s">
        <v>190</v>
      </c>
      <c r="H458" s="140">
        <v>38.5</v>
      </c>
      <c r="I458" s="141"/>
      <c r="J458" s="142">
        <f>ROUND(I458*H458,2)</f>
        <v>0</v>
      </c>
      <c r="K458" s="138" t="s">
        <v>168</v>
      </c>
      <c r="L458" s="31"/>
      <c r="M458" s="143" t="s">
        <v>1</v>
      </c>
      <c r="N458" s="144" t="s">
        <v>42</v>
      </c>
      <c r="P458" s="145">
        <f>O458*H458</f>
        <v>0</v>
      </c>
      <c r="Q458" s="145">
        <v>0.00558</v>
      </c>
      <c r="R458" s="145">
        <f>Q458*H458</f>
        <v>0.21483</v>
      </c>
      <c r="S458" s="145">
        <v>0</v>
      </c>
      <c r="T458" s="146">
        <f>S458*H458</f>
        <v>0</v>
      </c>
      <c r="AR458" s="147" t="s">
        <v>238</v>
      </c>
      <c r="AT458" s="147" t="s">
        <v>164</v>
      </c>
      <c r="AU458" s="147" t="s">
        <v>85</v>
      </c>
      <c r="AY458" s="16" t="s">
        <v>161</v>
      </c>
      <c r="BE458" s="148">
        <f>IF(N458="základní",J458,0)</f>
        <v>0</v>
      </c>
      <c r="BF458" s="148">
        <f>IF(N458="snížená",J458,0)</f>
        <v>0</v>
      </c>
      <c r="BG458" s="148">
        <f>IF(N458="zákl. přenesená",J458,0)</f>
        <v>0</v>
      </c>
      <c r="BH458" s="148">
        <f>IF(N458="sníž. přenesená",J458,0)</f>
        <v>0</v>
      </c>
      <c r="BI458" s="148">
        <f>IF(N458="nulová",J458,0)</f>
        <v>0</v>
      </c>
      <c r="BJ458" s="16" t="s">
        <v>81</v>
      </c>
      <c r="BK458" s="148">
        <f>ROUND(I458*H458,2)</f>
        <v>0</v>
      </c>
      <c r="BL458" s="16" t="s">
        <v>238</v>
      </c>
      <c r="BM458" s="147" t="s">
        <v>1046</v>
      </c>
    </row>
    <row r="459" spans="2:65" s="1" customFormat="1" ht="24.2" customHeight="1">
      <c r="B459" s="135"/>
      <c r="C459" s="164" t="s">
        <v>1047</v>
      </c>
      <c r="D459" s="164" t="s">
        <v>175</v>
      </c>
      <c r="E459" s="165" t="s">
        <v>1048</v>
      </c>
      <c r="F459" s="166" t="s">
        <v>1049</v>
      </c>
      <c r="G459" s="167" t="s">
        <v>190</v>
      </c>
      <c r="H459" s="168">
        <v>42.35</v>
      </c>
      <c r="I459" s="169"/>
      <c r="J459" s="170">
        <f>ROUND(I459*H459,2)</f>
        <v>0</v>
      </c>
      <c r="K459" s="166" t="s">
        <v>168</v>
      </c>
      <c r="L459" s="171"/>
      <c r="M459" s="172" t="s">
        <v>1</v>
      </c>
      <c r="N459" s="173" t="s">
        <v>42</v>
      </c>
      <c r="P459" s="145">
        <f>O459*H459</f>
        <v>0</v>
      </c>
      <c r="Q459" s="145">
        <v>0.00992</v>
      </c>
      <c r="R459" s="145">
        <f>Q459*H459</f>
        <v>0.42011200000000004</v>
      </c>
      <c r="S459" s="145">
        <v>0</v>
      </c>
      <c r="T459" s="146">
        <f>S459*H459</f>
        <v>0</v>
      </c>
      <c r="AR459" s="147" t="s">
        <v>327</v>
      </c>
      <c r="AT459" s="147" t="s">
        <v>175</v>
      </c>
      <c r="AU459" s="147" t="s">
        <v>85</v>
      </c>
      <c r="AY459" s="16" t="s">
        <v>161</v>
      </c>
      <c r="BE459" s="148">
        <f>IF(N459="základní",J459,0)</f>
        <v>0</v>
      </c>
      <c r="BF459" s="148">
        <f>IF(N459="snížená",J459,0)</f>
        <v>0</v>
      </c>
      <c r="BG459" s="148">
        <f>IF(N459="zákl. přenesená",J459,0)</f>
        <v>0</v>
      </c>
      <c r="BH459" s="148">
        <f>IF(N459="sníž. přenesená",J459,0)</f>
        <v>0</v>
      </c>
      <c r="BI459" s="148">
        <f>IF(N459="nulová",J459,0)</f>
        <v>0</v>
      </c>
      <c r="BJ459" s="16" t="s">
        <v>81</v>
      </c>
      <c r="BK459" s="148">
        <f>ROUND(I459*H459,2)</f>
        <v>0</v>
      </c>
      <c r="BL459" s="16" t="s">
        <v>238</v>
      </c>
      <c r="BM459" s="147" t="s">
        <v>1050</v>
      </c>
    </row>
    <row r="460" spans="2:51" s="12" customFormat="1" ht="12">
      <c r="B460" s="149"/>
      <c r="D460" s="150" t="s">
        <v>171</v>
      </c>
      <c r="F460" s="152" t="s">
        <v>1051</v>
      </c>
      <c r="H460" s="153">
        <v>42.35</v>
      </c>
      <c r="I460" s="154"/>
      <c r="L460" s="149"/>
      <c r="M460" s="155"/>
      <c r="T460" s="156"/>
      <c r="AT460" s="151" t="s">
        <v>171</v>
      </c>
      <c r="AU460" s="151" t="s">
        <v>85</v>
      </c>
      <c r="AV460" s="12" t="s">
        <v>85</v>
      </c>
      <c r="AW460" s="12" t="s">
        <v>3</v>
      </c>
      <c r="AX460" s="12" t="s">
        <v>81</v>
      </c>
      <c r="AY460" s="151" t="s">
        <v>161</v>
      </c>
    </row>
    <row r="461" spans="2:65" s="1" customFormat="1" ht="24.2" customHeight="1">
      <c r="B461" s="135"/>
      <c r="C461" s="136" t="s">
        <v>1052</v>
      </c>
      <c r="D461" s="136" t="s">
        <v>164</v>
      </c>
      <c r="E461" s="137" t="s">
        <v>1053</v>
      </c>
      <c r="F461" s="138" t="s">
        <v>1054</v>
      </c>
      <c r="G461" s="139" t="s">
        <v>190</v>
      </c>
      <c r="H461" s="140">
        <v>77</v>
      </c>
      <c r="I461" s="141"/>
      <c r="J461" s="142">
        <f>ROUND(I461*H461,2)</f>
        <v>0</v>
      </c>
      <c r="K461" s="138" t="s">
        <v>168</v>
      </c>
      <c r="L461" s="31"/>
      <c r="M461" s="143" t="s">
        <v>1</v>
      </c>
      <c r="N461" s="144" t="s">
        <v>42</v>
      </c>
      <c r="P461" s="145">
        <f>O461*H461</f>
        <v>0</v>
      </c>
      <c r="Q461" s="145">
        <v>0</v>
      </c>
      <c r="R461" s="145">
        <f>Q461*H461</f>
        <v>0</v>
      </c>
      <c r="S461" s="145">
        <v>0.027199999999999995</v>
      </c>
      <c r="T461" s="146">
        <f>S461*H461</f>
        <v>2.0944</v>
      </c>
      <c r="AR461" s="147" t="s">
        <v>238</v>
      </c>
      <c r="AT461" s="147" t="s">
        <v>164</v>
      </c>
      <c r="AU461" s="147" t="s">
        <v>85</v>
      </c>
      <c r="AY461" s="16" t="s">
        <v>161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6" t="s">
        <v>81</v>
      </c>
      <c r="BK461" s="148">
        <f>ROUND(I461*H461,2)</f>
        <v>0</v>
      </c>
      <c r="BL461" s="16" t="s">
        <v>238</v>
      </c>
      <c r="BM461" s="147" t="s">
        <v>1055</v>
      </c>
    </row>
    <row r="462" spans="2:65" s="1" customFormat="1" ht="24.2" customHeight="1">
      <c r="B462" s="135"/>
      <c r="C462" s="136" t="s">
        <v>1056</v>
      </c>
      <c r="D462" s="136" t="s">
        <v>164</v>
      </c>
      <c r="E462" s="137" t="s">
        <v>1057</v>
      </c>
      <c r="F462" s="138" t="s">
        <v>1058</v>
      </c>
      <c r="G462" s="139" t="s">
        <v>316</v>
      </c>
      <c r="H462" s="140">
        <v>43</v>
      </c>
      <c r="I462" s="141"/>
      <c r="J462" s="142">
        <f>ROUND(I462*H462,2)</f>
        <v>0</v>
      </c>
      <c r="K462" s="138" t="s">
        <v>168</v>
      </c>
      <c r="L462" s="31"/>
      <c r="M462" s="143" t="s">
        <v>1</v>
      </c>
      <c r="N462" s="144" t="s">
        <v>42</v>
      </c>
      <c r="P462" s="145">
        <f>O462*H462</f>
        <v>0</v>
      </c>
      <c r="Q462" s="145">
        <v>0.00018</v>
      </c>
      <c r="R462" s="145">
        <f>Q462*H462</f>
        <v>0.00774</v>
      </c>
      <c r="S462" s="145">
        <v>0</v>
      </c>
      <c r="T462" s="146">
        <f>S462*H462</f>
        <v>0</v>
      </c>
      <c r="AR462" s="147" t="s">
        <v>238</v>
      </c>
      <c r="AT462" s="147" t="s">
        <v>164</v>
      </c>
      <c r="AU462" s="147" t="s">
        <v>85</v>
      </c>
      <c r="AY462" s="16" t="s">
        <v>161</v>
      </c>
      <c r="BE462" s="148">
        <f>IF(N462="základní",J462,0)</f>
        <v>0</v>
      </c>
      <c r="BF462" s="148">
        <f>IF(N462="snížená",J462,0)</f>
        <v>0</v>
      </c>
      <c r="BG462" s="148">
        <f>IF(N462="zákl. přenesená",J462,0)</f>
        <v>0</v>
      </c>
      <c r="BH462" s="148">
        <f>IF(N462="sníž. přenesená",J462,0)</f>
        <v>0</v>
      </c>
      <c r="BI462" s="148">
        <f>IF(N462="nulová",J462,0)</f>
        <v>0</v>
      </c>
      <c r="BJ462" s="16" t="s">
        <v>81</v>
      </c>
      <c r="BK462" s="148">
        <f>ROUND(I462*H462,2)</f>
        <v>0</v>
      </c>
      <c r="BL462" s="16" t="s">
        <v>238</v>
      </c>
      <c r="BM462" s="147" t="s">
        <v>1059</v>
      </c>
    </row>
    <row r="463" spans="2:65" s="1" customFormat="1" ht="16.5" customHeight="1">
      <c r="B463" s="135"/>
      <c r="C463" s="164" t="s">
        <v>1060</v>
      </c>
      <c r="D463" s="164" t="s">
        <v>175</v>
      </c>
      <c r="E463" s="165" t="s">
        <v>1061</v>
      </c>
      <c r="F463" s="166" t="s">
        <v>1062</v>
      </c>
      <c r="G463" s="167" t="s">
        <v>316</v>
      </c>
      <c r="H463" s="168">
        <v>45.15</v>
      </c>
      <c r="I463" s="169"/>
      <c r="J463" s="170">
        <f>ROUND(I463*H463,2)</f>
        <v>0</v>
      </c>
      <c r="K463" s="166" t="s">
        <v>168</v>
      </c>
      <c r="L463" s="171"/>
      <c r="M463" s="172" t="s">
        <v>1</v>
      </c>
      <c r="N463" s="173" t="s">
        <v>42</v>
      </c>
      <c r="P463" s="145">
        <f>O463*H463</f>
        <v>0</v>
      </c>
      <c r="Q463" s="145">
        <v>0.00032</v>
      </c>
      <c r="R463" s="145">
        <f>Q463*H463</f>
        <v>0.014448</v>
      </c>
      <c r="S463" s="145">
        <v>0</v>
      </c>
      <c r="T463" s="146">
        <f>S463*H463</f>
        <v>0</v>
      </c>
      <c r="AR463" s="147" t="s">
        <v>327</v>
      </c>
      <c r="AT463" s="147" t="s">
        <v>175</v>
      </c>
      <c r="AU463" s="147" t="s">
        <v>85</v>
      </c>
      <c r="AY463" s="16" t="s">
        <v>161</v>
      </c>
      <c r="BE463" s="148">
        <f>IF(N463="základní",J463,0)</f>
        <v>0</v>
      </c>
      <c r="BF463" s="148">
        <f>IF(N463="snížená",J463,0)</f>
        <v>0</v>
      </c>
      <c r="BG463" s="148">
        <f>IF(N463="zákl. přenesená",J463,0)</f>
        <v>0</v>
      </c>
      <c r="BH463" s="148">
        <f>IF(N463="sníž. přenesená",J463,0)</f>
        <v>0</v>
      </c>
      <c r="BI463" s="148">
        <f>IF(N463="nulová",J463,0)</f>
        <v>0</v>
      </c>
      <c r="BJ463" s="16" t="s">
        <v>81</v>
      </c>
      <c r="BK463" s="148">
        <f>ROUND(I463*H463,2)</f>
        <v>0</v>
      </c>
      <c r="BL463" s="16" t="s">
        <v>238</v>
      </c>
      <c r="BM463" s="147" t="s">
        <v>1063</v>
      </c>
    </row>
    <row r="464" spans="2:51" s="12" customFormat="1" ht="12">
      <c r="B464" s="149"/>
      <c r="D464" s="150" t="s">
        <v>171</v>
      </c>
      <c r="F464" s="152" t="s">
        <v>1064</v>
      </c>
      <c r="H464" s="153">
        <v>45.15</v>
      </c>
      <c r="I464" s="154"/>
      <c r="L464" s="149"/>
      <c r="M464" s="155"/>
      <c r="T464" s="156"/>
      <c r="AT464" s="151" t="s">
        <v>171</v>
      </c>
      <c r="AU464" s="151" t="s">
        <v>85</v>
      </c>
      <c r="AV464" s="12" t="s">
        <v>85</v>
      </c>
      <c r="AW464" s="12" t="s">
        <v>3</v>
      </c>
      <c r="AX464" s="12" t="s">
        <v>81</v>
      </c>
      <c r="AY464" s="151" t="s">
        <v>161</v>
      </c>
    </row>
    <row r="465" spans="2:65" s="1" customFormat="1" ht="16.5" customHeight="1">
      <c r="B465" s="135"/>
      <c r="C465" s="136" t="s">
        <v>1065</v>
      </c>
      <c r="D465" s="136" t="s">
        <v>164</v>
      </c>
      <c r="E465" s="137" t="s">
        <v>1066</v>
      </c>
      <c r="F465" s="138" t="s">
        <v>1067</v>
      </c>
      <c r="G465" s="139" t="s">
        <v>378</v>
      </c>
      <c r="H465" s="140">
        <v>12</v>
      </c>
      <c r="I465" s="141"/>
      <c r="J465" s="142">
        <f>ROUND(I465*H465,2)</f>
        <v>0</v>
      </c>
      <c r="K465" s="138" t="s">
        <v>168</v>
      </c>
      <c r="L465" s="31"/>
      <c r="M465" s="143" t="s">
        <v>1</v>
      </c>
      <c r="N465" s="144" t="s">
        <v>42</v>
      </c>
      <c r="P465" s="145">
        <f>O465*H465</f>
        <v>0</v>
      </c>
      <c r="Q465" s="145">
        <v>0</v>
      </c>
      <c r="R465" s="145">
        <f>Q465*H465</f>
        <v>0</v>
      </c>
      <c r="S465" s="145">
        <v>0</v>
      </c>
      <c r="T465" s="146">
        <f>S465*H465</f>
        <v>0</v>
      </c>
      <c r="AR465" s="147" t="s">
        <v>238</v>
      </c>
      <c r="AT465" s="147" t="s">
        <v>164</v>
      </c>
      <c r="AU465" s="147" t="s">
        <v>85</v>
      </c>
      <c r="AY465" s="16" t="s">
        <v>161</v>
      </c>
      <c r="BE465" s="148">
        <f>IF(N465="základní",J465,0)</f>
        <v>0</v>
      </c>
      <c r="BF465" s="148">
        <f>IF(N465="snížená",J465,0)</f>
        <v>0</v>
      </c>
      <c r="BG465" s="148">
        <f>IF(N465="zákl. přenesená",J465,0)</f>
        <v>0</v>
      </c>
      <c r="BH465" s="148">
        <f>IF(N465="sníž. přenesená",J465,0)</f>
        <v>0</v>
      </c>
      <c r="BI465" s="148">
        <f>IF(N465="nulová",J465,0)</f>
        <v>0</v>
      </c>
      <c r="BJ465" s="16" t="s">
        <v>81</v>
      </c>
      <c r="BK465" s="148">
        <f>ROUND(I465*H465,2)</f>
        <v>0</v>
      </c>
      <c r="BL465" s="16" t="s">
        <v>238</v>
      </c>
      <c r="BM465" s="147" t="s">
        <v>1068</v>
      </c>
    </row>
    <row r="466" spans="2:65" s="1" customFormat="1" ht="21.75" customHeight="1">
      <c r="B466" s="135"/>
      <c r="C466" s="136" t="s">
        <v>1069</v>
      </c>
      <c r="D466" s="136" t="s">
        <v>164</v>
      </c>
      <c r="E466" s="137" t="s">
        <v>1070</v>
      </c>
      <c r="F466" s="138" t="s">
        <v>1071</v>
      </c>
      <c r="G466" s="139" t="s">
        <v>378</v>
      </c>
      <c r="H466" s="140">
        <v>6</v>
      </c>
      <c r="I466" s="141"/>
      <c r="J466" s="142">
        <f>ROUND(I466*H466,2)</f>
        <v>0</v>
      </c>
      <c r="K466" s="138" t="s">
        <v>168</v>
      </c>
      <c r="L466" s="31"/>
      <c r="M466" s="143" t="s">
        <v>1</v>
      </c>
      <c r="N466" s="144" t="s">
        <v>42</v>
      </c>
      <c r="P466" s="145">
        <f>O466*H466</f>
        <v>0</v>
      </c>
      <c r="Q466" s="145">
        <v>0</v>
      </c>
      <c r="R466" s="145">
        <f>Q466*H466</f>
        <v>0</v>
      </c>
      <c r="S466" s="145">
        <v>0</v>
      </c>
      <c r="T466" s="146">
        <f>S466*H466</f>
        <v>0</v>
      </c>
      <c r="AR466" s="147" t="s">
        <v>238</v>
      </c>
      <c r="AT466" s="147" t="s">
        <v>164</v>
      </c>
      <c r="AU466" s="147" t="s">
        <v>85</v>
      </c>
      <c r="AY466" s="16" t="s">
        <v>161</v>
      </c>
      <c r="BE466" s="148">
        <f>IF(N466="základní",J466,0)</f>
        <v>0</v>
      </c>
      <c r="BF466" s="148">
        <f>IF(N466="snížená",J466,0)</f>
        <v>0</v>
      </c>
      <c r="BG466" s="148">
        <f>IF(N466="zákl. přenesená",J466,0)</f>
        <v>0</v>
      </c>
      <c r="BH466" s="148">
        <f>IF(N466="sníž. přenesená",J466,0)</f>
        <v>0</v>
      </c>
      <c r="BI466" s="148">
        <f>IF(N466="nulová",J466,0)</f>
        <v>0</v>
      </c>
      <c r="BJ466" s="16" t="s">
        <v>81</v>
      </c>
      <c r="BK466" s="148">
        <f>ROUND(I466*H466,2)</f>
        <v>0</v>
      </c>
      <c r="BL466" s="16" t="s">
        <v>238</v>
      </c>
      <c r="BM466" s="147" t="s">
        <v>1072</v>
      </c>
    </row>
    <row r="467" spans="2:65" s="1" customFormat="1" ht="24.2" customHeight="1">
      <c r="B467" s="135"/>
      <c r="C467" s="136" t="s">
        <v>1073</v>
      </c>
      <c r="D467" s="136" t="s">
        <v>164</v>
      </c>
      <c r="E467" s="137" t="s">
        <v>1074</v>
      </c>
      <c r="F467" s="138" t="s">
        <v>1075</v>
      </c>
      <c r="G467" s="139" t="s">
        <v>190</v>
      </c>
      <c r="H467" s="140">
        <v>38.5</v>
      </c>
      <c r="I467" s="141"/>
      <c r="J467" s="142">
        <f>ROUND(I467*H467,2)</f>
        <v>0</v>
      </c>
      <c r="K467" s="138" t="s">
        <v>168</v>
      </c>
      <c r="L467" s="31"/>
      <c r="M467" s="143" t="s">
        <v>1</v>
      </c>
      <c r="N467" s="144" t="s">
        <v>42</v>
      </c>
      <c r="P467" s="145">
        <f>O467*H467</f>
        <v>0</v>
      </c>
      <c r="Q467" s="145">
        <v>5E-05</v>
      </c>
      <c r="R467" s="145">
        <f>Q467*H467</f>
        <v>0.001925</v>
      </c>
      <c r="S467" s="145">
        <v>0</v>
      </c>
      <c r="T467" s="146">
        <f>S467*H467</f>
        <v>0</v>
      </c>
      <c r="AR467" s="147" t="s">
        <v>238</v>
      </c>
      <c r="AT467" s="147" t="s">
        <v>164</v>
      </c>
      <c r="AU467" s="147" t="s">
        <v>85</v>
      </c>
      <c r="AY467" s="16" t="s">
        <v>161</v>
      </c>
      <c r="BE467" s="148">
        <f>IF(N467="základní",J467,0)</f>
        <v>0</v>
      </c>
      <c r="BF467" s="148">
        <f>IF(N467="snížená",J467,0)</f>
        <v>0</v>
      </c>
      <c r="BG467" s="148">
        <f>IF(N467="zákl. přenesená",J467,0)</f>
        <v>0</v>
      </c>
      <c r="BH467" s="148">
        <f>IF(N467="sníž. přenesená",J467,0)</f>
        <v>0</v>
      </c>
      <c r="BI467" s="148">
        <f>IF(N467="nulová",J467,0)</f>
        <v>0</v>
      </c>
      <c r="BJ467" s="16" t="s">
        <v>81</v>
      </c>
      <c r="BK467" s="148">
        <f>ROUND(I467*H467,2)</f>
        <v>0</v>
      </c>
      <c r="BL467" s="16" t="s">
        <v>238</v>
      </c>
      <c r="BM467" s="147" t="s">
        <v>1076</v>
      </c>
    </row>
    <row r="468" spans="2:65" s="1" customFormat="1" ht="24.2" customHeight="1">
      <c r="B468" s="135"/>
      <c r="C468" s="136" t="s">
        <v>1077</v>
      </c>
      <c r="D468" s="136" t="s">
        <v>164</v>
      </c>
      <c r="E468" s="137" t="s">
        <v>1078</v>
      </c>
      <c r="F468" s="138" t="s">
        <v>1079</v>
      </c>
      <c r="G468" s="139" t="s">
        <v>167</v>
      </c>
      <c r="H468" s="140">
        <v>0.9709999999999999</v>
      </c>
      <c r="I468" s="141"/>
      <c r="J468" s="142">
        <f>ROUND(I468*H468,2)</f>
        <v>0</v>
      </c>
      <c r="K468" s="138" t="s">
        <v>168</v>
      </c>
      <c r="L468" s="31"/>
      <c r="M468" s="143" t="s">
        <v>1</v>
      </c>
      <c r="N468" s="144" t="s">
        <v>42</v>
      </c>
      <c r="P468" s="145">
        <f>O468*H468</f>
        <v>0</v>
      </c>
      <c r="Q468" s="145">
        <v>0</v>
      </c>
      <c r="R468" s="145">
        <f>Q468*H468</f>
        <v>0</v>
      </c>
      <c r="S468" s="145">
        <v>0</v>
      </c>
      <c r="T468" s="146">
        <f>S468*H468</f>
        <v>0</v>
      </c>
      <c r="AR468" s="147" t="s">
        <v>238</v>
      </c>
      <c r="AT468" s="147" t="s">
        <v>164</v>
      </c>
      <c r="AU468" s="147" t="s">
        <v>85</v>
      </c>
      <c r="AY468" s="16" t="s">
        <v>161</v>
      </c>
      <c r="BE468" s="148">
        <f>IF(N468="základní",J468,0)</f>
        <v>0</v>
      </c>
      <c r="BF468" s="148">
        <f>IF(N468="snížená",J468,0)</f>
        <v>0</v>
      </c>
      <c r="BG468" s="148">
        <f>IF(N468="zákl. přenesená",J468,0)</f>
        <v>0</v>
      </c>
      <c r="BH468" s="148">
        <f>IF(N468="sníž. přenesená",J468,0)</f>
        <v>0</v>
      </c>
      <c r="BI468" s="148">
        <f>IF(N468="nulová",J468,0)</f>
        <v>0</v>
      </c>
      <c r="BJ468" s="16" t="s">
        <v>81</v>
      </c>
      <c r="BK468" s="148">
        <f>ROUND(I468*H468,2)</f>
        <v>0</v>
      </c>
      <c r="BL468" s="16" t="s">
        <v>238</v>
      </c>
      <c r="BM468" s="147" t="s">
        <v>1080</v>
      </c>
    </row>
    <row r="469" spans="2:65" s="1" customFormat="1" ht="33" customHeight="1">
      <c r="B469" s="135"/>
      <c r="C469" s="136" t="s">
        <v>1081</v>
      </c>
      <c r="D469" s="136" t="s">
        <v>164</v>
      </c>
      <c r="E469" s="137" t="s">
        <v>1082</v>
      </c>
      <c r="F469" s="138" t="s">
        <v>1083</v>
      </c>
      <c r="G469" s="139" t="s">
        <v>167</v>
      </c>
      <c r="H469" s="140">
        <v>0.9709999999999999</v>
      </c>
      <c r="I469" s="141"/>
      <c r="J469" s="142">
        <f>ROUND(I469*H469,2)</f>
        <v>0</v>
      </c>
      <c r="K469" s="138" t="s">
        <v>168</v>
      </c>
      <c r="L469" s="31"/>
      <c r="M469" s="143" t="s">
        <v>1</v>
      </c>
      <c r="N469" s="144" t="s">
        <v>42</v>
      </c>
      <c r="P469" s="145">
        <f>O469*H469</f>
        <v>0</v>
      </c>
      <c r="Q469" s="145">
        <v>0</v>
      </c>
      <c r="R469" s="145">
        <f>Q469*H469</f>
        <v>0</v>
      </c>
      <c r="S469" s="145">
        <v>0</v>
      </c>
      <c r="T469" s="146">
        <f>S469*H469</f>
        <v>0</v>
      </c>
      <c r="AR469" s="147" t="s">
        <v>238</v>
      </c>
      <c r="AT469" s="147" t="s">
        <v>164</v>
      </c>
      <c r="AU469" s="147" t="s">
        <v>85</v>
      </c>
      <c r="AY469" s="16" t="s">
        <v>161</v>
      </c>
      <c r="BE469" s="148">
        <f>IF(N469="základní",J469,0)</f>
        <v>0</v>
      </c>
      <c r="BF469" s="148">
        <f>IF(N469="snížená",J469,0)</f>
        <v>0</v>
      </c>
      <c r="BG469" s="148">
        <f>IF(N469="zákl. přenesená",J469,0)</f>
        <v>0</v>
      </c>
      <c r="BH469" s="148">
        <f>IF(N469="sníž. přenesená",J469,0)</f>
        <v>0</v>
      </c>
      <c r="BI469" s="148">
        <f>IF(N469="nulová",J469,0)</f>
        <v>0</v>
      </c>
      <c r="BJ469" s="16" t="s">
        <v>81</v>
      </c>
      <c r="BK469" s="148">
        <f>ROUND(I469*H469,2)</f>
        <v>0</v>
      </c>
      <c r="BL469" s="16" t="s">
        <v>238</v>
      </c>
      <c r="BM469" s="147" t="s">
        <v>1084</v>
      </c>
    </row>
    <row r="470" spans="2:63" s="11" customFormat="1" ht="22.9" customHeight="1">
      <c r="B470" s="123"/>
      <c r="D470" s="124" t="s">
        <v>76</v>
      </c>
      <c r="E470" s="133" t="s">
        <v>1085</v>
      </c>
      <c r="F470" s="133" t="s">
        <v>1086</v>
      </c>
      <c r="I470" s="126"/>
      <c r="J470" s="134">
        <f>BK470</f>
        <v>0</v>
      </c>
      <c r="L470" s="123"/>
      <c r="M470" s="128"/>
      <c r="P470" s="129">
        <f>SUM(P471:P480)</f>
        <v>0</v>
      </c>
      <c r="R470" s="129">
        <f>SUM(R471:R480)</f>
        <v>0.00888</v>
      </c>
      <c r="T470" s="130">
        <f>SUM(T471:T480)</f>
        <v>0</v>
      </c>
      <c r="AR470" s="124" t="s">
        <v>85</v>
      </c>
      <c r="AT470" s="131" t="s">
        <v>76</v>
      </c>
      <c r="AU470" s="131" t="s">
        <v>81</v>
      </c>
      <c r="AY470" s="124" t="s">
        <v>161</v>
      </c>
      <c r="BK470" s="132">
        <f>SUM(BK471:BK480)</f>
        <v>0</v>
      </c>
    </row>
    <row r="471" spans="2:65" s="1" customFormat="1" ht="24.2" customHeight="1">
      <c r="B471" s="135"/>
      <c r="C471" s="136" t="s">
        <v>1087</v>
      </c>
      <c r="D471" s="136" t="s">
        <v>164</v>
      </c>
      <c r="E471" s="137" t="s">
        <v>1088</v>
      </c>
      <c r="F471" s="138" t="s">
        <v>1089</v>
      </c>
      <c r="G471" s="139" t="s">
        <v>190</v>
      </c>
      <c r="H471" s="140">
        <v>12</v>
      </c>
      <c r="I471" s="141"/>
      <c r="J471" s="142">
        <f>ROUND(I471*H471,2)</f>
        <v>0</v>
      </c>
      <c r="K471" s="138" t="s">
        <v>168</v>
      </c>
      <c r="L471" s="31"/>
      <c r="M471" s="143" t="s">
        <v>1</v>
      </c>
      <c r="N471" s="144" t="s">
        <v>42</v>
      </c>
      <c r="P471" s="145">
        <f>O471*H471</f>
        <v>0</v>
      </c>
      <c r="Q471" s="145">
        <v>7E-05</v>
      </c>
      <c r="R471" s="145">
        <f>Q471*H471</f>
        <v>0.0008399999999999999</v>
      </c>
      <c r="S471" s="145">
        <v>0</v>
      </c>
      <c r="T471" s="146">
        <f>S471*H471</f>
        <v>0</v>
      </c>
      <c r="AR471" s="147" t="s">
        <v>238</v>
      </c>
      <c r="AT471" s="147" t="s">
        <v>164</v>
      </c>
      <c r="AU471" s="147" t="s">
        <v>85</v>
      </c>
      <c r="AY471" s="16" t="s">
        <v>161</v>
      </c>
      <c r="BE471" s="148">
        <f>IF(N471="základní",J471,0)</f>
        <v>0</v>
      </c>
      <c r="BF471" s="148">
        <f>IF(N471="snížená",J471,0)</f>
        <v>0</v>
      </c>
      <c r="BG471" s="148">
        <f>IF(N471="zákl. přenesená",J471,0)</f>
        <v>0</v>
      </c>
      <c r="BH471" s="148">
        <f>IF(N471="sníž. přenesená",J471,0)</f>
        <v>0</v>
      </c>
      <c r="BI471" s="148">
        <f>IF(N471="nulová",J471,0)</f>
        <v>0</v>
      </c>
      <c r="BJ471" s="16" t="s">
        <v>81</v>
      </c>
      <c r="BK471" s="148">
        <f>ROUND(I471*H471,2)</f>
        <v>0</v>
      </c>
      <c r="BL471" s="16" t="s">
        <v>238</v>
      </c>
      <c r="BM471" s="147" t="s">
        <v>1090</v>
      </c>
    </row>
    <row r="472" spans="2:65" s="1" customFormat="1" ht="16.5" customHeight="1">
      <c r="B472" s="135"/>
      <c r="C472" s="136" t="s">
        <v>1091</v>
      </c>
      <c r="D472" s="136" t="s">
        <v>164</v>
      </c>
      <c r="E472" s="137" t="s">
        <v>1092</v>
      </c>
      <c r="F472" s="138" t="s">
        <v>1093</v>
      </c>
      <c r="G472" s="139" t="s">
        <v>190</v>
      </c>
      <c r="H472" s="140">
        <v>12</v>
      </c>
      <c r="I472" s="141"/>
      <c r="J472" s="142">
        <f>ROUND(I472*H472,2)</f>
        <v>0</v>
      </c>
      <c r="K472" s="138" t="s">
        <v>168</v>
      </c>
      <c r="L472" s="31"/>
      <c r="M472" s="143" t="s">
        <v>1</v>
      </c>
      <c r="N472" s="144" t="s">
        <v>42</v>
      </c>
      <c r="P472" s="145">
        <f>O472*H472</f>
        <v>0</v>
      </c>
      <c r="Q472" s="145">
        <v>0</v>
      </c>
      <c r="R472" s="145">
        <f>Q472*H472</f>
        <v>0</v>
      </c>
      <c r="S472" s="145">
        <v>0</v>
      </c>
      <c r="T472" s="146">
        <f>S472*H472</f>
        <v>0</v>
      </c>
      <c r="AR472" s="147" t="s">
        <v>238</v>
      </c>
      <c r="AT472" s="147" t="s">
        <v>164</v>
      </c>
      <c r="AU472" s="147" t="s">
        <v>85</v>
      </c>
      <c r="AY472" s="16" t="s">
        <v>161</v>
      </c>
      <c r="BE472" s="148">
        <f>IF(N472="základní",J472,0)</f>
        <v>0</v>
      </c>
      <c r="BF472" s="148">
        <f>IF(N472="snížená",J472,0)</f>
        <v>0</v>
      </c>
      <c r="BG472" s="148">
        <f>IF(N472="zákl. přenesená",J472,0)</f>
        <v>0</v>
      </c>
      <c r="BH472" s="148">
        <f>IF(N472="sníž. přenesená",J472,0)</f>
        <v>0</v>
      </c>
      <c r="BI472" s="148">
        <f>IF(N472="nulová",J472,0)</f>
        <v>0</v>
      </c>
      <c r="BJ472" s="16" t="s">
        <v>81</v>
      </c>
      <c r="BK472" s="148">
        <f>ROUND(I472*H472,2)</f>
        <v>0</v>
      </c>
      <c r="BL472" s="16" t="s">
        <v>238</v>
      </c>
      <c r="BM472" s="147" t="s">
        <v>1094</v>
      </c>
    </row>
    <row r="473" spans="2:65" s="1" customFormat="1" ht="24.2" customHeight="1">
      <c r="B473" s="135"/>
      <c r="C473" s="136" t="s">
        <v>1095</v>
      </c>
      <c r="D473" s="136" t="s">
        <v>164</v>
      </c>
      <c r="E473" s="137" t="s">
        <v>1096</v>
      </c>
      <c r="F473" s="138" t="s">
        <v>1097</v>
      </c>
      <c r="G473" s="139" t="s">
        <v>190</v>
      </c>
      <c r="H473" s="140">
        <v>12</v>
      </c>
      <c r="I473" s="141"/>
      <c r="J473" s="142">
        <f>ROUND(I473*H473,2)</f>
        <v>0</v>
      </c>
      <c r="K473" s="138" t="s">
        <v>168</v>
      </c>
      <c r="L473" s="31"/>
      <c r="M473" s="143" t="s">
        <v>1</v>
      </c>
      <c r="N473" s="144" t="s">
        <v>42</v>
      </c>
      <c r="P473" s="145">
        <f>O473*H473</f>
        <v>0</v>
      </c>
      <c r="Q473" s="145">
        <v>0.00013</v>
      </c>
      <c r="R473" s="145">
        <f>Q473*H473</f>
        <v>0.0015599999999999998</v>
      </c>
      <c r="S473" s="145">
        <v>0</v>
      </c>
      <c r="T473" s="146">
        <f>S473*H473</f>
        <v>0</v>
      </c>
      <c r="AR473" s="147" t="s">
        <v>238</v>
      </c>
      <c r="AT473" s="147" t="s">
        <v>164</v>
      </c>
      <c r="AU473" s="147" t="s">
        <v>85</v>
      </c>
      <c r="AY473" s="16" t="s">
        <v>161</v>
      </c>
      <c r="BE473" s="148">
        <f>IF(N473="základní",J473,0)</f>
        <v>0</v>
      </c>
      <c r="BF473" s="148">
        <f>IF(N473="snížená",J473,0)</f>
        <v>0</v>
      </c>
      <c r="BG473" s="148">
        <f>IF(N473="zákl. přenesená",J473,0)</f>
        <v>0</v>
      </c>
      <c r="BH473" s="148">
        <f>IF(N473="sníž. přenesená",J473,0)</f>
        <v>0</v>
      </c>
      <c r="BI473" s="148">
        <f>IF(N473="nulová",J473,0)</f>
        <v>0</v>
      </c>
      <c r="BJ473" s="16" t="s">
        <v>81</v>
      </c>
      <c r="BK473" s="148">
        <f>ROUND(I473*H473,2)</f>
        <v>0</v>
      </c>
      <c r="BL473" s="16" t="s">
        <v>238</v>
      </c>
      <c r="BM473" s="147" t="s">
        <v>1098</v>
      </c>
    </row>
    <row r="474" spans="2:65" s="1" customFormat="1" ht="24.2" customHeight="1">
      <c r="B474" s="135"/>
      <c r="C474" s="136" t="s">
        <v>1099</v>
      </c>
      <c r="D474" s="136" t="s">
        <v>164</v>
      </c>
      <c r="E474" s="137" t="s">
        <v>1100</v>
      </c>
      <c r="F474" s="138" t="s">
        <v>1101</v>
      </c>
      <c r="G474" s="139" t="s">
        <v>190</v>
      </c>
      <c r="H474" s="140">
        <v>12</v>
      </c>
      <c r="I474" s="141"/>
      <c r="J474" s="142">
        <f>ROUND(I474*H474,2)</f>
        <v>0</v>
      </c>
      <c r="K474" s="138" t="s">
        <v>168</v>
      </c>
      <c r="L474" s="31"/>
      <c r="M474" s="143" t="s">
        <v>1</v>
      </c>
      <c r="N474" s="144" t="s">
        <v>42</v>
      </c>
      <c r="P474" s="145">
        <f>O474*H474</f>
        <v>0</v>
      </c>
      <c r="Q474" s="145">
        <v>0.00023</v>
      </c>
      <c r="R474" s="145">
        <f>Q474*H474</f>
        <v>0.0027600000000000003</v>
      </c>
      <c r="S474" s="145">
        <v>0</v>
      </c>
      <c r="T474" s="146">
        <f>S474*H474</f>
        <v>0</v>
      </c>
      <c r="AR474" s="147" t="s">
        <v>238</v>
      </c>
      <c r="AT474" s="147" t="s">
        <v>164</v>
      </c>
      <c r="AU474" s="147" t="s">
        <v>85</v>
      </c>
      <c r="AY474" s="16" t="s">
        <v>161</v>
      </c>
      <c r="BE474" s="148">
        <f>IF(N474="základní",J474,0)</f>
        <v>0</v>
      </c>
      <c r="BF474" s="148">
        <f>IF(N474="snížená",J474,0)</f>
        <v>0</v>
      </c>
      <c r="BG474" s="148">
        <f>IF(N474="zákl. přenesená",J474,0)</f>
        <v>0</v>
      </c>
      <c r="BH474" s="148">
        <f>IF(N474="sníž. přenesená",J474,0)</f>
        <v>0</v>
      </c>
      <c r="BI474" s="148">
        <f>IF(N474="nulová",J474,0)</f>
        <v>0</v>
      </c>
      <c r="BJ474" s="16" t="s">
        <v>81</v>
      </c>
      <c r="BK474" s="148">
        <f>ROUND(I474*H474,2)</f>
        <v>0</v>
      </c>
      <c r="BL474" s="16" t="s">
        <v>238</v>
      </c>
      <c r="BM474" s="147" t="s">
        <v>1102</v>
      </c>
    </row>
    <row r="475" spans="2:65" s="1" customFormat="1" ht="24.2" customHeight="1">
      <c r="B475" s="135"/>
      <c r="C475" s="136" t="s">
        <v>1103</v>
      </c>
      <c r="D475" s="136" t="s">
        <v>164</v>
      </c>
      <c r="E475" s="137" t="s">
        <v>1104</v>
      </c>
      <c r="F475" s="138" t="s">
        <v>1105</v>
      </c>
      <c r="G475" s="139" t="s">
        <v>190</v>
      </c>
      <c r="H475" s="140">
        <v>12</v>
      </c>
      <c r="I475" s="141"/>
      <c r="J475" s="142">
        <f>ROUND(I475*H475,2)</f>
        <v>0</v>
      </c>
      <c r="K475" s="138" t="s">
        <v>168</v>
      </c>
      <c r="L475" s="31"/>
      <c r="M475" s="143" t="s">
        <v>1</v>
      </c>
      <c r="N475" s="144" t="s">
        <v>42</v>
      </c>
      <c r="P475" s="145">
        <f>O475*H475</f>
        <v>0</v>
      </c>
      <c r="Q475" s="145">
        <v>0.00023</v>
      </c>
      <c r="R475" s="145">
        <f>Q475*H475</f>
        <v>0.0027600000000000003</v>
      </c>
      <c r="S475" s="145">
        <v>0</v>
      </c>
      <c r="T475" s="146">
        <f>S475*H475</f>
        <v>0</v>
      </c>
      <c r="AR475" s="147" t="s">
        <v>238</v>
      </c>
      <c r="AT475" s="147" t="s">
        <v>164</v>
      </c>
      <c r="AU475" s="147" t="s">
        <v>85</v>
      </c>
      <c r="AY475" s="16" t="s">
        <v>161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6" t="s">
        <v>81</v>
      </c>
      <c r="BK475" s="148">
        <f>ROUND(I475*H475,2)</f>
        <v>0</v>
      </c>
      <c r="BL475" s="16" t="s">
        <v>238</v>
      </c>
      <c r="BM475" s="147" t="s">
        <v>1106</v>
      </c>
    </row>
    <row r="476" spans="2:65" s="1" customFormat="1" ht="24.2" customHeight="1">
      <c r="B476" s="135"/>
      <c r="C476" s="136" t="s">
        <v>1107</v>
      </c>
      <c r="D476" s="136" t="s">
        <v>164</v>
      </c>
      <c r="E476" s="137" t="s">
        <v>1108</v>
      </c>
      <c r="F476" s="138" t="s">
        <v>1109</v>
      </c>
      <c r="G476" s="139" t="s">
        <v>316</v>
      </c>
      <c r="H476" s="140">
        <v>8</v>
      </c>
      <c r="I476" s="141"/>
      <c r="J476" s="142">
        <f>ROUND(I476*H476,2)</f>
        <v>0</v>
      </c>
      <c r="K476" s="138" t="s">
        <v>168</v>
      </c>
      <c r="L476" s="31"/>
      <c r="M476" s="143" t="s">
        <v>1</v>
      </c>
      <c r="N476" s="144" t="s">
        <v>42</v>
      </c>
      <c r="P476" s="145">
        <f>O476*H476</f>
        <v>0</v>
      </c>
      <c r="Q476" s="145">
        <v>1E-05</v>
      </c>
      <c r="R476" s="145">
        <f>Q476*H476</f>
        <v>8E-05</v>
      </c>
      <c r="S476" s="145">
        <v>0</v>
      </c>
      <c r="T476" s="146">
        <f>S476*H476</f>
        <v>0</v>
      </c>
      <c r="AR476" s="147" t="s">
        <v>238</v>
      </c>
      <c r="AT476" s="147" t="s">
        <v>164</v>
      </c>
      <c r="AU476" s="147" t="s">
        <v>85</v>
      </c>
      <c r="AY476" s="16" t="s">
        <v>161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6" t="s">
        <v>81</v>
      </c>
      <c r="BK476" s="148">
        <f>ROUND(I476*H476,2)</f>
        <v>0</v>
      </c>
      <c r="BL476" s="16" t="s">
        <v>238</v>
      </c>
      <c r="BM476" s="147" t="s">
        <v>1110</v>
      </c>
    </row>
    <row r="477" spans="2:65" s="1" customFormat="1" ht="24.2" customHeight="1">
      <c r="B477" s="135"/>
      <c r="C477" s="136" t="s">
        <v>1111</v>
      </c>
      <c r="D477" s="136" t="s">
        <v>164</v>
      </c>
      <c r="E477" s="137" t="s">
        <v>1112</v>
      </c>
      <c r="F477" s="138" t="s">
        <v>1113</v>
      </c>
      <c r="G477" s="139" t="s">
        <v>316</v>
      </c>
      <c r="H477" s="140">
        <v>8</v>
      </c>
      <c r="I477" s="141"/>
      <c r="J477" s="142">
        <f>ROUND(I477*H477,2)</f>
        <v>0</v>
      </c>
      <c r="K477" s="138" t="s">
        <v>168</v>
      </c>
      <c r="L477" s="31"/>
      <c r="M477" s="143" t="s">
        <v>1</v>
      </c>
      <c r="N477" s="144" t="s">
        <v>42</v>
      </c>
      <c r="P477" s="145">
        <f>O477*H477</f>
        <v>0</v>
      </c>
      <c r="Q477" s="145">
        <v>2E-05</v>
      </c>
      <c r="R477" s="145">
        <f>Q477*H477</f>
        <v>0.00016</v>
      </c>
      <c r="S477" s="145">
        <v>0</v>
      </c>
      <c r="T477" s="146">
        <f>S477*H477</f>
        <v>0</v>
      </c>
      <c r="AR477" s="147" t="s">
        <v>238</v>
      </c>
      <c r="AT477" s="147" t="s">
        <v>164</v>
      </c>
      <c r="AU477" s="147" t="s">
        <v>85</v>
      </c>
      <c r="AY477" s="16" t="s">
        <v>161</v>
      </c>
      <c r="BE477" s="148">
        <f>IF(N477="základní",J477,0)</f>
        <v>0</v>
      </c>
      <c r="BF477" s="148">
        <f>IF(N477="snížená",J477,0)</f>
        <v>0</v>
      </c>
      <c r="BG477" s="148">
        <f>IF(N477="zákl. přenesená",J477,0)</f>
        <v>0</v>
      </c>
      <c r="BH477" s="148">
        <f>IF(N477="sníž. přenesená",J477,0)</f>
        <v>0</v>
      </c>
      <c r="BI477" s="148">
        <f>IF(N477="nulová",J477,0)</f>
        <v>0</v>
      </c>
      <c r="BJ477" s="16" t="s">
        <v>81</v>
      </c>
      <c r="BK477" s="148">
        <f>ROUND(I477*H477,2)</f>
        <v>0</v>
      </c>
      <c r="BL477" s="16" t="s">
        <v>238</v>
      </c>
      <c r="BM477" s="147" t="s">
        <v>1114</v>
      </c>
    </row>
    <row r="478" spans="2:65" s="1" customFormat="1" ht="24.2" customHeight="1">
      <c r="B478" s="135"/>
      <c r="C478" s="136" t="s">
        <v>1115</v>
      </c>
      <c r="D478" s="136" t="s">
        <v>164</v>
      </c>
      <c r="E478" s="137" t="s">
        <v>1116</v>
      </c>
      <c r="F478" s="138" t="s">
        <v>1117</v>
      </c>
      <c r="G478" s="139" t="s">
        <v>316</v>
      </c>
      <c r="H478" s="140">
        <v>4</v>
      </c>
      <c r="I478" s="141"/>
      <c r="J478" s="142">
        <f>ROUND(I478*H478,2)</f>
        <v>0</v>
      </c>
      <c r="K478" s="138" t="s">
        <v>168</v>
      </c>
      <c r="L478" s="31"/>
      <c r="M478" s="143" t="s">
        <v>1</v>
      </c>
      <c r="N478" s="144" t="s">
        <v>42</v>
      </c>
      <c r="P478" s="145">
        <f>O478*H478</f>
        <v>0</v>
      </c>
      <c r="Q478" s="145">
        <v>2E-05</v>
      </c>
      <c r="R478" s="145">
        <f>Q478*H478</f>
        <v>8E-05</v>
      </c>
      <c r="S478" s="145">
        <v>0</v>
      </c>
      <c r="T478" s="146">
        <f>S478*H478</f>
        <v>0</v>
      </c>
      <c r="AR478" s="147" t="s">
        <v>238</v>
      </c>
      <c r="AT478" s="147" t="s">
        <v>164</v>
      </c>
      <c r="AU478" s="147" t="s">
        <v>85</v>
      </c>
      <c r="AY478" s="16" t="s">
        <v>161</v>
      </c>
      <c r="BE478" s="148">
        <f>IF(N478="základní",J478,0)</f>
        <v>0</v>
      </c>
      <c r="BF478" s="148">
        <f>IF(N478="snížená",J478,0)</f>
        <v>0</v>
      </c>
      <c r="BG478" s="148">
        <f>IF(N478="zákl. přenesená",J478,0)</f>
        <v>0</v>
      </c>
      <c r="BH478" s="148">
        <f>IF(N478="sníž. přenesená",J478,0)</f>
        <v>0</v>
      </c>
      <c r="BI478" s="148">
        <f>IF(N478="nulová",J478,0)</f>
        <v>0</v>
      </c>
      <c r="BJ478" s="16" t="s">
        <v>81</v>
      </c>
      <c r="BK478" s="148">
        <f>ROUND(I478*H478,2)</f>
        <v>0</v>
      </c>
      <c r="BL478" s="16" t="s">
        <v>238</v>
      </c>
      <c r="BM478" s="147" t="s">
        <v>1118</v>
      </c>
    </row>
    <row r="479" spans="2:65" s="1" customFormat="1" ht="24.2" customHeight="1">
      <c r="B479" s="135"/>
      <c r="C479" s="136" t="s">
        <v>1119</v>
      </c>
      <c r="D479" s="136" t="s">
        <v>164</v>
      </c>
      <c r="E479" s="137" t="s">
        <v>1120</v>
      </c>
      <c r="F479" s="138" t="s">
        <v>1121</v>
      </c>
      <c r="G479" s="139" t="s">
        <v>316</v>
      </c>
      <c r="H479" s="140">
        <v>8</v>
      </c>
      <c r="I479" s="141"/>
      <c r="J479" s="142">
        <f>ROUND(I479*H479,2)</f>
        <v>0</v>
      </c>
      <c r="K479" s="138" t="s">
        <v>168</v>
      </c>
      <c r="L479" s="31"/>
      <c r="M479" s="143" t="s">
        <v>1</v>
      </c>
      <c r="N479" s="144" t="s">
        <v>42</v>
      </c>
      <c r="P479" s="145">
        <f>O479*H479</f>
        <v>0</v>
      </c>
      <c r="Q479" s="145">
        <v>8E-05</v>
      </c>
      <c r="R479" s="145">
        <f>Q479*H479</f>
        <v>0.00064</v>
      </c>
      <c r="S479" s="145">
        <v>0</v>
      </c>
      <c r="T479" s="146">
        <f>S479*H479</f>
        <v>0</v>
      </c>
      <c r="AR479" s="147" t="s">
        <v>238</v>
      </c>
      <c r="AT479" s="147" t="s">
        <v>164</v>
      </c>
      <c r="AU479" s="147" t="s">
        <v>85</v>
      </c>
      <c r="AY479" s="16" t="s">
        <v>161</v>
      </c>
      <c r="BE479" s="148">
        <f>IF(N479="základní",J479,0)</f>
        <v>0</v>
      </c>
      <c r="BF479" s="148">
        <f>IF(N479="snížená",J479,0)</f>
        <v>0</v>
      </c>
      <c r="BG479" s="148">
        <f>IF(N479="zákl. přenesená",J479,0)</f>
        <v>0</v>
      </c>
      <c r="BH479" s="148">
        <f>IF(N479="sníž. přenesená",J479,0)</f>
        <v>0</v>
      </c>
      <c r="BI479" s="148">
        <f>IF(N479="nulová",J479,0)</f>
        <v>0</v>
      </c>
      <c r="BJ479" s="16" t="s">
        <v>81</v>
      </c>
      <c r="BK479" s="148">
        <f>ROUND(I479*H479,2)</f>
        <v>0</v>
      </c>
      <c r="BL479" s="16" t="s">
        <v>238</v>
      </c>
      <c r="BM479" s="147" t="s">
        <v>1122</v>
      </c>
    </row>
    <row r="480" spans="2:65" s="1" customFormat="1" ht="16.5" customHeight="1">
      <c r="B480" s="135"/>
      <c r="C480" s="136" t="s">
        <v>1123</v>
      </c>
      <c r="D480" s="136" t="s">
        <v>164</v>
      </c>
      <c r="E480" s="137" t="s">
        <v>1124</v>
      </c>
      <c r="F480" s="138" t="s">
        <v>1125</v>
      </c>
      <c r="G480" s="139" t="s">
        <v>378</v>
      </c>
      <c r="H480" s="140">
        <v>3</v>
      </c>
      <c r="I480" s="141"/>
      <c r="J480" s="142">
        <f>ROUND(I480*H480,2)</f>
        <v>0</v>
      </c>
      <c r="K480" s="138" t="s">
        <v>1</v>
      </c>
      <c r="L480" s="31"/>
      <c r="M480" s="143" t="s">
        <v>1</v>
      </c>
      <c r="N480" s="144" t="s">
        <v>42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238</v>
      </c>
      <c r="AT480" s="147" t="s">
        <v>164</v>
      </c>
      <c r="AU480" s="147" t="s">
        <v>85</v>
      </c>
      <c r="AY480" s="16" t="s">
        <v>161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6" t="s">
        <v>81</v>
      </c>
      <c r="BK480" s="148">
        <f>ROUND(I480*H480,2)</f>
        <v>0</v>
      </c>
      <c r="BL480" s="16" t="s">
        <v>238</v>
      </c>
      <c r="BM480" s="147" t="s">
        <v>1126</v>
      </c>
    </row>
    <row r="481" spans="2:63" s="11" customFormat="1" ht="22.9" customHeight="1">
      <c r="B481" s="123"/>
      <c r="D481" s="124" t="s">
        <v>76</v>
      </c>
      <c r="E481" s="133" t="s">
        <v>1127</v>
      </c>
      <c r="F481" s="133" t="s">
        <v>1128</v>
      </c>
      <c r="I481" s="126"/>
      <c r="J481" s="134">
        <f>BK481</f>
        <v>0</v>
      </c>
      <c r="L481" s="123"/>
      <c r="M481" s="128"/>
      <c r="P481" s="129">
        <f>SUM(P482:P492)</f>
        <v>0</v>
      </c>
      <c r="R481" s="129">
        <f>SUM(R482:R492)</f>
        <v>0.12333999999999999</v>
      </c>
      <c r="T481" s="130">
        <f>SUM(T482:T492)</f>
        <v>0.011315</v>
      </c>
      <c r="AR481" s="124" t="s">
        <v>85</v>
      </c>
      <c r="AT481" s="131" t="s">
        <v>76</v>
      </c>
      <c r="AU481" s="131" t="s">
        <v>81</v>
      </c>
      <c r="AY481" s="124" t="s">
        <v>161</v>
      </c>
      <c r="BK481" s="132">
        <f>SUM(BK482:BK492)</f>
        <v>0</v>
      </c>
    </row>
    <row r="482" spans="2:65" s="1" customFormat="1" ht="24.2" customHeight="1">
      <c r="B482" s="135"/>
      <c r="C482" s="136" t="s">
        <v>1129</v>
      </c>
      <c r="D482" s="136" t="s">
        <v>164</v>
      </c>
      <c r="E482" s="137" t="s">
        <v>1130</v>
      </c>
      <c r="F482" s="138" t="s">
        <v>1131</v>
      </c>
      <c r="G482" s="139" t="s">
        <v>190</v>
      </c>
      <c r="H482" s="140">
        <v>167</v>
      </c>
      <c r="I482" s="141"/>
      <c r="J482" s="142">
        <f>ROUND(I482*H482,2)</f>
        <v>0</v>
      </c>
      <c r="K482" s="138" t="s">
        <v>168</v>
      </c>
      <c r="L482" s="31"/>
      <c r="M482" s="143" t="s">
        <v>1</v>
      </c>
      <c r="N482" s="144" t="s">
        <v>42</v>
      </c>
      <c r="P482" s="145">
        <f>O482*H482</f>
        <v>0</v>
      </c>
      <c r="Q482" s="145">
        <v>0</v>
      </c>
      <c r="R482" s="145">
        <f>Q482*H482</f>
        <v>0</v>
      </c>
      <c r="S482" s="145">
        <v>0</v>
      </c>
      <c r="T482" s="146">
        <f>S482*H482</f>
        <v>0</v>
      </c>
      <c r="AR482" s="147" t="s">
        <v>238</v>
      </c>
      <c r="AT482" s="147" t="s">
        <v>164</v>
      </c>
      <c r="AU482" s="147" t="s">
        <v>85</v>
      </c>
      <c r="AY482" s="16" t="s">
        <v>161</v>
      </c>
      <c r="BE482" s="148">
        <f>IF(N482="základní",J482,0)</f>
        <v>0</v>
      </c>
      <c r="BF482" s="148">
        <f>IF(N482="snížená",J482,0)</f>
        <v>0</v>
      </c>
      <c r="BG482" s="148">
        <f>IF(N482="zákl. přenesená",J482,0)</f>
        <v>0</v>
      </c>
      <c r="BH482" s="148">
        <f>IF(N482="sníž. přenesená",J482,0)</f>
        <v>0</v>
      </c>
      <c r="BI482" s="148">
        <f>IF(N482="nulová",J482,0)</f>
        <v>0</v>
      </c>
      <c r="BJ482" s="16" t="s">
        <v>81</v>
      </c>
      <c r="BK482" s="148">
        <f>ROUND(I482*H482,2)</f>
        <v>0</v>
      </c>
      <c r="BL482" s="16" t="s">
        <v>238</v>
      </c>
      <c r="BM482" s="147" t="s">
        <v>1132</v>
      </c>
    </row>
    <row r="483" spans="2:65" s="1" customFormat="1" ht="16.5" customHeight="1">
      <c r="B483" s="135"/>
      <c r="C483" s="136" t="s">
        <v>1133</v>
      </c>
      <c r="D483" s="136" t="s">
        <v>164</v>
      </c>
      <c r="E483" s="137" t="s">
        <v>1134</v>
      </c>
      <c r="F483" s="138" t="s">
        <v>1135</v>
      </c>
      <c r="G483" s="139" t="s">
        <v>190</v>
      </c>
      <c r="H483" s="140">
        <v>36.5</v>
      </c>
      <c r="I483" s="141"/>
      <c r="J483" s="142">
        <f>ROUND(I483*H483,2)</f>
        <v>0</v>
      </c>
      <c r="K483" s="138" t="s">
        <v>168</v>
      </c>
      <c r="L483" s="31"/>
      <c r="M483" s="143" t="s">
        <v>1</v>
      </c>
      <c r="N483" s="144" t="s">
        <v>42</v>
      </c>
      <c r="P483" s="145">
        <f>O483*H483</f>
        <v>0</v>
      </c>
      <c r="Q483" s="145">
        <v>0.001</v>
      </c>
      <c r="R483" s="145">
        <f>Q483*H483</f>
        <v>0.0365</v>
      </c>
      <c r="S483" s="145">
        <v>0.00031</v>
      </c>
      <c r="T483" s="146">
        <f>S483*H483</f>
        <v>0.011315</v>
      </c>
      <c r="AR483" s="147" t="s">
        <v>238</v>
      </c>
      <c r="AT483" s="147" t="s">
        <v>164</v>
      </c>
      <c r="AU483" s="147" t="s">
        <v>85</v>
      </c>
      <c r="AY483" s="16" t="s">
        <v>161</v>
      </c>
      <c r="BE483" s="148">
        <f>IF(N483="základní",J483,0)</f>
        <v>0</v>
      </c>
      <c r="BF483" s="148">
        <f>IF(N483="snížená",J483,0)</f>
        <v>0</v>
      </c>
      <c r="BG483" s="148">
        <f>IF(N483="zákl. přenesená",J483,0)</f>
        <v>0</v>
      </c>
      <c r="BH483" s="148">
        <f>IF(N483="sníž. přenesená",J483,0)</f>
        <v>0</v>
      </c>
      <c r="BI483" s="148">
        <f>IF(N483="nulová",J483,0)</f>
        <v>0</v>
      </c>
      <c r="BJ483" s="16" t="s">
        <v>81</v>
      </c>
      <c r="BK483" s="148">
        <f>ROUND(I483*H483,2)</f>
        <v>0</v>
      </c>
      <c r="BL483" s="16" t="s">
        <v>238</v>
      </c>
      <c r="BM483" s="147" t="s">
        <v>1136</v>
      </c>
    </row>
    <row r="484" spans="2:51" s="12" customFormat="1" ht="12">
      <c r="B484" s="149"/>
      <c r="D484" s="150" t="s">
        <v>171</v>
      </c>
      <c r="E484" s="151" t="s">
        <v>1</v>
      </c>
      <c r="F484" s="152" t="s">
        <v>1137</v>
      </c>
      <c r="H484" s="153">
        <v>15</v>
      </c>
      <c r="I484" s="154"/>
      <c r="L484" s="149"/>
      <c r="M484" s="155"/>
      <c r="T484" s="156"/>
      <c r="AT484" s="151" t="s">
        <v>171</v>
      </c>
      <c r="AU484" s="151" t="s">
        <v>85</v>
      </c>
      <c r="AV484" s="12" t="s">
        <v>85</v>
      </c>
      <c r="AW484" s="12" t="s">
        <v>32</v>
      </c>
      <c r="AX484" s="12" t="s">
        <v>77</v>
      </c>
      <c r="AY484" s="151" t="s">
        <v>161</v>
      </c>
    </row>
    <row r="485" spans="2:51" s="12" customFormat="1" ht="12">
      <c r="B485" s="149"/>
      <c r="D485" s="150" t="s">
        <v>171</v>
      </c>
      <c r="E485" s="151" t="s">
        <v>1</v>
      </c>
      <c r="F485" s="152" t="s">
        <v>1138</v>
      </c>
      <c r="H485" s="153">
        <v>21.5</v>
      </c>
      <c r="I485" s="154"/>
      <c r="L485" s="149"/>
      <c r="M485" s="155"/>
      <c r="T485" s="156"/>
      <c r="AT485" s="151" t="s">
        <v>171</v>
      </c>
      <c r="AU485" s="151" t="s">
        <v>85</v>
      </c>
      <c r="AV485" s="12" t="s">
        <v>85</v>
      </c>
      <c r="AW485" s="12" t="s">
        <v>32</v>
      </c>
      <c r="AX485" s="12" t="s">
        <v>77</v>
      </c>
      <c r="AY485" s="151" t="s">
        <v>161</v>
      </c>
    </row>
    <row r="486" spans="2:51" s="13" customFormat="1" ht="12">
      <c r="B486" s="157"/>
      <c r="D486" s="150" t="s">
        <v>171</v>
      </c>
      <c r="E486" s="158" t="s">
        <v>1</v>
      </c>
      <c r="F486" s="159" t="s">
        <v>174</v>
      </c>
      <c r="H486" s="160">
        <v>36.5</v>
      </c>
      <c r="I486" s="161"/>
      <c r="L486" s="157"/>
      <c r="M486" s="162"/>
      <c r="T486" s="163"/>
      <c r="AT486" s="158" t="s">
        <v>171</v>
      </c>
      <c r="AU486" s="158" t="s">
        <v>85</v>
      </c>
      <c r="AV486" s="13" t="s">
        <v>169</v>
      </c>
      <c r="AW486" s="13" t="s">
        <v>32</v>
      </c>
      <c r="AX486" s="13" t="s">
        <v>81</v>
      </c>
      <c r="AY486" s="158" t="s">
        <v>161</v>
      </c>
    </row>
    <row r="487" spans="2:65" s="1" customFormat="1" ht="24.2" customHeight="1">
      <c r="B487" s="135"/>
      <c r="C487" s="136" t="s">
        <v>1139</v>
      </c>
      <c r="D487" s="136" t="s">
        <v>164</v>
      </c>
      <c r="E487" s="137" t="s">
        <v>1140</v>
      </c>
      <c r="F487" s="138" t="s">
        <v>1141</v>
      </c>
      <c r="G487" s="139" t="s">
        <v>190</v>
      </c>
      <c r="H487" s="140">
        <v>36.5</v>
      </c>
      <c r="I487" s="141"/>
      <c r="J487" s="142">
        <f>ROUND(I487*H487,2)</f>
        <v>0</v>
      </c>
      <c r="K487" s="138" t="s">
        <v>168</v>
      </c>
      <c r="L487" s="31"/>
      <c r="M487" s="143" t="s">
        <v>1</v>
      </c>
      <c r="N487" s="144" t="s">
        <v>42</v>
      </c>
      <c r="P487" s="145">
        <f>O487*H487</f>
        <v>0</v>
      </c>
      <c r="Q487" s="145">
        <v>0</v>
      </c>
      <c r="R487" s="145">
        <f>Q487*H487</f>
        <v>0</v>
      </c>
      <c r="S487" s="145">
        <v>0</v>
      </c>
      <c r="T487" s="146">
        <f>S487*H487</f>
        <v>0</v>
      </c>
      <c r="AR487" s="147" t="s">
        <v>238</v>
      </c>
      <c r="AT487" s="147" t="s">
        <v>164</v>
      </c>
      <c r="AU487" s="147" t="s">
        <v>85</v>
      </c>
      <c r="AY487" s="16" t="s">
        <v>161</v>
      </c>
      <c r="BE487" s="148">
        <f>IF(N487="základní",J487,0)</f>
        <v>0</v>
      </c>
      <c r="BF487" s="148">
        <f>IF(N487="snížená",J487,0)</f>
        <v>0</v>
      </c>
      <c r="BG487" s="148">
        <f>IF(N487="zákl. přenesená",J487,0)</f>
        <v>0</v>
      </c>
      <c r="BH487" s="148">
        <f>IF(N487="sníž. přenesená",J487,0)</f>
        <v>0</v>
      </c>
      <c r="BI487" s="148">
        <f>IF(N487="nulová",J487,0)</f>
        <v>0</v>
      </c>
      <c r="BJ487" s="16" t="s">
        <v>81</v>
      </c>
      <c r="BK487" s="148">
        <f>ROUND(I487*H487,2)</f>
        <v>0</v>
      </c>
      <c r="BL487" s="16" t="s">
        <v>238</v>
      </c>
      <c r="BM487" s="147" t="s">
        <v>1142</v>
      </c>
    </row>
    <row r="488" spans="2:51" s="12" customFormat="1" ht="12">
      <c r="B488" s="149"/>
      <c r="D488" s="150" t="s">
        <v>171</v>
      </c>
      <c r="E488" s="151" t="s">
        <v>1</v>
      </c>
      <c r="F488" s="152" t="s">
        <v>1137</v>
      </c>
      <c r="H488" s="153">
        <v>15</v>
      </c>
      <c r="I488" s="154"/>
      <c r="L488" s="149"/>
      <c r="M488" s="155"/>
      <c r="T488" s="156"/>
      <c r="AT488" s="151" t="s">
        <v>171</v>
      </c>
      <c r="AU488" s="151" t="s">
        <v>85</v>
      </c>
      <c r="AV488" s="12" t="s">
        <v>85</v>
      </c>
      <c r="AW488" s="12" t="s">
        <v>32</v>
      </c>
      <c r="AX488" s="12" t="s">
        <v>77</v>
      </c>
      <c r="AY488" s="151" t="s">
        <v>161</v>
      </c>
    </row>
    <row r="489" spans="2:51" s="12" customFormat="1" ht="12">
      <c r="B489" s="149"/>
      <c r="D489" s="150" t="s">
        <v>171</v>
      </c>
      <c r="E489" s="151" t="s">
        <v>1</v>
      </c>
      <c r="F489" s="152" t="s">
        <v>1138</v>
      </c>
      <c r="H489" s="153">
        <v>21.5</v>
      </c>
      <c r="I489" s="154"/>
      <c r="L489" s="149"/>
      <c r="M489" s="155"/>
      <c r="T489" s="156"/>
      <c r="AT489" s="151" t="s">
        <v>171</v>
      </c>
      <c r="AU489" s="151" t="s">
        <v>85</v>
      </c>
      <c r="AV489" s="12" t="s">
        <v>85</v>
      </c>
      <c r="AW489" s="12" t="s">
        <v>32</v>
      </c>
      <c r="AX489" s="12" t="s">
        <v>77</v>
      </c>
      <c r="AY489" s="151" t="s">
        <v>161</v>
      </c>
    </row>
    <row r="490" spans="2:51" s="13" customFormat="1" ht="12">
      <c r="B490" s="157"/>
      <c r="D490" s="150" t="s">
        <v>171</v>
      </c>
      <c r="E490" s="158" t="s">
        <v>1</v>
      </c>
      <c r="F490" s="159" t="s">
        <v>174</v>
      </c>
      <c r="H490" s="160">
        <v>36.5</v>
      </c>
      <c r="I490" s="161"/>
      <c r="L490" s="157"/>
      <c r="M490" s="162"/>
      <c r="T490" s="163"/>
      <c r="AT490" s="158" t="s">
        <v>171</v>
      </c>
      <c r="AU490" s="158" t="s">
        <v>85</v>
      </c>
      <c r="AV490" s="13" t="s">
        <v>169</v>
      </c>
      <c r="AW490" s="13" t="s">
        <v>32</v>
      </c>
      <c r="AX490" s="13" t="s">
        <v>81</v>
      </c>
      <c r="AY490" s="158" t="s">
        <v>161</v>
      </c>
    </row>
    <row r="491" spans="2:65" s="1" customFormat="1" ht="24.2" customHeight="1">
      <c r="B491" s="135"/>
      <c r="C491" s="136" t="s">
        <v>1143</v>
      </c>
      <c r="D491" s="136" t="s">
        <v>164</v>
      </c>
      <c r="E491" s="137" t="s">
        <v>1144</v>
      </c>
      <c r="F491" s="138" t="s">
        <v>1145</v>
      </c>
      <c r="G491" s="139" t="s">
        <v>190</v>
      </c>
      <c r="H491" s="140">
        <v>167</v>
      </c>
      <c r="I491" s="141"/>
      <c r="J491" s="142">
        <f>ROUND(I491*H491,2)</f>
        <v>0</v>
      </c>
      <c r="K491" s="138" t="s">
        <v>168</v>
      </c>
      <c r="L491" s="31"/>
      <c r="M491" s="143" t="s">
        <v>1</v>
      </c>
      <c r="N491" s="144" t="s">
        <v>42</v>
      </c>
      <c r="P491" s="145">
        <f>O491*H491</f>
        <v>0</v>
      </c>
      <c r="Q491" s="145">
        <v>0.0002</v>
      </c>
      <c r="R491" s="145">
        <f>Q491*H491</f>
        <v>0.0334</v>
      </c>
      <c r="S491" s="145">
        <v>0</v>
      </c>
      <c r="T491" s="146">
        <f>S491*H491</f>
        <v>0</v>
      </c>
      <c r="AR491" s="147" t="s">
        <v>238</v>
      </c>
      <c r="AT491" s="147" t="s">
        <v>164</v>
      </c>
      <c r="AU491" s="147" t="s">
        <v>85</v>
      </c>
      <c r="AY491" s="16" t="s">
        <v>161</v>
      </c>
      <c r="BE491" s="148">
        <f>IF(N491="základní",J491,0)</f>
        <v>0</v>
      </c>
      <c r="BF491" s="148">
        <f>IF(N491="snížená",J491,0)</f>
        <v>0</v>
      </c>
      <c r="BG491" s="148">
        <f>IF(N491="zákl. přenesená",J491,0)</f>
        <v>0</v>
      </c>
      <c r="BH491" s="148">
        <f>IF(N491="sníž. přenesená",J491,0)</f>
        <v>0</v>
      </c>
      <c r="BI491" s="148">
        <f>IF(N491="nulová",J491,0)</f>
        <v>0</v>
      </c>
      <c r="BJ491" s="16" t="s">
        <v>81</v>
      </c>
      <c r="BK491" s="148">
        <f>ROUND(I491*H491,2)</f>
        <v>0</v>
      </c>
      <c r="BL491" s="16" t="s">
        <v>238</v>
      </c>
      <c r="BM491" s="147" t="s">
        <v>1146</v>
      </c>
    </row>
    <row r="492" spans="2:65" s="1" customFormat="1" ht="33" customHeight="1">
      <c r="B492" s="135"/>
      <c r="C492" s="136" t="s">
        <v>1147</v>
      </c>
      <c r="D492" s="136" t="s">
        <v>164</v>
      </c>
      <c r="E492" s="137" t="s">
        <v>1148</v>
      </c>
      <c r="F492" s="138" t="s">
        <v>1149</v>
      </c>
      <c r="G492" s="139" t="s">
        <v>190</v>
      </c>
      <c r="H492" s="140">
        <v>167</v>
      </c>
      <c r="I492" s="141"/>
      <c r="J492" s="142">
        <f>ROUND(I492*H492,2)</f>
        <v>0</v>
      </c>
      <c r="K492" s="138" t="s">
        <v>168</v>
      </c>
      <c r="L492" s="31"/>
      <c r="M492" s="143" t="s">
        <v>1</v>
      </c>
      <c r="N492" s="144" t="s">
        <v>42</v>
      </c>
      <c r="P492" s="145">
        <f>O492*H492</f>
        <v>0</v>
      </c>
      <c r="Q492" s="145">
        <v>0.00032</v>
      </c>
      <c r="R492" s="145">
        <f>Q492*H492</f>
        <v>0.05344</v>
      </c>
      <c r="S492" s="145">
        <v>0</v>
      </c>
      <c r="T492" s="146">
        <f>S492*H492</f>
        <v>0</v>
      </c>
      <c r="AR492" s="147" t="s">
        <v>238</v>
      </c>
      <c r="AT492" s="147" t="s">
        <v>164</v>
      </c>
      <c r="AU492" s="147" t="s">
        <v>85</v>
      </c>
      <c r="AY492" s="16" t="s">
        <v>161</v>
      </c>
      <c r="BE492" s="148">
        <f>IF(N492="základní",J492,0)</f>
        <v>0</v>
      </c>
      <c r="BF492" s="148">
        <f>IF(N492="snížená",J492,0)</f>
        <v>0</v>
      </c>
      <c r="BG492" s="148">
        <f>IF(N492="zákl. přenesená",J492,0)</f>
        <v>0</v>
      </c>
      <c r="BH492" s="148">
        <f>IF(N492="sníž. přenesená",J492,0)</f>
        <v>0</v>
      </c>
      <c r="BI492" s="148">
        <f>IF(N492="nulová",J492,0)</f>
        <v>0</v>
      </c>
      <c r="BJ492" s="16" t="s">
        <v>81</v>
      </c>
      <c r="BK492" s="148">
        <f>ROUND(I492*H492,2)</f>
        <v>0</v>
      </c>
      <c r="BL492" s="16" t="s">
        <v>238</v>
      </c>
      <c r="BM492" s="147" t="s">
        <v>1150</v>
      </c>
    </row>
    <row r="493" spans="2:63" s="11" customFormat="1" ht="25.9" customHeight="1">
      <c r="B493" s="123"/>
      <c r="D493" s="124" t="s">
        <v>76</v>
      </c>
      <c r="E493" s="125" t="s">
        <v>175</v>
      </c>
      <c r="F493" s="125" t="s">
        <v>1151</v>
      </c>
      <c r="I493" s="126"/>
      <c r="J493" s="127">
        <f>BK493</f>
        <v>0</v>
      </c>
      <c r="L493" s="123"/>
      <c r="M493" s="128"/>
      <c r="P493" s="129">
        <f>P494</f>
        <v>0</v>
      </c>
      <c r="R493" s="129">
        <f>R494</f>
        <v>0.035699999999999996</v>
      </c>
      <c r="T493" s="130">
        <f>T494</f>
        <v>1.8050000000000002</v>
      </c>
      <c r="AR493" s="124" t="s">
        <v>162</v>
      </c>
      <c r="AT493" s="131" t="s">
        <v>76</v>
      </c>
      <c r="AU493" s="131" t="s">
        <v>77</v>
      </c>
      <c r="AY493" s="124" t="s">
        <v>161</v>
      </c>
      <c r="BK493" s="132">
        <f>BK494</f>
        <v>0</v>
      </c>
    </row>
    <row r="494" spans="2:63" s="11" customFormat="1" ht="22.9" customHeight="1">
      <c r="B494" s="123"/>
      <c r="D494" s="124" t="s">
        <v>76</v>
      </c>
      <c r="E494" s="133" t="s">
        <v>1152</v>
      </c>
      <c r="F494" s="133" t="s">
        <v>1153</v>
      </c>
      <c r="I494" s="126"/>
      <c r="J494" s="134">
        <f>BK494</f>
        <v>0</v>
      </c>
      <c r="L494" s="123"/>
      <c r="M494" s="128"/>
      <c r="P494" s="129">
        <f>SUM(P495:P508)</f>
        <v>0</v>
      </c>
      <c r="R494" s="129">
        <f>SUM(R495:R508)</f>
        <v>0.035699999999999996</v>
      </c>
      <c r="T494" s="130">
        <f>SUM(T495:T508)</f>
        <v>1.8050000000000002</v>
      </c>
      <c r="AR494" s="124" t="s">
        <v>162</v>
      </c>
      <c r="AT494" s="131" t="s">
        <v>76</v>
      </c>
      <c r="AU494" s="131" t="s">
        <v>81</v>
      </c>
      <c r="AY494" s="124" t="s">
        <v>161</v>
      </c>
      <c r="BK494" s="132">
        <f>SUM(BK495:BK508)</f>
        <v>0</v>
      </c>
    </row>
    <row r="495" spans="2:65" s="1" customFormat="1" ht="24.2" customHeight="1">
      <c r="B495" s="135"/>
      <c r="C495" s="136" t="s">
        <v>1154</v>
      </c>
      <c r="D495" s="136" t="s">
        <v>164</v>
      </c>
      <c r="E495" s="137" t="s">
        <v>1155</v>
      </c>
      <c r="F495" s="138" t="s">
        <v>1156</v>
      </c>
      <c r="G495" s="139" t="s">
        <v>316</v>
      </c>
      <c r="H495" s="140">
        <v>210</v>
      </c>
      <c r="I495" s="141"/>
      <c r="J495" s="142">
        <f>ROUND(I495*H495,2)</f>
        <v>0</v>
      </c>
      <c r="K495" s="138" t="s">
        <v>168</v>
      </c>
      <c r="L495" s="31"/>
      <c r="M495" s="143" t="s">
        <v>1</v>
      </c>
      <c r="N495" s="144" t="s">
        <v>42</v>
      </c>
      <c r="P495" s="145">
        <f>O495*H495</f>
        <v>0</v>
      </c>
      <c r="Q495" s="145">
        <v>0.00014999999999999996</v>
      </c>
      <c r="R495" s="145">
        <f>Q495*H495</f>
        <v>0.03149999999999999</v>
      </c>
      <c r="S495" s="145">
        <v>0</v>
      </c>
      <c r="T495" s="146">
        <f>S495*H495</f>
        <v>0</v>
      </c>
      <c r="AR495" s="147" t="s">
        <v>479</v>
      </c>
      <c r="AT495" s="147" t="s">
        <v>164</v>
      </c>
      <c r="AU495" s="147" t="s">
        <v>85</v>
      </c>
      <c r="AY495" s="16" t="s">
        <v>161</v>
      </c>
      <c r="BE495" s="148">
        <f>IF(N495="základní",J495,0)</f>
        <v>0</v>
      </c>
      <c r="BF495" s="148">
        <f>IF(N495="snížená",J495,0)</f>
        <v>0</v>
      </c>
      <c r="BG495" s="148">
        <f>IF(N495="zákl. přenesená",J495,0)</f>
        <v>0</v>
      </c>
      <c r="BH495" s="148">
        <f>IF(N495="sníž. přenesená",J495,0)</f>
        <v>0</v>
      </c>
      <c r="BI495" s="148">
        <f>IF(N495="nulová",J495,0)</f>
        <v>0</v>
      </c>
      <c r="BJ495" s="16" t="s">
        <v>81</v>
      </c>
      <c r="BK495" s="148">
        <f>ROUND(I495*H495,2)</f>
        <v>0</v>
      </c>
      <c r="BL495" s="16" t="s">
        <v>479</v>
      </c>
      <c r="BM495" s="147" t="s">
        <v>1157</v>
      </c>
    </row>
    <row r="496" spans="2:65" s="1" customFormat="1" ht="33" customHeight="1">
      <c r="B496" s="135"/>
      <c r="C496" s="136" t="s">
        <v>1158</v>
      </c>
      <c r="D496" s="136" t="s">
        <v>164</v>
      </c>
      <c r="E496" s="137" t="s">
        <v>1159</v>
      </c>
      <c r="F496" s="138" t="s">
        <v>1160</v>
      </c>
      <c r="G496" s="139" t="s">
        <v>378</v>
      </c>
      <c r="H496" s="140">
        <v>8</v>
      </c>
      <c r="I496" s="141"/>
      <c r="J496" s="142">
        <f>ROUND(I496*H496,2)</f>
        <v>0</v>
      </c>
      <c r="K496" s="138" t="s">
        <v>168</v>
      </c>
      <c r="L496" s="31"/>
      <c r="M496" s="143" t="s">
        <v>1</v>
      </c>
      <c r="N496" s="144" t="s">
        <v>42</v>
      </c>
      <c r="P496" s="145">
        <f>O496*H496</f>
        <v>0</v>
      </c>
      <c r="Q496" s="145">
        <v>0</v>
      </c>
      <c r="R496" s="145">
        <f>Q496*H496</f>
        <v>0</v>
      </c>
      <c r="S496" s="145">
        <v>0.054</v>
      </c>
      <c r="T496" s="146">
        <f>S496*H496</f>
        <v>0.432</v>
      </c>
      <c r="AR496" s="147" t="s">
        <v>479</v>
      </c>
      <c r="AT496" s="147" t="s">
        <v>164</v>
      </c>
      <c r="AU496" s="147" t="s">
        <v>85</v>
      </c>
      <c r="AY496" s="16" t="s">
        <v>161</v>
      </c>
      <c r="BE496" s="148">
        <f>IF(N496="základní",J496,0)</f>
        <v>0</v>
      </c>
      <c r="BF496" s="148">
        <f>IF(N496="snížená",J496,0)</f>
        <v>0</v>
      </c>
      <c r="BG496" s="148">
        <f>IF(N496="zákl. přenesená",J496,0)</f>
        <v>0</v>
      </c>
      <c r="BH496" s="148">
        <f>IF(N496="sníž. přenesená",J496,0)</f>
        <v>0</v>
      </c>
      <c r="BI496" s="148">
        <f>IF(N496="nulová",J496,0)</f>
        <v>0</v>
      </c>
      <c r="BJ496" s="16" t="s">
        <v>81</v>
      </c>
      <c r="BK496" s="148">
        <f>ROUND(I496*H496,2)</f>
        <v>0</v>
      </c>
      <c r="BL496" s="16" t="s">
        <v>479</v>
      </c>
      <c r="BM496" s="147" t="s">
        <v>1161</v>
      </c>
    </row>
    <row r="497" spans="2:65" s="1" customFormat="1" ht="33" customHeight="1">
      <c r="B497" s="135"/>
      <c r="C497" s="136" t="s">
        <v>1162</v>
      </c>
      <c r="D497" s="136" t="s">
        <v>164</v>
      </c>
      <c r="E497" s="137" t="s">
        <v>1163</v>
      </c>
      <c r="F497" s="138" t="s">
        <v>1164</v>
      </c>
      <c r="G497" s="139" t="s">
        <v>378</v>
      </c>
      <c r="H497" s="140">
        <v>4</v>
      </c>
      <c r="I497" s="141"/>
      <c r="J497" s="142">
        <f>ROUND(I497*H497,2)</f>
        <v>0</v>
      </c>
      <c r="K497" s="138" t="s">
        <v>168</v>
      </c>
      <c r="L497" s="31"/>
      <c r="M497" s="143" t="s">
        <v>1</v>
      </c>
      <c r="N497" s="144" t="s">
        <v>42</v>
      </c>
      <c r="P497" s="145">
        <f>O497*H497</f>
        <v>0</v>
      </c>
      <c r="Q497" s="145">
        <v>0</v>
      </c>
      <c r="R497" s="145">
        <f>Q497*H497</f>
        <v>0</v>
      </c>
      <c r="S497" s="145">
        <v>0.099</v>
      </c>
      <c r="T497" s="146">
        <f>S497*H497</f>
        <v>0.396</v>
      </c>
      <c r="AR497" s="147" t="s">
        <v>479</v>
      </c>
      <c r="AT497" s="147" t="s">
        <v>164</v>
      </c>
      <c r="AU497" s="147" t="s">
        <v>85</v>
      </c>
      <c r="AY497" s="16" t="s">
        <v>161</v>
      </c>
      <c r="BE497" s="148">
        <f>IF(N497="základní",J497,0)</f>
        <v>0</v>
      </c>
      <c r="BF497" s="148">
        <f>IF(N497="snížená",J497,0)</f>
        <v>0</v>
      </c>
      <c r="BG497" s="148">
        <f>IF(N497="zákl. přenesená",J497,0)</f>
        <v>0</v>
      </c>
      <c r="BH497" s="148">
        <f>IF(N497="sníž. přenesená",J497,0)</f>
        <v>0</v>
      </c>
      <c r="BI497" s="148">
        <f>IF(N497="nulová",J497,0)</f>
        <v>0</v>
      </c>
      <c r="BJ497" s="16" t="s">
        <v>81</v>
      </c>
      <c r="BK497" s="148">
        <f>ROUND(I497*H497,2)</f>
        <v>0</v>
      </c>
      <c r="BL497" s="16" t="s">
        <v>479</v>
      </c>
      <c r="BM497" s="147" t="s">
        <v>1165</v>
      </c>
    </row>
    <row r="498" spans="2:65" s="1" customFormat="1" ht="33" customHeight="1">
      <c r="B498" s="135"/>
      <c r="C498" s="136" t="s">
        <v>1166</v>
      </c>
      <c r="D498" s="136" t="s">
        <v>164</v>
      </c>
      <c r="E498" s="137" t="s">
        <v>1167</v>
      </c>
      <c r="F498" s="138" t="s">
        <v>1168</v>
      </c>
      <c r="G498" s="139" t="s">
        <v>378</v>
      </c>
      <c r="H498" s="140">
        <v>2</v>
      </c>
      <c r="I498" s="141"/>
      <c r="J498" s="142">
        <f>ROUND(I498*H498,2)</f>
        <v>0</v>
      </c>
      <c r="K498" s="138" t="s">
        <v>168</v>
      </c>
      <c r="L498" s="31"/>
      <c r="M498" s="143" t="s">
        <v>1</v>
      </c>
      <c r="N498" s="144" t="s">
        <v>42</v>
      </c>
      <c r="P498" s="145">
        <f>O498*H498</f>
        <v>0</v>
      </c>
      <c r="Q498" s="145">
        <v>0</v>
      </c>
      <c r="R498" s="145">
        <f>Q498*H498</f>
        <v>0</v>
      </c>
      <c r="S498" s="145">
        <v>0.015</v>
      </c>
      <c r="T498" s="146">
        <f>S498*H498</f>
        <v>0.03</v>
      </c>
      <c r="AR498" s="147" t="s">
        <v>479</v>
      </c>
      <c r="AT498" s="147" t="s">
        <v>164</v>
      </c>
      <c r="AU498" s="147" t="s">
        <v>85</v>
      </c>
      <c r="AY498" s="16" t="s">
        <v>161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6" t="s">
        <v>81</v>
      </c>
      <c r="BK498" s="148">
        <f>ROUND(I498*H498,2)</f>
        <v>0</v>
      </c>
      <c r="BL498" s="16" t="s">
        <v>479</v>
      </c>
      <c r="BM498" s="147" t="s">
        <v>1169</v>
      </c>
    </row>
    <row r="499" spans="2:65" s="1" customFormat="1" ht="37.9" customHeight="1">
      <c r="B499" s="135"/>
      <c r="C499" s="136" t="s">
        <v>1170</v>
      </c>
      <c r="D499" s="136" t="s">
        <v>164</v>
      </c>
      <c r="E499" s="137" t="s">
        <v>1171</v>
      </c>
      <c r="F499" s="138" t="s">
        <v>1172</v>
      </c>
      <c r="G499" s="139" t="s">
        <v>378</v>
      </c>
      <c r="H499" s="140">
        <v>17</v>
      </c>
      <c r="I499" s="141"/>
      <c r="J499" s="142">
        <f>ROUND(I499*H499,2)</f>
        <v>0</v>
      </c>
      <c r="K499" s="138" t="s">
        <v>168</v>
      </c>
      <c r="L499" s="31"/>
      <c r="M499" s="143" t="s">
        <v>1</v>
      </c>
      <c r="N499" s="144" t="s">
        <v>42</v>
      </c>
      <c r="P499" s="145">
        <f>O499*H499</f>
        <v>0</v>
      </c>
      <c r="Q499" s="145">
        <v>0</v>
      </c>
      <c r="R499" s="145">
        <f>Q499*H499</f>
        <v>0</v>
      </c>
      <c r="S499" s="145">
        <v>0.031</v>
      </c>
      <c r="T499" s="146">
        <f>S499*H499</f>
        <v>0.527</v>
      </c>
      <c r="AR499" s="147" t="s">
        <v>479</v>
      </c>
      <c r="AT499" s="147" t="s">
        <v>164</v>
      </c>
      <c r="AU499" s="147" t="s">
        <v>85</v>
      </c>
      <c r="AY499" s="16" t="s">
        <v>161</v>
      </c>
      <c r="BE499" s="148">
        <f>IF(N499="základní",J499,0)</f>
        <v>0</v>
      </c>
      <c r="BF499" s="148">
        <f>IF(N499="snížená",J499,0)</f>
        <v>0</v>
      </c>
      <c r="BG499" s="148">
        <f>IF(N499="zákl. přenesená",J499,0)</f>
        <v>0</v>
      </c>
      <c r="BH499" s="148">
        <f>IF(N499="sníž. přenesená",J499,0)</f>
        <v>0</v>
      </c>
      <c r="BI499" s="148">
        <f>IF(N499="nulová",J499,0)</f>
        <v>0</v>
      </c>
      <c r="BJ499" s="16" t="s">
        <v>81</v>
      </c>
      <c r="BK499" s="148">
        <f>ROUND(I499*H499,2)</f>
        <v>0</v>
      </c>
      <c r="BL499" s="16" t="s">
        <v>479</v>
      </c>
      <c r="BM499" s="147" t="s">
        <v>1173</v>
      </c>
    </row>
    <row r="500" spans="2:65" s="1" customFormat="1" ht="24.2" customHeight="1">
      <c r="B500" s="135"/>
      <c r="C500" s="136" t="s">
        <v>1174</v>
      </c>
      <c r="D500" s="136" t="s">
        <v>164</v>
      </c>
      <c r="E500" s="137" t="s">
        <v>1175</v>
      </c>
      <c r="F500" s="138" t="s">
        <v>1176</v>
      </c>
      <c r="G500" s="139" t="s">
        <v>316</v>
      </c>
      <c r="H500" s="140">
        <v>210</v>
      </c>
      <c r="I500" s="141"/>
      <c r="J500" s="142">
        <f>ROUND(I500*H500,2)</f>
        <v>0</v>
      </c>
      <c r="K500" s="138" t="s">
        <v>168</v>
      </c>
      <c r="L500" s="31"/>
      <c r="M500" s="143" t="s">
        <v>1</v>
      </c>
      <c r="N500" s="144" t="s">
        <v>42</v>
      </c>
      <c r="P500" s="145">
        <f>O500*H500</f>
        <v>0</v>
      </c>
      <c r="Q500" s="145">
        <v>2E-05</v>
      </c>
      <c r="R500" s="145">
        <f>Q500*H500</f>
        <v>0.004200000000000001</v>
      </c>
      <c r="S500" s="145">
        <v>0.002</v>
      </c>
      <c r="T500" s="146">
        <f>S500*H500</f>
        <v>0.42</v>
      </c>
      <c r="AR500" s="147" t="s">
        <v>479</v>
      </c>
      <c r="AT500" s="147" t="s">
        <v>164</v>
      </c>
      <c r="AU500" s="147" t="s">
        <v>85</v>
      </c>
      <c r="AY500" s="16" t="s">
        <v>161</v>
      </c>
      <c r="BE500" s="148">
        <f>IF(N500="základní",J500,0)</f>
        <v>0</v>
      </c>
      <c r="BF500" s="148">
        <f>IF(N500="snížená",J500,0)</f>
        <v>0</v>
      </c>
      <c r="BG500" s="148">
        <f>IF(N500="zákl. přenesená",J500,0)</f>
        <v>0</v>
      </c>
      <c r="BH500" s="148">
        <f>IF(N500="sníž. přenesená",J500,0)</f>
        <v>0</v>
      </c>
      <c r="BI500" s="148">
        <f>IF(N500="nulová",J500,0)</f>
        <v>0</v>
      </c>
      <c r="BJ500" s="16" t="s">
        <v>81</v>
      </c>
      <c r="BK500" s="148">
        <f>ROUND(I500*H500,2)</f>
        <v>0</v>
      </c>
      <c r="BL500" s="16" t="s">
        <v>479</v>
      </c>
      <c r="BM500" s="147" t="s">
        <v>1177</v>
      </c>
    </row>
    <row r="501" spans="2:65" s="1" customFormat="1" ht="24.2" customHeight="1">
      <c r="B501" s="135"/>
      <c r="C501" s="136" t="s">
        <v>1178</v>
      </c>
      <c r="D501" s="136" t="s">
        <v>164</v>
      </c>
      <c r="E501" s="137" t="s">
        <v>1179</v>
      </c>
      <c r="F501" s="138" t="s">
        <v>1180</v>
      </c>
      <c r="G501" s="139" t="s">
        <v>167</v>
      </c>
      <c r="H501" s="140">
        <v>1.805</v>
      </c>
      <c r="I501" s="141"/>
      <c r="J501" s="142">
        <f>ROUND(I501*H501,2)</f>
        <v>0</v>
      </c>
      <c r="K501" s="138" t="s">
        <v>168</v>
      </c>
      <c r="L501" s="31"/>
      <c r="M501" s="143" t="s">
        <v>1</v>
      </c>
      <c r="N501" s="144" t="s">
        <v>42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479</v>
      </c>
      <c r="AT501" s="147" t="s">
        <v>164</v>
      </c>
      <c r="AU501" s="147" t="s">
        <v>85</v>
      </c>
      <c r="AY501" s="16" t="s">
        <v>161</v>
      </c>
      <c r="BE501" s="148">
        <f>IF(N501="základní",J501,0)</f>
        <v>0</v>
      </c>
      <c r="BF501" s="148">
        <f>IF(N501="snížená",J501,0)</f>
        <v>0</v>
      </c>
      <c r="BG501" s="148">
        <f>IF(N501="zákl. přenesená",J501,0)</f>
        <v>0</v>
      </c>
      <c r="BH501" s="148">
        <f>IF(N501="sníž. přenesená",J501,0)</f>
        <v>0</v>
      </c>
      <c r="BI501" s="148">
        <f>IF(N501="nulová",J501,0)</f>
        <v>0</v>
      </c>
      <c r="BJ501" s="16" t="s">
        <v>81</v>
      </c>
      <c r="BK501" s="148">
        <f>ROUND(I501*H501,2)</f>
        <v>0</v>
      </c>
      <c r="BL501" s="16" t="s">
        <v>479</v>
      </c>
      <c r="BM501" s="147" t="s">
        <v>1181</v>
      </c>
    </row>
    <row r="502" spans="2:65" s="1" customFormat="1" ht="24.2" customHeight="1">
      <c r="B502" s="135"/>
      <c r="C502" s="136" t="s">
        <v>1182</v>
      </c>
      <c r="D502" s="136" t="s">
        <v>164</v>
      </c>
      <c r="E502" s="137" t="s">
        <v>1183</v>
      </c>
      <c r="F502" s="138" t="s">
        <v>1184</v>
      </c>
      <c r="G502" s="139" t="s">
        <v>167</v>
      </c>
      <c r="H502" s="140">
        <v>5.415</v>
      </c>
      <c r="I502" s="141"/>
      <c r="J502" s="142">
        <f>ROUND(I502*H502,2)</f>
        <v>0</v>
      </c>
      <c r="K502" s="138" t="s">
        <v>168</v>
      </c>
      <c r="L502" s="31"/>
      <c r="M502" s="143" t="s">
        <v>1</v>
      </c>
      <c r="N502" s="144" t="s">
        <v>42</v>
      </c>
      <c r="P502" s="145">
        <f>O502*H502</f>
        <v>0</v>
      </c>
      <c r="Q502" s="145">
        <v>0</v>
      </c>
      <c r="R502" s="145">
        <f>Q502*H502</f>
        <v>0</v>
      </c>
      <c r="S502" s="145">
        <v>0</v>
      </c>
      <c r="T502" s="146">
        <f>S502*H502</f>
        <v>0</v>
      </c>
      <c r="AR502" s="147" t="s">
        <v>479</v>
      </c>
      <c r="AT502" s="147" t="s">
        <v>164</v>
      </c>
      <c r="AU502" s="147" t="s">
        <v>85</v>
      </c>
      <c r="AY502" s="16" t="s">
        <v>161</v>
      </c>
      <c r="BE502" s="148">
        <f>IF(N502="základní",J502,0)</f>
        <v>0</v>
      </c>
      <c r="BF502" s="148">
        <f>IF(N502="snížená",J502,0)</f>
        <v>0</v>
      </c>
      <c r="BG502" s="148">
        <f>IF(N502="zákl. přenesená",J502,0)</f>
        <v>0</v>
      </c>
      <c r="BH502" s="148">
        <f>IF(N502="sníž. přenesená",J502,0)</f>
        <v>0</v>
      </c>
      <c r="BI502" s="148">
        <f>IF(N502="nulová",J502,0)</f>
        <v>0</v>
      </c>
      <c r="BJ502" s="16" t="s">
        <v>81</v>
      </c>
      <c r="BK502" s="148">
        <f>ROUND(I502*H502,2)</f>
        <v>0</v>
      </c>
      <c r="BL502" s="16" t="s">
        <v>479</v>
      </c>
      <c r="BM502" s="147" t="s">
        <v>1185</v>
      </c>
    </row>
    <row r="503" spans="2:51" s="12" customFormat="1" ht="12">
      <c r="B503" s="149"/>
      <c r="D503" s="150" t="s">
        <v>171</v>
      </c>
      <c r="F503" s="152" t="s">
        <v>1186</v>
      </c>
      <c r="H503" s="153">
        <v>5.415</v>
      </c>
      <c r="I503" s="154"/>
      <c r="L503" s="149"/>
      <c r="M503" s="155"/>
      <c r="T503" s="156"/>
      <c r="AT503" s="151" t="s">
        <v>171</v>
      </c>
      <c r="AU503" s="151" t="s">
        <v>85</v>
      </c>
      <c r="AV503" s="12" t="s">
        <v>85</v>
      </c>
      <c r="AW503" s="12" t="s">
        <v>3</v>
      </c>
      <c r="AX503" s="12" t="s">
        <v>81</v>
      </c>
      <c r="AY503" s="151" t="s">
        <v>161</v>
      </c>
    </row>
    <row r="504" spans="2:65" s="1" customFormat="1" ht="24.2" customHeight="1">
      <c r="B504" s="135"/>
      <c r="C504" s="136" t="s">
        <v>1187</v>
      </c>
      <c r="D504" s="136" t="s">
        <v>164</v>
      </c>
      <c r="E504" s="137" t="s">
        <v>1188</v>
      </c>
      <c r="F504" s="138" t="s">
        <v>1189</v>
      </c>
      <c r="G504" s="139" t="s">
        <v>167</v>
      </c>
      <c r="H504" s="140">
        <v>1.805</v>
      </c>
      <c r="I504" s="141"/>
      <c r="J504" s="142">
        <f>ROUND(I504*H504,2)</f>
        <v>0</v>
      </c>
      <c r="K504" s="138" t="s">
        <v>168</v>
      </c>
      <c r="L504" s="31"/>
      <c r="M504" s="143" t="s">
        <v>1</v>
      </c>
      <c r="N504" s="144" t="s">
        <v>42</v>
      </c>
      <c r="P504" s="145">
        <f>O504*H504</f>
        <v>0</v>
      </c>
      <c r="Q504" s="145">
        <v>0</v>
      </c>
      <c r="R504" s="145">
        <f>Q504*H504</f>
        <v>0</v>
      </c>
      <c r="S504" s="145">
        <v>0</v>
      </c>
      <c r="T504" s="146">
        <f>S504*H504</f>
        <v>0</v>
      </c>
      <c r="AR504" s="147" t="s">
        <v>479</v>
      </c>
      <c r="AT504" s="147" t="s">
        <v>164</v>
      </c>
      <c r="AU504" s="147" t="s">
        <v>85</v>
      </c>
      <c r="AY504" s="16" t="s">
        <v>161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6" t="s">
        <v>81</v>
      </c>
      <c r="BK504" s="148">
        <f>ROUND(I504*H504,2)</f>
        <v>0</v>
      </c>
      <c r="BL504" s="16" t="s">
        <v>479</v>
      </c>
      <c r="BM504" s="147" t="s">
        <v>1190</v>
      </c>
    </row>
    <row r="505" spans="2:65" s="1" customFormat="1" ht="24.2" customHeight="1">
      <c r="B505" s="135"/>
      <c r="C505" s="136" t="s">
        <v>1191</v>
      </c>
      <c r="D505" s="136" t="s">
        <v>164</v>
      </c>
      <c r="E505" s="137" t="s">
        <v>1192</v>
      </c>
      <c r="F505" s="138" t="s">
        <v>1193</v>
      </c>
      <c r="G505" s="139" t="s">
        <v>167</v>
      </c>
      <c r="H505" s="140">
        <v>54.15</v>
      </c>
      <c r="I505" s="141"/>
      <c r="J505" s="142">
        <f>ROUND(I505*H505,2)</f>
        <v>0</v>
      </c>
      <c r="K505" s="138" t="s">
        <v>168</v>
      </c>
      <c r="L505" s="31"/>
      <c r="M505" s="143" t="s">
        <v>1</v>
      </c>
      <c r="N505" s="144" t="s">
        <v>42</v>
      </c>
      <c r="P505" s="145">
        <f>O505*H505</f>
        <v>0</v>
      </c>
      <c r="Q505" s="145">
        <v>0</v>
      </c>
      <c r="R505" s="145">
        <f>Q505*H505</f>
        <v>0</v>
      </c>
      <c r="S505" s="145">
        <v>0</v>
      </c>
      <c r="T505" s="146">
        <f>S505*H505</f>
        <v>0</v>
      </c>
      <c r="AR505" s="147" t="s">
        <v>479</v>
      </c>
      <c r="AT505" s="147" t="s">
        <v>164</v>
      </c>
      <c r="AU505" s="147" t="s">
        <v>85</v>
      </c>
      <c r="AY505" s="16" t="s">
        <v>161</v>
      </c>
      <c r="BE505" s="148">
        <f>IF(N505="základní",J505,0)</f>
        <v>0</v>
      </c>
      <c r="BF505" s="148">
        <f>IF(N505="snížená",J505,0)</f>
        <v>0</v>
      </c>
      <c r="BG505" s="148">
        <f>IF(N505="zákl. přenesená",J505,0)</f>
        <v>0</v>
      </c>
      <c r="BH505" s="148">
        <f>IF(N505="sníž. přenesená",J505,0)</f>
        <v>0</v>
      </c>
      <c r="BI505" s="148">
        <f>IF(N505="nulová",J505,0)</f>
        <v>0</v>
      </c>
      <c r="BJ505" s="16" t="s">
        <v>81</v>
      </c>
      <c r="BK505" s="148">
        <f>ROUND(I505*H505,2)</f>
        <v>0</v>
      </c>
      <c r="BL505" s="16" t="s">
        <v>479</v>
      </c>
      <c r="BM505" s="147" t="s">
        <v>1194</v>
      </c>
    </row>
    <row r="506" spans="2:51" s="12" customFormat="1" ht="12">
      <c r="B506" s="149"/>
      <c r="D506" s="150" t="s">
        <v>171</v>
      </c>
      <c r="F506" s="152" t="s">
        <v>1195</v>
      </c>
      <c r="H506" s="153">
        <v>54.15</v>
      </c>
      <c r="I506" s="154"/>
      <c r="L506" s="149"/>
      <c r="M506" s="155"/>
      <c r="T506" s="156"/>
      <c r="AT506" s="151" t="s">
        <v>171</v>
      </c>
      <c r="AU506" s="151" t="s">
        <v>85</v>
      </c>
      <c r="AV506" s="12" t="s">
        <v>85</v>
      </c>
      <c r="AW506" s="12" t="s">
        <v>3</v>
      </c>
      <c r="AX506" s="12" t="s">
        <v>81</v>
      </c>
      <c r="AY506" s="151" t="s">
        <v>161</v>
      </c>
    </row>
    <row r="507" spans="2:65" s="1" customFormat="1" ht="33" customHeight="1">
      <c r="B507" s="135"/>
      <c r="C507" s="136" t="s">
        <v>1196</v>
      </c>
      <c r="D507" s="136" t="s">
        <v>164</v>
      </c>
      <c r="E507" s="137" t="s">
        <v>1197</v>
      </c>
      <c r="F507" s="138" t="s">
        <v>1198</v>
      </c>
      <c r="G507" s="139" t="s">
        <v>167</v>
      </c>
      <c r="H507" s="140">
        <v>1.805</v>
      </c>
      <c r="I507" s="141"/>
      <c r="J507" s="142">
        <f>ROUND(I507*H507,2)</f>
        <v>0</v>
      </c>
      <c r="K507" s="138" t="s">
        <v>168</v>
      </c>
      <c r="L507" s="31"/>
      <c r="M507" s="143" t="s">
        <v>1</v>
      </c>
      <c r="N507" s="144" t="s">
        <v>42</v>
      </c>
      <c r="P507" s="145">
        <f>O507*H507</f>
        <v>0</v>
      </c>
      <c r="Q507" s="145">
        <v>0</v>
      </c>
      <c r="R507" s="145">
        <f>Q507*H507</f>
        <v>0</v>
      </c>
      <c r="S507" s="145">
        <v>0</v>
      </c>
      <c r="T507" s="146">
        <f>S507*H507</f>
        <v>0</v>
      </c>
      <c r="AR507" s="147" t="s">
        <v>479</v>
      </c>
      <c r="AT507" s="147" t="s">
        <v>164</v>
      </c>
      <c r="AU507" s="147" t="s">
        <v>85</v>
      </c>
      <c r="AY507" s="16" t="s">
        <v>161</v>
      </c>
      <c r="BE507" s="148">
        <f>IF(N507="základní",J507,0)</f>
        <v>0</v>
      </c>
      <c r="BF507" s="148">
        <f>IF(N507="snížená",J507,0)</f>
        <v>0</v>
      </c>
      <c r="BG507" s="148">
        <f>IF(N507="zákl. přenesená",J507,0)</f>
        <v>0</v>
      </c>
      <c r="BH507" s="148">
        <f>IF(N507="sníž. přenesená",J507,0)</f>
        <v>0</v>
      </c>
      <c r="BI507" s="148">
        <f>IF(N507="nulová",J507,0)</f>
        <v>0</v>
      </c>
      <c r="BJ507" s="16" t="s">
        <v>81</v>
      </c>
      <c r="BK507" s="148">
        <f>ROUND(I507*H507,2)</f>
        <v>0</v>
      </c>
      <c r="BL507" s="16" t="s">
        <v>479</v>
      </c>
      <c r="BM507" s="147" t="s">
        <v>1199</v>
      </c>
    </row>
    <row r="508" spans="2:65" s="1" customFormat="1" ht="24.2" customHeight="1">
      <c r="B508" s="135"/>
      <c r="C508" s="136" t="s">
        <v>1200</v>
      </c>
      <c r="D508" s="136" t="s">
        <v>164</v>
      </c>
      <c r="E508" s="137" t="s">
        <v>1201</v>
      </c>
      <c r="F508" s="138" t="s">
        <v>1202</v>
      </c>
      <c r="G508" s="139" t="s">
        <v>167</v>
      </c>
      <c r="H508" s="140">
        <v>0.036</v>
      </c>
      <c r="I508" s="141"/>
      <c r="J508" s="142">
        <f>ROUND(I508*H508,2)</f>
        <v>0</v>
      </c>
      <c r="K508" s="138" t="s">
        <v>168</v>
      </c>
      <c r="L508" s="31"/>
      <c r="M508" s="143" t="s">
        <v>1</v>
      </c>
      <c r="N508" s="144" t="s">
        <v>42</v>
      </c>
      <c r="P508" s="145">
        <f>O508*H508</f>
        <v>0</v>
      </c>
      <c r="Q508" s="145">
        <v>0</v>
      </c>
      <c r="R508" s="145">
        <f>Q508*H508</f>
        <v>0</v>
      </c>
      <c r="S508" s="145">
        <v>0</v>
      </c>
      <c r="T508" s="146">
        <f>S508*H508</f>
        <v>0</v>
      </c>
      <c r="AR508" s="147" t="s">
        <v>479</v>
      </c>
      <c r="AT508" s="147" t="s">
        <v>164</v>
      </c>
      <c r="AU508" s="147" t="s">
        <v>85</v>
      </c>
      <c r="AY508" s="16" t="s">
        <v>161</v>
      </c>
      <c r="BE508" s="148">
        <f>IF(N508="základní",J508,0)</f>
        <v>0</v>
      </c>
      <c r="BF508" s="148">
        <f>IF(N508="snížená",J508,0)</f>
        <v>0</v>
      </c>
      <c r="BG508" s="148">
        <f>IF(N508="zákl. přenesená",J508,0)</f>
        <v>0</v>
      </c>
      <c r="BH508" s="148">
        <f>IF(N508="sníž. přenesená",J508,0)</f>
        <v>0</v>
      </c>
      <c r="BI508" s="148">
        <f>IF(N508="nulová",J508,0)</f>
        <v>0</v>
      </c>
      <c r="BJ508" s="16" t="s">
        <v>81</v>
      </c>
      <c r="BK508" s="148">
        <f>ROUND(I508*H508,2)</f>
        <v>0</v>
      </c>
      <c r="BL508" s="16" t="s">
        <v>479</v>
      </c>
      <c r="BM508" s="147" t="s">
        <v>1203</v>
      </c>
    </row>
    <row r="509" spans="2:63" s="11" customFormat="1" ht="25.9" customHeight="1">
      <c r="B509" s="123"/>
      <c r="D509" s="124" t="s">
        <v>76</v>
      </c>
      <c r="E509" s="125" t="s">
        <v>1204</v>
      </c>
      <c r="F509" s="125" t="s">
        <v>1205</v>
      </c>
      <c r="I509" s="126"/>
      <c r="J509" s="127">
        <f>BK509</f>
        <v>0</v>
      </c>
      <c r="L509" s="123"/>
      <c r="M509" s="128"/>
      <c r="P509" s="129">
        <f>SUM(P510:P515)</f>
        <v>0</v>
      </c>
      <c r="R509" s="129">
        <f>SUM(R510:R515)</f>
        <v>0</v>
      </c>
      <c r="T509" s="130">
        <f>SUM(T510:T515)</f>
        <v>0</v>
      </c>
      <c r="AR509" s="124" t="s">
        <v>169</v>
      </c>
      <c r="AT509" s="131" t="s">
        <v>76</v>
      </c>
      <c r="AU509" s="131" t="s">
        <v>77</v>
      </c>
      <c r="AY509" s="124" t="s">
        <v>161</v>
      </c>
      <c r="BK509" s="132">
        <f>SUM(BK510:BK515)</f>
        <v>0</v>
      </c>
    </row>
    <row r="510" spans="2:65" s="1" customFormat="1" ht="16.5" customHeight="1">
      <c r="B510" s="135"/>
      <c r="C510" s="136" t="s">
        <v>1206</v>
      </c>
      <c r="D510" s="136" t="s">
        <v>164</v>
      </c>
      <c r="E510" s="137" t="s">
        <v>1207</v>
      </c>
      <c r="F510" s="138" t="s">
        <v>1208</v>
      </c>
      <c r="G510" s="139" t="s">
        <v>1209</v>
      </c>
      <c r="H510" s="140">
        <v>17</v>
      </c>
      <c r="I510" s="141"/>
      <c r="J510" s="142">
        <f>ROUND(I510*H510,2)</f>
        <v>0</v>
      </c>
      <c r="K510" s="138" t="s">
        <v>168</v>
      </c>
      <c r="L510" s="31"/>
      <c r="M510" s="143" t="s">
        <v>1</v>
      </c>
      <c r="N510" s="144" t="s">
        <v>42</v>
      </c>
      <c r="P510" s="145">
        <f>O510*H510</f>
        <v>0</v>
      </c>
      <c r="Q510" s="145">
        <v>0</v>
      </c>
      <c r="R510" s="145">
        <f>Q510*H510</f>
        <v>0</v>
      </c>
      <c r="S510" s="145">
        <v>0</v>
      </c>
      <c r="T510" s="146">
        <f>S510*H510</f>
        <v>0</v>
      </c>
      <c r="AR510" s="147" t="s">
        <v>1210</v>
      </c>
      <c r="AT510" s="147" t="s">
        <v>164</v>
      </c>
      <c r="AU510" s="147" t="s">
        <v>81</v>
      </c>
      <c r="AY510" s="16" t="s">
        <v>161</v>
      </c>
      <c r="BE510" s="148">
        <f>IF(N510="základní",J510,0)</f>
        <v>0</v>
      </c>
      <c r="BF510" s="148">
        <f>IF(N510="snížená",J510,0)</f>
        <v>0</v>
      </c>
      <c r="BG510" s="148">
        <f>IF(N510="zákl. přenesená",J510,0)</f>
        <v>0</v>
      </c>
      <c r="BH510" s="148">
        <f>IF(N510="sníž. přenesená",J510,0)</f>
        <v>0</v>
      </c>
      <c r="BI510" s="148">
        <f>IF(N510="nulová",J510,0)</f>
        <v>0</v>
      </c>
      <c r="BJ510" s="16" t="s">
        <v>81</v>
      </c>
      <c r="BK510" s="148">
        <f>ROUND(I510*H510,2)</f>
        <v>0</v>
      </c>
      <c r="BL510" s="16" t="s">
        <v>1210</v>
      </c>
      <c r="BM510" s="147" t="s">
        <v>1211</v>
      </c>
    </row>
    <row r="511" spans="2:51" s="14" customFormat="1" ht="12">
      <c r="B511" s="177"/>
      <c r="D511" s="150" t="s">
        <v>171</v>
      </c>
      <c r="E511" s="178" t="s">
        <v>1</v>
      </c>
      <c r="F511" s="179" t="s">
        <v>1212</v>
      </c>
      <c r="H511" s="178" t="s">
        <v>1</v>
      </c>
      <c r="I511" s="180"/>
      <c r="L511" s="177"/>
      <c r="M511" s="181"/>
      <c r="T511" s="182"/>
      <c r="AT511" s="178" t="s">
        <v>171</v>
      </c>
      <c r="AU511" s="178" t="s">
        <v>81</v>
      </c>
      <c r="AV511" s="14" t="s">
        <v>81</v>
      </c>
      <c r="AW511" s="14" t="s">
        <v>32</v>
      </c>
      <c r="AX511" s="14" t="s">
        <v>77</v>
      </c>
      <c r="AY511" s="178" t="s">
        <v>161</v>
      </c>
    </row>
    <row r="512" spans="2:51" s="12" customFormat="1" ht="12">
      <c r="B512" s="149"/>
      <c r="D512" s="150" t="s">
        <v>171</v>
      </c>
      <c r="E512" s="151" t="s">
        <v>1</v>
      </c>
      <c r="F512" s="152" t="s">
        <v>213</v>
      </c>
      <c r="H512" s="153">
        <v>10</v>
      </c>
      <c r="I512" s="154"/>
      <c r="L512" s="149"/>
      <c r="M512" s="155"/>
      <c r="T512" s="156"/>
      <c r="AT512" s="151" t="s">
        <v>171</v>
      </c>
      <c r="AU512" s="151" t="s">
        <v>81</v>
      </c>
      <c r="AV512" s="12" t="s">
        <v>85</v>
      </c>
      <c r="AW512" s="12" t="s">
        <v>32</v>
      </c>
      <c r="AX512" s="12" t="s">
        <v>77</v>
      </c>
      <c r="AY512" s="151" t="s">
        <v>161</v>
      </c>
    </row>
    <row r="513" spans="2:51" s="14" customFormat="1" ht="12">
      <c r="B513" s="177"/>
      <c r="D513" s="150" t="s">
        <v>171</v>
      </c>
      <c r="E513" s="178" t="s">
        <v>1</v>
      </c>
      <c r="F513" s="179" t="s">
        <v>1213</v>
      </c>
      <c r="H513" s="178" t="s">
        <v>1</v>
      </c>
      <c r="I513" s="180"/>
      <c r="L513" s="177"/>
      <c r="M513" s="181"/>
      <c r="T513" s="182"/>
      <c r="AT513" s="178" t="s">
        <v>171</v>
      </c>
      <c r="AU513" s="178" t="s">
        <v>81</v>
      </c>
      <c r="AV513" s="14" t="s">
        <v>81</v>
      </c>
      <c r="AW513" s="14" t="s">
        <v>32</v>
      </c>
      <c r="AX513" s="14" t="s">
        <v>77</v>
      </c>
      <c r="AY513" s="178" t="s">
        <v>161</v>
      </c>
    </row>
    <row r="514" spans="2:51" s="12" customFormat="1" ht="12">
      <c r="B514" s="149"/>
      <c r="D514" s="150" t="s">
        <v>171</v>
      </c>
      <c r="E514" s="151" t="s">
        <v>1</v>
      </c>
      <c r="F514" s="152" t="s">
        <v>202</v>
      </c>
      <c r="H514" s="153">
        <v>7</v>
      </c>
      <c r="I514" s="154"/>
      <c r="L514" s="149"/>
      <c r="M514" s="155"/>
      <c r="T514" s="156"/>
      <c r="AT514" s="151" t="s">
        <v>171</v>
      </c>
      <c r="AU514" s="151" t="s">
        <v>81</v>
      </c>
      <c r="AV514" s="12" t="s">
        <v>85</v>
      </c>
      <c r="AW514" s="12" t="s">
        <v>32</v>
      </c>
      <c r="AX514" s="12" t="s">
        <v>77</v>
      </c>
      <c r="AY514" s="151" t="s">
        <v>161</v>
      </c>
    </row>
    <row r="515" spans="2:51" s="13" customFormat="1" ht="12">
      <c r="B515" s="157"/>
      <c r="D515" s="150" t="s">
        <v>171</v>
      </c>
      <c r="E515" s="158" t="s">
        <v>1</v>
      </c>
      <c r="F515" s="159" t="s">
        <v>174</v>
      </c>
      <c r="H515" s="160">
        <v>17</v>
      </c>
      <c r="I515" s="161"/>
      <c r="L515" s="157"/>
      <c r="M515" s="162"/>
      <c r="T515" s="163"/>
      <c r="AT515" s="158" t="s">
        <v>171</v>
      </c>
      <c r="AU515" s="158" t="s">
        <v>81</v>
      </c>
      <c r="AV515" s="13" t="s">
        <v>169</v>
      </c>
      <c r="AW515" s="13" t="s">
        <v>32</v>
      </c>
      <c r="AX515" s="13" t="s">
        <v>81</v>
      </c>
      <c r="AY515" s="158" t="s">
        <v>161</v>
      </c>
    </row>
    <row r="516" spans="2:63" s="11" customFormat="1" ht="25.9" customHeight="1">
      <c r="B516" s="123"/>
      <c r="D516" s="124" t="s">
        <v>76</v>
      </c>
      <c r="E516" s="125" t="s">
        <v>1214</v>
      </c>
      <c r="F516" s="125" t="s">
        <v>1215</v>
      </c>
      <c r="I516" s="126"/>
      <c r="J516" s="127">
        <f>BK516</f>
        <v>0</v>
      </c>
      <c r="L516" s="123"/>
      <c r="M516" s="128"/>
      <c r="P516" s="129">
        <f>P517+P520+P523+P526</f>
        <v>0</v>
      </c>
      <c r="R516" s="129">
        <f>R517+R520+R523+R526</f>
        <v>0</v>
      </c>
      <c r="T516" s="130">
        <f>T517+T520+T523+T526</f>
        <v>0</v>
      </c>
      <c r="AR516" s="124" t="s">
        <v>192</v>
      </c>
      <c r="AT516" s="131" t="s">
        <v>76</v>
      </c>
      <c r="AU516" s="131" t="s">
        <v>77</v>
      </c>
      <c r="AY516" s="124" t="s">
        <v>161</v>
      </c>
      <c r="BK516" s="132">
        <f>BK517+BK520+BK523+BK526</f>
        <v>0</v>
      </c>
    </row>
    <row r="517" spans="2:63" s="11" customFormat="1" ht="22.9" customHeight="1">
      <c r="B517" s="123"/>
      <c r="D517" s="124" t="s">
        <v>76</v>
      </c>
      <c r="E517" s="133" t="s">
        <v>1216</v>
      </c>
      <c r="F517" s="133" t="s">
        <v>1217</v>
      </c>
      <c r="I517" s="126"/>
      <c r="J517" s="134">
        <f>BK517</f>
        <v>0</v>
      </c>
      <c r="L517" s="123"/>
      <c r="M517" s="128"/>
      <c r="P517" s="129">
        <f>SUM(P518:P519)</f>
        <v>0</v>
      </c>
      <c r="R517" s="129">
        <f>SUM(R518:R519)</f>
        <v>0</v>
      </c>
      <c r="T517" s="130">
        <f>SUM(T518:T519)</f>
        <v>0</v>
      </c>
      <c r="AR517" s="124" t="s">
        <v>192</v>
      </c>
      <c r="AT517" s="131" t="s">
        <v>76</v>
      </c>
      <c r="AU517" s="131" t="s">
        <v>81</v>
      </c>
      <c r="AY517" s="124" t="s">
        <v>161</v>
      </c>
      <c r="BK517" s="132">
        <f>SUM(BK518:BK519)</f>
        <v>0</v>
      </c>
    </row>
    <row r="518" spans="2:65" s="1" customFormat="1" ht="16.5" customHeight="1">
      <c r="B518" s="135"/>
      <c r="C518" s="136" t="s">
        <v>1218</v>
      </c>
      <c r="D518" s="136" t="s">
        <v>164</v>
      </c>
      <c r="E518" s="137" t="s">
        <v>1219</v>
      </c>
      <c r="F518" s="138" t="s">
        <v>1217</v>
      </c>
      <c r="G518" s="139" t="s">
        <v>1220</v>
      </c>
      <c r="H518" s="140">
        <v>1</v>
      </c>
      <c r="I518" s="141"/>
      <c r="J518" s="142">
        <f>ROUND(I518*H518,2)</f>
        <v>0</v>
      </c>
      <c r="K518" s="138" t="s">
        <v>168</v>
      </c>
      <c r="L518" s="31"/>
      <c r="M518" s="143" t="s">
        <v>1</v>
      </c>
      <c r="N518" s="144" t="s">
        <v>42</v>
      </c>
      <c r="P518" s="145">
        <f>O518*H518</f>
        <v>0</v>
      </c>
      <c r="Q518" s="145">
        <v>0</v>
      </c>
      <c r="R518" s="145">
        <f>Q518*H518</f>
        <v>0</v>
      </c>
      <c r="S518" s="145">
        <v>0</v>
      </c>
      <c r="T518" s="146">
        <f>S518*H518</f>
        <v>0</v>
      </c>
      <c r="AR518" s="147" t="s">
        <v>1221</v>
      </c>
      <c r="AT518" s="147" t="s">
        <v>164</v>
      </c>
      <c r="AU518" s="147" t="s">
        <v>85</v>
      </c>
      <c r="AY518" s="16" t="s">
        <v>161</v>
      </c>
      <c r="BE518" s="148">
        <f>IF(N518="základní",J518,0)</f>
        <v>0</v>
      </c>
      <c r="BF518" s="148">
        <f>IF(N518="snížená",J518,0)</f>
        <v>0</v>
      </c>
      <c r="BG518" s="148">
        <f>IF(N518="zákl. přenesená",J518,0)</f>
        <v>0</v>
      </c>
      <c r="BH518" s="148">
        <f>IF(N518="sníž. přenesená",J518,0)</f>
        <v>0</v>
      </c>
      <c r="BI518" s="148">
        <f>IF(N518="nulová",J518,0)</f>
        <v>0</v>
      </c>
      <c r="BJ518" s="16" t="s">
        <v>81</v>
      </c>
      <c r="BK518" s="148">
        <f>ROUND(I518*H518,2)</f>
        <v>0</v>
      </c>
      <c r="BL518" s="16" t="s">
        <v>1221</v>
      </c>
      <c r="BM518" s="147" t="s">
        <v>1222</v>
      </c>
    </row>
    <row r="519" spans="2:47" s="1" customFormat="1" ht="12">
      <c r="B519" s="31"/>
      <c r="D519" s="150" t="s">
        <v>180</v>
      </c>
      <c r="F519" s="174" t="s">
        <v>1223</v>
      </c>
      <c r="I519" s="175"/>
      <c r="L519" s="31"/>
      <c r="M519" s="176"/>
      <c r="T519" s="55"/>
      <c r="AT519" s="16" t="s">
        <v>180</v>
      </c>
      <c r="AU519" s="16" t="s">
        <v>85</v>
      </c>
    </row>
    <row r="520" spans="2:63" s="11" customFormat="1" ht="22.9" customHeight="1">
      <c r="B520" s="123"/>
      <c r="D520" s="124" t="s">
        <v>76</v>
      </c>
      <c r="E520" s="133" t="s">
        <v>1224</v>
      </c>
      <c r="F520" s="133" t="s">
        <v>1225</v>
      </c>
      <c r="I520" s="126"/>
      <c r="J520" s="134">
        <f>BK520</f>
        <v>0</v>
      </c>
      <c r="L520" s="123"/>
      <c r="M520" s="128"/>
      <c r="P520" s="129">
        <f>SUM(P521:P522)</f>
        <v>0</v>
      </c>
      <c r="R520" s="129">
        <f>SUM(R521:R522)</f>
        <v>0</v>
      </c>
      <c r="T520" s="130">
        <f>SUM(T521:T522)</f>
        <v>0</v>
      </c>
      <c r="AR520" s="124" t="s">
        <v>192</v>
      </c>
      <c r="AT520" s="131" t="s">
        <v>76</v>
      </c>
      <c r="AU520" s="131" t="s">
        <v>81</v>
      </c>
      <c r="AY520" s="124" t="s">
        <v>161</v>
      </c>
      <c r="BK520" s="132">
        <f>SUM(BK521:BK522)</f>
        <v>0</v>
      </c>
    </row>
    <row r="521" spans="2:65" s="1" customFormat="1" ht="16.5" customHeight="1">
      <c r="B521" s="135"/>
      <c r="C521" s="136" t="s">
        <v>1226</v>
      </c>
      <c r="D521" s="136" t="s">
        <v>164</v>
      </c>
      <c r="E521" s="137" t="s">
        <v>1227</v>
      </c>
      <c r="F521" s="138" t="s">
        <v>1228</v>
      </c>
      <c r="G521" s="139" t="s">
        <v>1220</v>
      </c>
      <c r="H521" s="140">
        <v>1</v>
      </c>
      <c r="I521" s="141"/>
      <c r="J521" s="142">
        <f>ROUND(I521*H521,2)</f>
        <v>0</v>
      </c>
      <c r="K521" s="138" t="s">
        <v>168</v>
      </c>
      <c r="L521" s="31"/>
      <c r="M521" s="143" t="s">
        <v>1</v>
      </c>
      <c r="N521" s="144" t="s">
        <v>42</v>
      </c>
      <c r="P521" s="145">
        <f>O521*H521</f>
        <v>0</v>
      </c>
      <c r="Q521" s="145">
        <v>0</v>
      </c>
      <c r="R521" s="145">
        <f>Q521*H521</f>
        <v>0</v>
      </c>
      <c r="S521" s="145">
        <v>0</v>
      </c>
      <c r="T521" s="146">
        <f>S521*H521</f>
        <v>0</v>
      </c>
      <c r="AR521" s="147" t="s">
        <v>1221</v>
      </c>
      <c r="AT521" s="147" t="s">
        <v>164</v>
      </c>
      <c r="AU521" s="147" t="s">
        <v>85</v>
      </c>
      <c r="AY521" s="16" t="s">
        <v>161</v>
      </c>
      <c r="BE521" s="148">
        <f>IF(N521="základní",J521,0)</f>
        <v>0</v>
      </c>
      <c r="BF521" s="148">
        <f>IF(N521="snížená",J521,0)</f>
        <v>0</v>
      </c>
      <c r="BG521" s="148">
        <f>IF(N521="zákl. přenesená",J521,0)</f>
        <v>0</v>
      </c>
      <c r="BH521" s="148">
        <f>IF(N521="sníž. přenesená",J521,0)</f>
        <v>0</v>
      </c>
      <c r="BI521" s="148">
        <f>IF(N521="nulová",J521,0)</f>
        <v>0</v>
      </c>
      <c r="BJ521" s="16" t="s">
        <v>81</v>
      </c>
      <c r="BK521" s="148">
        <f>ROUND(I521*H521,2)</f>
        <v>0</v>
      </c>
      <c r="BL521" s="16" t="s">
        <v>1221</v>
      </c>
      <c r="BM521" s="147" t="s">
        <v>1229</v>
      </c>
    </row>
    <row r="522" spans="2:47" s="1" customFormat="1" ht="12">
      <c r="B522" s="31"/>
      <c r="D522" s="150" t="s">
        <v>180</v>
      </c>
      <c r="F522" s="174" t="s">
        <v>1230</v>
      </c>
      <c r="I522" s="175"/>
      <c r="L522" s="31"/>
      <c r="M522" s="176"/>
      <c r="T522" s="55"/>
      <c r="AT522" s="16" t="s">
        <v>180</v>
      </c>
      <c r="AU522" s="16" t="s">
        <v>85</v>
      </c>
    </row>
    <row r="523" spans="2:63" s="11" customFormat="1" ht="22.9" customHeight="1">
      <c r="B523" s="123"/>
      <c r="D523" s="124" t="s">
        <v>76</v>
      </c>
      <c r="E523" s="133" t="s">
        <v>1231</v>
      </c>
      <c r="F523" s="133" t="s">
        <v>1232</v>
      </c>
      <c r="I523" s="126"/>
      <c r="J523" s="134">
        <f>BK523</f>
        <v>0</v>
      </c>
      <c r="L523" s="123"/>
      <c r="M523" s="128"/>
      <c r="P523" s="129">
        <f>SUM(P524:P525)</f>
        <v>0</v>
      </c>
      <c r="R523" s="129">
        <f>SUM(R524:R525)</f>
        <v>0</v>
      </c>
      <c r="T523" s="130">
        <f>SUM(T524:T525)</f>
        <v>0</v>
      </c>
      <c r="AR523" s="124" t="s">
        <v>192</v>
      </c>
      <c r="AT523" s="131" t="s">
        <v>76</v>
      </c>
      <c r="AU523" s="131" t="s">
        <v>81</v>
      </c>
      <c r="AY523" s="124" t="s">
        <v>161</v>
      </c>
      <c r="BK523" s="132">
        <f>SUM(BK524:BK525)</f>
        <v>0</v>
      </c>
    </row>
    <row r="524" spans="2:65" s="1" customFormat="1" ht="16.5" customHeight="1">
      <c r="B524" s="135"/>
      <c r="C524" s="136" t="s">
        <v>1233</v>
      </c>
      <c r="D524" s="136" t="s">
        <v>164</v>
      </c>
      <c r="E524" s="137" t="s">
        <v>1234</v>
      </c>
      <c r="F524" s="138" t="s">
        <v>1232</v>
      </c>
      <c r="G524" s="139" t="s">
        <v>1220</v>
      </c>
      <c r="H524" s="140">
        <v>1</v>
      </c>
      <c r="I524" s="141"/>
      <c r="J524" s="142">
        <f>ROUND(I524*H524,2)</f>
        <v>0</v>
      </c>
      <c r="K524" s="138" t="s">
        <v>168</v>
      </c>
      <c r="L524" s="31"/>
      <c r="M524" s="143" t="s">
        <v>1</v>
      </c>
      <c r="N524" s="144" t="s">
        <v>42</v>
      </c>
      <c r="P524" s="145">
        <f>O524*H524</f>
        <v>0</v>
      </c>
      <c r="Q524" s="145">
        <v>0</v>
      </c>
      <c r="R524" s="145">
        <f>Q524*H524</f>
        <v>0</v>
      </c>
      <c r="S524" s="145">
        <v>0</v>
      </c>
      <c r="T524" s="146">
        <f>S524*H524</f>
        <v>0</v>
      </c>
      <c r="AR524" s="147" t="s">
        <v>1221</v>
      </c>
      <c r="AT524" s="147" t="s">
        <v>164</v>
      </c>
      <c r="AU524" s="147" t="s">
        <v>85</v>
      </c>
      <c r="AY524" s="16" t="s">
        <v>161</v>
      </c>
      <c r="BE524" s="148">
        <f>IF(N524="základní",J524,0)</f>
        <v>0</v>
      </c>
      <c r="BF524" s="148">
        <f>IF(N524="snížená",J524,0)</f>
        <v>0</v>
      </c>
      <c r="BG524" s="148">
        <f>IF(N524="zákl. přenesená",J524,0)</f>
        <v>0</v>
      </c>
      <c r="BH524" s="148">
        <f>IF(N524="sníž. přenesená",J524,0)</f>
        <v>0</v>
      </c>
      <c r="BI524" s="148">
        <f>IF(N524="nulová",J524,0)</f>
        <v>0</v>
      </c>
      <c r="BJ524" s="16" t="s">
        <v>81</v>
      </c>
      <c r="BK524" s="148">
        <f>ROUND(I524*H524,2)</f>
        <v>0</v>
      </c>
      <c r="BL524" s="16" t="s">
        <v>1221</v>
      </c>
      <c r="BM524" s="147" t="s">
        <v>1235</v>
      </c>
    </row>
    <row r="525" spans="2:47" s="1" customFormat="1" ht="12">
      <c r="B525" s="31"/>
      <c r="D525" s="150" t="s">
        <v>180</v>
      </c>
      <c r="F525" s="174" t="s">
        <v>1236</v>
      </c>
      <c r="I525" s="175"/>
      <c r="L525" s="31"/>
      <c r="M525" s="176"/>
      <c r="T525" s="55"/>
      <c r="AT525" s="16" t="s">
        <v>180</v>
      </c>
      <c r="AU525" s="16" t="s">
        <v>85</v>
      </c>
    </row>
    <row r="526" spans="2:63" s="11" customFormat="1" ht="22.9" customHeight="1">
      <c r="B526" s="123"/>
      <c r="D526" s="124" t="s">
        <v>76</v>
      </c>
      <c r="E526" s="133" t="s">
        <v>1237</v>
      </c>
      <c r="F526" s="133" t="s">
        <v>1238</v>
      </c>
      <c r="I526" s="126"/>
      <c r="J526" s="134">
        <f>BK526</f>
        <v>0</v>
      </c>
      <c r="L526" s="123"/>
      <c r="M526" s="128"/>
      <c r="P526" s="129">
        <f>SUM(P527:P528)</f>
        <v>0</v>
      </c>
      <c r="R526" s="129">
        <f>SUM(R527:R528)</f>
        <v>0</v>
      </c>
      <c r="T526" s="130">
        <f>SUM(T527:T528)</f>
        <v>0</v>
      </c>
      <c r="AR526" s="124" t="s">
        <v>192</v>
      </c>
      <c r="AT526" s="131" t="s">
        <v>76</v>
      </c>
      <c r="AU526" s="131" t="s">
        <v>81</v>
      </c>
      <c r="AY526" s="124" t="s">
        <v>161</v>
      </c>
      <c r="BK526" s="132">
        <f>SUM(BK527:BK528)</f>
        <v>0</v>
      </c>
    </row>
    <row r="527" spans="2:65" s="1" customFormat="1" ht="16.5" customHeight="1">
      <c r="B527" s="135"/>
      <c r="C527" s="136" t="s">
        <v>1239</v>
      </c>
      <c r="D527" s="136" t="s">
        <v>164</v>
      </c>
      <c r="E527" s="137" t="s">
        <v>1240</v>
      </c>
      <c r="F527" s="138" t="s">
        <v>1238</v>
      </c>
      <c r="G527" s="139" t="s">
        <v>1220</v>
      </c>
      <c r="H527" s="140">
        <v>1</v>
      </c>
      <c r="I527" s="141"/>
      <c r="J527" s="142">
        <f>ROUND(I527*H527,2)</f>
        <v>0</v>
      </c>
      <c r="K527" s="138" t="s">
        <v>168</v>
      </c>
      <c r="L527" s="31"/>
      <c r="M527" s="143" t="s">
        <v>1</v>
      </c>
      <c r="N527" s="144" t="s">
        <v>42</v>
      </c>
      <c r="P527" s="145">
        <f>O527*H527</f>
        <v>0</v>
      </c>
      <c r="Q527" s="145">
        <v>0</v>
      </c>
      <c r="R527" s="145">
        <f>Q527*H527</f>
        <v>0</v>
      </c>
      <c r="S527" s="145">
        <v>0</v>
      </c>
      <c r="T527" s="146">
        <f>S527*H527</f>
        <v>0</v>
      </c>
      <c r="AR527" s="147" t="s">
        <v>1221</v>
      </c>
      <c r="AT527" s="147" t="s">
        <v>164</v>
      </c>
      <c r="AU527" s="147" t="s">
        <v>85</v>
      </c>
      <c r="AY527" s="16" t="s">
        <v>161</v>
      </c>
      <c r="BE527" s="148">
        <f>IF(N527="základní",J527,0)</f>
        <v>0</v>
      </c>
      <c r="BF527" s="148">
        <f>IF(N527="snížená",J527,0)</f>
        <v>0</v>
      </c>
      <c r="BG527" s="148">
        <f>IF(N527="zákl. přenesená",J527,0)</f>
        <v>0</v>
      </c>
      <c r="BH527" s="148">
        <f>IF(N527="sníž. přenesená",J527,0)</f>
        <v>0</v>
      </c>
      <c r="BI527" s="148">
        <f>IF(N527="nulová",J527,0)</f>
        <v>0</v>
      </c>
      <c r="BJ527" s="16" t="s">
        <v>81</v>
      </c>
      <c r="BK527" s="148">
        <f>ROUND(I527*H527,2)</f>
        <v>0</v>
      </c>
      <c r="BL527" s="16" t="s">
        <v>1221</v>
      </c>
      <c r="BM527" s="147" t="s">
        <v>1241</v>
      </c>
    </row>
    <row r="528" spans="2:47" s="1" customFormat="1" ht="12">
      <c r="B528" s="31"/>
      <c r="D528" s="150" t="s">
        <v>180</v>
      </c>
      <c r="F528" s="174" t="s">
        <v>1242</v>
      </c>
      <c r="I528" s="175"/>
      <c r="L528" s="31"/>
      <c r="M528" s="183"/>
      <c r="N528" s="184"/>
      <c r="O528" s="184"/>
      <c r="P528" s="184"/>
      <c r="Q528" s="184"/>
      <c r="R528" s="184"/>
      <c r="S528" s="184"/>
      <c r="T528" s="185"/>
      <c r="AT528" s="16" t="s">
        <v>180</v>
      </c>
      <c r="AU528" s="16" t="s">
        <v>85</v>
      </c>
    </row>
    <row r="529" spans="2:12" s="1" customFormat="1" ht="6.95" customHeight="1">
      <c r="B529" s="43"/>
      <c r="C529" s="44"/>
      <c r="D529" s="44"/>
      <c r="E529" s="44"/>
      <c r="F529" s="44"/>
      <c r="G529" s="44"/>
      <c r="H529" s="44"/>
      <c r="I529" s="44"/>
      <c r="J529" s="44"/>
      <c r="K529" s="44"/>
      <c r="L529" s="31"/>
    </row>
  </sheetData>
  <autoFilter ref="C147:K528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9" t="str">
        <f>'Rekapitulace stavby'!K6</f>
        <v>HAVARIJNÍ OPRAVA SOCIÁLNÍHO ZAŘÍZENÍ - 6 SOCIÁLEK - TYP B</v>
      </c>
      <c r="F7" s="230"/>
      <c r="G7" s="230"/>
      <c r="H7" s="230"/>
      <c r="L7" s="19"/>
    </row>
    <row r="8" spans="2:12" ht="12" customHeight="1">
      <c r="B8" s="19"/>
      <c r="D8" s="26" t="s">
        <v>109</v>
      </c>
      <c r="L8" s="19"/>
    </row>
    <row r="9" spans="2:12" s="1" customFormat="1" ht="16.5" customHeight="1">
      <c r="B9" s="31"/>
      <c r="E9" s="229" t="s">
        <v>110</v>
      </c>
      <c r="F9" s="228"/>
      <c r="G9" s="228"/>
      <c r="H9" s="228"/>
      <c r="L9" s="31"/>
    </row>
    <row r="10" spans="2:12" s="1" customFormat="1" ht="12" customHeight="1">
      <c r="B10" s="31"/>
      <c r="D10" s="26" t="s">
        <v>111</v>
      </c>
      <c r="L10" s="31"/>
    </row>
    <row r="11" spans="2:12" s="1" customFormat="1" ht="16.5" customHeight="1">
      <c r="B11" s="31"/>
      <c r="E11" s="219" t="s">
        <v>1243</v>
      </c>
      <c r="F11" s="228"/>
      <c r="G11" s="228"/>
      <c r="H11" s="22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27. 4. 2024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1" t="str">
        <f>'Rekapitulace stavby'!E14</f>
        <v>Vyplň údaj</v>
      </c>
      <c r="F20" s="197"/>
      <c r="G20" s="197"/>
      <c r="H20" s="19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34</v>
      </c>
      <c r="L25" s="31"/>
    </row>
    <row r="26" spans="2:12" s="1" customFormat="1" ht="18" customHeight="1">
      <c r="B26" s="31"/>
      <c r="E26" s="24" t="s">
        <v>35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3"/>
      <c r="E29" s="201" t="s">
        <v>1</v>
      </c>
      <c r="F29" s="201"/>
      <c r="G29" s="201"/>
      <c r="H29" s="201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37</v>
      </c>
      <c r="J32" s="65">
        <f>ROUND(J148,2)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39</v>
      </c>
      <c r="I34" s="34" t="s">
        <v>38</v>
      </c>
      <c r="J34" s="34" t="s">
        <v>40</v>
      </c>
      <c r="L34" s="31"/>
    </row>
    <row r="35" spans="2:12" s="1" customFormat="1" ht="14.45" customHeight="1">
      <c r="B35" s="31"/>
      <c r="D35" s="54" t="s">
        <v>41</v>
      </c>
      <c r="E35" s="26" t="s">
        <v>42</v>
      </c>
      <c r="F35" s="85">
        <f>ROUND((SUM(BE148:BE528)),2)</f>
        <v>0</v>
      </c>
      <c r="I35" s="95">
        <v>0.21</v>
      </c>
      <c r="J35" s="85">
        <f>ROUND(((SUM(BE148:BE528))*I35),2)</f>
        <v>0</v>
      </c>
      <c r="L35" s="31"/>
    </row>
    <row r="36" spans="2:12" s="1" customFormat="1" ht="14.45" customHeight="1">
      <c r="B36" s="31"/>
      <c r="E36" s="26" t="s">
        <v>43</v>
      </c>
      <c r="F36" s="85">
        <f>ROUND((SUM(BF148:BF528)),2)</f>
        <v>0</v>
      </c>
      <c r="I36" s="95">
        <v>0.12</v>
      </c>
      <c r="J36" s="85">
        <f>ROUND(((SUM(BF148:BF528))*I36),2)</f>
        <v>0</v>
      </c>
      <c r="L36" s="31"/>
    </row>
    <row r="37" spans="2:12" s="1" customFormat="1" ht="14.45" customHeight="1" hidden="1">
      <c r="B37" s="31"/>
      <c r="E37" s="26" t="s">
        <v>44</v>
      </c>
      <c r="F37" s="85">
        <f>ROUND((SUM(BG148:BG528)),2)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45</v>
      </c>
      <c r="F38" s="85">
        <f>ROUND((SUM(BH148:BH528)),2)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46</v>
      </c>
      <c r="F39" s="85">
        <f>ROUND((SUM(BI148:BI528)),2)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47</v>
      </c>
      <c r="E41" s="56"/>
      <c r="F41" s="56"/>
      <c r="G41" s="98" t="s">
        <v>48</v>
      </c>
      <c r="H41" s="99" t="s">
        <v>49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31"/>
      <c r="D61" s="42" t="s">
        <v>52</v>
      </c>
      <c r="E61" s="33"/>
      <c r="F61" s="102" t="s">
        <v>53</v>
      </c>
      <c r="G61" s="42" t="s">
        <v>52</v>
      </c>
      <c r="H61" s="33"/>
      <c r="I61" s="33"/>
      <c r="J61" s="103" t="s">
        <v>53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31"/>
      <c r="D76" s="42" t="s">
        <v>52</v>
      </c>
      <c r="E76" s="33"/>
      <c r="F76" s="102" t="s">
        <v>53</v>
      </c>
      <c r="G76" s="42" t="s">
        <v>52</v>
      </c>
      <c r="H76" s="33"/>
      <c r="I76" s="33"/>
      <c r="J76" s="103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HAVARIJNÍ OPRAVA SOCIÁLNÍHO ZAŘÍZENÍ - 6 SOCIÁLEK - TYP B</v>
      </c>
      <c r="F85" s="230"/>
      <c r="G85" s="230"/>
      <c r="H85" s="230"/>
      <c r="L85" s="31"/>
    </row>
    <row r="86" spans="2:12" ht="12" customHeight="1">
      <c r="B86" s="19"/>
      <c r="C86" s="26" t="s">
        <v>109</v>
      </c>
      <c r="L86" s="19"/>
    </row>
    <row r="87" spans="2:12" s="1" customFormat="1" ht="16.5" customHeight="1">
      <c r="B87" s="31"/>
      <c r="E87" s="229" t="s">
        <v>110</v>
      </c>
      <c r="F87" s="228"/>
      <c r="G87" s="228"/>
      <c r="H87" s="228"/>
      <c r="L87" s="31"/>
    </row>
    <row r="88" spans="2:12" s="1" customFormat="1" ht="12" customHeight="1">
      <c r="B88" s="31"/>
      <c r="C88" s="26" t="s">
        <v>111</v>
      </c>
      <c r="L88" s="31"/>
    </row>
    <row r="89" spans="2:12" s="1" customFormat="1" ht="16.5" customHeight="1">
      <c r="B89" s="31"/>
      <c r="E89" s="219" t="str">
        <f>E11</f>
        <v>02 - Sociálky B - 3.np</v>
      </c>
      <c r="F89" s="228"/>
      <c r="G89" s="228"/>
      <c r="H89" s="22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Švehlova kolej, Slavíkova 22</v>
      </c>
      <c r="I91" s="26" t="s">
        <v>22</v>
      </c>
      <c r="J91" s="51" t="str">
        <f>IF(J14="","",J14)</f>
        <v>27. 4. 2024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24</v>
      </c>
      <c r="F93" s="24" t="str">
        <f>E17</f>
        <v>Universita Karlova – Koleje a menzy</v>
      </c>
      <c r="I93" s="26" t="s">
        <v>30</v>
      </c>
      <c r="J93" s="29" t="str">
        <f>E23</f>
        <v>ing. arch. Jan Pavlovský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Jan Petr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114</v>
      </c>
      <c r="D96" s="96"/>
      <c r="E96" s="96"/>
      <c r="F96" s="96"/>
      <c r="G96" s="96"/>
      <c r="H96" s="96"/>
      <c r="I96" s="96"/>
      <c r="J96" s="105" t="s">
        <v>115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116</v>
      </c>
      <c r="J98" s="65">
        <f>J148</f>
        <v>0</v>
      </c>
      <c r="L98" s="31"/>
      <c r="AU98" s="16" t="s">
        <v>117</v>
      </c>
    </row>
    <row r="99" spans="2:12" s="8" customFormat="1" ht="24.95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" customHeight="1">
      <c r="B100" s="111"/>
      <c r="D100" s="112" t="s">
        <v>119</v>
      </c>
      <c r="E100" s="113"/>
      <c r="F100" s="113"/>
      <c r="G100" s="113"/>
      <c r="H100" s="113"/>
      <c r="I100" s="113"/>
      <c r="J100" s="114">
        <f>J150</f>
        <v>0</v>
      </c>
      <c r="L100" s="111"/>
    </row>
    <row r="101" spans="2:12" s="9" customFormat="1" ht="19.9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J167</f>
        <v>0</v>
      </c>
      <c r="L101" s="111"/>
    </row>
    <row r="102" spans="2:12" s="9" customFormat="1" ht="19.9" customHeight="1">
      <c r="B102" s="111"/>
      <c r="D102" s="112" t="s">
        <v>121</v>
      </c>
      <c r="E102" s="113"/>
      <c r="F102" s="113"/>
      <c r="G102" s="113"/>
      <c r="H102" s="113"/>
      <c r="I102" s="113"/>
      <c r="J102" s="114">
        <f>J192</f>
        <v>0</v>
      </c>
      <c r="L102" s="111"/>
    </row>
    <row r="103" spans="2:12" s="9" customFormat="1" ht="19.9" customHeight="1">
      <c r="B103" s="111"/>
      <c r="D103" s="112" t="s">
        <v>122</v>
      </c>
      <c r="E103" s="113"/>
      <c r="F103" s="113"/>
      <c r="G103" s="113"/>
      <c r="H103" s="113"/>
      <c r="I103" s="113"/>
      <c r="J103" s="114">
        <f>J226</f>
        <v>0</v>
      </c>
      <c r="L103" s="111"/>
    </row>
    <row r="104" spans="2:12" s="9" customFormat="1" ht="19.9" customHeight="1">
      <c r="B104" s="111"/>
      <c r="D104" s="112" t="s">
        <v>123</v>
      </c>
      <c r="E104" s="113"/>
      <c r="F104" s="113"/>
      <c r="G104" s="113"/>
      <c r="H104" s="113"/>
      <c r="I104" s="113"/>
      <c r="J104" s="114">
        <f>J233</f>
        <v>0</v>
      </c>
      <c r="L104" s="111"/>
    </row>
    <row r="105" spans="2:12" s="8" customFormat="1" ht="24.95" customHeight="1">
      <c r="B105" s="107"/>
      <c r="D105" s="108" t="s">
        <v>124</v>
      </c>
      <c r="E105" s="109"/>
      <c r="F105" s="109"/>
      <c r="G105" s="109"/>
      <c r="H105" s="109"/>
      <c r="I105" s="109"/>
      <c r="J105" s="110">
        <f>J237</f>
        <v>0</v>
      </c>
      <c r="L105" s="107"/>
    </row>
    <row r="106" spans="2:12" s="9" customFormat="1" ht="19.9" customHeight="1">
      <c r="B106" s="111"/>
      <c r="D106" s="112" t="s">
        <v>125</v>
      </c>
      <c r="E106" s="113"/>
      <c r="F106" s="113"/>
      <c r="G106" s="113"/>
      <c r="H106" s="113"/>
      <c r="I106" s="113"/>
      <c r="J106" s="114">
        <f>J238</f>
        <v>0</v>
      </c>
      <c r="L106" s="111"/>
    </row>
    <row r="107" spans="2:12" s="9" customFormat="1" ht="19.9" customHeight="1">
      <c r="B107" s="111"/>
      <c r="D107" s="112" t="s">
        <v>126</v>
      </c>
      <c r="E107" s="113"/>
      <c r="F107" s="113"/>
      <c r="G107" s="113"/>
      <c r="H107" s="113"/>
      <c r="I107" s="113"/>
      <c r="J107" s="114">
        <f>J247</f>
        <v>0</v>
      </c>
      <c r="L107" s="111"/>
    </row>
    <row r="108" spans="2:12" s="9" customFormat="1" ht="19.9" customHeight="1">
      <c r="B108" s="111"/>
      <c r="D108" s="112" t="s">
        <v>127</v>
      </c>
      <c r="E108" s="113"/>
      <c r="F108" s="113"/>
      <c r="G108" s="113"/>
      <c r="H108" s="113"/>
      <c r="I108" s="113"/>
      <c r="J108" s="114">
        <f>J293</f>
        <v>0</v>
      </c>
      <c r="L108" s="111"/>
    </row>
    <row r="109" spans="2:12" s="9" customFormat="1" ht="19.9" customHeight="1">
      <c r="B109" s="111"/>
      <c r="D109" s="112" t="s">
        <v>128</v>
      </c>
      <c r="E109" s="113"/>
      <c r="F109" s="113"/>
      <c r="G109" s="113"/>
      <c r="H109" s="113"/>
      <c r="I109" s="113"/>
      <c r="J109" s="114">
        <f>J303</f>
        <v>0</v>
      </c>
      <c r="L109" s="111"/>
    </row>
    <row r="110" spans="2:12" s="9" customFormat="1" ht="19.9" customHeight="1">
      <c r="B110" s="111"/>
      <c r="D110" s="112" t="s">
        <v>129</v>
      </c>
      <c r="E110" s="113"/>
      <c r="F110" s="113"/>
      <c r="G110" s="113"/>
      <c r="H110" s="113"/>
      <c r="I110" s="113"/>
      <c r="J110" s="114">
        <f>J306</f>
        <v>0</v>
      </c>
      <c r="L110" s="111"/>
    </row>
    <row r="111" spans="2:12" s="9" customFormat="1" ht="19.9" customHeight="1">
      <c r="B111" s="111"/>
      <c r="D111" s="112" t="s">
        <v>130</v>
      </c>
      <c r="E111" s="113"/>
      <c r="F111" s="113"/>
      <c r="G111" s="113"/>
      <c r="H111" s="113"/>
      <c r="I111" s="113"/>
      <c r="J111" s="114">
        <f>J362</f>
        <v>0</v>
      </c>
      <c r="L111" s="111"/>
    </row>
    <row r="112" spans="2:12" s="9" customFormat="1" ht="19.9" customHeight="1">
      <c r="B112" s="111"/>
      <c r="D112" s="112" t="s">
        <v>131</v>
      </c>
      <c r="E112" s="113"/>
      <c r="F112" s="113"/>
      <c r="G112" s="113"/>
      <c r="H112" s="113"/>
      <c r="I112" s="113"/>
      <c r="J112" s="114">
        <f>J403</f>
        <v>0</v>
      </c>
      <c r="L112" s="111"/>
    </row>
    <row r="113" spans="2:12" s="9" customFormat="1" ht="19.9" customHeight="1">
      <c r="B113" s="111"/>
      <c r="D113" s="112" t="s">
        <v>132</v>
      </c>
      <c r="E113" s="113"/>
      <c r="F113" s="113"/>
      <c r="G113" s="113"/>
      <c r="H113" s="113"/>
      <c r="I113" s="113"/>
      <c r="J113" s="114">
        <f>J407</f>
        <v>0</v>
      </c>
      <c r="L113" s="111"/>
    </row>
    <row r="114" spans="2:12" s="9" customFormat="1" ht="19.9" customHeight="1">
      <c r="B114" s="111"/>
      <c r="D114" s="112" t="s">
        <v>133</v>
      </c>
      <c r="E114" s="113"/>
      <c r="F114" s="113"/>
      <c r="G114" s="113"/>
      <c r="H114" s="113"/>
      <c r="I114" s="113"/>
      <c r="J114" s="114">
        <f>J419</f>
        <v>0</v>
      </c>
      <c r="L114" s="111"/>
    </row>
    <row r="115" spans="2:12" s="9" customFormat="1" ht="19.9" customHeight="1">
      <c r="B115" s="111"/>
      <c r="D115" s="112" t="s">
        <v>134</v>
      </c>
      <c r="E115" s="113"/>
      <c r="F115" s="113"/>
      <c r="G115" s="113"/>
      <c r="H115" s="113"/>
      <c r="I115" s="113"/>
      <c r="J115" s="114">
        <f>J431</f>
        <v>0</v>
      </c>
      <c r="L115" s="111"/>
    </row>
    <row r="116" spans="2:12" s="9" customFormat="1" ht="19.9" customHeight="1">
      <c r="B116" s="111"/>
      <c r="D116" s="112" t="s">
        <v>135</v>
      </c>
      <c r="E116" s="113"/>
      <c r="F116" s="113"/>
      <c r="G116" s="113"/>
      <c r="H116" s="113"/>
      <c r="I116" s="113"/>
      <c r="J116" s="114">
        <f>J448</f>
        <v>0</v>
      </c>
      <c r="L116" s="111"/>
    </row>
    <row r="117" spans="2:12" s="9" customFormat="1" ht="19.9" customHeight="1">
      <c r="B117" s="111"/>
      <c r="D117" s="112" t="s">
        <v>136</v>
      </c>
      <c r="E117" s="113"/>
      <c r="F117" s="113"/>
      <c r="G117" s="113"/>
      <c r="H117" s="113"/>
      <c r="I117" s="113"/>
      <c r="J117" s="114">
        <f>J470</f>
        <v>0</v>
      </c>
      <c r="L117" s="111"/>
    </row>
    <row r="118" spans="2:12" s="9" customFormat="1" ht="19.9" customHeight="1">
      <c r="B118" s="111"/>
      <c r="D118" s="112" t="s">
        <v>137</v>
      </c>
      <c r="E118" s="113"/>
      <c r="F118" s="113"/>
      <c r="G118" s="113"/>
      <c r="H118" s="113"/>
      <c r="I118" s="113"/>
      <c r="J118" s="114">
        <f>J481</f>
        <v>0</v>
      </c>
      <c r="L118" s="111"/>
    </row>
    <row r="119" spans="2:12" s="8" customFormat="1" ht="24.95" customHeight="1">
      <c r="B119" s="107"/>
      <c r="D119" s="108" t="s">
        <v>138</v>
      </c>
      <c r="E119" s="109"/>
      <c r="F119" s="109"/>
      <c r="G119" s="109"/>
      <c r="H119" s="109"/>
      <c r="I119" s="109"/>
      <c r="J119" s="110">
        <f>J493</f>
        <v>0</v>
      </c>
      <c r="L119" s="107"/>
    </row>
    <row r="120" spans="2:12" s="9" customFormat="1" ht="19.9" customHeight="1">
      <c r="B120" s="111"/>
      <c r="D120" s="112" t="s">
        <v>139</v>
      </c>
      <c r="E120" s="113"/>
      <c r="F120" s="113"/>
      <c r="G120" s="113"/>
      <c r="H120" s="113"/>
      <c r="I120" s="113"/>
      <c r="J120" s="114">
        <f>J494</f>
        <v>0</v>
      </c>
      <c r="L120" s="111"/>
    </row>
    <row r="121" spans="2:12" s="8" customFormat="1" ht="24.95" customHeight="1">
      <c r="B121" s="107"/>
      <c r="D121" s="108" t="s">
        <v>140</v>
      </c>
      <c r="E121" s="109"/>
      <c r="F121" s="109"/>
      <c r="G121" s="109"/>
      <c r="H121" s="109"/>
      <c r="I121" s="109"/>
      <c r="J121" s="110">
        <f>J509</f>
        <v>0</v>
      </c>
      <c r="L121" s="107"/>
    </row>
    <row r="122" spans="2:12" s="8" customFormat="1" ht="24.95" customHeight="1">
      <c r="B122" s="107"/>
      <c r="D122" s="108" t="s">
        <v>141</v>
      </c>
      <c r="E122" s="109"/>
      <c r="F122" s="109"/>
      <c r="G122" s="109"/>
      <c r="H122" s="109"/>
      <c r="I122" s="109"/>
      <c r="J122" s="110">
        <f>J516</f>
        <v>0</v>
      </c>
      <c r="L122" s="107"/>
    </row>
    <row r="123" spans="2:12" s="9" customFormat="1" ht="19.9" customHeight="1">
      <c r="B123" s="111"/>
      <c r="D123" s="112" t="s">
        <v>142</v>
      </c>
      <c r="E123" s="113"/>
      <c r="F123" s="113"/>
      <c r="G123" s="113"/>
      <c r="H123" s="113"/>
      <c r="I123" s="113"/>
      <c r="J123" s="114">
        <f>J517</f>
        <v>0</v>
      </c>
      <c r="L123" s="111"/>
    </row>
    <row r="124" spans="2:12" s="9" customFormat="1" ht="19.9" customHeight="1">
      <c r="B124" s="111"/>
      <c r="D124" s="112" t="s">
        <v>143</v>
      </c>
      <c r="E124" s="113"/>
      <c r="F124" s="113"/>
      <c r="G124" s="113"/>
      <c r="H124" s="113"/>
      <c r="I124" s="113"/>
      <c r="J124" s="114">
        <f>J520</f>
        <v>0</v>
      </c>
      <c r="L124" s="111"/>
    </row>
    <row r="125" spans="2:12" s="9" customFormat="1" ht="19.9" customHeight="1">
      <c r="B125" s="111"/>
      <c r="D125" s="112" t="s">
        <v>144</v>
      </c>
      <c r="E125" s="113"/>
      <c r="F125" s="113"/>
      <c r="G125" s="113"/>
      <c r="H125" s="113"/>
      <c r="I125" s="113"/>
      <c r="J125" s="114">
        <f>J523</f>
        <v>0</v>
      </c>
      <c r="L125" s="111"/>
    </row>
    <row r="126" spans="2:12" s="9" customFormat="1" ht="19.9" customHeight="1">
      <c r="B126" s="111"/>
      <c r="D126" s="112" t="s">
        <v>145</v>
      </c>
      <c r="E126" s="113"/>
      <c r="F126" s="113"/>
      <c r="G126" s="113"/>
      <c r="H126" s="113"/>
      <c r="I126" s="113"/>
      <c r="J126" s="114">
        <f>J526</f>
        <v>0</v>
      </c>
      <c r="L126" s="111"/>
    </row>
    <row r="127" spans="2:12" s="1" customFormat="1" ht="21.75" customHeight="1">
      <c r="B127" s="31"/>
      <c r="L127" s="31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1"/>
    </row>
    <row r="132" spans="2:12" s="1" customFormat="1" ht="6.95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1"/>
    </row>
    <row r="133" spans="2:12" s="1" customFormat="1" ht="24.95" customHeight="1">
      <c r="B133" s="31"/>
      <c r="C133" s="20" t="s">
        <v>146</v>
      </c>
      <c r="L133" s="31"/>
    </row>
    <row r="134" spans="2:12" s="1" customFormat="1" ht="6.95" customHeight="1">
      <c r="B134" s="31"/>
      <c r="L134" s="31"/>
    </row>
    <row r="135" spans="2:12" s="1" customFormat="1" ht="12" customHeight="1">
      <c r="B135" s="31"/>
      <c r="C135" s="26" t="s">
        <v>16</v>
      </c>
      <c r="L135" s="31"/>
    </row>
    <row r="136" spans="2:12" s="1" customFormat="1" ht="26.25" customHeight="1">
      <c r="B136" s="31"/>
      <c r="E136" s="229" t="str">
        <f>E7</f>
        <v>HAVARIJNÍ OPRAVA SOCIÁLNÍHO ZAŘÍZENÍ - 6 SOCIÁLEK - TYP B</v>
      </c>
      <c r="F136" s="230"/>
      <c r="G136" s="230"/>
      <c r="H136" s="230"/>
      <c r="L136" s="31"/>
    </row>
    <row r="137" spans="2:12" ht="12" customHeight="1">
      <c r="B137" s="19"/>
      <c r="C137" s="26" t="s">
        <v>109</v>
      </c>
      <c r="L137" s="19"/>
    </row>
    <row r="138" spans="2:12" s="1" customFormat="1" ht="16.5" customHeight="1">
      <c r="B138" s="31"/>
      <c r="E138" s="229" t="s">
        <v>110</v>
      </c>
      <c r="F138" s="228"/>
      <c r="G138" s="228"/>
      <c r="H138" s="228"/>
      <c r="L138" s="31"/>
    </row>
    <row r="139" spans="2:12" s="1" customFormat="1" ht="12" customHeight="1">
      <c r="B139" s="31"/>
      <c r="C139" s="26" t="s">
        <v>111</v>
      </c>
      <c r="L139" s="31"/>
    </row>
    <row r="140" spans="2:12" s="1" customFormat="1" ht="16.5" customHeight="1">
      <c r="B140" s="31"/>
      <c r="E140" s="219" t="str">
        <f>E11</f>
        <v>02 - Sociálky B - 3.np</v>
      </c>
      <c r="F140" s="228"/>
      <c r="G140" s="228"/>
      <c r="H140" s="228"/>
      <c r="L140" s="31"/>
    </row>
    <row r="141" spans="2:12" s="1" customFormat="1" ht="6.95" customHeight="1">
      <c r="B141" s="31"/>
      <c r="L141" s="31"/>
    </row>
    <row r="142" spans="2:12" s="1" customFormat="1" ht="12" customHeight="1">
      <c r="B142" s="31"/>
      <c r="C142" s="26" t="s">
        <v>20</v>
      </c>
      <c r="F142" s="24" t="str">
        <f>F14</f>
        <v>Švehlova kolej, Slavíkova 22</v>
      </c>
      <c r="I142" s="26" t="s">
        <v>22</v>
      </c>
      <c r="J142" s="51" t="str">
        <f>IF(J14="","",J14)</f>
        <v>27. 4. 2024</v>
      </c>
      <c r="L142" s="31"/>
    </row>
    <row r="143" spans="2:12" s="1" customFormat="1" ht="6.95" customHeight="1">
      <c r="B143" s="31"/>
      <c r="L143" s="31"/>
    </row>
    <row r="144" spans="2:12" s="1" customFormat="1" ht="25.7" customHeight="1">
      <c r="B144" s="31"/>
      <c r="C144" s="26" t="s">
        <v>24</v>
      </c>
      <c r="F144" s="24" t="str">
        <f>E17</f>
        <v>Universita Karlova – Koleje a menzy</v>
      </c>
      <c r="I144" s="26" t="s">
        <v>30</v>
      </c>
      <c r="J144" s="29" t="str">
        <f>E23</f>
        <v>ing. arch. Jan Pavlovský</v>
      </c>
      <c r="L144" s="31"/>
    </row>
    <row r="145" spans="2:12" s="1" customFormat="1" ht="15.2" customHeight="1">
      <c r="B145" s="31"/>
      <c r="C145" s="26" t="s">
        <v>28</v>
      </c>
      <c r="F145" s="24" t="str">
        <f>IF(E20="","",E20)</f>
        <v>Vyplň údaj</v>
      </c>
      <c r="I145" s="26" t="s">
        <v>33</v>
      </c>
      <c r="J145" s="29" t="str">
        <f>E26</f>
        <v>Jan Petr</v>
      </c>
      <c r="L145" s="31"/>
    </row>
    <row r="146" spans="2:12" s="1" customFormat="1" ht="10.35" customHeight="1">
      <c r="B146" s="31"/>
      <c r="L146" s="31"/>
    </row>
    <row r="147" spans="2:20" s="10" customFormat="1" ht="29.25" customHeight="1">
      <c r="B147" s="115"/>
      <c r="C147" s="116" t="s">
        <v>147</v>
      </c>
      <c r="D147" s="117" t="s">
        <v>62</v>
      </c>
      <c r="E147" s="117" t="s">
        <v>58</v>
      </c>
      <c r="F147" s="117" t="s">
        <v>59</v>
      </c>
      <c r="G147" s="117" t="s">
        <v>148</v>
      </c>
      <c r="H147" s="117" t="s">
        <v>149</v>
      </c>
      <c r="I147" s="117" t="s">
        <v>150</v>
      </c>
      <c r="J147" s="117" t="s">
        <v>115</v>
      </c>
      <c r="K147" s="118" t="s">
        <v>151</v>
      </c>
      <c r="L147" s="115"/>
      <c r="M147" s="58" t="s">
        <v>1</v>
      </c>
      <c r="N147" s="59" t="s">
        <v>41</v>
      </c>
      <c r="O147" s="59" t="s">
        <v>152</v>
      </c>
      <c r="P147" s="59" t="s">
        <v>153</v>
      </c>
      <c r="Q147" s="59" t="s">
        <v>154</v>
      </c>
      <c r="R147" s="59" t="s">
        <v>155</v>
      </c>
      <c r="S147" s="59" t="s">
        <v>156</v>
      </c>
      <c r="T147" s="60" t="s">
        <v>157</v>
      </c>
    </row>
    <row r="148" spans="2:63" s="1" customFormat="1" ht="22.9" customHeight="1">
      <c r="B148" s="31"/>
      <c r="C148" s="63" t="s">
        <v>158</v>
      </c>
      <c r="J148" s="119">
        <f>BK148</f>
        <v>0</v>
      </c>
      <c r="L148" s="31"/>
      <c r="M148" s="61"/>
      <c r="N148" s="52"/>
      <c r="O148" s="52"/>
      <c r="P148" s="120">
        <f>P149+P237+P493+P509+P516</f>
        <v>0</v>
      </c>
      <c r="Q148" s="52"/>
      <c r="R148" s="120">
        <f>R149+R237+R493+R509+R516</f>
        <v>11.51078474</v>
      </c>
      <c r="S148" s="52"/>
      <c r="T148" s="121">
        <f>T149+T237+T493+T509+T516</f>
        <v>17.266475</v>
      </c>
      <c r="AT148" s="16" t="s">
        <v>76</v>
      </c>
      <c r="AU148" s="16" t="s">
        <v>117</v>
      </c>
      <c r="BK148" s="122">
        <f>BK149+BK237+BK493+BK509+BK516</f>
        <v>0</v>
      </c>
    </row>
    <row r="149" spans="2:63" s="11" customFormat="1" ht="25.9" customHeight="1">
      <c r="B149" s="123"/>
      <c r="D149" s="124" t="s">
        <v>76</v>
      </c>
      <c r="E149" s="125" t="s">
        <v>159</v>
      </c>
      <c r="F149" s="125" t="s">
        <v>160</v>
      </c>
      <c r="I149" s="126"/>
      <c r="J149" s="127">
        <f>BK149</f>
        <v>0</v>
      </c>
      <c r="L149" s="123"/>
      <c r="M149" s="128"/>
      <c r="P149" s="129">
        <f>P150+P167+P192+P226+P233</f>
        <v>0</v>
      </c>
      <c r="R149" s="129">
        <f>R150+R167+R192+R226+R233</f>
        <v>6.80043724</v>
      </c>
      <c r="T149" s="130">
        <f>T150+T167+T192+T226+T233</f>
        <v>12.9264</v>
      </c>
      <c r="AR149" s="124" t="s">
        <v>81</v>
      </c>
      <c r="AT149" s="131" t="s">
        <v>76</v>
      </c>
      <c r="AU149" s="131" t="s">
        <v>77</v>
      </c>
      <c r="AY149" s="124" t="s">
        <v>161</v>
      </c>
      <c r="BK149" s="132">
        <f>BK150+BK167+BK192+BK226+BK233</f>
        <v>0</v>
      </c>
    </row>
    <row r="150" spans="2:63" s="11" customFormat="1" ht="22.9" customHeight="1">
      <c r="B150" s="123"/>
      <c r="D150" s="124" t="s">
        <v>76</v>
      </c>
      <c r="E150" s="133" t="s">
        <v>162</v>
      </c>
      <c r="F150" s="133" t="s">
        <v>163</v>
      </c>
      <c r="I150" s="126"/>
      <c r="J150" s="134">
        <f>BK150</f>
        <v>0</v>
      </c>
      <c r="L150" s="123"/>
      <c r="M150" s="128"/>
      <c r="P150" s="129">
        <f>SUM(P151:P166)</f>
        <v>0</v>
      </c>
      <c r="R150" s="129">
        <f>SUM(R151:R166)</f>
        <v>1.50953114</v>
      </c>
      <c r="T150" s="130">
        <f>SUM(T151:T166)</f>
        <v>0</v>
      </c>
      <c r="AR150" s="124" t="s">
        <v>81</v>
      </c>
      <c r="AT150" s="131" t="s">
        <v>76</v>
      </c>
      <c r="AU150" s="131" t="s">
        <v>81</v>
      </c>
      <c r="AY150" s="124" t="s">
        <v>161</v>
      </c>
      <c r="BK150" s="132">
        <f>SUM(BK151:BK166)</f>
        <v>0</v>
      </c>
    </row>
    <row r="151" spans="2:65" s="1" customFormat="1" ht="33" customHeight="1">
      <c r="B151" s="135"/>
      <c r="C151" s="136" t="s">
        <v>81</v>
      </c>
      <c r="D151" s="136" t="s">
        <v>164</v>
      </c>
      <c r="E151" s="137" t="s">
        <v>165</v>
      </c>
      <c r="F151" s="138" t="s">
        <v>166</v>
      </c>
      <c r="G151" s="139" t="s">
        <v>167</v>
      </c>
      <c r="H151" s="140">
        <v>0.04100000000000001</v>
      </c>
      <c r="I151" s="141"/>
      <c r="J151" s="142">
        <f>ROUND(I151*H151,2)</f>
        <v>0</v>
      </c>
      <c r="K151" s="138" t="s">
        <v>168</v>
      </c>
      <c r="L151" s="31"/>
      <c r="M151" s="143" t="s">
        <v>1</v>
      </c>
      <c r="N151" s="144" t="s">
        <v>42</v>
      </c>
      <c r="P151" s="145">
        <f>O151*H151</f>
        <v>0</v>
      </c>
      <c r="Q151" s="145">
        <v>0.019539999999999995</v>
      </c>
      <c r="R151" s="145">
        <f>Q151*H151</f>
        <v>0.00080114</v>
      </c>
      <c r="S151" s="145">
        <v>0</v>
      </c>
      <c r="T151" s="146">
        <f>S151*H151</f>
        <v>0</v>
      </c>
      <c r="AR151" s="147" t="s">
        <v>169</v>
      </c>
      <c r="AT151" s="147" t="s">
        <v>164</v>
      </c>
      <c r="AU151" s="147" t="s">
        <v>85</v>
      </c>
      <c r="AY151" s="16" t="s">
        <v>161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81</v>
      </c>
      <c r="BK151" s="148">
        <f>ROUND(I151*H151,2)</f>
        <v>0</v>
      </c>
      <c r="BL151" s="16" t="s">
        <v>169</v>
      </c>
      <c r="BM151" s="147" t="s">
        <v>170</v>
      </c>
    </row>
    <row r="152" spans="2:51" s="12" customFormat="1" ht="12">
      <c r="B152" s="149"/>
      <c r="D152" s="150" t="s">
        <v>171</v>
      </c>
      <c r="E152" s="151" t="s">
        <v>1</v>
      </c>
      <c r="F152" s="152" t="s">
        <v>172</v>
      </c>
      <c r="H152" s="153">
        <v>0.023</v>
      </c>
      <c r="I152" s="154"/>
      <c r="L152" s="149"/>
      <c r="M152" s="155"/>
      <c r="T152" s="156"/>
      <c r="AT152" s="151" t="s">
        <v>171</v>
      </c>
      <c r="AU152" s="151" t="s">
        <v>85</v>
      </c>
      <c r="AV152" s="12" t="s">
        <v>85</v>
      </c>
      <c r="AW152" s="12" t="s">
        <v>32</v>
      </c>
      <c r="AX152" s="12" t="s">
        <v>77</v>
      </c>
      <c r="AY152" s="151" t="s">
        <v>161</v>
      </c>
    </row>
    <row r="153" spans="2:51" s="12" customFormat="1" ht="12">
      <c r="B153" s="149"/>
      <c r="D153" s="150" t="s">
        <v>171</v>
      </c>
      <c r="E153" s="151" t="s">
        <v>1</v>
      </c>
      <c r="F153" s="152" t="s">
        <v>173</v>
      </c>
      <c r="H153" s="153">
        <v>0.018</v>
      </c>
      <c r="I153" s="154"/>
      <c r="L153" s="149"/>
      <c r="M153" s="155"/>
      <c r="T153" s="156"/>
      <c r="AT153" s="151" t="s">
        <v>171</v>
      </c>
      <c r="AU153" s="151" t="s">
        <v>85</v>
      </c>
      <c r="AV153" s="12" t="s">
        <v>85</v>
      </c>
      <c r="AW153" s="12" t="s">
        <v>32</v>
      </c>
      <c r="AX153" s="12" t="s">
        <v>77</v>
      </c>
      <c r="AY153" s="151" t="s">
        <v>161</v>
      </c>
    </row>
    <row r="154" spans="2:51" s="13" customFormat="1" ht="12">
      <c r="B154" s="157"/>
      <c r="D154" s="150" t="s">
        <v>171</v>
      </c>
      <c r="E154" s="158" t="s">
        <v>1</v>
      </c>
      <c r="F154" s="159" t="s">
        <v>174</v>
      </c>
      <c r="H154" s="160">
        <v>0.04100000000000001</v>
      </c>
      <c r="I154" s="161"/>
      <c r="L154" s="157"/>
      <c r="M154" s="162"/>
      <c r="T154" s="163"/>
      <c r="AT154" s="158" t="s">
        <v>171</v>
      </c>
      <c r="AU154" s="158" t="s">
        <v>85</v>
      </c>
      <c r="AV154" s="13" t="s">
        <v>169</v>
      </c>
      <c r="AW154" s="13" t="s">
        <v>32</v>
      </c>
      <c r="AX154" s="13" t="s">
        <v>81</v>
      </c>
      <c r="AY154" s="158" t="s">
        <v>161</v>
      </c>
    </row>
    <row r="155" spans="2:65" s="1" customFormat="1" ht="24.2" customHeight="1">
      <c r="B155" s="135"/>
      <c r="C155" s="164" t="s">
        <v>85</v>
      </c>
      <c r="D155" s="164" t="s">
        <v>175</v>
      </c>
      <c r="E155" s="165" t="s">
        <v>176</v>
      </c>
      <c r="F155" s="166" t="s">
        <v>177</v>
      </c>
      <c r="G155" s="167" t="s">
        <v>167</v>
      </c>
      <c r="H155" s="168">
        <v>0.025</v>
      </c>
      <c r="I155" s="169"/>
      <c r="J155" s="170">
        <f>ROUND(I155*H155,2)</f>
        <v>0</v>
      </c>
      <c r="K155" s="166" t="s">
        <v>168</v>
      </c>
      <c r="L155" s="171"/>
      <c r="M155" s="172" t="s">
        <v>1</v>
      </c>
      <c r="N155" s="173" t="s">
        <v>42</v>
      </c>
      <c r="P155" s="145">
        <f>O155*H155</f>
        <v>0</v>
      </c>
      <c r="Q155" s="145">
        <v>1</v>
      </c>
      <c r="R155" s="145">
        <f>Q155*H155</f>
        <v>0.025</v>
      </c>
      <c r="S155" s="145">
        <v>0</v>
      </c>
      <c r="T155" s="146">
        <f>S155*H155</f>
        <v>0</v>
      </c>
      <c r="AR155" s="147" t="s">
        <v>178</v>
      </c>
      <c r="AT155" s="147" t="s">
        <v>175</v>
      </c>
      <c r="AU155" s="147" t="s">
        <v>85</v>
      </c>
      <c r="AY155" s="16" t="s">
        <v>161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81</v>
      </c>
      <c r="BK155" s="148">
        <f>ROUND(I155*H155,2)</f>
        <v>0</v>
      </c>
      <c r="BL155" s="16" t="s">
        <v>169</v>
      </c>
      <c r="BM155" s="147" t="s">
        <v>179</v>
      </c>
    </row>
    <row r="156" spans="2:47" s="1" customFormat="1" ht="12">
      <c r="B156" s="31"/>
      <c r="D156" s="150" t="s">
        <v>180</v>
      </c>
      <c r="F156" s="174" t="s">
        <v>181</v>
      </c>
      <c r="I156" s="175"/>
      <c r="L156" s="31"/>
      <c r="M156" s="176"/>
      <c r="T156" s="55"/>
      <c r="AT156" s="16" t="s">
        <v>180</v>
      </c>
      <c r="AU156" s="16" t="s">
        <v>85</v>
      </c>
    </row>
    <row r="157" spans="2:51" s="12" customFormat="1" ht="12">
      <c r="B157" s="149"/>
      <c r="D157" s="150" t="s">
        <v>171</v>
      </c>
      <c r="F157" s="152" t="s">
        <v>182</v>
      </c>
      <c r="H157" s="153">
        <v>0.025</v>
      </c>
      <c r="I157" s="154"/>
      <c r="L157" s="149"/>
      <c r="M157" s="155"/>
      <c r="T157" s="156"/>
      <c r="AT157" s="151" t="s">
        <v>171</v>
      </c>
      <c r="AU157" s="151" t="s">
        <v>85</v>
      </c>
      <c r="AV157" s="12" t="s">
        <v>85</v>
      </c>
      <c r="AW157" s="12" t="s">
        <v>3</v>
      </c>
      <c r="AX157" s="12" t="s">
        <v>81</v>
      </c>
      <c r="AY157" s="151" t="s">
        <v>161</v>
      </c>
    </row>
    <row r="158" spans="2:65" s="1" customFormat="1" ht="24.2" customHeight="1">
      <c r="B158" s="135"/>
      <c r="C158" s="164" t="s">
        <v>162</v>
      </c>
      <c r="D158" s="164" t="s">
        <v>175</v>
      </c>
      <c r="E158" s="165" t="s">
        <v>183</v>
      </c>
      <c r="F158" s="166" t="s">
        <v>184</v>
      </c>
      <c r="G158" s="167" t="s">
        <v>167</v>
      </c>
      <c r="H158" s="168">
        <v>0.02</v>
      </c>
      <c r="I158" s="169"/>
      <c r="J158" s="170">
        <f>ROUND(I158*H158,2)</f>
        <v>0</v>
      </c>
      <c r="K158" s="166" t="s">
        <v>168</v>
      </c>
      <c r="L158" s="171"/>
      <c r="M158" s="172" t="s">
        <v>1</v>
      </c>
      <c r="N158" s="173" t="s">
        <v>42</v>
      </c>
      <c r="P158" s="145">
        <f>O158*H158</f>
        <v>0</v>
      </c>
      <c r="Q158" s="145">
        <v>1</v>
      </c>
      <c r="R158" s="145">
        <f>Q158*H158</f>
        <v>0.02</v>
      </c>
      <c r="S158" s="145">
        <v>0</v>
      </c>
      <c r="T158" s="146">
        <f>S158*H158</f>
        <v>0</v>
      </c>
      <c r="AR158" s="147" t="s">
        <v>178</v>
      </c>
      <c r="AT158" s="147" t="s">
        <v>175</v>
      </c>
      <c r="AU158" s="147" t="s">
        <v>85</v>
      </c>
      <c r="AY158" s="16" t="s">
        <v>161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81</v>
      </c>
      <c r="BK158" s="148">
        <f>ROUND(I158*H158,2)</f>
        <v>0</v>
      </c>
      <c r="BL158" s="16" t="s">
        <v>169</v>
      </c>
      <c r="BM158" s="147" t="s">
        <v>185</v>
      </c>
    </row>
    <row r="159" spans="2:47" s="1" customFormat="1" ht="12">
      <c r="B159" s="31"/>
      <c r="D159" s="150" t="s">
        <v>180</v>
      </c>
      <c r="F159" s="174" t="s">
        <v>186</v>
      </c>
      <c r="I159" s="175"/>
      <c r="L159" s="31"/>
      <c r="M159" s="176"/>
      <c r="T159" s="55"/>
      <c r="AT159" s="16" t="s">
        <v>180</v>
      </c>
      <c r="AU159" s="16" t="s">
        <v>85</v>
      </c>
    </row>
    <row r="160" spans="2:51" s="12" customFormat="1" ht="12">
      <c r="B160" s="149"/>
      <c r="D160" s="150" t="s">
        <v>171</v>
      </c>
      <c r="F160" s="152" t="s">
        <v>187</v>
      </c>
      <c r="H160" s="153">
        <v>0.02</v>
      </c>
      <c r="I160" s="154"/>
      <c r="L160" s="149"/>
      <c r="M160" s="155"/>
      <c r="T160" s="156"/>
      <c r="AT160" s="151" t="s">
        <v>171</v>
      </c>
      <c r="AU160" s="151" t="s">
        <v>85</v>
      </c>
      <c r="AV160" s="12" t="s">
        <v>85</v>
      </c>
      <c r="AW160" s="12" t="s">
        <v>3</v>
      </c>
      <c r="AX160" s="12" t="s">
        <v>81</v>
      </c>
      <c r="AY160" s="151" t="s">
        <v>161</v>
      </c>
    </row>
    <row r="161" spans="2:65" s="1" customFormat="1" ht="24.2" customHeight="1">
      <c r="B161" s="135"/>
      <c r="C161" s="136" t="s">
        <v>169</v>
      </c>
      <c r="D161" s="136" t="s">
        <v>164</v>
      </c>
      <c r="E161" s="137" t="s">
        <v>188</v>
      </c>
      <c r="F161" s="138" t="s">
        <v>189</v>
      </c>
      <c r="G161" s="139" t="s">
        <v>190</v>
      </c>
      <c r="H161" s="140">
        <v>1.5</v>
      </c>
      <c r="I161" s="141"/>
      <c r="J161" s="142">
        <f>ROUND(I161*H161,2)</f>
        <v>0</v>
      </c>
      <c r="K161" s="138" t="s">
        <v>168</v>
      </c>
      <c r="L161" s="31"/>
      <c r="M161" s="143" t="s">
        <v>1</v>
      </c>
      <c r="N161" s="144" t="s">
        <v>42</v>
      </c>
      <c r="P161" s="145">
        <f>O161*H161</f>
        <v>0</v>
      </c>
      <c r="Q161" s="145">
        <v>0.0525</v>
      </c>
      <c r="R161" s="145">
        <f>Q161*H161</f>
        <v>0.07875</v>
      </c>
      <c r="S161" s="145">
        <v>0</v>
      </c>
      <c r="T161" s="146">
        <f>S161*H161</f>
        <v>0</v>
      </c>
      <c r="AR161" s="147" t="s">
        <v>169</v>
      </c>
      <c r="AT161" s="147" t="s">
        <v>164</v>
      </c>
      <c r="AU161" s="147" t="s">
        <v>85</v>
      </c>
      <c r="AY161" s="16" t="s">
        <v>161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81</v>
      </c>
      <c r="BK161" s="148">
        <f>ROUND(I161*H161,2)</f>
        <v>0</v>
      </c>
      <c r="BL161" s="16" t="s">
        <v>169</v>
      </c>
      <c r="BM161" s="147" t="s">
        <v>191</v>
      </c>
    </row>
    <row r="162" spans="2:65" s="1" customFormat="1" ht="24.2" customHeight="1">
      <c r="B162" s="135"/>
      <c r="C162" s="136" t="s">
        <v>192</v>
      </c>
      <c r="D162" s="136" t="s">
        <v>164</v>
      </c>
      <c r="E162" s="137" t="s">
        <v>193</v>
      </c>
      <c r="F162" s="138" t="s">
        <v>194</v>
      </c>
      <c r="G162" s="139" t="s">
        <v>190</v>
      </c>
      <c r="H162" s="140">
        <v>18</v>
      </c>
      <c r="I162" s="141"/>
      <c r="J162" s="142">
        <f>ROUND(I162*H162,2)</f>
        <v>0</v>
      </c>
      <c r="K162" s="138" t="s">
        <v>168</v>
      </c>
      <c r="L162" s="31"/>
      <c r="M162" s="143" t="s">
        <v>1</v>
      </c>
      <c r="N162" s="144" t="s">
        <v>42</v>
      </c>
      <c r="P162" s="145">
        <f>O162*H162</f>
        <v>0</v>
      </c>
      <c r="Q162" s="145">
        <v>0.06172</v>
      </c>
      <c r="R162" s="145">
        <f>Q162*H162</f>
        <v>1.11096</v>
      </c>
      <c r="S162" s="145">
        <v>0</v>
      </c>
      <c r="T162" s="146">
        <f>S162*H162</f>
        <v>0</v>
      </c>
      <c r="AR162" s="147" t="s">
        <v>169</v>
      </c>
      <c r="AT162" s="147" t="s">
        <v>164</v>
      </c>
      <c r="AU162" s="147" t="s">
        <v>85</v>
      </c>
      <c r="AY162" s="16" t="s">
        <v>161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81</v>
      </c>
      <c r="BK162" s="148">
        <f>ROUND(I162*H162,2)</f>
        <v>0</v>
      </c>
      <c r="BL162" s="16" t="s">
        <v>169</v>
      </c>
      <c r="BM162" s="147" t="s">
        <v>195</v>
      </c>
    </row>
    <row r="163" spans="2:65" s="1" customFormat="1" ht="16.5" customHeight="1">
      <c r="B163" s="135"/>
      <c r="C163" s="136" t="s">
        <v>196</v>
      </c>
      <c r="D163" s="136" t="s">
        <v>164</v>
      </c>
      <c r="E163" s="137" t="s">
        <v>197</v>
      </c>
      <c r="F163" s="138" t="s">
        <v>198</v>
      </c>
      <c r="G163" s="139" t="s">
        <v>190</v>
      </c>
      <c r="H163" s="140">
        <v>6</v>
      </c>
      <c r="I163" s="141"/>
      <c r="J163" s="142">
        <f>ROUND(I163*H163,2)</f>
        <v>0</v>
      </c>
      <c r="K163" s="138" t="s">
        <v>168</v>
      </c>
      <c r="L163" s="31"/>
      <c r="M163" s="143" t="s">
        <v>1</v>
      </c>
      <c r="N163" s="144" t="s">
        <v>42</v>
      </c>
      <c r="P163" s="145">
        <f>O163*H163</f>
        <v>0</v>
      </c>
      <c r="Q163" s="145">
        <v>0.04567</v>
      </c>
      <c r="R163" s="145">
        <f>Q163*H163</f>
        <v>0.27402000000000004</v>
      </c>
      <c r="S163" s="145">
        <v>0</v>
      </c>
      <c r="T163" s="146">
        <f>S163*H163</f>
        <v>0</v>
      </c>
      <c r="AR163" s="147" t="s">
        <v>169</v>
      </c>
      <c r="AT163" s="147" t="s">
        <v>164</v>
      </c>
      <c r="AU163" s="147" t="s">
        <v>85</v>
      </c>
      <c r="AY163" s="16" t="s">
        <v>161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81</v>
      </c>
      <c r="BK163" s="148">
        <f>ROUND(I163*H163,2)</f>
        <v>0</v>
      </c>
      <c r="BL163" s="16" t="s">
        <v>169</v>
      </c>
      <c r="BM163" s="147" t="s">
        <v>199</v>
      </c>
    </row>
    <row r="164" spans="2:51" s="14" customFormat="1" ht="12">
      <c r="B164" s="177"/>
      <c r="D164" s="150" t="s">
        <v>171</v>
      </c>
      <c r="E164" s="178" t="s">
        <v>1</v>
      </c>
      <c r="F164" s="179" t="s">
        <v>200</v>
      </c>
      <c r="H164" s="178" t="s">
        <v>1</v>
      </c>
      <c r="I164" s="180"/>
      <c r="L164" s="177"/>
      <c r="M164" s="181"/>
      <c r="T164" s="182"/>
      <c r="AT164" s="178" t="s">
        <v>171</v>
      </c>
      <c r="AU164" s="178" t="s">
        <v>85</v>
      </c>
      <c r="AV164" s="14" t="s">
        <v>81</v>
      </c>
      <c r="AW164" s="14" t="s">
        <v>32</v>
      </c>
      <c r="AX164" s="14" t="s">
        <v>77</v>
      </c>
      <c r="AY164" s="178" t="s">
        <v>161</v>
      </c>
    </row>
    <row r="165" spans="2:51" s="12" customFormat="1" ht="12">
      <c r="B165" s="149"/>
      <c r="D165" s="150" t="s">
        <v>171</v>
      </c>
      <c r="E165" s="151" t="s">
        <v>1</v>
      </c>
      <c r="F165" s="152" t="s">
        <v>196</v>
      </c>
      <c r="H165" s="153">
        <v>6</v>
      </c>
      <c r="I165" s="154"/>
      <c r="L165" s="149"/>
      <c r="M165" s="155"/>
      <c r="T165" s="156"/>
      <c r="AT165" s="151" t="s">
        <v>171</v>
      </c>
      <c r="AU165" s="151" t="s">
        <v>85</v>
      </c>
      <c r="AV165" s="12" t="s">
        <v>85</v>
      </c>
      <c r="AW165" s="12" t="s">
        <v>32</v>
      </c>
      <c r="AX165" s="12" t="s">
        <v>77</v>
      </c>
      <c r="AY165" s="151" t="s">
        <v>161</v>
      </c>
    </row>
    <row r="166" spans="2:51" s="13" customFormat="1" ht="12">
      <c r="B166" s="157"/>
      <c r="D166" s="150" t="s">
        <v>171</v>
      </c>
      <c r="E166" s="158" t="s">
        <v>1</v>
      </c>
      <c r="F166" s="159" t="s">
        <v>174</v>
      </c>
      <c r="H166" s="160">
        <v>6</v>
      </c>
      <c r="I166" s="161"/>
      <c r="L166" s="157"/>
      <c r="M166" s="162"/>
      <c r="T166" s="163"/>
      <c r="AT166" s="158" t="s">
        <v>171</v>
      </c>
      <c r="AU166" s="158" t="s">
        <v>85</v>
      </c>
      <c r="AV166" s="13" t="s">
        <v>169</v>
      </c>
      <c r="AW166" s="13" t="s">
        <v>32</v>
      </c>
      <c r="AX166" s="13" t="s">
        <v>81</v>
      </c>
      <c r="AY166" s="158" t="s">
        <v>161</v>
      </c>
    </row>
    <row r="167" spans="2:63" s="11" customFormat="1" ht="22.9" customHeight="1">
      <c r="B167" s="123"/>
      <c r="D167" s="124" t="s">
        <v>76</v>
      </c>
      <c r="E167" s="133" t="s">
        <v>196</v>
      </c>
      <c r="F167" s="133" t="s">
        <v>201</v>
      </c>
      <c r="I167" s="126"/>
      <c r="J167" s="134">
        <f>BK167</f>
        <v>0</v>
      </c>
      <c r="L167" s="123"/>
      <c r="M167" s="128"/>
      <c r="P167" s="129">
        <f>SUM(P168:P191)</f>
        <v>0</v>
      </c>
      <c r="R167" s="129">
        <f>SUM(R168:R191)</f>
        <v>5.2872511</v>
      </c>
      <c r="T167" s="130">
        <f>SUM(T168:T191)</f>
        <v>0</v>
      </c>
      <c r="AR167" s="124" t="s">
        <v>81</v>
      </c>
      <c r="AT167" s="131" t="s">
        <v>76</v>
      </c>
      <c r="AU167" s="131" t="s">
        <v>81</v>
      </c>
      <c r="AY167" s="124" t="s">
        <v>161</v>
      </c>
      <c r="BK167" s="132">
        <f>SUM(BK168:BK191)</f>
        <v>0</v>
      </c>
    </row>
    <row r="168" spans="2:65" s="1" customFormat="1" ht="24.2" customHeight="1">
      <c r="B168" s="135"/>
      <c r="C168" s="136" t="s">
        <v>202</v>
      </c>
      <c r="D168" s="136" t="s">
        <v>164</v>
      </c>
      <c r="E168" s="137" t="s">
        <v>203</v>
      </c>
      <c r="F168" s="138" t="s">
        <v>204</v>
      </c>
      <c r="G168" s="139" t="s">
        <v>190</v>
      </c>
      <c r="H168" s="140">
        <v>21.5</v>
      </c>
      <c r="I168" s="141"/>
      <c r="J168" s="142">
        <f>ROUND(I168*H168,2)</f>
        <v>0</v>
      </c>
      <c r="K168" s="138" t="s">
        <v>168</v>
      </c>
      <c r="L168" s="31"/>
      <c r="M168" s="143" t="s">
        <v>1</v>
      </c>
      <c r="N168" s="144" t="s">
        <v>42</v>
      </c>
      <c r="P168" s="145">
        <f>O168*H168</f>
        <v>0</v>
      </c>
      <c r="Q168" s="145">
        <v>0.00026</v>
      </c>
      <c r="R168" s="145">
        <f>Q168*H168</f>
        <v>0.0055899999999999995</v>
      </c>
      <c r="S168" s="145">
        <v>0</v>
      </c>
      <c r="T168" s="146">
        <f>S168*H168</f>
        <v>0</v>
      </c>
      <c r="AR168" s="147" t="s">
        <v>169</v>
      </c>
      <c r="AT168" s="147" t="s">
        <v>164</v>
      </c>
      <c r="AU168" s="147" t="s">
        <v>85</v>
      </c>
      <c r="AY168" s="16" t="s">
        <v>161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81</v>
      </c>
      <c r="BK168" s="148">
        <f>ROUND(I168*H168,2)</f>
        <v>0</v>
      </c>
      <c r="BL168" s="16" t="s">
        <v>169</v>
      </c>
      <c r="BM168" s="147" t="s">
        <v>205</v>
      </c>
    </row>
    <row r="169" spans="2:65" s="1" customFormat="1" ht="24.2" customHeight="1">
      <c r="B169" s="135"/>
      <c r="C169" s="136" t="s">
        <v>178</v>
      </c>
      <c r="D169" s="136" t="s">
        <v>164</v>
      </c>
      <c r="E169" s="137" t="s">
        <v>206</v>
      </c>
      <c r="F169" s="138" t="s">
        <v>207</v>
      </c>
      <c r="G169" s="139" t="s">
        <v>190</v>
      </c>
      <c r="H169" s="140">
        <v>21.5</v>
      </c>
      <c r="I169" s="141"/>
      <c r="J169" s="142">
        <f>ROUND(I169*H169,2)</f>
        <v>0</v>
      </c>
      <c r="K169" s="138" t="s">
        <v>168</v>
      </c>
      <c r="L169" s="31"/>
      <c r="M169" s="143" t="s">
        <v>1</v>
      </c>
      <c r="N169" s="144" t="s">
        <v>42</v>
      </c>
      <c r="P169" s="145">
        <f>O169*H169</f>
        <v>0</v>
      </c>
      <c r="Q169" s="145">
        <v>0.0167</v>
      </c>
      <c r="R169" s="145">
        <f>Q169*H169</f>
        <v>0.35905</v>
      </c>
      <c r="S169" s="145">
        <v>0</v>
      </c>
      <c r="T169" s="146">
        <f>S169*H169</f>
        <v>0</v>
      </c>
      <c r="AR169" s="147" t="s">
        <v>169</v>
      </c>
      <c r="AT169" s="147" t="s">
        <v>164</v>
      </c>
      <c r="AU169" s="147" t="s">
        <v>85</v>
      </c>
      <c r="AY169" s="16" t="s">
        <v>161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6" t="s">
        <v>81</v>
      </c>
      <c r="BK169" s="148">
        <f>ROUND(I169*H169,2)</f>
        <v>0</v>
      </c>
      <c r="BL169" s="16" t="s">
        <v>169</v>
      </c>
      <c r="BM169" s="147" t="s">
        <v>208</v>
      </c>
    </row>
    <row r="170" spans="2:65" s="1" customFormat="1" ht="24.2" customHeight="1">
      <c r="B170" s="135"/>
      <c r="C170" s="136" t="s">
        <v>209</v>
      </c>
      <c r="D170" s="136" t="s">
        <v>164</v>
      </c>
      <c r="E170" s="137" t="s">
        <v>210</v>
      </c>
      <c r="F170" s="138" t="s">
        <v>211</v>
      </c>
      <c r="G170" s="139" t="s">
        <v>190</v>
      </c>
      <c r="H170" s="140">
        <v>21.5</v>
      </c>
      <c r="I170" s="141"/>
      <c r="J170" s="142">
        <f>ROUND(I170*H170,2)</f>
        <v>0</v>
      </c>
      <c r="K170" s="138" t="s">
        <v>168</v>
      </c>
      <c r="L170" s="31"/>
      <c r="M170" s="143" t="s">
        <v>1</v>
      </c>
      <c r="N170" s="144" t="s">
        <v>42</v>
      </c>
      <c r="P170" s="145">
        <f>O170*H170</f>
        <v>0</v>
      </c>
      <c r="Q170" s="145">
        <v>0.0083</v>
      </c>
      <c r="R170" s="145">
        <f>Q170*H170</f>
        <v>0.17845</v>
      </c>
      <c r="S170" s="145">
        <v>0</v>
      </c>
      <c r="T170" s="146">
        <f>S170*H170</f>
        <v>0</v>
      </c>
      <c r="AR170" s="147" t="s">
        <v>169</v>
      </c>
      <c r="AT170" s="147" t="s">
        <v>164</v>
      </c>
      <c r="AU170" s="147" t="s">
        <v>85</v>
      </c>
      <c r="AY170" s="16" t="s">
        <v>161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6" t="s">
        <v>81</v>
      </c>
      <c r="BK170" s="148">
        <f>ROUND(I170*H170,2)</f>
        <v>0</v>
      </c>
      <c r="BL170" s="16" t="s">
        <v>169</v>
      </c>
      <c r="BM170" s="147" t="s">
        <v>212</v>
      </c>
    </row>
    <row r="171" spans="2:65" s="1" customFormat="1" ht="21.75" customHeight="1">
      <c r="B171" s="135"/>
      <c r="C171" s="136" t="s">
        <v>213</v>
      </c>
      <c r="D171" s="136" t="s">
        <v>164</v>
      </c>
      <c r="E171" s="137" t="s">
        <v>214</v>
      </c>
      <c r="F171" s="138" t="s">
        <v>215</v>
      </c>
      <c r="G171" s="139" t="s">
        <v>190</v>
      </c>
      <c r="H171" s="140">
        <v>21.5</v>
      </c>
      <c r="I171" s="141"/>
      <c r="J171" s="142">
        <f>ROUND(I171*H171,2)</f>
        <v>0</v>
      </c>
      <c r="K171" s="138" t="s">
        <v>168</v>
      </c>
      <c r="L171" s="31"/>
      <c r="M171" s="143" t="s">
        <v>1</v>
      </c>
      <c r="N171" s="144" t="s">
        <v>42</v>
      </c>
      <c r="P171" s="145">
        <f>O171*H171</f>
        <v>0</v>
      </c>
      <c r="Q171" s="145">
        <v>0.004</v>
      </c>
      <c r="R171" s="145">
        <f>Q171*H171</f>
        <v>0.08600000000000001</v>
      </c>
      <c r="S171" s="145">
        <v>0</v>
      </c>
      <c r="T171" s="146">
        <f>S171*H171</f>
        <v>0</v>
      </c>
      <c r="AR171" s="147" t="s">
        <v>169</v>
      </c>
      <c r="AT171" s="147" t="s">
        <v>164</v>
      </c>
      <c r="AU171" s="147" t="s">
        <v>85</v>
      </c>
      <c r="AY171" s="16" t="s">
        <v>161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6" t="s">
        <v>81</v>
      </c>
      <c r="BK171" s="148">
        <f>ROUND(I171*H171,2)</f>
        <v>0</v>
      </c>
      <c r="BL171" s="16" t="s">
        <v>169</v>
      </c>
      <c r="BM171" s="147" t="s">
        <v>216</v>
      </c>
    </row>
    <row r="172" spans="2:65" s="1" customFormat="1" ht="24.2" customHeight="1">
      <c r="B172" s="135"/>
      <c r="C172" s="136" t="s">
        <v>217</v>
      </c>
      <c r="D172" s="136" t="s">
        <v>164</v>
      </c>
      <c r="E172" s="137" t="s">
        <v>218</v>
      </c>
      <c r="F172" s="138" t="s">
        <v>219</v>
      </c>
      <c r="G172" s="139" t="s">
        <v>190</v>
      </c>
      <c r="H172" s="140">
        <v>21.5</v>
      </c>
      <c r="I172" s="141"/>
      <c r="J172" s="142">
        <f>ROUND(I172*H172,2)</f>
        <v>0</v>
      </c>
      <c r="K172" s="138" t="s">
        <v>168</v>
      </c>
      <c r="L172" s="31"/>
      <c r="M172" s="143" t="s">
        <v>1</v>
      </c>
      <c r="N172" s="144" t="s">
        <v>42</v>
      </c>
      <c r="P172" s="145">
        <f>O172*H172</f>
        <v>0</v>
      </c>
      <c r="Q172" s="145">
        <v>0.0156</v>
      </c>
      <c r="R172" s="145">
        <f>Q172*H172</f>
        <v>0.3354</v>
      </c>
      <c r="S172" s="145">
        <v>0</v>
      </c>
      <c r="T172" s="146">
        <f>S172*H172</f>
        <v>0</v>
      </c>
      <c r="AR172" s="147" t="s">
        <v>169</v>
      </c>
      <c r="AT172" s="147" t="s">
        <v>164</v>
      </c>
      <c r="AU172" s="147" t="s">
        <v>85</v>
      </c>
      <c r="AY172" s="16" t="s">
        <v>161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6" t="s">
        <v>81</v>
      </c>
      <c r="BK172" s="148">
        <f>ROUND(I172*H172,2)</f>
        <v>0</v>
      </c>
      <c r="BL172" s="16" t="s">
        <v>169</v>
      </c>
      <c r="BM172" s="147" t="s">
        <v>220</v>
      </c>
    </row>
    <row r="173" spans="2:65" s="1" customFormat="1" ht="24.2" customHeight="1">
      <c r="B173" s="135"/>
      <c r="C173" s="136" t="s">
        <v>8</v>
      </c>
      <c r="D173" s="136" t="s">
        <v>164</v>
      </c>
      <c r="E173" s="137" t="s">
        <v>221</v>
      </c>
      <c r="F173" s="138" t="s">
        <v>222</v>
      </c>
      <c r="G173" s="139" t="s">
        <v>190</v>
      </c>
      <c r="H173" s="140">
        <v>43</v>
      </c>
      <c r="I173" s="141"/>
      <c r="J173" s="142">
        <f>ROUND(I173*H173,2)</f>
        <v>0</v>
      </c>
      <c r="K173" s="138" t="s">
        <v>168</v>
      </c>
      <c r="L173" s="31"/>
      <c r="M173" s="143" t="s">
        <v>1</v>
      </c>
      <c r="N173" s="144" t="s">
        <v>42</v>
      </c>
      <c r="P173" s="145">
        <f>O173*H173</f>
        <v>0</v>
      </c>
      <c r="Q173" s="145">
        <v>0.00026</v>
      </c>
      <c r="R173" s="145">
        <f>Q173*H173</f>
        <v>0.011179999999999999</v>
      </c>
      <c r="S173" s="145">
        <v>0</v>
      </c>
      <c r="T173" s="146">
        <f>S173*H173</f>
        <v>0</v>
      </c>
      <c r="AR173" s="147" t="s">
        <v>169</v>
      </c>
      <c r="AT173" s="147" t="s">
        <v>164</v>
      </c>
      <c r="AU173" s="147" t="s">
        <v>85</v>
      </c>
      <c r="AY173" s="16" t="s">
        <v>161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81</v>
      </c>
      <c r="BK173" s="148">
        <f>ROUND(I173*H173,2)</f>
        <v>0</v>
      </c>
      <c r="BL173" s="16" t="s">
        <v>169</v>
      </c>
      <c r="BM173" s="147" t="s">
        <v>223</v>
      </c>
    </row>
    <row r="174" spans="2:65" s="1" customFormat="1" ht="24.2" customHeight="1">
      <c r="B174" s="135"/>
      <c r="C174" s="136" t="s">
        <v>224</v>
      </c>
      <c r="D174" s="136" t="s">
        <v>164</v>
      </c>
      <c r="E174" s="137" t="s">
        <v>225</v>
      </c>
      <c r="F174" s="138" t="s">
        <v>226</v>
      </c>
      <c r="G174" s="139" t="s">
        <v>190</v>
      </c>
      <c r="H174" s="140">
        <v>43</v>
      </c>
      <c r="I174" s="141"/>
      <c r="J174" s="142">
        <f>ROUND(I174*H174,2)</f>
        <v>0</v>
      </c>
      <c r="K174" s="138" t="s">
        <v>168</v>
      </c>
      <c r="L174" s="31"/>
      <c r="M174" s="143" t="s">
        <v>1</v>
      </c>
      <c r="N174" s="144" t="s">
        <v>42</v>
      </c>
      <c r="P174" s="145">
        <f>O174*H174</f>
        <v>0</v>
      </c>
      <c r="Q174" s="145">
        <v>0.0167</v>
      </c>
      <c r="R174" s="145">
        <f>Q174*H174</f>
        <v>0.7181</v>
      </c>
      <c r="S174" s="145">
        <v>0</v>
      </c>
      <c r="T174" s="146">
        <f>S174*H174</f>
        <v>0</v>
      </c>
      <c r="AR174" s="147" t="s">
        <v>169</v>
      </c>
      <c r="AT174" s="147" t="s">
        <v>164</v>
      </c>
      <c r="AU174" s="147" t="s">
        <v>85</v>
      </c>
      <c r="AY174" s="16" t="s">
        <v>161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6" t="s">
        <v>81</v>
      </c>
      <c r="BK174" s="148">
        <f>ROUND(I174*H174,2)</f>
        <v>0</v>
      </c>
      <c r="BL174" s="16" t="s">
        <v>169</v>
      </c>
      <c r="BM174" s="147" t="s">
        <v>227</v>
      </c>
    </row>
    <row r="175" spans="2:65" s="1" customFormat="1" ht="24.2" customHeight="1">
      <c r="B175" s="135"/>
      <c r="C175" s="136" t="s">
        <v>228</v>
      </c>
      <c r="D175" s="136" t="s">
        <v>164</v>
      </c>
      <c r="E175" s="137" t="s">
        <v>229</v>
      </c>
      <c r="F175" s="138" t="s">
        <v>230</v>
      </c>
      <c r="G175" s="139" t="s">
        <v>190</v>
      </c>
      <c r="H175" s="140">
        <v>43</v>
      </c>
      <c r="I175" s="141"/>
      <c r="J175" s="142">
        <f>ROUND(I175*H175,2)</f>
        <v>0</v>
      </c>
      <c r="K175" s="138" t="s">
        <v>168</v>
      </c>
      <c r="L175" s="31"/>
      <c r="M175" s="143" t="s">
        <v>1</v>
      </c>
      <c r="N175" s="144" t="s">
        <v>42</v>
      </c>
      <c r="P175" s="145">
        <f>O175*H175</f>
        <v>0</v>
      </c>
      <c r="Q175" s="145">
        <v>0.0083</v>
      </c>
      <c r="R175" s="145">
        <f>Q175*H175</f>
        <v>0.3569</v>
      </c>
      <c r="S175" s="145">
        <v>0</v>
      </c>
      <c r="T175" s="146">
        <f>S175*H175</f>
        <v>0</v>
      </c>
      <c r="AR175" s="147" t="s">
        <v>169</v>
      </c>
      <c r="AT175" s="147" t="s">
        <v>164</v>
      </c>
      <c r="AU175" s="147" t="s">
        <v>85</v>
      </c>
      <c r="AY175" s="16" t="s">
        <v>161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81</v>
      </c>
      <c r="BK175" s="148">
        <f>ROUND(I175*H175,2)</f>
        <v>0</v>
      </c>
      <c r="BL175" s="16" t="s">
        <v>169</v>
      </c>
      <c r="BM175" s="147" t="s">
        <v>231</v>
      </c>
    </row>
    <row r="176" spans="2:65" s="1" customFormat="1" ht="21.75" customHeight="1">
      <c r="B176" s="135"/>
      <c r="C176" s="136" t="s">
        <v>232</v>
      </c>
      <c r="D176" s="136" t="s">
        <v>164</v>
      </c>
      <c r="E176" s="137" t="s">
        <v>233</v>
      </c>
      <c r="F176" s="138" t="s">
        <v>234</v>
      </c>
      <c r="G176" s="139" t="s">
        <v>190</v>
      </c>
      <c r="H176" s="140">
        <v>43</v>
      </c>
      <c r="I176" s="141"/>
      <c r="J176" s="142">
        <f>ROUND(I176*H176,2)</f>
        <v>0</v>
      </c>
      <c r="K176" s="138" t="s">
        <v>168</v>
      </c>
      <c r="L176" s="31"/>
      <c r="M176" s="143" t="s">
        <v>1</v>
      </c>
      <c r="N176" s="144" t="s">
        <v>42</v>
      </c>
      <c r="P176" s="145">
        <f>O176*H176</f>
        <v>0</v>
      </c>
      <c r="Q176" s="145">
        <v>0.00438</v>
      </c>
      <c r="R176" s="145">
        <f>Q176*H176</f>
        <v>0.18834</v>
      </c>
      <c r="S176" s="145">
        <v>0</v>
      </c>
      <c r="T176" s="146">
        <f>S176*H176</f>
        <v>0</v>
      </c>
      <c r="AR176" s="147" t="s">
        <v>169</v>
      </c>
      <c r="AT176" s="147" t="s">
        <v>164</v>
      </c>
      <c r="AU176" s="147" t="s">
        <v>85</v>
      </c>
      <c r="AY176" s="16" t="s">
        <v>161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6" t="s">
        <v>81</v>
      </c>
      <c r="BK176" s="148">
        <f>ROUND(I176*H176,2)</f>
        <v>0</v>
      </c>
      <c r="BL176" s="16" t="s">
        <v>169</v>
      </c>
      <c r="BM176" s="147" t="s">
        <v>235</v>
      </c>
    </row>
    <row r="177" spans="2:51" s="14" customFormat="1" ht="12">
      <c r="B177" s="177"/>
      <c r="D177" s="150" t="s">
        <v>171</v>
      </c>
      <c r="E177" s="178" t="s">
        <v>1</v>
      </c>
      <c r="F177" s="179" t="s">
        <v>236</v>
      </c>
      <c r="H177" s="178" t="s">
        <v>1</v>
      </c>
      <c r="I177" s="180"/>
      <c r="L177" s="177"/>
      <c r="M177" s="181"/>
      <c r="T177" s="182"/>
      <c r="AT177" s="178" t="s">
        <v>171</v>
      </c>
      <c r="AU177" s="178" t="s">
        <v>85</v>
      </c>
      <c r="AV177" s="14" t="s">
        <v>81</v>
      </c>
      <c r="AW177" s="14" t="s">
        <v>32</v>
      </c>
      <c r="AX177" s="14" t="s">
        <v>77</v>
      </c>
      <c r="AY177" s="178" t="s">
        <v>161</v>
      </c>
    </row>
    <row r="178" spans="2:51" s="12" customFormat="1" ht="12">
      <c r="B178" s="149"/>
      <c r="D178" s="150" t="s">
        <v>171</v>
      </c>
      <c r="E178" s="151" t="s">
        <v>1</v>
      </c>
      <c r="F178" s="152" t="s">
        <v>237</v>
      </c>
      <c r="H178" s="153">
        <v>43</v>
      </c>
      <c r="I178" s="154"/>
      <c r="L178" s="149"/>
      <c r="M178" s="155"/>
      <c r="T178" s="156"/>
      <c r="AT178" s="151" t="s">
        <v>171</v>
      </c>
      <c r="AU178" s="151" t="s">
        <v>85</v>
      </c>
      <c r="AV178" s="12" t="s">
        <v>85</v>
      </c>
      <c r="AW178" s="12" t="s">
        <v>32</v>
      </c>
      <c r="AX178" s="12" t="s">
        <v>77</v>
      </c>
      <c r="AY178" s="151" t="s">
        <v>161</v>
      </c>
    </row>
    <row r="179" spans="2:51" s="13" customFormat="1" ht="12">
      <c r="B179" s="157"/>
      <c r="D179" s="150" t="s">
        <v>171</v>
      </c>
      <c r="E179" s="158" t="s">
        <v>1</v>
      </c>
      <c r="F179" s="159" t="s">
        <v>174</v>
      </c>
      <c r="H179" s="160">
        <v>43</v>
      </c>
      <c r="I179" s="161"/>
      <c r="L179" s="157"/>
      <c r="M179" s="162"/>
      <c r="T179" s="163"/>
      <c r="AT179" s="158" t="s">
        <v>171</v>
      </c>
      <c r="AU179" s="158" t="s">
        <v>85</v>
      </c>
      <c r="AV179" s="13" t="s">
        <v>169</v>
      </c>
      <c r="AW179" s="13" t="s">
        <v>32</v>
      </c>
      <c r="AX179" s="13" t="s">
        <v>81</v>
      </c>
      <c r="AY179" s="158" t="s">
        <v>161</v>
      </c>
    </row>
    <row r="180" spans="2:65" s="1" customFormat="1" ht="16.5" customHeight="1">
      <c r="B180" s="135"/>
      <c r="C180" s="136" t="s">
        <v>238</v>
      </c>
      <c r="D180" s="136" t="s">
        <v>164</v>
      </c>
      <c r="E180" s="137" t="s">
        <v>239</v>
      </c>
      <c r="F180" s="138" t="s">
        <v>240</v>
      </c>
      <c r="G180" s="139" t="s">
        <v>190</v>
      </c>
      <c r="H180" s="140">
        <v>43</v>
      </c>
      <c r="I180" s="141"/>
      <c r="J180" s="142">
        <f>ROUND(I180*H180,2)</f>
        <v>0</v>
      </c>
      <c r="K180" s="138" t="s">
        <v>168</v>
      </c>
      <c r="L180" s="31"/>
      <c r="M180" s="143" t="s">
        <v>1</v>
      </c>
      <c r="N180" s="144" t="s">
        <v>42</v>
      </c>
      <c r="P180" s="145">
        <f>O180*H180</f>
        <v>0</v>
      </c>
      <c r="Q180" s="145">
        <v>0.004</v>
      </c>
      <c r="R180" s="145">
        <f>Q180*H180</f>
        <v>0.17200000000000001</v>
      </c>
      <c r="S180" s="145">
        <v>0</v>
      </c>
      <c r="T180" s="146">
        <f>S180*H180</f>
        <v>0</v>
      </c>
      <c r="AR180" s="147" t="s">
        <v>169</v>
      </c>
      <c r="AT180" s="147" t="s">
        <v>164</v>
      </c>
      <c r="AU180" s="147" t="s">
        <v>85</v>
      </c>
      <c r="AY180" s="16" t="s">
        <v>161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81</v>
      </c>
      <c r="BK180" s="148">
        <f>ROUND(I180*H180,2)</f>
        <v>0</v>
      </c>
      <c r="BL180" s="16" t="s">
        <v>169</v>
      </c>
      <c r="BM180" s="147" t="s">
        <v>241</v>
      </c>
    </row>
    <row r="181" spans="2:65" s="1" customFormat="1" ht="21.75" customHeight="1">
      <c r="B181" s="135"/>
      <c r="C181" s="136" t="s">
        <v>242</v>
      </c>
      <c r="D181" s="136" t="s">
        <v>164</v>
      </c>
      <c r="E181" s="137" t="s">
        <v>243</v>
      </c>
      <c r="F181" s="138" t="s">
        <v>244</v>
      </c>
      <c r="G181" s="139" t="s">
        <v>190</v>
      </c>
      <c r="H181" s="140">
        <v>1.17</v>
      </c>
      <c r="I181" s="141"/>
      <c r="J181" s="142">
        <f>ROUND(I181*H181,2)</f>
        <v>0</v>
      </c>
      <c r="K181" s="138" t="s">
        <v>168</v>
      </c>
      <c r="L181" s="31"/>
      <c r="M181" s="143" t="s">
        <v>1</v>
      </c>
      <c r="N181" s="144" t="s">
        <v>42</v>
      </c>
      <c r="P181" s="145">
        <f>O181*H181</f>
        <v>0</v>
      </c>
      <c r="Q181" s="145">
        <v>0.04063</v>
      </c>
      <c r="R181" s="145">
        <f>Q181*H181</f>
        <v>0.0475371</v>
      </c>
      <c r="S181" s="145">
        <v>0</v>
      </c>
      <c r="T181" s="146">
        <f>S181*H181</f>
        <v>0</v>
      </c>
      <c r="AR181" s="147" t="s">
        <v>169</v>
      </c>
      <c r="AT181" s="147" t="s">
        <v>164</v>
      </c>
      <c r="AU181" s="147" t="s">
        <v>85</v>
      </c>
      <c r="AY181" s="16" t="s">
        <v>161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6" t="s">
        <v>81</v>
      </c>
      <c r="BK181" s="148">
        <f>ROUND(I181*H181,2)</f>
        <v>0</v>
      </c>
      <c r="BL181" s="16" t="s">
        <v>169</v>
      </c>
      <c r="BM181" s="147" t="s">
        <v>245</v>
      </c>
    </row>
    <row r="182" spans="2:51" s="14" customFormat="1" ht="12">
      <c r="B182" s="177"/>
      <c r="D182" s="150" t="s">
        <v>171</v>
      </c>
      <c r="E182" s="178" t="s">
        <v>1</v>
      </c>
      <c r="F182" s="179" t="s">
        <v>246</v>
      </c>
      <c r="H182" s="178" t="s">
        <v>1</v>
      </c>
      <c r="I182" s="180"/>
      <c r="L182" s="177"/>
      <c r="M182" s="181"/>
      <c r="T182" s="182"/>
      <c r="AT182" s="178" t="s">
        <v>171</v>
      </c>
      <c r="AU182" s="178" t="s">
        <v>85</v>
      </c>
      <c r="AV182" s="14" t="s">
        <v>81</v>
      </c>
      <c r="AW182" s="14" t="s">
        <v>32</v>
      </c>
      <c r="AX182" s="14" t="s">
        <v>77</v>
      </c>
      <c r="AY182" s="178" t="s">
        <v>161</v>
      </c>
    </row>
    <row r="183" spans="2:51" s="12" customFormat="1" ht="12">
      <c r="B183" s="149"/>
      <c r="D183" s="150" t="s">
        <v>171</v>
      </c>
      <c r="E183" s="151" t="s">
        <v>1</v>
      </c>
      <c r="F183" s="152" t="s">
        <v>247</v>
      </c>
      <c r="H183" s="153">
        <v>7.8</v>
      </c>
      <c r="I183" s="154"/>
      <c r="L183" s="149"/>
      <c r="M183" s="155"/>
      <c r="T183" s="156"/>
      <c r="AT183" s="151" t="s">
        <v>171</v>
      </c>
      <c r="AU183" s="151" t="s">
        <v>85</v>
      </c>
      <c r="AV183" s="12" t="s">
        <v>85</v>
      </c>
      <c r="AW183" s="12" t="s">
        <v>32</v>
      </c>
      <c r="AX183" s="12" t="s">
        <v>77</v>
      </c>
      <c r="AY183" s="151" t="s">
        <v>161</v>
      </c>
    </row>
    <row r="184" spans="2:51" s="13" customFormat="1" ht="12">
      <c r="B184" s="157"/>
      <c r="D184" s="150" t="s">
        <v>171</v>
      </c>
      <c r="E184" s="158" t="s">
        <v>1</v>
      </c>
      <c r="F184" s="159" t="s">
        <v>174</v>
      </c>
      <c r="H184" s="160">
        <v>7.8</v>
      </c>
      <c r="I184" s="161"/>
      <c r="L184" s="157"/>
      <c r="M184" s="162"/>
      <c r="T184" s="163"/>
      <c r="AT184" s="158" t="s">
        <v>171</v>
      </c>
      <c r="AU184" s="158" t="s">
        <v>85</v>
      </c>
      <c r="AV184" s="13" t="s">
        <v>169</v>
      </c>
      <c r="AW184" s="13" t="s">
        <v>32</v>
      </c>
      <c r="AX184" s="13" t="s">
        <v>81</v>
      </c>
      <c r="AY184" s="158" t="s">
        <v>161</v>
      </c>
    </row>
    <row r="185" spans="2:51" s="12" customFormat="1" ht="12">
      <c r="B185" s="149"/>
      <c r="D185" s="150" t="s">
        <v>171</v>
      </c>
      <c r="F185" s="152" t="s">
        <v>248</v>
      </c>
      <c r="H185" s="153">
        <v>1.17</v>
      </c>
      <c r="I185" s="154"/>
      <c r="L185" s="149"/>
      <c r="M185" s="155"/>
      <c r="T185" s="156"/>
      <c r="AT185" s="151" t="s">
        <v>171</v>
      </c>
      <c r="AU185" s="151" t="s">
        <v>85</v>
      </c>
      <c r="AV185" s="12" t="s">
        <v>85</v>
      </c>
      <c r="AW185" s="12" t="s">
        <v>3</v>
      </c>
      <c r="AX185" s="12" t="s">
        <v>81</v>
      </c>
      <c r="AY185" s="151" t="s">
        <v>161</v>
      </c>
    </row>
    <row r="186" spans="2:65" s="1" customFormat="1" ht="24.2" customHeight="1">
      <c r="B186" s="135"/>
      <c r="C186" s="136" t="s">
        <v>249</v>
      </c>
      <c r="D186" s="136" t="s">
        <v>164</v>
      </c>
      <c r="E186" s="137" t="s">
        <v>250</v>
      </c>
      <c r="F186" s="138" t="s">
        <v>251</v>
      </c>
      <c r="G186" s="139" t="s">
        <v>190</v>
      </c>
      <c r="H186" s="140">
        <v>65</v>
      </c>
      <c r="I186" s="141"/>
      <c r="J186" s="142">
        <f>ROUND(I186*H186,2)</f>
        <v>0</v>
      </c>
      <c r="K186" s="138" t="s">
        <v>168</v>
      </c>
      <c r="L186" s="31"/>
      <c r="M186" s="143" t="s">
        <v>1</v>
      </c>
      <c r="N186" s="144" t="s">
        <v>42</v>
      </c>
      <c r="P186" s="145">
        <f>O186*H186</f>
        <v>0</v>
      </c>
      <c r="Q186" s="145">
        <v>0.0156</v>
      </c>
      <c r="R186" s="145">
        <f>Q186*H186</f>
        <v>1.014</v>
      </c>
      <c r="S186" s="145">
        <v>0</v>
      </c>
      <c r="T186" s="146">
        <f>S186*H186</f>
        <v>0</v>
      </c>
      <c r="AR186" s="147" t="s">
        <v>169</v>
      </c>
      <c r="AT186" s="147" t="s">
        <v>164</v>
      </c>
      <c r="AU186" s="147" t="s">
        <v>85</v>
      </c>
      <c r="AY186" s="16" t="s">
        <v>161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6" t="s">
        <v>81</v>
      </c>
      <c r="BK186" s="148">
        <f>ROUND(I186*H186,2)</f>
        <v>0</v>
      </c>
      <c r="BL186" s="16" t="s">
        <v>169</v>
      </c>
      <c r="BM186" s="147" t="s">
        <v>252</v>
      </c>
    </row>
    <row r="187" spans="2:65" s="1" customFormat="1" ht="24.2" customHeight="1">
      <c r="B187" s="135"/>
      <c r="C187" s="136" t="s">
        <v>253</v>
      </c>
      <c r="D187" s="136" t="s">
        <v>164</v>
      </c>
      <c r="E187" s="137" t="s">
        <v>254</v>
      </c>
      <c r="F187" s="138" t="s">
        <v>255</v>
      </c>
      <c r="G187" s="139" t="s">
        <v>256</v>
      </c>
      <c r="H187" s="140">
        <v>0.2</v>
      </c>
      <c r="I187" s="141"/>
      <c r="J187" s="142">
        <f>ROUND(I187*H187,2)</f>
        <v>0</v>
      </c>
      <c r="K187" s="138" t="s">
        <v>168</v>
      </c>
      <c r="L187" s="31"/>
      <c r="M187" s="143" t="s">
        <v>1</v>
      </c>
      <c r="N187" s="144" t="s">
        <v>42</v>
      </c>
      <c r="P187" s="145">
        <f>O187*H187</f>
        <v>0</v>
      </c>
      <c r="Q187" s="145">
        <v>2.30102</v>
      </c>
      <c r="R187" s="145">
        <f>Q187*H187</f>
        <v>0.460204</v>
      </c>
      <c r="S187" s="145">
        <v>0</v>
      </c>
      <c r="T187" s="146">
        <f>S187*H187</f>
        <v>0</v>
      </c>
      <c r="AR187" s="147" t="s">
        <v>169</v>
      </c>
      <c r="AT187" s="147" t="s">
        <v>164</v>
      </c>
      <c r="AU187" s="147" t="s">
        <v>85</v>
      </c>
      <c r="AY187" s="16" t="s">
        <v>161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6" t="s">
        <v>81</v>
      </c>
      <c r="BK187" s="148">
        <f>ROUND(I187*H187,2)</f>
        <v>0</v>
      </c>
      <c r="BL187" s="16" t="s">
        <v>169</v>
      </c>
      <c r="BM187" s="147" t="s">
        <v>257</v>
      </c>
    </row>
    <row r="188" spans="2:51" s="14" customFormat="1" ht="12">
      <c r="B188" s="177"/>
      <c r="D188" s="150" t="s">
        <v>171</v>
      </c>
      <c r="E188" s="178" t="s">
        <v>1</v>
      </c>
      <c r="F188" s="179" t="s">
        <v>258</v>
      </c>
      <c r="H188" s="178" t="s">
        <v>1</v>
      </c>
      <c r="I188" s="180"/>
      <c r="L188" s="177"/>
      <c r="M188" s="181"/>
      <c r="T188" s="182"/>
      <c r="AT188" s="178" t="s">
        <v>171</v>
      </c>
      <c r="AU188" s="178" t="s">
        <v>85</v>
      </c>
      <c r="AV188" s="14" t="s">
        <v>81</v>
      </c>
      <c r="AW188" s="14" t="s">
        <v>32</v>
      </c>
      <c r="AX188" s="14" t="s">
        <v>77</v>
      </c>
      <c r="AY188" s="178" t="s">
        <v>161</v>
      </c>
    </row>
    <row r="189" spans="2:51" s="12" customFormat="1" ht="12">
      <c r="B189" s="149"/>
      <c r="D189" s="150" t="s">
        <v>171</v>
      </c>
      <c r="E189" s="151" t="s">
        <v>1</v>
      </c>
      <c r="F189" s="152" t="s">
        <v>259</v>
      </c>
      <c r="H189" s="153">
        <v>0.2</v>
      </c>
      <c r="I189" s="154"/>
      <c r="L189" s="149"/>
      <c r="M189" s="155"/>
      <c r="T189" s="156"/>
      <c r="AT189" s="151" t="s">
        <v>171</v>
      </c>
      <c r="AU189" s="151" t="s">
        <v>85</v>
      </c>
      <c r="AV189" s="12" t="s">
        <v>85</v>
      </c>
      <c r="AW189" s="12" t="s">
        <v>32</v>
      </c>
      <c r="AX189" s="12" t="s">
        <v>77</v>
      </c>
      <c r="AY189" s="151" t="s">
        <v>161</v>
      </c>
    </row>
    <row r="190" spans="2:51" s="13" customFormat="1" ht="12">
      <c r="B190" s="157"/>
      <c r="D190" s="150" t="s">
        <v>171</v>
      </c>
      <c r="E190" s="158" t="s">
        <v>1</v>
      </c>
      <c r="F190" s="159" t="s">
        <v>174</v>
      </c>
      <c r="H190" s="160">
        <v>0.2</v>
      </c>
      <c r="I190" s="161"/>
      <c r="L190" s="157"/>
      <c r="M190" s="162"/>
      <c r="T190" s="163"/>
      <c r="AT190" s="158" t="s">
        <v>171</v>
      </c>
      <c r="AU190" s="158" t="s">
        <v>85</v>
      </c>
      <c r="AV190" s="13" t="s">
        <v>169</v>
      </c>
      <c r="AW190" s="13" t="s">
        <v>32</v>
      </c>
      <c r="AX190" s="13" t="s">
        <v>81</v>
      </c>
      <c r="AY190" s="158" t="s">
        <v>161</v>
      </c>
    </row>
    <row r="191" spans="2:65" s="1" customFormat="1" ht="24.2" customHeight="1">
      <c r="B191" s="135"/>
      <c r="C191" s="136" t="s">
        <v>260</v>
      </c>
      <c r="D191" s="136" t="s">
        <v>164</v>
      </c>
      <c r="E191" s="137" t="s">
        <v>261</v>
      </c>
      <c r="F191" s="138" t="s">
        <v>262</v>
      </c>
      <c r="G191" s="139" t="s">
        <v>190</v>
      </c>
      <c r="H191" s="140">
        <v>21.5</v>
      </c>
      <c r="I191" s="141"/>
      <c r="J191" s="142">
        <f>ROUND(I191*H191,2)</f>
        <v>0</v>
      </c>
      <c r="K191" s="138" t="s">
        <v>168</v>
      </c>
      <c r="L191" s="31"/>
      <c r="M191" s="143" t="s">
        <v>1</v>
      </c>
      <c r="N191" s="144" t="s">
        <v>42</v>
      </c>
      <c r="P191" s="145">
        <f>O191*H191</f>
        <v>0</v>
      </c>
      <c r="Q191" s="145">
        <v>0.063</v>
      </c>
      <c r="R191" s="145">
        <f>Q191*H191</f>
        <v>1.3545</v>
      </c>
      <c r="S191" s="145">
        <v>0</v>
      </c>
      <c r="T191" s="146">
        <f>S191*H191</f>
        <v>0</v>
      </c>
      <c r="AR191" s="147" t="s">
        <v>169</v>
      </c>
      <c r="AT191" s="147" t="s">
        <v>164</v>
      </c>
      <c r="AU191" s="147" t="s">
        <v>85</v>
      </c>
      <c r="AY191" s="16" t="s">
        <v>161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6" t="s">
        <v>81</v>
      </c>
      <c r="BK191" s="148">
        <f>ROUND(I191*H191,2)</f>
        <v>0</v>
      </c>
      <c r="BL191" s="16" t="s">
        <v>169</v>
      </c>
      <c r="BM191" s="147" t="s">
        <v>263</v>
      </c>
    </row>
    <row r="192" spans="2:63" s="11" customFormat="1" ht="22.9" customHeight="1">
      <c r="B192" s="123"/>
      <c r="D192" s="124" t="s">
        <v>76</v>
      </c>
      <c r="E192" s="133" t="s">
        <v>209</v>
      </c>
      <c r="F192" s="133" t="s">
        <v>264</v>
      </c>
      <c r="I192" s="126"/>
      <c r="J192" s="134">
        <f>BK192</f>
        <v>0</v>
      </c>
      <c r="L192" s="123"/>
      <c r="M192" s="128"/>
      <c r="P192" s="129">
        <f>SUM(P193:P225)</f>
        <v>0</v>
      </c>
      <c r="R192" s="129">
        <f>SUM(R193:R225)</f>
        <v>0.003655</v>
      </c>
      <c r="T192" s="130">
        <f>SUM(T193:T225)</f>
        <v>12.9264</v>
      </c>
      <c r="AR192" s="124" t="s">
        <v>81</v>
      </c>
      <c r="AT192" s="131" t="s">
        <v>76</v>
      </c>
      <c r="AU192" s="131" t="s">
        <v>81</v>
      </c>
      <c r="AY192" s="124" t="s">
        <v>161</v>
      </c>
      <c r="BK192" s="132">
        <f>SUM(BK193:BK225)</f>
        <v>0</v>
      </c>
    </row>
    <row r="193" spans="2:65" s="1" customFormat="1" ht="33" customHeight="1">
      <c r="B193" s="135"/>
      <c r="C193" s="136" t="s">
        <v>7</v>
      </c>
      <c r="D193" s="136" t="s">
        <v>164</v>
      </c>
      <c r="E193" s="137" t="s">
        <v>265</v>
      </c>
      <c r="F193" s="138" t="s">
        <v>266</v>
      </c>
      <c r="G193" s="139" t="s">
        <v>190</v>
      </c>
      <c r="H193" s="140">
        <v>21.5</v>
      </c>
      <c r="I193" s="141"/>
      <c r="J193" s="142">
        <f>ROUND(I193*H193,2)</f>
        <v>0</v>
      </c>
      <c r="K193" s="138" t="s">
        <v>168</v>
      </c>
      <c r="L193" s="31"/>
      <c r="M193" s="143" t="s">
        <v>1</v>
      </c>
      <c r="N193" s="144" t="s">
        <v>42</v>
      </c>
      <c r="P193" s="145">
        <f>O193*H193</f>
        <v>0</v>
      </c>
      <c r="Q193" s="145">
        <v>0.00013</v>
      </c>
      <c r="R193" s="145">
        <f>Q193*H193</f>
        <v>0.0027949999999999997</v>
      </c>
      <c r="S193" s="145">
        <v>0</v>
      </c>
      <c r="T193" s="146">
        <f>S193*H193</f>
        <v>0</v>
      </c>
      <c r="AR193" s="147" t="s">
        <v>169</v>
      </c>
      <c r="AT193" s="147" t="s">
        <v>164</v>
      </c>
      <c r="AU193" s="147" t="s">
        <v>85</v>
      </c>
      <c r="AY193" s="16" t="s">
        <v>161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6" t="s">
        <v>81</v>
      </c>
      <c r="BK193" s="148">
        <f>ROUND(I193*H193,2)</f>
        <v>0</v>
      </c>
      <c r="BL193" s="16" t="s">
        <v>169</v>
      </c>
      <c r="BM193" s="147" t="s">
        <v>267</v>
      </c>
    </row>
    <row r="194" spans="2:65" s="1" customFormat="1" ht="24.2" customHeight="1">
      <c r="B194" s="135"/>
      <c r="C194" s="136" t="s">
        <v>268</v>
      </c>
      <c r="D194" s="136" t="s">
        <v>164</v>
      </c>
      <c r="E194" s="137" t="s">
        <v>269</v>
      </c>
      <c r="F194" s="138" t="s">
        <v>270</v>
      </c>
      <c r="G194" s="139" t="s">
        <v>190</v>
      </c>
      <c r="H194" s="140">
        <v>21.5</v>
      </c>
      <c r="I194" s="141"/>
      <c r="J194" s="142">
        <f>ROUND(I194*H194,2)</f>
        <v>0</v>
      </c>
      <c r="K194" s="138" t="s">
        <v>168</v>
      </c>
      <c r="L194" s="31"/>
      <c r="M194" s="143" t="s">
        <v>1</v>
      </c>
      <c r="N194" s="144" t="s">
        <v>42</v>
      </c>
      <c r="P194" s="145">
        <f>O194*H194</f>
        <v>0</v>
      </c>
      <c r="Q194" s="145">
        <v>4E-05</v>
      </c>
      <c r="R194" s="145">
        <f>Q194*H194</f>
        <v>0.0008600000000000001</v>
      </c>
      <c r="S194" s="145">
        <v>0</v>
      </c>
      <c r="T194" s="146">
        <f>S194*H194</f>
        <v>0</v>
      </c>
      <c r="AR194" s="147" t="s">
        <v>169</v>
      </c>
      <c r="AT194" s="147" t="s">
        <v>164</v>
      </c>
      <c r="AU194" s="147" t="s">
        <v>85</v>
      </c>
      <c r="AY194" s="16" t="s">
        <v>161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6" t="s">
        <v>81</v>
      </c>
      <c r="BK194" s="148">
        <f>ROUND(I194*H194,2)</f>
        <v>0</v>
      </c>
      <c r="BL194" s="16" t="s">
        <v>169</v>
      </c>
      <c r="BM194" s="147" t="s">
        <v>271</v>
      </c>
    </row>
    <row r="195" spans="2:65" s="1" customFormat="1" ht="16.5" customHeight="1">
      <c r="B195" s="135"/>
      <c r="C195" s="136" t="s">
        <v>272</v>
      </c>
      <c r="D195" s="136" t="s">
        <v>164</v>
      </c>
      <c r="E195" s="137" t="s">
        <v>273</v>
      </c>
      <c r="F195" s="138" t="s">
        <v>274</v>
      </c>
      <c r="G195" s="139" t="s">
        <v>190</v>
      </c>
      <c r="H195" s="140">
        <v>4000</v>
      </c>
      <c r="I195" s="141"/>
      <c r="J195" s="142">
        <f>ROUND(I195*H195,2)</f>
        <v>0</v>
      </c>
      <c r="K195" s="138" t="s">
        <v>168</v>
      </c>
      <c r="L195" s="31"/>
      <c r="M195" s="143" t="s">
        <v>1</v>
      </c>
      <c r="N195" s="144" t="s">
        <v>42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169</v>
      </c>
      <c r="AT195" s="147" t="s">
        <v>164</v>
      </c>
      <c r="AU195" s="147" t="s">
        <v>85</v>
      </c>
      <c r="AY195" s="16" t="s">
        <v>161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6" t="s">
        <v>81</v>
      </c>
      <c r="BK195" s="148">
        <f>ROUND(I195*H195,2)</f>
        <v>0</v>
      </c>
      <c r="BL195" s="16" t="s">
        <v>169</v>
      </c>
      <c r="BM195" s="147" t="s">
        <v>275</v>
      </c>
    </row>
    <row r="196" spans="2:51" s="14" customFormat="1" ht="12">
      <c r="B196" s="177"/>
      <c r="D196" s="150" t="s">
        <v>171</v>
      </c>
      <c r="E196" s="178" t="s">
        <v>1</v>
      </c>
      <c r="F196" s="179" t="s">
        <v>276</v>
      </c>
      <c r="H196" s="178" t="s">
        <v>1</v>
      </c>
      <c r="I196" s="180"/>
      <c r="L196" s="177"/>
      <c r="M196" s="181"/>
      <c r="T196" s="182"/>
      <c r="AT196" s="178" t="s">
        <v>171</v>
      </c>
      <c r="AU196" s="178" t="s">
        <v>85</v>
      </c>
      <c r="AV196" s="14" t="s">
        <v>81</v>
      </c>
      <c r="AW196" s="14" t="s">
        <v>32</v>
      </c>
      <c r="AX196" s="14" t="s">
        <v>77</v>
      </c>
      <c r="AY196" s="178" t="s">
        <v>161</v>
      </c>
    </row>
    <row r="197" spans="2:51" s="12" customFormat="1" ht="12">
      <c r="B197" s="149"/>
      <c r="D197" s="150" t="s">
        <v>171</v>
      </c>
      <c r="E197" s="151" t="s">
        <v>1</v>
      </c>
      <c r="F197" s="152" t="s">
        <v>277</v>
      </c>
      <c r="H197" s="153">
        <v>4000</v>
      </c>
      <c r="I197" s="154"/>
      <c r="L197" s="149"/>
      <c r="M197" s="155"/>
      <c r="T197" s="156"/>
      <c r="AT197" s="151" t="s">
        <v>171</v>
      </c>
      <c r="AU197" s="151" t="s">
        <v>85</v>
      </c>
      <c r="AV197" s="12" t="s">
        <v>85</v>
      </c>
      <c r="AW197" s="12" t="s">
        <v>32</v>
      </c>
      <c r="AX197" s="12" t="s">
        <v>77</v>
      </c>
      <c r="AY197" s="151" t="s">
        <v>161</v>
      </c>
    </row>
    <row r="198" spans="2:51" s="13" customFormat="1" ht="12">
      <c r="B198" s="157"/>
      <c r="D198" s="150" t="s">
        <v>171</v>
      </c>
      <c r="E198" s="158" t="s">
        <v>1</v>
      </c>
      <c r="F198" s="159" t="s">
        <v>174</v>
      </c>
      <c r="H198" s="160">
        <v>4000</v>
      </c>
      <c r="I198" s="161"/>
      <c r="L198" s="157"/>
      <c r="M198" s="162"/>
      <c r="T198" s="163"/>
      <c r="AT198" s="158" t="s">
        <v>171</v>
      </c>
      <c r="AU198" s="158" t="s">
        <v>85</v>
      </c>
      <c r="AV198" s="13" t="s">
        <v>169</v>
      </c>
      <c r="AW198" s="13" t="s">
        <v>32</v>
      </c>
      <c r="AX198" s="13" t="s">
        <v>81</v>
      </c>
      <c r="AY198" s="158" t="s">
        <v>161</v>
      </c>
    </row>
    <row r="199" spans="2:65" s="1" customFormat="1" ht="24.2" customHeight="1">
      <c r="B199" s="135"/>
      <c r="C199" s="136" t="s">
        <v>278</v>
      </c>
      <c r="D199" s="136" t="s">
        <v>164</v>
      </c>
      <c r="E199" s="137" t="s">
        <v>279</v>
      </c>
      <c r="F199" s="138" t="s">
        <v>280</v>
      </c>
      <c r="G199" s="139" t="s">
        <v>190</v>
      </c>
      <c r="H199" s="140">
        <v>26.35</v>
      </c>
      <c r="I199" s="141"/>
      <c r="J199" s="142">
        <f>ROUND(I199*H199,2)</f>
        <v>0</v>
      </c>
      <c r="K199" s="138" t="s">
        <v>168</v>
      </c>
      <c r="L199" s="31"/>
      <c r="M199" s="143" t="s">
        <v>1</v>
      </c>
      <c r="N199" s="144" t="s">
        <v>42</v>
      </c>
      <c r="P199" s="145">
        <f>O199*H199</f>
        <v>0</v>
      </c>
      <c r="Q199" s="145">
        <v>0</v>
      </c>
      <c r="R199" s="145">
        <f>Q199*H199</f>
        <v>0</v>
      </c>
      <c r="S199" s="145">
        <v>0.18099999999999997</v>
      </c>
      <c r="T199" s="146">
        <f>S199*H199</f>
        <v>4.769349999999999</v>
      </c>
      <c r="AR199" s="147" t="s">
        <v>169</v>
      </c>
      <c r="AT199" s="147" t="s">
        <v>164</v>
      </c>
      <c r="AU199" s="147" t="s">
        <v>85</v>
      </c>
      <c r="AY199" s="16" t="s">
        <v>161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81</v>
      </c>
      <c r="BK199" s="148">
        <f>ROUND(I199*H199,2)</f>
        <v>0</v>
      </c>
      <c r="BL199" s="16" t="s">
        <v>169</v>
      </c>
      <c r="BM199" s="147" t="s">
        <v>281</v>
      </c>
    </row>
    <row r="200" spans="2:51" s="14" customFormat="1" ht="12">
      <c r="B200" s="177"/>
      <c r="D200" s="150" t="s">
        <v>171</v>
      </c>
      <c r="E200" s="178" t="s">
        <v>1</v>
      </c>
      <c r="F200" s="179" t="s">
        <v>282</v>
      </c>
      <c r="H200" s="178" t="s">
        <v>1</v>
      </c>
      <c r="I200" s="180"/>
      <c r="L200" s="177"/>
      <c r="M200" s="181"/>
      <c r="T200" s="182"/>
      <c r="AT200" s="178" t="s">
        <v>171</v>
      </c>
      <c r="AU200" s="178" t="s">
        <v>85</v>
      </c>
      <c r="AV200" s="14" t="s">
        <v>81</v>
      </c>
      <c r="AW200" s="14" t="s">
        <v>32</v>
      </c>
      <c r="AX200" s="14" t="s">
        <v>77</v>
      </c>
      <c r="AY200" s="178" t="s">
        <v>161</v>
      </c>
    </row>
    <row r="201" spans="2:51" s="12" customFormat="1" ht="12">
      <c r="B201" s="149"/>
      <c r="D201" s="150" t="s">
        <v>171</v>
      </c>
      <c r="E201" s="151" t="s">
        <v>1</v>
      </c>
      <c r="F201" s="152" t="s">
        <v>268</v>
      </c>
      <c r="H201" s="153">
        <v>22</v>
      </c>
      <c r="I201" s="154"/>
      <c r="L201" s="149"/>
      <c r="M201" s="155"/>
      <c r="T201" s="156"/>
      <c r="AT201" s="151" t="s">
        <v>171</v>
      </c>
      <c r="AU201" s="151" t="s">
        <v>85</v>
      </c>
      <c r="AV201" s="12" t="s">
        <v>85</v>
      </c>
      <c r="AW201" s="12" t="s">
        <v>32</v>
      </c>
      <c r="AX201" s="12" t="s">
        <v>77</v>
      </c>
      <c r="AY201" s="151" t="s">
        <v>161</v>
      </c>
    </row>
    <row r="202" spans="2:51" s="14" customFormat="1" ht="12">
      <c r="B202" s="177"/>
      <c r="D202" s="150" t="s">
        <v>171</v>
      </c>
      <c r="E202" s="178" t="s">
        <v>1</v>
      </c>
      <c r="F202" s="179" t="s">
        <v>283</v>
      </c>
      <c r="H202" s="178" t="s">
        <v>1</v>
      </c>
      <c r="I202" s="180"/>
      <c r="L202" s="177"/>
      <c r="M202" s="181"/>
      <c r="T202" s="182"/>
      <c r="AT202" s="178" t="s">
        <v>171</v>
      </c>
      <c r="AU202" s="178" t="s">
        <v>85</v>
      </c>
      <c r="AV202" s="14" t="s">
        <v>81</v>
      </c>
      <c r="AW202" s="14" t="s">
        <v>32</v>
      </c>
      <c r="AX202" s="14" t="s">
        <v>77</v>
      </c>
      <c r="AY202" s="178" t="s">
        <v>161</v>
      </c>
    </row>
    <row r="203" spans="2:51" s="12" customFormat="1" ht="12">
      <c r="B203" s="149"/>
      <c r="D203" s="150" t="s">
        <v>171</v>
      </c>
      <c r="E203" s="151" t="s">
        <v>1</v>
      </c>
      <c r="F203" s="152" t="s">
        <v>284</v>
      </c>
      <c r="H203" s="153">
        <v>4.35</v>
      </c>
      <c r="I203" s="154"/>
      <c r="L203" s="149"/>
      <c r="M203" s="155"/>
      <c r="T203" s="156"/>
      <c r="AT203" s="151" t="s">
        <v>171</v>
      </c>
      <c r="AU203" s="151" t="s">
        <v>85</v>
      </c>
      <c r="AV203" s="12" t="s">
        <v>85</v>
      </c>
      <c r="AW203" s="12" t="s">
        <v>32</v>
      </c>
      <c r="AX203" s="12" t="s">
        <v>77</v>
      </c>
      <c r="AY203" s="151" t="s">
        <v>161</v>
      </c>
    </row>
    <row r="204" spans="2:51" s="13" customFormat="1" ht="12">
      <c r="B204" s="157"/>
      <c r="D204" s="150" t="s">
        <v>171</v>
      </c>
      <c r="E204" s="158" t="s">
        <v>1</v>
      </c>
      <c r="F204" s="159" t="s">
        <v>174</v>
      </c>
      <c r="H204" s="160">
        <v>26.35</v>
      </c>
      <c r="I204" s="161"/>
      <c r="L204" s="157"/>
      <c r="M204" s="162"/>
      <c r="T204" s="163"/>
      <c r="AT204" s="158" t="s">
        <v>171</v>
      </c>
      <c r="AU204" s="158" t="s">
        <v>85</v>
      </c>
      <c r="AV204" s="13" t="s">
        <v>169</v>
      </c>
      <c r="AW204" s="13" t="s">
        <v>32</v>
      </c>
      <c r="AX204" s="13" t="s">
        <v>81</v>
      </c>
      <c r="AY204" s="158" t="s">
        <v>161</v>
      </c>
    </row>
    <row r="205" spans="2:65" s="1" customFormat="1" ht="24.2" customHeight="1">
      <c r="B205" s="135"/>
      <c r="C205" s="136" t="s">
        <v>285</v>
      </c>
      <c r="D205" s="136" t="s">
        <v>164</v>
      </c>
      <c r="E205" s="137" t="s">
        <v>286</v>
      </c>
      <c r="F205" s="138" t="s">
        <v>287</v>
      </c>
      <c r="G205" s="139" t="s">
        <v>256</v>
      </c>
      <c r="H205" s="140">
        <v>1.835</v>
      </c>
      <c r="I205" s="141"/>
      <c r="J205" s="142">
        <f>ROUND(I205*H205,2)</f>
        <v>0</v>
      </c>
      <c r="K205" s="138" t="s">
        <v>168</v>
      </c>
      <c r="L205" s="31"/>
      <c r="M205" s="143" t="s">
        <v>1</v>
      </c>
      <c r="N205" s="144" t="s">
        <v>42</v>
      </c>
      <c r="P205" s="145">
        <f>O205*H205</f>
        <v>0</v>
      </c>
      <c r="Q205" s="145">
        <v>0</v>
      </c>
      <c r="R205" s="145">
        <f>Q205*H205</f>
        <v>0</v>
      </c>
      <c r="S205" s="145">
        <v>1.95</v>
      </c>
      <c r="T205" s="146">
        <f>S205*H205</f>
        <v>3.5782499999999997</v>
      </c>
      <c r="AR205" s="147" t="s">
        <v>169</v>
      </c>
      <c r="AT205" s="147" t="s">
        <v>164</v>
      </c>
      <c r="AU205" s="147" t="s">
        <v>85</v>
      </c>
      <c r="AY205" s="16" t="s">
        <v>161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81</v>
      </c>
      <c r="BK205" s="148">
        <f>ROUND(I205*H205,2)</f>
        <v>0</v>
      </c>
      <c r="BL205" s="16" t="s">
        <v>169</v>
      </c>
      <c r="BM205" s="147" t="s">
        <v>288</v>
      </c>
    </row>
    <row r="206" spans="2:51" s="14" customFormat="1" ht="12">
      <c r="B206" s="177"/>
      <c r="D206" s="150" t="s">
        <v>171</v>
      </c>
      <c r="E206" s="178" t="s">
        <v>1</v>
      </c>
      <c r="F206" s="179" t="s">
        <v>289</v>
      </c>
      <c r="H206" s="178" t="s">
        <v>1</v>
      </c>
      <c r="I206" s="180"/>
      <c r="L206" s="177"/>
      <c r="M206" s="181"/>
      <c r="T206" s="182"/>
      <c r="AT206" s="178" t="s">
        <v>171</v>
      </c>
      <c r="AU206" s="178" t="s">
        <v>85</v>
      </c>
      <c r="AV206" s="14" t="s">
        <v>81</v>
      </c>
      <c r="AW206" s="14" t="s">
        <v>32</v>
      </c>
      <c r="AX206" s="14" t="s">
        <v>77</v>
      </c>
      <c r="AY206" s="178" t="s">
        <v>161</v>
      </c>
    </row>
    <row r="207" spans="2:51" s="12" customFormat="1" ht="12">
      <c r="B207" s="149"/>
      <c r="D207" s="150" t="s">
        <v>171</v>
      </c>
      <c r="E207" s="151" t="s">
        <v>1</v>
      </c>
      <c r="F207" s="152" t="s">
        <v>290</v>
      </c>
      <c r="H207" s="153">
        <v>1.675</v>
      </c>
      <c r="I207" s="154"/>
      <c r="L207" s="149"/>
      <c r="M207" s="155"/>
      <c r="T207" s="156"/>
      <c r="AT207" s="151" t="s">
        <v>171</v>
      </c>
      <c r="AU207" s="151" t="s">
        <v>85</v>
      </c>
      <c r="AV207" s="12" t="s">
        <v>85</v>
      </c>
      <c r="AW207" s="12" t="s">
        <v>32</v>
      </c>
      <c r="AX207" s="12" t="s">
        <v>77</v>
      </c>
      <c r="AY207" s="151" t="s">
        <v>161</v>
      </c>
    </row>
    <row r="208" spans="2:51" s="14" customFormat="1" ht="12">
      <c r="B208" s="177"/>
      <c r="D208" s="150" t="s">
        <v>171</v>
      </c>
      <c r="E208" s="178" t="s">
        <v>1</v>
      </c>
      <c r="F208" s="179" t="s">
        <v>291</v>
      </c>
      <c r="H208" s="178" t="s">
        <v>1</v>
      </c>
      <c r="I208" s="180"/>
      <c r="L208" s="177"/>
      <c r="M208" s="181"/>
      <c r="T208" s="182"/>
      <c r="AT208" s="178" t="s">
        <v>171</v>
      </c>
      <c r="AU208" s="178" t="s">
        <v>85</v>
      </c>
      <c r="AV208" s="14" t="s">
        <v>81</v>
      </c>
      <c r="AW208" s="14" t="s">
        <v>32</v>
      </c>
      <c r="AX208" s="14" t="s">
        <v>77</v>
      </c>
      <c r="AY208" s="178" t="s">
        <v>161</v>
      </c>
    </row>
    <row r="209" spans="2:51" s="12" customFormat="1" ht="12">
      <c r="B209" s="149"/>
      <c r="D209" s="150" t="s">
        <v>171</v>
      </c>
      <c r="E209" s="151" t="s">
        <v>1</v>
      </c>
      <c r="F209" s="152" t="s">
        <v>292</v>
      </c>
      <c r="H209" s="153">
        <v>0.16</v>
      </c>
      <c r="I209" s="154"/>
      <c r="L209" s="149"/>
      <c r="M209" s="155"/>
      <c r="T209" s="156"/>
      <c r="AT209" s="151" t="s">
        <v>171</v>
      </c>
      <c r="AU209" s="151" t="s">
        <v>85</v>
      </c>
      <c r="AV209" s="12" t="s">
        <v>85</v>
      </c>
      <c r="AW209" s="12" t="s">
        <v>32</v>
      </c>
      <c r="AX209" s="12" t="s">
        <v>77</v>
      </c>
      <c r="AY209" s="151" t="s">
        <v>161</v>
      </c>
    </row>
    <row r="210" spans="2:51" s="13" customFormat="1" ht="12">
      <c r="B210" s="157"/>
      <c r="D210" s="150" t="s">
        <v>171</v>
      </c>
      <c r="E210" s="158" t="s">
        <v>1</v>
      </c>
      <c r="F210" s="159" t="s">
        <v>174</v>
      </c>
      <c r="H210" s="160">
        <v>1.835</v>
      </c>
      <c r="I210" s="161"/>
      <c r="L210" s="157"/>
      <c r="M210" s="162"/>
      <c r="T210" s="163"/>
      <c r="AT210" s="158" t="s">
        <v>171</v>
      </c>
      <c r="AU210" s="158" t="s">
        <v>85</v>
      </c>
      <c r="AV210" s="13" t="s">
        <v>169</v>
      </c>
      <c r="AW210" s="13" t="s">
        <v>32</v>
      </c>
      <c r="AX210" s="13" t="s">
        <v>81</v>
      </c>
      <c r="AY210" s="158" t="s">
        <v>161</v>
      </c>
    </row>
    <row r="211" spans="2:65" s="1" customFormat="1" ht="37.9" customHeight="1">
      <c r="B211" s="135"/>
      <c r="C211" s="136" t="s">
        <v>293</v>
      </c>
      <c r="D211" s="136" t="s">
        <v>164</v>
      </c>
      <c r="E211" s="137" t="s">
        <v>294</v>
      </c>
      <c r="F211" s="138" t="s">
        <v>295</v>
      </c>
      <c r="G211" s="139" t="s">
        <v>256</v>
      </c>
      <c r="H211" s="140">
        <v>1.505</v>
      </c>
      <c r="I211" s="141"/>
      <c r="J211" s="142">
        <f>ROUND(I211*H211,2)</f>
        <v>0</v>
      </c>
      <c r="K211" s="138" t="s">
        <v>168</v>
      </c>
      <c r="L211" s="31"/>
      <c r="M211" s="143" t="s">
        <v>1</v>
      </c>
      <c r="N211" s="144" t="s">
        <v>42</v>
      </c>
      <c r="P211" s="145">
        <f>O211*H211</f>
        <v>0</v>
      </c>
      <c r="Q211" s="145">
        <v>0</v>
      </c>
      <c r="R211" s="145">
        <f>Q211*H211</f>
        <v>0</v>
      </c>
      <c r="S211" s="145">
        <v>2.2</v>
      </c>
      <c r="T211" s="146">
        <f>S211*H211</f>
        <v>3.311</v>
      </c>
      <c r="AR211" s="147" t="s">
        <v>169</v>
      </c>
      <c r="AT211" s="147" t="s">
        <v>164</v>
      </c>
      <c r="AU211" s="147" t="s">
        <v>85</v>
      </c>
      <c r="AY211" s="16" t="s">
        <v>161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81</v>
      </c>
      <c r="BK211" s="148">
        <f>ROUND(I211*H211,2)</f>
        <v>0</v>
      </c>
      <c r="BL211" s="16" t="s">
        <v>169</v>
      </c>
      <c r="BM211" s="147" t="s">
        <v>296</v>
      </c>
    </row>
    <row r="212" spans="2:51" s="14" customFormat="1" ht="12">
      <c r="B212" s="177"/>
      <c r="D212" s="150" t="s">
        <v>171</v>
      </c>
      <c r="E212" s="178" t="s">
        <v>1</v>
      </c>
      <c r="F212" s="179" t="s">
        <v>297</v>
      </c>
      <c r="H212" s="178" t="s">
        <v>1</v>
      </c>
      <c r="I212" s="180"/>
      <c r="L212" s="177"/>
      <c r="M212" s="181"/>
      <c r="T212" s="182"/>
      <c r="AT212" s="178" t="s">
        <v>171</v>
      </c>
      <c r="AU212" s="178" t="s">
        <v>85</v>
      </c>
      <c r="AV212" s="14" t="s">
        <v>81</v>
      </c>
      <c r="AW212" s="14" t="s">
        <v>32</v>
      </c>
      <c r="AX212" s="14" t="s">
        <v>77</v>
      </c>
      <c r="AY212" s="178" t="s">
        <v>161</v>
      </c>
    </row>
    <row r="213" spans="2:51" s="12" customFormat="1" ht="12">
      <c r="B213" s="149"/>
      <c r="D213" s="150" t="s">
        <v>171</v>
      </c>
      <c r="E213" s="151" t="s">
        <v>1</v>
      </c>
      <c r="F213" s="152" t="s">
        <v>298</v>
      </c>
      <c r="H213" s="153">
        <v>1.505</v>
      </c>
      <c r="I213" s="154"/>
      <c r="L213" s="149"/>
      <c r="M213" s="155"/>
      <c r="T213" s="156"/>
      <c r="AT213" s="151" t="s">
        <v>171</v>
      </c>
      <c r="AU213" s="151" t="s">
        <v>85</v>
      </c>
      <c r="AV213" s="12" t="s">
        <v>85</v>
      </c>
      <c r="AW213" s="12" t="s">
        <v>32</v>
      </c>
      <c r="AX213" s="12" t="s">
        <v>77</v>
      </c>
      <c r="AY213" s="151" t="s">
        <v>161</v>
      </c>
    </row>
    <row r="214" spans="2:51" s="13" customFormat="1" ht="12">
      <c r="B214" s="157"/>
      <c r="D214" s="150" t="s">
        <v>171</v>
      </c>
      <c r="E214" s="158" t="s">
        <v>1</v>
      </c>
      <c r="F214" s="159" t="s">
        <v>174</v>
      </c>
      <c r="H214" s="160">
        <v>1.505</v>
      </c>
      <c r="I214" s="161"/>
      <c r="L214" s="157"/>
      <c r="M214" s="162"/>
      <c r="T214" s="163"/>
      <c r="AT214" s="158" t="s">
        <v>171</v>
      </c>
      <c r="AU214" s="158" t="s">
        <v>85</v>
      </c>
      <c r="AV214" s="13" t="s">
        <v>169</v>
      </c>
      <c r="AW214" s="13" t="s">
        <v>32</v>
      </c>
      <c r="AX214" s="13" t="s">
        <v>81</v>
      </c>
      <c r="AY214" s="158" t="s">
        <v>161</v>
      </c>
    </row>
    <row r="215" spans="2:65" s="1" customFormat="1" ht="24.2" customHeight="1">
      <c r="B215" s="135"/>
      <c r="C215" s="136" t="s">
        <v>299</v>
      </c>
      <c r="D215" s="136" t="s">
        <v>164</v>
      </c>
      <c r="E215" s="137" t="s">
        <v>300</v>
      </c>
      <c r="F215" s="138" t="s">
        <v>301</v>
      </c>
      <c r="G215" s="139" t="s">
        <v>190</v>
      </c>
      <c r="H215" s="140">
        <v>20</v>
      </c>
      <c r="I215" s="141"/>
      <c r="J215" s="142">
        <f>ROUND(I215*H215,2)</f>
        <v>0</v>
      </c>
      <c r="K215" s="138" t="s">
        <v>168</v>
      </c>
      <c r="L215" s="31"/>
      <c r="M215" s="143" t="s">
        <v>1</v>
      </c>
      <c r="N215" s="144" t="s">
        <v>42</v>
      </c>
      <c r="P215" s="145">
        <f>O215*H215</f>
        <v>0</v>
      </c>
      <c r="Q215" s="145">
        <v>0</v>
      </c>
      <c r="R215" s="145">
        <f>Q215*H215</f>
        <v>0</v>
      </c>
      <c r="S215" s="145">
        <v>0.035</v>
      </c>
      <c r="T215" s="146">
        <f>S215*H215</f>
        <v>0.7000000000000001</v>
      </c>
      <c r="AR215" s="147" t="s">
        <v>169</v>
      </c>
      <c r="AT215" s="147" t="s">
        <v>164</v>
      </c>
      <c r="AU215" s="147" t="s">
        <v>85</v>
      </c>
      <c r="AY215" s="16" t="s">
        <v>161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81</v>
      </c>
      <c r="BK215" s="148">
        <f>ROUND(I215*H215,2)</f>
        <v>0</v>
      </c>
      <c r="BL215" s="16" t="s">
        <v>169</v>
      </c>
      <c r="BM215" s="147" t="s">
        <v>302</v>
      </c>
    </row>
    <row r="216" spans="2:65" s="1" customFormat="1" ht="21.75" customHeight="1">
      <c r="B216" s="135"/>
      <c r="C216" s="136" t="s">
        <v>303</v>
      </c>
      <c r="D216" s="136" t="s">
        <v>164</v>
      </c>
      <c r="E216" s="137" t="s">
        <v>304</v>
      </c>
      <c r="F216" s="138" t="s">
        <v>305</v>
      </c>
      <c r="G216" s="139" t="s">
        <v>190</v>
      </c>
      <c r="H216" s="140">
        <v>2</v>
      </c>
      <c r="I216" s="141"/>
      <c r="J216" s="142">
        <f>ROUND(I216*H216,2)</f>
        <v>0</v>
      </c>
      <c r="K216" s="138" t="s">
        <v>168</v>
      </c>
      <c r="L216" s="31"/>
      <c r="M216" s="143" t="s">
        <v>1</v>
      </c>
      <c r="N216" s="144" t="s">
        <v>42</v>
      </c>
      <c r="P216" s="145">
        <f>O216*H216</f>
        <v>0</v>
      </c>
      <c r="Q216" s="145">
        <v>0</v>
      </c>
      <c r="R216" s="145">
        <f>Q216*H216</f>
        <v>0</v>
      </c>
      <c r="S216" s="145">
        <v>0.076</v>
      </c>
      <c r="T216" s="146">
        <f>S216*H216</f>
        <v>0.152</v>
      </c>
      <c r="AR216" s="147" t="s">
        <v>169</v>
      </c>
      <c r="AT216" s="147" t="s">
        <v>164</v>
      </c>
      <c r="AU216" s="147" t="s">
        <v>85</v>
      </c>
      <c r="AY216" s="16" t="s">
        <v>161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6" t="s">
        <v>81</v>
      </c>
      <c r="BK216" s="148">
        <f>ROUND(I216*H216,2)</f>
        <v>0</v>
      </c>
      <c r="BL216" s="16" t="s">
        <v>169</v>
      </c>
      <c r="BM216" s="147" t="s">
        <v>306</v>
      </c>
    </row>
    <row r="217" spans="2:65" s="1" customFormat="1" ht="24.2" customHeight="1">
      <c r="B217" s="135"/>
      <c r="C217" s="136" t="s">
        <v>307</v>
      </c>
      <c r="D217" s="136" t="s">
        <v>164</v>
      </c>
      <c r="E217" s="137" t="s">
        <v>308</v>
      </c>
      <c r="F217" s="138" t="s">
        <v>309</v>
      </c>
      <c r="G217" s="139" t="s">
        <v>256</v>
      </c>
      <c r="H217" s="140">
        <v>0.14</v>
      </c>
      <c r="I217" s="141"/>
      <c r="J217" s="142">
        <f>ROUND(I217*H217,2)</f>
        <v>0</v>
      </c>
      <c r="K217" s="138" t="s">
        <v>168</v>
      </c>
      <c r="L217" s="31"/>
      <c r="M217" s="143" t="s">
        <v>1</v>
      </c>
      <c r="N217" s="144" t="s">
        <v>42</v>
      </c>
      <c r="P217" s="145">
        <f>O217*H217</f>
        <v>0</v>
      </c>
      <c r="Q217" s="145">
        <v>0</v>
      </c>
      <c r="R217" s="145">
        <f>Q217*H217</f>
        <v>0</v>
      </c>
      <c r="S217" s="145">
        <v>1.8</v>
      </c>
      <c r="T217" s="146">
        <f>S217*H217</f>
        <v>0.25200000000000006</v>
      </c>
      <c r="AR217" s="147" t="s">
        <v>169</v>
      </c>
      <c r="AT217" s="147" t="s">
        <v>164</v>
      </c>
      <c r="AU217" s="147" t="s">
        <v>85</v>
      </c>
      <c r="AY217" s="16" t="s">
        <v>161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6" t="s">
        <v>81</v>
      </c>
      <c r="BK217" s="148">
        <f>ROUND(I217*H217,2)</f>
        <v>0</v>
      </c>
      <c r="BL217" s="16" t="s">
        <v>169</v>
      </c>
      <c r="BM217" s="147" t="s">
        <v>310</v>
      </c>
    </row>
    <row r="218" spans="2:51" s="14" customFormat="1" ht="12">
      <c r="B218" s="177"/>
      <c r="D218" s="150" t="s">
        <v>171</v>
      </c>
      <c r="E218" s="178" t="s">
        <v>1</v>
      </c>
      <c r="F218" s="179" t="s">
        <v>311</v>
      </c>
      <c r="H218" s="178" t="s">
        <v>1</v>
      </c>
      <c r="I218" s="180"/>
      <c r="L218" s="177"/>
      <c r="M218" s="181"/>
      <c r="T218" s="182"/>
      <c r="AT218" s="178" t="s">
        <v>171</v>
      </c>
      <c r="AU218" s="178" t="s">
        <v>85</v>
      </c>
      <c r="AV218" s="14" t="s">
        <v>81</v>
      </c>
      <c r="AW218" s="14" t="s">
        <v>32</v>
      </c>
      <c r="AX218" s="14" t="s">
        <v>77</v>
      </c>
      <c r="AY218" s="178" t="s">
        <v>161</v>
      </c>
    </row>
    <row r="219" spans="2:51" s="12" customFormat="1" ht="12">
      <c r="B219" s="149"/>
      <c r="D219" s="150" t="s">
        <v>171</v>
      </c>
      <c r="E219" s="151" t="s">
        <v>1</v>
      </c>
      <c r="F219" s="152" t="s">
        <v>312</v>
      </c>
      <c r="H219" s="153">
        <v>0.14</v>
      </c>
      <c r="I219" s="154"/>
      <c r="L219" s="149"/>
      <c r="M219" s="155"/>
      <c r="T219" s="156"/>
      <c r="AT219" s="151" t="s">
        <v>171</v>
      </c>
      <c r="AU219" s="151" t="s">
        <v>85</v>
      </c>
      <c r="AV219" s="12" t="s">
        <v>85</v>
      </c>
      <c r="AW219" s="12" t="s">
        <v>32</v>
      </c>
      <c r="AX219" s="12" t="s">
        <v>77</v>
      </c>
      <c r="AY219" s="151" t="s">
        <v>161</v>
      </c>
    </row>
    <row r="220" spans="2:51" s="13" customFormat="1" ht="12">
      <c r="B220" s="157"/>
      <c r="D220" s="150" t="s">
        <v>171</v>
      </c>
      <c r="E220" s="158" t="s">
        <v>1</v>
      </c>
      <c r="F220" s="159" t="s">
        <v>174</v>
      </c>
      <c r="H220" s="160">
        <v>0.14</v>
      </c>
      <c r="I220" s="161"/>
      <c r="L220" s="157"/>
      <c r="M220" s="162"/>
      <c r="T220" s="163"/>
      <c r="AT220" s="158" t="s">
        <v>171</v>
      </c>
      <c r="AU220" s="158" t="s">
        <v>85</v>
      </c>
      <c r="AV220" s="13" t="s">
        <v>169</v>
      </c>
      <c r="AW220" s="13" t="s">
        <v>32</v>
      </c>
      <c r="AX220" s="13" t="s">
        <v>81</v>
      </c>
      <c r="AY220" s="158" t="s">
        <v>161</v>
      </c>
    </row>
    <row r="221" spans="2:65" s="1" customFormat="1" ht="24.2" customHeight="1">
      <c r="B221" s="135"/>
      <c r="C221" s="136" t="s">
        <v>313</v>
      </c>
      <c r="D221" s="136" t="s">
        <v>164</v>
      </c>
      <c r="E221" s="137" t="s">
        <v>314</v>
      </c>
      <c r="F221" s="138" t="s">
        <v>315</v>
      </c>
      <c r="G221" s="139" t="s">
        <v>316</v>
      </c>
      <c r="H221" s="140">
        <v>3.9</v>
      </c>
      <c r="I221" s="141"/>
      <c r="J221" s="142">
        <f>ROUND(I221*H221,2)</f>
        <v>0</v>
      </c>
      <c r="K221" s="138" t="s">
        <v>168</v>
      </c>
      <c r="L221" s="31"/>
      <c r="M221" s="143" t="s">
        <v>1</v>
      </c>
      <c r="N221" s="144" t="s">
        <v>42</v>
      </c>
      <c r="P221" s="145">
        <f>O221*H221</f>
        <v>0</v>
      </c>
      <c r="Q221" s="145">
        <v>0</v>
      </c>
      <c r="R221" s="145">
        <f>Q221*H221</f>
        <v>0</v>
      </c>
      <c r="S221" s="145">
        <v>0.042</v>
      </c>
      <c r="T221" s="146">
        <f>S221*H221</f>
        <v>0.1638</v>
      </c>
      <c r="AR221" s="147" t="s">
        <v>169</v>
      </c>
      <c r="AT221" s="147" t="s">
        <v>164</v>
      </c>
      <c r="AU221" s="147" t="s">
        <v>85</v>
      </c>
      <c r="AY221" s="16" t="s">
        <v>161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6" t="s">
        <v>81</v>
      </c>
      <c r="BK221" s="148">
        <f>ROUND(I221*H221,2)</f>
        <v>0</v>
      </c>
      <c r="BL221" s="16" t="s">
        <v>169</v>
      </c>
      <c r="BM221" s="147" t="s">
        <v>317</v>
      </c>
    </row>
    <row r="222" spans="2:51" s="14" customFormat="1" ht="12">
      <c r="B222" s="177"/>
      <c r="D222" s="150" t="s">
        <v>171</v>
      </c>
      <c r="E222" s="178" t="s">
        <v>1</v>
      </c>
      <c r="F222" s="179" t="s">
        <v>318</v>
      </c>
      <c r="H222" s="178" t="s">
        <v>1</v>
      </c>
      <c r="I222" s="180"/>
      <c r="L222" s="177"/>
      <c r="M222" s="181"/>
      <c r="T222" s="182"/>
      <c r="AT222" s="178" t="s">
        <v>171</v>
      </c>
      <c r="AU222" s="178" t="s">
        <v>85</v>
      </c>
      <c r="AV222" s="14" t="s">
        <v>81</v>
      </c>
      <c r="AW222" s="14" t="s">
        <v>32</v>
      </c>
      <c r="AX222" s="14" t="s">
        <v>77</v>
      </c>
      <c r="AY222" s="178" t="s">
        <v>161</v>
      </c>
    </row>
    <row r="223" spans="2:51" s="12" customFormat="1" ht="12">
      <c r="B223" s="149"/>
      <c r="D223" s="150" t="s">
        <v>171</v>
      </c>
      <c r="E223" s="151" t="s">
        <v>1</v>
      </c>
      <c r="F223" s="152" t="s">
        <v>319</v>
      </c>
      <c r="H223" s="153">
        <v>1.2</v>
      </c>
      <c r="I223" s="154"/>
      <c r="L223" s="149"/>
      <c r="M223" s="155"/>
      <c r="T223" s="156"/>
      <c r="AT223" s="151" t="s">
        <v>171</v>
      </c>
      <c r="AU223" s="151" t="s">
        <v>85</v>
      </c>
      <c r="AV223" s="12" t="s">
        <v>85</v>
      </c>
      <c r="AW223" s="12" t="s">
        <v>32</v>
      </c>
      <c r="AX223" s="12" t="s">
        <v>77</v>
      </c>
      <c r="AY223" s="151" t="s">
        <v>161</v>
      </c>
    </row>
    <row r="224" spans="2:51" s="12" customFormat="1" ht="12">
      <c r="B224" s="149"/>
      <c r="D224" s="150" t="s">
        <v>171</v>
      </c>
      <c r="E224" s="151" t="s">
        <v>1</v>
      </c>
      <c r="F224" s="152" t="s">
        <v>320</v>
      </c>
      <c r="H224" s="153">
        <v>2.7</v>
      </c>
      <c r="I224" s="154"/>
      <c r="L224" s="149"/>
      <c r="M224" s="155"/>
      <c r="T224" s="156"/>
      <c r="AT224" s="151" t="s">
        <v>171</v>
      </c>
      <c r="AU224" s="151" t="s">
        <v>85</v>
      </c>
      <c r="AV224" s="12" t="s">
        <v>85</v>
      </c>
      <c r="AW224" s="12" t="s">
        <v>32</v>
      </c>
      <c r="AX224" s="12" t="s">
        <v>77</v>
      </c>
      <c r="AY224" s="151" t="s">
        <v>161</v>
      </c>
    </row>
    <row r="225" spans="2:51" s="13" customFormat="1" ht="12">
      <c r="B225" s="157"/>
      <c r="D225" s="150" t="s">
        <v>171</v>
      </c>
      <c r="E225" s="158" t="s">
        <v>1</v>
      </c>
      <c r="F225" s="159" t="s">
        <v>174</v>
      </c>
      <c r="H225" s="160">
        <v>3.9</v>
      </c>
      <c r="I225" s="161"/>
      <c r="L225" s="157"/>
      <c r="M225" s="162"/>
      <c r="T225" s="163"/>
      <c r="AT225" s="158" t="s">
        <v>171</v>
      </c>
      <c r="AU225" s="158" t="s">
        <v>85</v>
      </c>
      <c r="AV225" s="13" t="s">
        <v>169</v>
      </c>
      <c r="AW225" s="13" t="s">
        <v>32</v>
      </c>
      <c r="AX225" s="13" t="s">
        <v>81</v>
      </c>
      <c r="AY225" s="158" t="s">
        <v>161</v>
      </c>
    </row>
    <row r="226" spans="2:63" s="11" customFormat="1" ht="22.9" customHeight="1">
      <c r="B226" s="123"/>
      <c r="D226" s="124" t="s">
        <v>76</v>
      </c>
      <c r="E226" s="133" t="s">
        <v>321</v>
      </c>
      <c r="F226" s="133" t="s">
        <v>322</v>
      </c>
      <c r="I226" s="126"/>
      <c r="J226" s="134">
        <f>BK226</f>
        <v>0</v>
      </c>
      <c r="L226" s="123"/>
      <c r="M226" s="128"/>
      <c r="P226" s="129">
        <f>SUM(P227:P232)</f>
        <v>0</v>
      </c>
      <c r="R226" s="129">
        <f>SUM(R227:R232)</f>
        <v>0</v>
      </c>
      <c r="T226" s="130">
        <f>SUM(T227:T232)</f>
        <v>0</v>
      </c>
      <c r="AR226" s="124" t="s">
        <v>81</v>
      </c>
      <c r="AT226" s="131" t="s">
        <v>76</v>
      </c>
      <c r="AU226" s="131" t="s">
        <v>81</v>
      </c>
      <c r="AY226" s="124" t="s">
        <v>161</v>
      </c>
      <c r="BK226" s="132">
        <f>SUM(BK227:BK232)</f>
        <v>0</v>
      </c>
    </row>
    <row r="227" spans="2:65" s="1" customFormat="1" ht="24.2" customHeight="1">
      <c r="B227" s="135"/>
      <c r="C227" s="136" t="s">
        <v>323</v>
      </c>
      <c r="D227" s="136" t="s">
        <v>164</v>
      </c>
      <c r="E227" s="137" t="s">
        <v>324</v>
      </c>
      <c r="F227" s="138" t="s">
        <v>325</v>
      </c>
      <c r="G227" s="139" t="s">
        <v>167</v>
      </c>
      <c r="H227" s="140">
        <v>15.461</v>
      </c>
      <c r="I227" s="141"/>
      <c r="J227" s="142">
        <f>ROUND(I227*H227,2)</f>
        <v>0</v>
      </c>
      <c r="K227" s="138" t="s">
        <v>168</v>
      </c>
      <c r="L227" s="31"/>
      <c r="M227" s="143" t="s">
        <v>1</v>
      </c>
      <c r="N227" s="144" t="s">
        <v>42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169</v>
      </c>
      <c r="AT227" s="147" t="s">
        <v>164</v>
      </c>
      <c r="AU227" s="147" t="s">
        <v>85</v>
      </c>
      <c r="AY227" s="16" t="s">
        <v>161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6" t="s">
        <v>81</v>
      </c>
      <c r="BK227" s="148">
        <f>ROUND(I227*H227,2)</f>
        <v>0</v>
      </c>
      <c r="BL227" s="16" t="s">
        <v>169</v>
      </c>
      <c r="BM227" s="147" t="s">
        <v>326</v>
      </c>
    </row>
    <row r="228" spans="2:65" s="1" customFormat="1" ht="24.2" customHeight="1">
      <c r="B228" s="135"/>
      <c r="C228" s="136" t="s">
        <v>327</v>
      </c>
      <c r="D228" s="136" t="s">
        <v>164</v>
      </c>
      <c r="E228" s="137" t="s">
        <v>328</v>
      </c>
      <c r="F228" s="138" t="s">
        <v>329</v>
      </c>
      <c r="G228" s="139" t="s">
        <v>167</v>
      </c>
      <c r="H228" s="140">
        <v>463.83</v>
      </c>
      <c r="I228" s="141"/>
      <c r="J228" s="142">
        <f>ROUND(I228*H228,2)</f>
        <v>0</v>
      </c>
      <c r="K228" s="138" t="s">
        <v>168</v>
      </c>
      <c r="L228" s="31"/>
      <c r="M228" s="143" t="s">
        <v>1</v>
      </c>
      <c r="N228" s="144" t="s">
        <v>42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169</v>
      </c>
      <c r="AT228" s="147" t="s">
        <v>164</v>
      </c>
      <c r="AU228" s="147" t="s">
        <v>85</v>
      </c>
      <c r="AY228" s="16" t="s">
        <v>161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6" t="s">
        <v>81</v>
      </c>
      <c r="BK228" s="148">
        <f>ROUND(I228*H228,2)</f>
        <v>0</v>
      </c>
      <c r="BL228" s="16" t="s">
        <v>169</v>
      </c>
      <c r="BM228" s="147" t="s">
        <v>330</v>
      </c>
    </row>
    <row r="229" spans="2:51" s="12" customFormat="1" ht="12">
      <c r="B229" s="149"/>
      <c r="D229" s="150" t="s">
        <v>171</v>
      </c>
      <c r="F229" s="152" t="s">
        <v>331</v>
      </c>
      <c r="H229" s="153">
        <v>463.83</v>
      </c>
      <c r="I229" s="154"/>
      <c r="L229" s="149"/>
      <c r="M229" s="155"/>
      <c r="T229" s="156"/>
      <c r="AT229" s="151" t="s">
        <v>171</v>
      </c>
      <c r="AU229" s="151" t="s">
        <v>85</v>
      </c>
      <c r="AV229" s="12" t="s">
        <v>85</v>
      </c>
      <c r="AW229" s="12" t="s">
        <v>3</v>
      </c>
      <c r="AX229" s="12" t="s">
        <v>81</v>
      </c>
      <c r="AY229" s="151" t="s">
        <v>161</v>
      </c>
    </row>
    <row r="230" spans="2:65" s="1" customFormat="1" ht="33" customHeight="1">
      <c r="B230" s="135"/>
      <c r="C230" s="136" t="s">
        <v>332</v>
      </c>
      <c r="D230" s="136" t="s">
        <v>164</v>
      </c>
      <c r="E230" s="137" t="s">
        <v>333</v>
      </c>
      <c r="F230" s="138" t="s">
        <v>334</v>
      </c>
      <c r="G230" s="139" t="s">
        <v>167</v>
      </c>
      <c r="H230" s="140">
        <v>15.461</v>
      </c>
      <c r="I230" s="141"/>
      <c r="J230" s="142">
        <f>ROUND(I230*H230,2)</f>
        <v>0</v>
      </c>
      <c r="K230" s="138" t="s">
        <v>168</v>
      </c>
      <c r="L230" s="31"/>
      <c r="M230" s="143" t="s">
        <v>1</v>
      </c>
      <c r="N230" s="144" t="s">
        <v>42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169</v>
      </c>
      <c r="AT230" s="147" t="s">
        <v>164</v>
      </c>
      <c r="AU230" s="147" t="s">
        <v>85</v>
      </c>
      <c r="AY230" s="16" t="s">
        <v>161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6" t="s">
        <v>81</v>
      </c>
      <c r="BK230" s="148">
        <f>ROUND(I230*H230,2)</f>
        <v>0</v>
      </c>
      <c r="BL230" s="16" t="s">
        <v>169</v>
      </c>
      <c r="BM230" s="147" t="s">
        <v>335</v>
      </c>
    </row>
    <row r="231" spans="2:65" s="1" customFormat="1" ht="33" customHeight="1">
      <c r="B231" s="135"/>
      <c r="C231" s="136" t="s">
        <v>336</v>
      </c>
      <c r="D231" s="136" t="s">
        <v>164</v>
      </c>
      <c r="E231" s="137" t="s">
        <v>337</v>
      </c>
      <c r="F231" s="138" t="s">
        <v>338</v>
      </c>
      <c r="G231" s="139" t="s">
        <v>167</v>
      </c>
      <c r="H231" s="140">
        <v>15.461</v>
      </c>
      <c r="I231" s="141"/>
      <c r="J231" s="142">
        <f>ROUND(I231*H231,2)</f>
        <v>0</v>
      </c>
      <c r="K231" s="138" t="s">
        <v>168</v>
      </c>
      <c r="L231" s="31"/>
      <c r="M231" s="143" t="s">
        <v>1</v>
      </c>
      <c r="N231" s="144" t="s">
        <v>42</v>
      </c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169</v>
      </c>
      <c r="AT231" s="147" t="s">
        <v>164</v>
      </c>
      <c r="AU231" s="147" t="s">
        <v>85</v>
      </c>
      <c r="AY231" s="16" t="s">
        <v>161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6" t="s">
        <v>81</v>
      </c>
      <c r="BK231" s="148">
        <f>ROUND(I231*H231,2)</f>
        <v>0</v>
      </c>
      <c r="BL231" s="16" t="s">
        <v>169</v>
      </c>
      <c r="BM231" s="147" t="s">
        <v>339</v>
      </c>
    </row>
    <row r="232" spans="2:65" s="1" customFormat="1" ht="33" customHeight="1">
      <c r="B232" s="135"/>
      <c r="C232" s="136" t="s">
        <v>340</v>
      </c>
      <c r="D232" s="136" t="s">
        <v>164</v>
      </c>
      <c r="E232" s="137" t="s">
        <v>341</v>
      </c>
      <c r="F232" s="138" t="s">
        <v>342</v>
      </c>
      <c r="G232" s="139" t="s">
        <v>167</v>
      </c>
      <c r="H232" s="140">
        <v>0.3</v>
      </c>
      <c r="I232" s="141"/>
      <c r="J232" s="142">
        <f>ROUND(I232*H232,2)</f>
        <v>0</v>
      </c>
      <c r="K232" s="138" t="s">
        <v>168</v>
      </c>
      <c r="L232" s="31"/>
      <c r="M232" s="143" t="s">
        <v>1</v>
      </c>
      <c r="N232" s="144" t="s">
        <v>42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169</v>
      </c>
      <c r="AT232" s="147" t="s">
        <v>164</v>
      </c>
      <c r="AU232" s="147" t="s">
        <v>85</v>
      </c>
      <c r="AY232" s="16" t="s">
        <v>161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6" t="s">
        <v>81</v>
      </c>
      <c r="BK232" s="148">
        <f>ROUND(I232*H232,2)</f>
        <v>0</v>
      </c>
      <c r="BL232" s="16" t="s">
        <v>169</v>
      </c>
      <c r="BM232" s="147" t="s">
        <v>343</v>
      </c>
    </row>
    <row r="233" spans="2:63" s="11" customFormat="1" ht="22.9" customHeight="1">
      <c r="B233" s="123"/>
      <c r="D233" s="124" t="s">
        <v>76</v>
      </c>
      <c r="E233" s="133" t="s">
        <v>344</v>
      </c>
      <c r="F233" s="133" t="s">
        <v>345</v>
      </c>
      <c r="I233" s="126"/>
      <c r="J233" s="134">
        <f>BK233</f>
        <v>0</v>
      </c>
      <c r="L233" s="123"/>
      <c r="M233" s="128"/>
      <c r="P233" s="129">
        <f>SUM(P234:P236)</f>
        <v>0</v>
      </c>
      <c r="R233" s="129">
        <f>SUM(R234:R236)</f>
        <v>0</v>
      </c>
      <c r="T233" s="130">
        <f>SUM(T234:T236)</f>
        <v>0</v>
      </c>
      <c r="AR233" s="124" t="s">
        <v>81</v>
      </c>
      <c r="AT233" s="131" t="s">
        <v>76</v>
      </c>
      <c r="AU233" s="131" t="s">
        <v>81</v>
      </c>
      <c r="AY233" s="124" t="s">
        <v>161</v>
      </c>
      <c r="BK233" s="132">
        <f>SUM(BK234:BK236)</f>
        <v>0</v>
      </c>
    </row>
    <row r="234" spans="2:65" s="1" customFormat="1" ht="24.2" customHeight="1">
      <c r="B234" s="135"/>
      <c r="C234" s="136" t="s">
        <v>346</v>
      </c>
      <c r="D234" s="136" t="s">
        <v>164</v>
      </c>
      <c r="E234" s="137" t="s">
        <v>347</v>
      </c>
      <c r="F234" s="138" t="s">
        <v>348</v>
      </c>
      <c r="G234" s="139" t="s">
        <v>167</v>
      </c>
      <c r="H234" s="140">
        <v>6.8</v>
      </c>
      <c r="I234" s="141"/>
      <c r="J234" s="142">
        <f>ROUND(I234*H234,2)</f>
        <v>0</v>
      </c>
      <c r="K234" s="138" t="s">
        <v>168</v>
      </c>
      <c r="L234" s="31"/>
      <c r="M234" s="143" t="s">
        <v>1</v>
      </c>
      <c r="N234" s="144" t="s">
        <v>42</v>
      </c>
      <c r="P234" s="145">
        <f>O234*H234</f>
        <v>0</v>
      </c>
      <c r="Q234" s="145">
        <v>0</v>
      </c>
      <c r="R234" s="145">
        <f>Q234*H234</f>
        <v>0</v>
      </c>
      <c r="S234" s="145">
        <v>0</v>
      </c>
      <c r="T234" s="146">
        <f>S234*H234</f>
        <v>0</v>
      </c>
      <c r="AR234" s="147" t="s">
        <v>169</v>
      </c>
      <c r="AT234" s="147" t="s">
        <v>164</v>
      </c>
      <c r="AU234" s="147" t="s">
        <v>85</v>
      </c>
      <c r="AY234" s="16" t="s">
        <v>161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6" t="s">
        <v>81</v>
      </c>
      <c r="BK234" s="148">
        <f>ROUND(I234*H234,2)</f>
        <v>0</v>
      </c>
      <c r="BL234" s="16" t="s">
        <v>169</v>
      </c>
      <c r="BM234" s="147" t="s">
        <v>349</v>
      </c>
    </row>
    <row r="235" spans="2:65" s="1" customFormat="1" ht="24.2" customHeight="1">
      <c r="B235" s="135"/>
      <c r="C235" s="136" t="s">
        <v>350</v>
      </c>
      <c r="D235" s="136" t="s">
        <v>164</v>
      </c>
      <c r="E235" s="137" t="s">
        <v>351</v>
      </c>
      <c r="F235" s="138" t="s">
        <v>352</v>
      </c>
      <c r="G235" s="139" t="s">
        <v>167</v>
      </c>
      <c r="H235" s="140">
        <v>13.6</v>
      </c>
      <c r="I235" s="141"/>
      <c r="J235" s="142">
        <f>ROUND(I235*H235,2)</f>
        <v>0</v>
      </c>
      <c r="K235" s="138" t="s">
        <v>168</v>
      </c>
      <c r="L235" s="31"/>
      <c r="M235" s="143" t="s">
        <v>1</v>
      </c>
      <c r="N235" s="144" t="s">
        <v>42</v>
      </c>
      <c r="P235" s="145">
        <f>O235*H235</f>
        <v>0</v>
      </c>
      <c r="Q235" s="145">
        <v>0</v>
      </c>
      <c r="R235" s="145">
        <f>Q235*H235</f>
        <v>0</v>
      </c>
      <c r="S235" s="145">
        <v>0</v>
      </c>
      <c r="T235" s="146">
        <f>S235*H235</f>
        <v>0</v>
      </c>
      <c r="AR235" s="147" t="s">
        <v>169</v>
      </c>
      <c r="AT235" s="147" t="s">
        <v>164</v>
      </c>
      <c r="AU235" s="147" t="s">
        <v>85</v>
      </c>
      <c r="AY235" s="16" t="s">
        <v>161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6" t="s">
        <v>81</v>
      </c>
      <c r="BK235" s="148">
        <f>ROUND(I235*H235,2)</f>
        <v>0</v>
      </c>
      <c r="BL235" s="16" t="s">
        <v>169</v>
      </c>
      <c r="BM235" s="147" t="s">
        <v>353</v>
      </c>
    </row>
    <row r="236" spans="2:51" s="12" customFormat="1" ht="12">
      <c r="B236" s="149"/>
      <c r="D236" s="150" t="s">
        <v>171</v>
      </c>
      <c r="F236" s="152" t="s">
        <v>354</v>
      </c>
      <c r="H236" s="153">
        <v>13.6</v>
      </c>
      <c r="I236" s="154"/>
      <c r="L236" s="149"/>
      <c r="M236" s="155"/>
      <c r="T236" s="156"/>
      <c r="AT236" s="151" t="s">
        <v>171</v>
      </c>
      <c r="AU236" s="151" t="s">
        <v>85</v>
      </c>
      <c r="AV236" s="12" t="s">
        <v>85</v>
      </c>
      <c r="AW236" s="12" t="s">
        <v>3</v>
      </c>
      <c r="AX236" s="12" t="s">
        <v>81</v>
      </c>
      <c r="AY236" s="151" t="s">
        <v>161</v>
      </c>
    </row>
    <row r="237" spans="2:63" s="11" customFormat="1" ht="25.9" customHeight="1">
      <c r="B237" s="123"/>
      <c r="D237" s="124" t="s">
        <v>76</v>
      </c>
      <c r="E237" s="125" t="s">
        <v>355</v>
      </c>
      <c r="F237" s="125" t="s">
        <v>356</v>
      </c>
      <c r="I237" s="126"/>
      <c r="J237" s="127">
        <f>BK237</f>
        <v>0</v>
      </c>
      <c r="L237" s="123"/>
      <c r="M237" s="128"/>
      <c r="P237" s="129">
        <f>P238+P247+P293+P303+P306+P362+P403+P407+P419+P431+P448+P470+P481</f>
        <v>0</v>
      </c>
      <c r="R237" s="129">
        <f>R238+R247+R293+R303+R306+R362+R403+R407+R419+R431+R448+R470+R481</f>
        <v>4.6746475</v>
      </c>
      <c r="T237" s="130">
        <f>T238+T247+T293+T303+T306+T362+T403+T407+T419+T431+T448+T470+T481</f>
        <v>2.535075</v>
      </c>
      <c r="AR237" s="124" t="s">
        <v>85</v>
      </c>
      <c r="AT237" s="131" t="s">
        <v>76</v>
      </c>
      <c r="AU237" s="131" t="s">
        <v>77</v>
      </c>
      <c r="AY237" s="124" t="s">
        <v>161</v>
      </c>
      <c r="BK237" s="132">
        <f>BK238+BK247+BK293+BK303+BK306+BK362+BK403+BK407+BK419+BK431+BK448+BK470+BK481</f>
        <v>0</v>
      </c>
    </row>
    <row r="238" spans="2:63" s="11" customFormat="1" ht="22.9" customHeight="1">
      <c r="B238" s="123"/>
      <c r="D238" s="124" t="s">
        <v>76</v>
      </c>
      <c r="E238" s="133" t="s">
        <v>357</v>
      </c>
      <c r="F238" s="133" t="s">
        <v>358</v>
      </c>
      <c r="I238" s="126"/>
      <c r="J238" s="134">
        <f>BK238</f>
        <v>0</v>
      </c>
      <c r="L238" s="123"/>
      <c r="M238" s="128"/>
      <c r="P238" s="129">
        <f>SUM(P239:P246)</f>
        <v>0</v>
      </c>
      <c r="R238" s="129">
        <f>SUM(R239:R246)</f>
        <v>0.06606</v>
      </c>
      <c r="T238" s="130">
        <f>SUM(T239:T246)</f>
        <v>0</v>
      </c>
      <c r="AR238" s="124" t="s">
        <v>85</v>
      </c>
      <c r="AT238" s="131" t="s">
        <v>76</v>
      </c>
      <c r="AU238" s="131" t="s">
        <v>81</v>
      </c>
      <c r="AY238" s="124" t="s">
        <v>161</v>
      </c>
      <c r="BK238" s="132">
        <f>SUM(BK239:BK246)</f>
        <v>0</v>
      </c>
    </row>
    <row r="239" spans="2:65" s="1" customFormat="1" ht="16.5" customHeight="1">
      <c r="B239" s="135"/>
      <c r="C239" s="136" t="s">
        <v>359</v>
      </c>
      <c r="D239" s="136" t="s">
        <v>164</v>
      </c>
      <c r="E239" s="137" t="s">
        <v>360</v>
      </c>
      <c r="F239" s="138" t="s">
        <v>361</v>
      </c>
      <c r="G239" s="139" t="s">
        <v>316</v>
      </c>
      <c r="H239" s="140">
        <v>11</v>
      </c>
      <c r="I239" s="141"/>
      <c r="J239" s="142">
        <f>ROUND(I239*H239,2)</f>
        <v>0</v>
      </c>
      <c r="K239" s="138" t="s">
        <v>168</v>
      </c>
      <c r="L239" s="31"/>
      <c r="M239" s="143" t="s">
        <v>1</v>
      </c>
      <c r="N239" s="144" t="s">
        <v>42</v>
      </c>
      <c r="P239" s="145">
        <f>O239*H239</f>
        <v>0</v>
      </c>
      <c r="Q239" s="145">
        <v>0.00041</v>
      </c>
      <c r="R239" s="145">
        <f>Q239*H239</f>
        <v>0.00451</v>
      </c>
      <c r="S239" s="145">
        <v>0</v>
      </c>
      <c r="T239" s="146">
        <f>S239*H239</f>
        <v>0</v>
      </c>
      <c r="AR239" s="147" t="s">
        <v>238</v>
      </c>
      <c r="AT239" s="147" t="s">
        <v>164</v>
      </c>
      <c r="AU239" s="147" t="s">
        <v>85</v>
      </c>
      <c r="AY239" s="16" t="s">
        <v>161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6" t="s">
        <v>81</v>
      </c>
      <c r="BK239" s="148">
        <f>ROUND(I239*H239,2)</f>
        <v>0</v>
      </c>
      <c r="BL239" s="16" t="s">
        <v>238</v>
      </c>
      <c r="BM239" s="147" t="s">
        <v>362</v>
      </c>
    </row>
    <row r="240" spans="2:65" s="1" customFormat="1" ht="16.5" customHeight="1">
      <c r="B240" s="135"/>
      <c r="C240" s="136" t="s">
        <v>363</v>
      </c>
      <c r="D240" s="136" t="s">
        <v>164</v>
      </c>
      <c r="E240" s="137" t="s">
        <v>364</v>
      </c>
      <c r="F240" s="138" t="s">
        <v>365</v>
      </c>
      <c r="G240" s="139" t="s">
        <v>316</v>
      </c>
      <c r="H240" s="140">
        <v>14</v>
      </c>
      <c r="I240" s="141"/>
      <c r="J240" s="142">
        <f>ROUND(I240*H240,2)</f>
        <v>0</v>
      </c>
      <c r="K240" s="138" t="s">
        <v>168</v>
      </c>
      <c r="L240" s="31"/>
      <c r="M240" s="143" t="s">
        <v>1</v>
      </c>
      <c r="N240" s="144" t="s">
        <v>42</v>
      </c>
      <c r="P240" s="145">
        <f>O240*H240</f>
        <v>0</v>
      </c>
      <c r="Q240" s="145">
        <v>0.00048</v>
      </c>
      <c r="R240" s="145">
        <f>Q240*H240</f>
        <v>0.00672</v>
      </c>
      <c r="S240" s="145">
        <v>0</v>
      </c>
      <c r="T240" s="146">
        <f>S240*H240</f>
        <v>0</v>
      </c>
      <c r="AR240" s="147" t="s">
        <v>238</v>
      </c>
      <c r="AT240" s="147" t="s">
        <v>164</v>
      </c>
      <c r="AU240" s="147" t="s">
        <v>85</v>
      </c>
      <c r="AY240" s="16" t="s">
        <v>161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6" t="s">
        <v>81</v>
      </c>
      <c r="BK240" s="148">
        <f>ROUND(I240*H240,2)</f>
        <v>0</v>
      </c>
      <c r="BL240" s="16" t="s">
        <v>238</v>
      </c>
      <c r="BM240" s="147" t="s">
        <v>366</v>
      </c>
    </row>
    <row r="241" spans="2:65" s="1" customFormat="1" ht="16.5" customHeight="1">
      <c r="B241" s="135"/>
      <c r="C241" s="136" t="s">
        <v>367</v>
      </c>
      <c r="D241" s="136" t="s">
        <v>164</v>
      </c>
      <c r="E241" s="137" t="s">
        <v>368</v>
      </c>
      <c r="F241" s="138" t="s">
        <v>369</v>
      </c>
      <c r="G241" s="139" t="s">
        <v>316</v>
      </c>
      <c r="H241" s="140">
        <v>7</v>
      </c>
      <c r="I241" s="141"/>
      <c r="J241" s="142">
        <f>ROUND(I241*H241,2)</f>
        <v>0</v>
      </c>
      <c r="K241" s="138" t="s">
        <v>168</v>
      </c>
      <c r="L241" s="31"/>
      <c r="M241" s="143" t="s">
        <v>1</v>
      </c>
      <c r="N241" s="144" t="s">
        <v>42</v>
      </c>
      <c r="P241" s="145">
        <f>O241*H241</f>
        <v>0</v>
      </c>
      <c r="Q241" s="145">
        <v>0.0007100000000000001</v>
      </c>
      <c r="R241" s="145">
        <f>Q241*H241</f>
        <v>0.0049700000000000005</v>
      </c>
      <c r="S241" s="145">
        <v>0</v>
      </c>
      <c r="T241" s="146">
        <f>S241*H241</f>
        <v>0</v>
      </c>
      <c r="AR241" s="147" t="s">
        <v>238</v>
      </c>
      <c r="AT241" s="147" t="s">
        <v>164</v>
      </c>
      <c r="AU241" s="147" t="s">
        <v>85</v>
      </c>
      <c r="AY241" s="16" t="s">
        <v>161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6" t="s">
        <v>81</v>
      </c>
      <c r="BK241" s="148">
        <f>ROUND(I241*H241,2)</f>
        <v>0</v>
      </c>
      <c r="BL241" s="16" t="s">
        <v>238</v>
      </c>
      <c r="BM241" s="147" t="s">
        <v>370</v>
      </c>
    </row>
    <row r="242" spans="2:65" s="1" customFormat="1" ht="16.5" customHeight="1">
      <c r="B242" s="135"/>
      <c r="C242" s="136" t="s">
        <v>371</v>
      </c>
      <c r="D242" s="136" t="s">
        <v>164</v>
      </c>
      <c r="E242" s="137" t="s">
        <v>372</v>
      </c>
      <c r="F242" s="138" t="s">
        <v>373</v>
      </c>
      <c r="G242" s="139" t="s">
        <v>316</v>
      </c>
      <c r="H242" s="140">
        <v>22</v>
      </c>
      <c r="I242" s="141"/>
      <c r="J242" s="142">
        <f>ROUND(I242*H242,2)</f>
        <v>0</v>
      </c>
      <c r="K242" s="138" t="s">
        <v>168</v>
      </c>
      <c r="L242" s="31"/>
      <c r="M242" s="143" t="s">
        <v>1</v>
      </c>
      <c r="N242" s="144" t="s">
        <v>42</v>
      </c>
      <c r="P242" s="145">
        <f>O242*H242</f>
        <v>0</v>
      </c>
      <c r="Q242" s="145">
        <v>0.00224</v>
      </c>
      <c r="R242" s="145">
        <f>Q242*H242</f>
        <v>0.04928</v>
      </c>
      <c r="S242" s="145">
        <v>0</v>
      </c>
      <c r="T242" s="146">
        <f>S242*H242</f>
        <v>0</v>
      </c>
      <c r="AR242" s="147" t="s">
        <v>238</v>
      </c>
      <c r="AT242" s="147" t="s">
        <v>164</v>
      </c>
      <c r="AU242" s="147" t="s">
        <v>85</v>
      </c>
      <c r="AY242" s="16" t="s">
        <v>161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6" t="s">
        <v>81</v>
      </c>
      <c r="BK242" s="148">
        <f>ROUND(I242*H242,2)</f>
        <v>0</v>
      </c>
      <c r="BL242" s="16" t="s">
        <v>238</v>
      </c>
      <c r="BM242" s="147" t="s">
        <v>374</v>
      </c>
    </row>
    <row r="243" spans="2:65" s="1" customFormat="1" ht="16.5" customHeight="1">
      <c r="B243" s="135"/>
      <c r="C243" s="136" t="s">
        <v>375</v>
      </c>
      <c r="D243" s="136" t="s">
        <v>164</v>
      </c>
      <c r="E243" s="137" t="s">
        <v>376</v>
      </c>
      <c r="F243" s="138" t="s">
        <v>377</v>
      </c>
      <c r="G243" s="139" t="s">
        <v>378</v>
      </c>
      <c r="H243" s="140">
        <v>2</v>
      </c>
      <c r="I243" s="141"/>
      <c r="J243" s="142">
        <f>ROUND(I243*H243,2)</f>
        <v>0</v>
      </c>
      <c r="K243" s="138" t="s">
        <v>168</v>
      </c>
      <c r="L243" s="31"/>
      <c r="M243" s="143" t="s">
        <v>1</v>
      </c>
      <c r="N243" s="144" t="s">
        <v>42</v>
      </c>
      <c r="P243" s="145">
        <f>O243*H243</f>
        <v>0</v>
      </c>
      <c r="Q243" s="145">
        <v>0.00029</v>
      </c>
      <c r="R243" s="145">
        <f>Q243*H243</f>
        <v>0.00058</v>
      </c>
      <c r="S243" s="145">
        <v>0</v>
      </c>
      <c r="T243" s="146">
        <f>S243*H243</f>
        <v>0</v>
      </c>
      <c r="AR243" s="147" t="s">
        <v>238</v>
      </c>
      <c r="AT243" s="147" t="s">
        <v>164</v>
      </c>
      <c r="AU243" s="147" t="s">
        <v>85</v>
      </c>
      <c r="AY243" s="16" t="s">
        <v>161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6" t="s">
        <v>81</v>
      </c>
      <c r="BK243" s="148">
        <f>ROUND(I243*H243,2)</f>
        <v>0</v>
      </c>
      <c r="BL243" s="16" t="s">
        <v>238</v>
      </c>
      <c r="BM243" s="147" t="s">
        <v>379</v>
      </c>
    </row>
    <row r="244" spans="2:65" s="1" customFormat="1" ht="21.75" customHeight="1">
      <c r="B244" s="135"/>
      <c r="C244" s="136" t="s">
        <v>237</v>
      </c>
      <c r="D244" s="136" t="s">
        <v>164</v>
      </c>
      <c r="E244" s="137" t="s">
        <v>380</v>
      </c>
      <c r="F244" s="138" t="s">
        <v>381</v>
      </c>
      <c r="G244" s="139" t="s">
        <v>316</v>
      </c>
      <c r="H244" s="140">
        <v>54</v>
      </c>
      <c r="I244" s="141"/>
      <c r="J244" s="142">
        <f>ROUND(I244*H244,2)</f>
        <v>0</v>
      </c>
      <c r="K244" s="138" t="s">
        <v>168</v>
      </c>
      <c r="L244" s="31"/>
      <c r="M244" s="143" t="s">
        <v>1</v>
      </c>
      <c r="N244" s="144" t="s">
        <v>42</v>
      </c>
      <c r="P244" s="145">
        <f>O244*H244</f>
        <v>0</v>
      </c>
      <c r="Q244" s="145">
        <v>0</v>
      </c>
      <c r="R244" s="145">
        <f>Q244*H244</f>
        <v>0</v>
      </c>
      <c r="S244" s="145">
        <v>0</v>
      </c>
      <c r="T244" s="146">
        <f>S244*H244</f>
        <v>0</v>
      </c>
      <c r="AR244" s="147" t="s">
        <v>238</v>
      </c>
      <c r="AT244" s="147" t="s">
        <v>164</v>
      </c>
      <c r="AU244" s="147" t="s">
        <v>85</v>
      </c>
      <c r="AY244" s="16" t="s">
        <v>161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6" t="s">
        <v>81</v>
      </c>
      <c r="BK244" s="148">
        <f>ROUND(I244*H244,2)</f>
        <v>0</v>
      </c>
      <c r="BL244" s="16" t="s">
        <v>238</v>
      </c>
      <c r="BM244" s="147" t="s">
        <v>382</v>
      </c>
    </row>
    <row r="245" spans="2:65" s="1" customFormat="1" ht="24.2" customHeight="1">
      <c r="B245" s="135"/>
      <c r="C245" s="136" t="s">
        <v>383</v>
      </c>
      <c r="D245" s="136" t="s">
        <v>164</v>
      </c>
      <c r="E245" s="137" t="s">
        <v>384</v>
      </c>
      <c r="F245" s="138" t="s">
        <v>385</v>
      </c>
      <c r="G245" s="139" t="s">
        <v>167</v>
      </c>
      <c r="H245" s="140">
        <v>0.066</v>
      </c>
      <c r="I245" s="141"/>
      <c r="J245" s="142">
        <f>ROUND(I245*H245,2)</f>
        <v>0</v>
      </c>
      <c r="K245" s="138" t="s">
        <v>168</v>
      </c>
      <c r="L245" s="31"/>
      <c r="M245" s="143" t="s">
        <v>1</v>
      </c>
      <c r="N245" s="144" t="s">
        <v>42</v>
      </c>
      <c r="P245" s="145">
        <f>O245*H245</f>
        <v>0</v>
      </c>
      <c r="Q245" s="145">
        <v>0</v>
      </c>
      <c r="R245" s="145">
        <f>Q245*H245</f>
        <v>0</v>
      </c>
      <c r="S245" s="145">
        <v>0</v>
      </c>
      <c r="T245" s="146">
        <f>S245*H245</f>
        <v>0</v>
      </c>
      <c r="AR245" s="147" t="s">
        <v>238</v>
      </c>
      <c r="AT245" s="147" t="s">
        <v>164</v>
      </c>
      <c r="AU245" s="147" t="s">
        <v>85</v>
      </c>
      <c r="AY245" s="16" t="s">
        <v>161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6" t="s">
        <v>81</v>
      </c>
      <c r="BK245" s="148">
        <f>ROUND(I245*H245,2)</f>
        <v>0</v>
      </c>
      <c r="BL245" s="16" t="s">
        <v>238</v>
      </c>
      <c r="BM245" s="147" t="s">
        <v>386</v>
      </c>
    </row>
    <row r="246" spans="2:65" s="1" customFormat="1" ht="33" customHeight="1">
      <c r="B246" s="135"/>
      <c r="C246" s="136" t="s">
        <v>387</v>
      </c>
      <c r="D246" s="136" t="s">
        <v>164</v>
      </c>
      <c r="E246" s="137" t="s">
        <v>388</v>
      </c>
      <c r="F246" s="138" t="s">
        <v>389</v>
      </c>
      <c r="G246" s="139" t="s">
        <v>167</v>
      </c>
      <c r="H246" s="140">
        <v>0.066</v>
      </c>
      <c r="I246" s="141"/>
      <c r="J246" s="142">
        <f>ROUND(I246*H246,2)</f>
        <v>0</v>
      </c>
      <c r="K246" s="138" t="s">
        <v>168</v>
      </c>
      <c r="L246" s="31"/>
      <c r="M246" s="143" t="s">
        <v>1</v>
      </c>
      <c r="N246" s="144" t="s">
        <v>42</v>
      </c>
      <c r="P246" s="145">
        <f>O246*H246</f>
        <v>0</v>
      </c>
      <c r="Q246" s="145">
        <v>0</v>
      </c>
      <c r="R246" s="145">
        <f>Q246*H246</f>
        <v>0</v>
      </c>
      <c r="S246" s="145">
        <v>0</v>
      </c>
      <c r="T246" s="146">
        <f>S246*H246</f>
        <v>0</v>
      </c>
      <c r="AR246" s="147" t="s">
        <v>238</v>
      </c>
      <c r="AT246" s="147" t="s">
        <v>164</v>
      </c>
      <c r="AU246" s="147" t="s">
        <v>85</v>
      </c>
      <c r="AY246" s="16" t="s">
        <v>161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6" t="s">
        <v>81</v>
      </c>
      <c r="BK246" s="148">
        <f>ROUND(I246*H246,2)</f>
        <v>0</v>
      </c>
      <c r="BL246" s="16" t="s">
        <v>238</v>
      </c>
      <c r="BM246" s="147" t="s">
        <v>390</v>
      </c>
    </row>
    <row r="247" spans="2:63" s="11" customFormat="1" ht="22.9" customHeight="1">
      <c r="B247" s="123"/>
      <c r="D247" s="124" t="s">
        <v>76</v>
      </c>
      <c r="E247" s="133" t="s">
        <v>391</v>
      </c>
      <c r="F247" s="133" t="s">
        <v>392</v>
      </c>
      <c r="I247" s="126"/>
      <c r="J247" s="134">
        <f>BK247</f>
        <v>0</v>
      </c>
      <c r="L247" s="123"/>
      <c r="M247" s="128"/>
      <c r="P247" s="129">
        <f>SUM(P248:P292)</f>
        <v>0</v>
      </c>
      <c r="R247" s="129">
        <f>SUM(R248:R292)</f>
        <v>0.15776999999999994</v>
      </c>
      <c r="T247" s="130">
        <f>SUM(T248:T292)</f>
        <v>0</v>
      </c>
      <c r="AR247" s="124" t="s">
        <v>85</v>
      </c>
      <c r="AT247" s="131" t="s">
        <v>76</v>
      </c>
      <c r="AU247" s="131" t="s">
        <v>81</v>
      </c>
      <c r="AY247" s="124" t="s">
        <v>161</v>
      </c>
      <c r="BK247" s="132">
        <f>SUM(BK248:BK292)</f>
        <v>0</v>
      </c>
    </row>
    <row r="248" spans="2:65" s="1" customFormat="1" ht="24.2" customHeight="1">
      <c r="B248" s="135"/>
      <c r="C248" s="136" t="s">
        <v>393</v>
      </c>
      <c r="D248" s="136" t="s">
        <v>164</v>
      </c>
      <c r="E248" s="137" t="s">
        <v>394</v>
      </c>
      <c r="F248" s="138" t="s">
        <v>395</v>
      </c>
      <c r="G248" s="139" t="s">
        <v>316</v>
      </c>
      <c r="H248" s="140">
        <v>29</v>
      </c>
      <c r="I248" s="141"/>
      <c r="J248" s="142">
        <f>ROUND(I248*H248,2)</f>
        <v>0</v>
      </c>
      <c r="K248" s="138" t="s">
        <v>168</v>
      </c>
      <c r="L248" s="31"/>
      <c r="M248" s="143" t="s">
        <v>1</v>
      </c>
      <c r="N248" s="144" t="s">
        <v>42</v>
      </c>
      <c r="P248" s="145">
        <f>O248*H248</f>
        <v>0</v>
      </c>
      <c r="Q248" s="145">
        <v>0.00073</v>
      </c>
      <c r="R248" s="145">
        <f>Q248*H248</f>
        <v>0.021169999999999998</v>
      </c>
      <c r="S248" s="145">
        <v>0</v>
      </c>
      <c r="T248" s="146">
        <f>S248*H248</f>
        <v>0</v>
      </c>
      <c r="AR248" s="147" t="s">
        <v>238</v>
      </c>
      <c r="AT248" s="147" t="s">
        <v>164</v>
      </c>
      <c r="AU248" s="147" t="s">
        <v>85</v>
      </c>
      <c r="AY248" s="16" t="s">
        <v>161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6" t="s">
        <v>81</v>
      </c>
      <c r="BK248" s="148">
        <f>ROUND(I248*H248,2)</f>
        <v>0</v>
      </c>
      <c r="BL248" s="16" t="s">
        <v>238</v>
      </c>
      <c r="BM248" s="147" t="s">
        <v>396</v>
      </c>
    </row>
    <row r="249" spans="2:51" s="12" customFormat="1" ht="12">
      <c r="B249" s="149"/>
      <c r="D249" s="150" t="s">
        <v>171</v>
      </c>
      <c r="E249" s="151" t="s">
        <v>1</v>
      </c>
      <c r="F249" s="152" t="s">
        <v>397</v>
      </c>
      <c r="H249" s="153">
        <v>10</v>
      </c>
      <c r="I249" s="154"/>
      <c r="L249" s="149"/>
      <c r="M249" s="155"/>
      <c r="T249" s="156"/>
      <c r="AT249" s="151" t="s">
        <v>171</v>
      </c>
      <c r="AU249" s="151" t="s">
        <v>85</v>
      </c>
      <c r="AV249" s="12" t="s">
        <v>85</v>
      </c>
      <c r="AW249" s="12" t="s">
        <v>32</v>
      </c>
      <c r="AX249" s="12" t="s">
        <v>77</v>
      </c>
      <c r="AY249" s="151" t="s">
        <v>161</v>
      </c>
    </row>
    <row r="250" spans="2:51" s="12" customFormat="1" ht="12">
      <c r="B250" s="149"/>
      <c r="D250" s="150" t="s">
        <v>171</v>
      </c>
      <c r="E250" s="151" t="s">
        <v>1</v>
      </c>
      <c r="F250" s="152" t="s">
        <v>398</v>
      </c>
      <c r="H250" s="153">
        <v>19</v>
      </c>
      <c r="I250" s="154"/>
      <c r="L250" s="149"/>
      <c r="M250" s="155"/>
      <c r="T250" s="156"/>
      <c r="AT250" s="151" t="s">
        <v>171</v>
      </c>
      <c r="AU250" s="151" t="s">
        <v>85</v>
      </c>
      <c r="AV250" s="12" t="s">
        <v>85</v>
      </c>
      <c r="AW250" s="12" t="s">
        <v>32</v>
      </c>
      <c r="AX250" s="12" t="s">
        <v>77</v>
      </c>
      <c r="AY250" s="151" t="s">
        <v>161</v>
      </c>
    </row>
    <row r="251" spans="2:51" s="13" customFormat="1" ht="12">
      <c r="B251" s="157"/>
      <c r="D251" s="150" t="s">
        <v>171</v>
      </c>
      <c r="E251" s="158" t="s">
        <v>1</v>
      </c>
      <c r="F251" s="159" t="s">
        <v>174</v>
      </c>
      <c r="H251" s="160">
        <v>29</v>
      </c>
      <c r="I251" s="161"/>
      <c r="L251" s="157"/>
      <c r="M251" s="162"/>
      <c r="T251" s="163"/>
      <c r="AT251" s="158" t="s">
        <v>171</v>
      </c>
      <c r="AU251" s="158" t="s">
        <v>85</v>
      </c>
      <c r="AV251" s="13" t="s">
        <v>169</v>
      </c>
      <c r="AW251" s="13" t="s">
        <v>32</v>
      </c>
      <c r="AX251" s="13" t="s">
        <v>81</v>
      </c>
      <c r="AY251" s="158" t="s">
        <v>161</v>
      </c>
    </row>
    <row r="252" spans="2:65" s="1" customFormat="1" ht="24.2" customHeight="1">
      <c r="B252" s="135"/>
      <c r="C252" s="136" t="s">
        <v>399</v>
      </c>
      <c r="D252" s="136" t="s">
        <v>164</v>
      </c>
      <c r="E252" s="137" t="s">
        <v>400</v>
      </c>
      <c r="F252" s="138" t="s">
        <v>401</v>
      </c>
      <c r="G252" s="139" t="s">
        <v>316</v>
      </c>
      <c r="H252" s="140">
        <v>26</v>
      </c>
      <c r="I252" s="141"/>
      <c r="J252" s="142">
        <f>ROUND(I252*H252,2)</f>
        <v>0</v>
      </c>
      <c r="K252" s="138" t="s">
        <v>168</v>
      </c>
      <c r="L252" s="31"/>
      <c r="M252" s="143" t="s">
        <v>1</v>
      </c>
      <c r="N252" s="144" t="s">
        <v>42</v>
      </c>
      <c r="P252" s="145">
        <f>O252*H252</f>
        <v>0</v>
      </c>
      <c r="Q252" s="145">
        <v>0.0009799999999999998</v>
      </c>
      <c r="R252" s="145">
        <f>Q252*H252</f>
        <v>0.025479999999999992</v>
      </c>
      <c r="S252" s="145">
        <v>0</v>
      </c>
      <c r="T252" s="146">
        <f>S252*H252</f>
        <v>0</v>
      </c>
      <c r="AR252" s="147" t="s">
        <v>238</v>
      </c>
      <c r="AT252" s="147" t="s">
        <v>164</v>
      </c>
      <c r="AU252" s="147" t="s">
        <v>85</v>
      </c>
      <c r="AY252" s="16" t="s">
        <v>161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6" t="s">
        <v>81</v>
      </c>
      <c r="BK252" s="148">
        <f>ROUND(I252*H252,2)</f>
        <v>0</v>
      </c>
      <c r="BL252" s="16" t="s">
        <v>238</v>
      </c>
      <c r="BM252" s="147" t="s">
        <v>402</v>
      </c>
    </row>
    <row r="253" spans="2:51" s="12" customFormat="1" ht="12">
      <c r="B253" s="149"/>
      <c r="D253" s="150" t="s">
        <v>171</v>
      </c>
      <c r="E253" s="151" t="s">
        <v>1</v>
      </c>
      <c r="F253" s="152" t="s">
        <v>403</v>
      </c>
      <c r="H253" s="153">
        <v>13</v>
      </c>
      <c r="I253" s="154"/>
      <c r="L253" s="149"/>
      <c r="M253" s="155"/>
      <c r="T253" s="156"/>
      <c r="AT253" s="151" t="s">
        <v>171</v>
      </c>
      <c r="AU253" s="151" t="s">
        <v>85</v>
      </c>
      <c r="AV253" s="12" t="s">
        <v>85</v>
      </c>
      <c r="AW253" s="12" t="s">
        <v>32</v>
      </c>
      <c r="AX253" s="12" t="s">
        <v>77</v>
      </c>
      <c r="AY253" s="151" t="s">
        <v>161</v>
      </c>
    </row>
    <row r="254" spans="2:51" s="12" customFormat="1" ht="12">
      <c r="B254" s="149"/>
      <c r="D254" s="150" t="s">
        <v>171</v>
      </c>
      <c r="E254" s="151" t="s">
        <v>1</v>
      </c>
      <c r="F254" s="152" t="s">
        <v>404</v>
      </c>
      <c r="H254" s="153">
        <v>13</v>
      </c>
      <c r="I254" s="154"/>
      <c r="L254" s="149"/>
      <c r="M254" s="155"/>
      <c r="T254" s="156"/>
      <c r="AT254" s="151" t="s">
        <v>171</v>
      </c>
      <c r="AU254" s="151" t="s">
        <v>85</v>
      </c>
      <c r="AV254" s="12" t="s">
        <v>85</v>
      </c>
      <c r="AW254" s="12" t="s">
        <v>32</v>
      </c>
      <c r="AX254" s="12" t="s">
        <v>77</v>
      </c>
      <c r="AY254" s="151" t="s">
        <v>161</v>
      </c>
    </row>
    <row r="255" spans="2:51" s="13" customFormat="1" ht="12">
      <c r="B255" s="157"/>
      <c r="D255" s="150" t="s">
        <v>171</v>
      </c>
      <c r="E255" s="158" t="s">
        <v>1</v>
      </c>
      <c r="F255" s="159" t="s">
        <v>174</v>
      </c>
      <c r="H255" s="160">
        <v>26</v>
      </c>
      <c r="I255" s="161"/>
      <c r="L255" s="157"/>
      <c r="M255" s="162"/>
      <c r="T255" s="163"/>
      <c r="AT255" s="158" t="s">
        <v>171</v>
      </c>
      <c r="AU255" s="158" t="s">
        <v>85</v>
      </c>
      <c r="AV255" s="13" t="s">
        <v>169</v>
      </c>
      <c r="AW255" s="13" t="s">
        <v>32</v>
      </c>
      <c r="AX255" s="13" t="s">
        <v>81</v>
      </c>
      <c r="AY255" s="158" t="s">
        <v>161</v>
      </c>
    </row>
    <row r="256" spans="2:65" s="1" customFormat="1" ht="24.2" customHeight="1">
      <c r="B256" s="135"/>
      <c r="C256" s="136" t="s">
        <v>405</v>
      </c>
      <c r="D256" s="136" t="s">
        <v>164</v>
      </c>
      <c r="E256" s="137" t="s">
        <v>406</v>
      </c>
      <c r="F256" s="138" t="s">
        <v>407</v>
      </c>
      <c r="G256" s="139" t="s">
        <v>316</v>
      </c>
      <c r="H256" s="140">
        <v>16</v>
      </c>
      <c r="I256" s="141"/>
      <c r="J256" s="142">
        <f>ROUND(I256*H256,2)</f>
        <v>0</v>
      </c>
      <c r="K256" s="138" t="s">
        <v>168</v>
      </c>
      <c r="L256" s="31"/>
      <c r="M256" s="143" t="s">
        <v>1</v>
      </c>
      <c r="N256" s="144" t="s">
        <v>42</v>
      </c>
      <c r="P256" s="145">
        <f>O256*H256</f>
        <v>0</v>
      </c>
      <c r="Q256" s="145">
        <v>0.0013</v>
      </c>
      <c r="R256" s="145">
        <f>Q256*H256</f>
        <v>0.0208</v>
      </c>
      <c r="S256" s="145">
        <v>0</v>
      </c>
      <c r="T256" s="146">
        <f>S256*H256</f>
        <v>0</v>
      </c>
      <c r="AR256" s="147" t="s">
        <v>238</v>
      </c>
      <c r="AT256" s="147" t="s">
        <v>164</v>
      </c>
      <c r="AU256" s="147" t="s">
        <v>85</v>
      </c>
      <c r="AY256" s="16" t="s">
        <v>161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6" t="s">
        <v>81</v>
      </c>
      <c r="BK256" s="148">
        <f>ROUND(I256*H256,2)</f>
        <v>0</v>
      </c>
      <c r="BL256" s="16" t="s">
        <v>238</v>
      </c>
      <c r="BM256" s="147" t="s">
        <v>408</v>
      </c>
    </row>
    <row r="257" spans="2:51" s="12" customFormat="1" ht="12">
      <c r="B257" s="149"/>
      <c r="D257" s="150" t="s">
        <v>171</v>
      </c>
      <c r="E257" s="151" t="s">
        <v>1</v>
      </c>
      <c r="F257" s="152" t="s">
        <v>409</v>
      </c>
      <c r="H257" s="153">
        <v>8</v>
      </c>
      <c r="I257" s="154"/>
      <c r="L257" s="149"/>
      <c r="M257" s="155"/>
      <c r="T257" s="156"/>
      <c r="AT257" s="151" t="s">
        <v>171</v>
      </c>
      <c r="AU257" s="151" t="s">
        <v>85</v>
      </c>
      <c r="AV257" s="12" t="s">
        <v>85</v>
      </c>
      <c r="AW257" s="12" t="s">
        <v>32</v>
      </c>
      <c r="AX257" s="12" t="s">
        <v>77</v>
      </c>
      <c r="AY257" s="151" t="s">
        <v>161</v>
      </c>
    </row>
    <row r="258" spans="2:51" s="12" customFormat="1" ht="12">
      <c r="B258" s="149"/>
      <c r="D258" s="150" t="s">
        <v>171</v>
      </c>
      <c r="E258" s="151" t="s">
        <v>1</v>
      </c>
      <c r="F258" s="152" t="s">
        <v>410</v>
      </c>
      <c r="H258" s="153">
        <v>8</v>
      </c>
      <c r="I258" s="154"/>
      <c r="L258" s="149"/>
      <c r="M258" s="155"/>
      <c r="T258" s="156"/>
      <c r="AT258" s="151" t="s">
        <v>171</v>
      </c>
      <c r="AU258" s="151" t="s">
        <v>85</v>
      </c>
      <c r="AV258" s="12" t="s">
        <v>85</v>
      </c>
      <c r="AW258" s="12" t="s">
        <v>32</v>
      </c>
      <c r="AX258" s="12" t="s">
        <v>77</v>
      </c>
      <c r="AY258" s="151" t="s">
        <v>161</v>
      </c>
    </row>
    <row r="259" spans="2:51" s="13" customFormat="1" ht="12">
      <c r="B259" s="157"/>
      <c r="D259" s="150" t="s">
        <v>171</v>
      </c>
      <c r="E259" s="158" t="s">
        <v>1</v>
      </c>
      <c r="F259" s="159" t="s">
        <v>174</v>
      </c>
      <c r="H259" s="160">
        <v>16</v>
      </c>
      <c r="I259" s="161"/>
      <c r="L259" s="157"/>
      <c r="M259" s="162"/>
      <c r="T259" s="163"/>
      <c r="AT259" s="158" t="s">
        <v>171</v>
      </c>
      <c r="AU259" s="158" t="s">
        <v>85</v>
      </c>
      <c r="AV259" s="13" t="s">
        <v>169</v>
      </c>
      <c r="AW259" s="13" t="s">
        <v>32</v>
      </c>
      <c r="AX259" s="13" t="s">
        <v>81</v>
      </c>
      <c r="AY259" s="158" t="s">
        <v>161</v>
      </c>
    </row>
    <row r="260" spans="2:65" s="1" customFormat="1" ht="24.2" customHeight="1">
      <c r="B260" s="135"/>
      <c r="C260" s="136" t="s">
        <v>411</v>
      </c>
      <c r="D260" s="136" t="s">
        <v>164</v>
      </c>
      <c r="E260" s="137" t="s">
        <v>412</v>
      </c>
      <c r="F260" s="138" t="s">
        <v>413</v>
      </c>
      <c r="G260" s="139" t="s">
        <v>316</v>
      </c>
      <c r="H260" s="140">
        <v>10</v>
      </c>
      <c r="I260" s="141"/>
      <c r="J260" s="142">
        <f>ROUND(I260*H260,2)</f>
        <v>0</v>
      </c>
      <c r="K260" s="138" t="s">
        <v>168</v>
      </c>
      <c r="L260" s="31"/>
      <c r="M260" s="143" t="s">
        <v>1</v>
      </c>
      <c r="N260" s="144" t="s">
        <v>42</v>
      </c>
      <c r="P260" s="145">
        <f>O260*H260</f>
        <v>0</v>
      </c>
      <c r="Q260" s="145">
        <v>0.00263</v>
      </c>
      <c r="R260" s="145">
        <f>Q260*H260</f>
        <v>0.0263</v>
      </c>
      <c r="S260" s="145">
        <v>0</v>
      </c>
      <c r="T260" s="146">
        <f>S260*H260</f>
        <v>0</v>
      </c>
      <c r="AR260" s="147" t="s">
        <v>238</v>
      </c>
      <c r="AT260" s="147" t="s">
        <v>164</v>
      </c>
      <c r="AU260" s="147" t="s">
        <v>85</v>
      </c>
      <c r="AY260" s="16" t="s">
        <v>161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6" t="s">
        <v>81</v>
      </c>
      <c r="BK260" s="148">
        <f>ROUND(I260*H260,2)</f>
        <v>0</v>
      </c>
      <c r="BL260" s="16" t="s">
        <v>238</v>
      </c>
      <c r="BM260" s="147" t="s">
        <v>414</v>
      </c>
    </row>
    <row r="261" spans="2:51" s="12" customFormat="1" ht="12">
      <c r="B261" s="149"/>
      <c r="D261" s="150" t="s">
        <v>171</v>
      </c>
      <c r="E261" s="151" t="s">
        <v>1</v>
      </c>
      <c r="F261" s="152" t="s">
        <v>415</v>
      </c>
      <c r="H261" s="153">
        <v>5</v>
      </c>
      <c r="I261" s="154"/>
      <c r="L261" s="149"/>
      <c r="M261" s="155"/>
      <c r="T261" s="156"/>
      <c r="AT261" s="151" t="s">
        <v>171</v>
      </c>
      <c r="AU261" s="151" t="s">
        <v>85</v>
      </c>
      <c r="AV261" s="12" t="s">
        <v>85</v>
      </c>
      <c r="AW261" s="12" t="s">
        <v>32</v>
      </c>
      <c r="AX261" s="12" t="s">
        <v>77</v>
      </c>
      <c r="AY261" s="151" t="s">
        <v>161</v>
      </c>
    </row>
    <row r="262" spans="2:51" s="12" customFormat="1" ht="12">
      <c r="B262" s="149"/>
      <c r="D262" s="150" t="s">
        <v>171</v>
      </c>
      <c r="E262" s="151" t="s">
        <v>1</v>
      </c>
      <c r="F262" s="152" t="s">
        <v>416</v>
      </c>
      <c r="H262" s="153">
        <v>5</v>
      </c>
      <c r="I262" s="154"/>
      <c r="L262" s="149"/>
      <c r="M262" s="155"/>
      <c r="T262" s="156"/>
      <c r="AT262" s="151" t="s">
        <v>171</v>
      </c>
      <c r="AU262" s="151" t="s">
        <v>85</v>
      </c>
      <c r="AV262" s="12" t="s">
        <v>85</v>
      </c>
      <c r="AW262" s="12" t="s">
        <v>32</v>
      </c>
      <c r="AX262" s="12" t="s">
        <v>77</v>
      </c>
      <c r="AY262" s="151" t="s">
        <v>161</v>
      </c>
    </row>
    <row r="263" spans="2:51" s="13" customFormat="1" ht="12">
      <c r="B263" s="157"/>
      <c r="D263" s="150" t="s">
        <v>171</v>
      </c>
      <c r="E263" s="158" t="s">
        <v>1</v>
      </c>
      <c r="F263" s="159" t="s">
        <v>174</v>
      </c>
      <c r="H263" s="160">
        <v>10</v>
      </c>
      <c r="I263" s="161"/>
      <c r="L263" s="157"/>
      <c r="M263" s="162"/>
      <c r="T263" s="163"/>
      <c r="AT263" s="158" t="s">
        <v>171</v>
      </c>
      <c r="AU263" s="158" t="s">
        <v>85</v>
      </c>
      <c r="AV263" s="13" t="s">
        <v>169</v>
      </c>
      <c r="AW263" s="13" t="s">
        <v>32</v>
      </c>
      <c r="AX263" s="13" t="s">
        <v>81</v>
      </c>
      <c r="AY263" s="158" t="s">
        <v>161</v>
      </c>
    </row>
    <row r="264" spans="2:65" s="1" customFormat="1" ht="24.2" customHeight="1">
      <c r="B264" s="135"/>
      <c r="C264" s="136" t="s">
        <v>417</v>
      </c>
      <c r="D264" s="136" t="s">
        <v>164</v>
      </c>
      <c r="E264" s="137" t="s">
        <v>418</v>
      </c>
      <c r="F264" s="138" t="s">
        <v>419</v>
      </c>
      <c r="G264" s="139" t="s">
        <v>316</v>
      </c>
      <c r="H264" s="140">
        <v>6</v>
      </c>
      <c r="I264" s="141"/>
      <c r="J264" s="142">
        <f>ROUND(I264*H264,2)</f>
        <v>0</v>
      </c>
      <c r="K264" s="138" t="s">
        <v>168</v>
      </c>
      <c r="L264" s="31"/>
      <c r="M264" s="143" t="s">
        <v>1</v>
      </c>
      <c r="N264" s="144" t="s">
        <v>42</v>
      </c>
      <c r="P264" s="145">
        <f>O264*H264</f>
        <v>0</v>
      </c>
      <c r="Q264" s="145">
        <v>0.00364</v>
      </c>
      <c r="R264" s="145">
        <f>Q264*H264</f>
        <v>0.02184</v>
      </c>
      <c r="S264" s="145">
        <v>0</v>
      </c>
      <c r="T264" s="146">
        <f>S264*H264</f>
        <v>0</v>
      </c>
      <c r="AR264" s="147" t="s">
        <v>238</v>
      </c>
      <c r="AT264" s="147" t="s">
        <v>164</v>
      </c>
      <c r="AU264" s="147" t="s">
        <v>85</v>
      </c>
      <c r="AY264" s="16" t="s">
        <v>161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6" t="s">
        <v>81</v>
      </c>
      <c r="BK264" s="148">
        <f>ROUND(I264*H264,2)</f>
        <v>0</v>
      </c>
      <c r="BL264" s="16" t="s">
        <v>238</v>
      </c>
      <c r="BM264" s="147" t="s">
        <v>420</v>
      </c>
    </row>
    <row r="265" spans="2:51" s="12" customFormat="1" ht="12">
      <c r="B265" s="149"/>
      <c r="D265" s="150" t="s">
        <v>171</v>
      </c>
      <c r="E265" s="151" t="s">
        <v>1</v>
      </c>
      <c r="F265" s="152" t="s">
        <v>421</v>
      </c>
      <c r="H265" s="153">
        <v>3</v>
      </c>
      <c r="I265" s="154"/>
      <c r="L265" s="149"/>
      <c r="M265" s="155"/>
      <c r="T265" s="156"/>
      <c r="AT265" s="151" t="s">
        <v>171</v>
      </c>
      <c r="AU265" s="151" t="s">
        <v>85</v>
      </c>
      <c r="AV265" s="12" t="s">
        <v>85</v>
      </c>
      <c r="AW265" s="12" t="s">
        <v>32</v>
      </c>
      <c r="AX265" s="12" t="s">
        <v>77</v>
      </c>
      <c r="AY265" s="151" t="s">
        <v>161</v>
      </c>
    </row>
    <row r="266" spans="2:51" s="12" customFormat="1" ht="12">
      <c r="B266" s="149"/>
      <c r="D266" s="150" t="s">
        <v>171</v>
      </c>
      <c r="E266" s="151" t="s">
        <v>1</v>
      </c>
      <c r="F266" s="152" t="s">
        <v>422</v>
      </c>
      <c r="H266" s="153">
        <v>3</v>
      </c>
      <c r="I266" s="154"/>
      <c r="L266" s="149"/>
      <c r="M266" s="155"/>
      <c r="T266" s="156"/>
      <c r="AT266" s="151" t="s">
        <v>171</v>
      </c>
      <c r="AU266" s="151" t="s">
        <v>85</v>
      </c>
      <c r="AV266" s="12" t="s">
        <v>85</v>
      </c>
      <c r="AW266" s="12" t="s">
        <v>32</v>
      </c>
      <c r="AX266" s="12" t="s">
        <v>77</v>
      </c>
      <c r="AY266" s="151" t="s">
        <v>161</v>
      </c>
    </row>
    <row r="267" spans="2:51" s="13" customFormat="1" ht="12">
      <c r="B267" s="157"/>
      <c r="D267" s="150" t="s">
        <v>171</v>
      </c>
      <c r="E267" s="158" t="s">
        <v>1</v>
      </c>
      <c r="F267" s="159" t="s">
        <v>174</v>
      </c>
      <c r="H267" s="160">
        <v>6</v>
      </c>
      <c r="I267" s="161"/>
      <c r="L267" s="157"/>
      <c r="M267" s="162"/>
      <c r="T267" s="163"/>
      <c r="AT267" s="158" t="s">
        <v>171</v>
      </c>
      <c r="AU267" s="158" t="s">
        <v>85</v>
      </c>
      <c r="AV267" s="13" t="s">
        <v>169</v>
      </c>
      <c r="AW267" s="13" t="s">
        <v>32</v>
      </c>
      <c r="AX267" s="13" t="s">
        <v>81</v>
      </c>
      <c r="AY267" s="158" t="s">
        <v>161</v>
      </c>
    </row>
    <row r="268" spans="2:65" s="1" customFormat="1" ht="24.2" customHeight="1">
      <c r="B268" s="135"/>
      <c r="C268" s="136" t="s">
        <v>423</v>
      </c>
      <c r="D268" s="136" t="s">
        <v>164</v>
      </c>
      <c r="E268" s="137" t="s">
        <v>424</v>
      </c>
      <c r="F268" s="138" t="s">
        <v>425</v>
      </c>
      <c r="G268" s="139" t="s">
        <v>316</v>
      </c>
      <c r="H268" s="140">
        <v>2</v>
      </c>
      <c r="I268" s="141"/>
      <c r="J268" s="142">
        <f>ROUND(I268*H268,2)</f>
        <v>0</v>
      </c>
      <c r="K268" s="138" t="s">
        <v>168</v>
      </c>
      <c r="L268" s="31"/>
      <c r="M268" s="143" t="s">
        <v>1</v>
      </c>
      <c r="N268" s="144" t="s">
        <v>42</v>
      </c>
      <c r="P268" s="145">
        <f>O268*H268</f>
        <v>0</v>
      </c>
      <c r="Q268" s="145">
        <v>0.00601</v>
      </c>
      <c r="R268" s="145">
        <f>Q268*H268</f>
        <v>0.01202</v>
      </c>
      <c r="S268" s="145">
        <v>0</v>
      </c>
      <c r="T268" s="146">
        <f>S268*H268</f>
        <v>0</v>
      </c>
      <c r="AR268" s="147" t="s">
        <v>238</v>
      </c>
      <c r="AT268" s="147" t="s">
        <v>164</v>
      </c>
      <c r="AU268" s="147" t="s">
        <v>85</v>
      </c>
      <c r="AY268" s="16" t="s">
        <v>161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6" t="s">
        <v>81</v>
      </c>
      <c r="BK268" s="148">
        <f>ROUND(I268*H268,2)</f>
        <v>0</v>
      </c>
      <c r="BL268" s="16" t="s">
        <v>238</v>
      </c>
      <c r="BM268" s="147" t="s">
        <v>426</v>
      </c>
    </row>
    <row r="269" spans="2:51" s="12" customFormat="1" ht="12">
      <c r="B269" s="149"/>
      <c r="D269" s="150" t="s">
        <v>171</v>
      </c>
      <c r="E269" s="151" t="s">
        <v>1</v>
      </c>
      <c r="F269" s="152" t="s">
        <v>427</v>
      </c>
      <c r="H269" s="153">
        <v>1</v>
      </c>
      <c r="I269" s="154"/>
      <c r="L269" s="149"/>
      <c r="M269" s="155"/>
      <c r="T269" s="156"/>
      <c r="AT269" s="151" t="s">
        <v>171</v>
      </c>
      <c r="AU269" s="151" t="s">
        <v>85</v>
      </c>
      <c r="AV269" s="12" t="s">
        <v>85</v>
      </c>
      <c r="AW269" s="12" t="s">
        <v>32</v>
      </c>
      <c r="AX269" s="12" t="s">
        <v>77</v>
      </c>
      <c r="AY269" s="151" t="s">
        <v>161</v>
      </c>
    </row>
    <row r="270" spans="2:51" s="12" customFormat="1" ht="12">
      <c r="B270" s="149"/>
      <c r="D270" s="150" t="s">
        <v>171</v>
      </c>
      <c r="E270" s="151" t="s">
        <v>1</v>
      </c>
      <c r="F270" s="152" t="s">
        <v>428</v>
      </c>
      <c r="H270" s="153">
        <v>1</v>
      </c>
      <c r="I270" s="154"/>
      <c r="L270" s="149"/>
      <c r="M270" s="155"/>
      <c r="T270" s="156"/>
      <c r="AT270" s="151" t="s">
        <v>171</v>
      </c>
      <c r="AU270" s="151" t="s">
        <v>85</v>
      </c>
      <c r="AV270" s="12" t="s">
        <v>85</v>
      </c>
      <c r="AW270" s="12" t="s">
        <v>32</v>
      </c>
      <c r="AX270" s="12" t="s">
        <v>77</v>
      </c>
      <c r="AY270" s="151" t="s">
        <v>161</v>
      </c>
    </row>
    <row r="271" spans="2:51" s="13" customFormat="1" ht="12">
      <c r="B271" s="157"/>
      <c r="D271" s="150" t="s">
        <v>171</v>
      </c>
      <c r="E271" s="158" t="s">
        <v>1</v>
      </c>
      <c r="F271" s="159" t="s">
        <v>174</v>
      </c>
      <c r="H271" s="160">
        <v>2</v>
      </c>
      <c r="I271" s="161"/>
      <c r="L271" s="157"/>
      <c r="M271" s="162"/>
      <c r="T271" s="163"/>
      <c r="AT271" s="158" t="s">
        <v>171</v>
      </c>
      <c r="AU271" s="158" t="s">
        <v>85</v>
      </c>
      <c r="AV271" s="13" t="s">
        <v>169</v>
      </c>
      <c r="AW271" s="13" t="s">
        <v>32</v>
      </c>
      <c r="AX271" s="13" t="s">
        <v>81</v>
      </c>
      <c r="AY271" s="158" t="s">
        <v>161</v>
      </c>
    </row>
    <row r="272" spans="2:65" s="1" customFormat="1" ht="37.9" customHeight="1">
      <c r="B272" s="135"/>
      <c r="C272" s="136" t="s">
        <v>429</v>
      </c>
      <c r="D272" s="136" t="s">
        <v>164</v>
      </c>
      <c r="E272" s="137" t="s">
        <v>430</v>
      </c>
      <c r="F272" s="138" t="s">
        <v>431</v>
      </c>
      <c r="G272" s="139" t="s">
        <v>316</v>
      </c>
      <c r="H272" s="140">
        <v>29</v>
      </c>
      <c r="I272" s="141"/>
      <c r="J272" s="142">
        <f>ROUND(I272*H272,2)</f>
        <v>0</v>
      </c>
      <c r="K272" s="138" t="s">
        <v>168</v>
      </c>
      <c r="L272" s="31"/>
      <c r="M272" s="143" t="s">
        <v>1</v>
      </c>
      <c r="N272" s="144" t="s">
        <v>42</v>
      </c>
      <c r="P272" s="145">
        <f>O272*H272</f>
        <v>0</v>
      </c>
      <c r="Q272" s="145">
        <v>7E-05</v>
      </c>
      <c r="R272" s="145">
        <f>Q272*H272</f>
        <v>0.0020299999999999997</v>
      </c>
      <c r="S272" s="145">
        <v>0</v>
      </c>
      <c r="T272" s="146">
        <f>S272*H272</f>
        <v>0</v>
      </c>
      <c r="AR272" s="147" t="s">
        <v>238</v>
      </c>
      <c r="AT272" s="147" t="s">
        <v>164</v>
      </c>
      <c r="AU272" s="147" t="s">
        <v>85</v>
      </c>
      <c r="AY272" s="16" t="s">
        <v>161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6" t="s">
        <v>81</v>
      </c>
      <c r="BK272" s="148">
        <f>ROUND(I272*H272,2)</f>
        <v>0</v>
      </c>
      <c r="BL272" s="16" t="s">
        <v>238</v>
      </c>
      <c r="BM272" s="147" t="s">
        <v>432</v>
      </c>
    </row>
    <row r="273" spans="2:51" s="12" customFormat="1" ht="12">
      <c r="B273" s="149"/>
      <c r="D273" s="150" t="s">
        <v>171</v>
      </c>
      <c r="E273" s="151" t="s">
        <v>1</v>
      </c>
      <c r="F273" s="152" t="s">
        <v>433</v>
      </c>
      <c r="H273" s="153">
        <v>29</v>
      </c>
      <c r="I273" s="154"/>
      <c r="L273" s="149"/>
      <c r="M273" s="155"/>
      <c r="T273" s="156"/>
      <c r="AT273" s="151" t="s">
        <v>171</v>
      </c>
      <c r="AU273" s="151" t="s">
        <v>85</v>
      </c>
      <c r="AV273" s="12" t="s">
        <v>85</v>
      </c>
      <c r="AW273" s="12" t="s">
        <v>32</v>
      </c>
      <c r="AX273" s="12" t="s">
        <v>77</v>
      </c>
      <c r="AY273" s="151" t="s">
        <v>161</v>
      </c>
    </row>
    <row r="274" spans="2:51" s="13" customFormat="1" ht="12">
      <c r="B274" s="157"/>
      <c r="D274" s="150" t="s">
        <v>171</v>
      </c>
      <c r="E274" s="158" t="s">
        <v>1</v>
      </c>
      <c r="F274" s="159" t="s">
        <v>174</v>
      </c>
      <c r="H274" s="160">
        <v>29</v>
      </c>
      <c r="I274" s="161"/>
      <c r="L274" s="157"/>
      <c r="M274" s="162"/>
      <c r="T274" s="163"/>
      <c r="AT274" s="158" t="s">
        <v>171</v>
      </c>
      <c r="AU274" s="158" t="s">
        <v>85</v>
      </c>
      <c r="AV274" s="13" t="s">
        <v>169</v>
      </c>
      <c r="AW274" s="13" t="s">
        <v>32</v>
      </c>
      <c r="AX274" s="13" t="s">
        <v>81</v>
      </c>
      <c r="AY274" s="158" t="s">
        <v>161</v>
      </c>
    </row>
    <row r="275" spans="2:65" s="1" customFormat="1" ht="37.9" customHeight="1">
      <c r="B275" s="135"/>
      <c r="C275" s="136" t="s">
        <v>434</v>
      </c>
      <c r="D275" s="136" t="s">
        <v>164</v>
      </c>
      <c r="E275" s="137" t="s">
        <v>435</v>
      </c>
      <c r="F275" s="138" t="s">
        <v>436</v>
      </c>
      <c r="G275" s="139" t="s">
        <v>316</v>
      </c>
      <c r="H275" s="140">
        <v>52</v>
      </c>
      <c r="I275" s="141"/>
      <c r="J275" s="142">
        <f>ROUND(I275*H275,2)</f>
        <v>0</v>
      </c>
      <c r="K275" s="138" t="s">
        <v>168</v>
      </c>
      <c r="L275" s="31"/>
      <c r="M275" s="143" t="s">
        <v>1</v>
      </c>
      <c r="N275" s="144" t="s">
        <v>42</v>
      </c>
      <c r="P275" s="145">
        <f>O275*H275</f>
        <v>0</v>
      </c>
      <c r="Q275" s="145">
        <v>9E-05</v>
      </c>
      <c r="R275" s="145">
        <f>Q275*H275</f>
        <v>0.00468</v>
      </c>
      <c r="S275" s="145">
        <v>0</v>
      </c>
      <c r="T275" s="146">
        <f>S275*H275</f>
        <v>0</v>
      </c>
      <c r="AR275" s="147" t="s">
        <v>238</v>
      </c>
      <c r="AT275" s="147" t="s">
        <v>164</v>
      </c>
      <c r="AU275" s="147" t="s">
        <v>85</v>
      </c>
      <c r="AY275" s="16" t="s">
        <v>161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6" t="s">
        <v>81</v>
      </c>
      <c r="BK275" s="148">
        <f>ROUND(I275*H275,2)</f>
        <v>0</v>
      </c>
      <c r="BL275" s="16" t="s">
        <v>238</v>
      </c>
      <c r="BM275" s="147" t="s">
        <v>437</v>
      </c>
    </row>
    <row r="276" spans="2:51" s="12" customFormat="1" ht="12">
      <c r="B276" s="149"/>
      <c r="D276" s="150" t="s">
        <v>171</v>
      </c>
      <c r="E276" s="151" t="s">
        <v>1</v>
      </c>
      <c r="F276" s="152" t="s">
        <v>438</v>
      </c>
      <c r="H276" s="153">
        <v>52</v>
      </c>
      <c r="I276" s="154"/>
      <c r="L276" s="149"/>
      <c r="M276" s="155"/>
      <c r="T276" s="156"/>
      <c r="AT276" s="151" t="s">
        <v>171</v>
      </c>
      <c r="AU276" s="151" t="s">
        <v>85</v>
      </c>
      <c r="AV276" s="12" t="s">
        <v>85</v>
      </c>
      <c r="AW276" s="12" t="s">
        <v>32</v>
      </c>
      <c r="AX276" s="12" t="s">
        <v>77</v>
      </c>
      <c r="AY276" s="151" t="s">
        <v>161</v>
      </c>
    </row>
    <row r="277" spans="2:51" s="13" customFormat="1" ht="12">
      <c r="B277" s="157"/>
      <c r="D277" s="150" t="s">
        <v>171</v>
      </c>
      <c r="E277" s="158" t="s">
        <v>1</v>
      </c>
      <c r="F277" s="159" t="s">
        <v>174</v>
      </c>
      <c r="H277" s="160">
        <v>52</v>
      </c>
      <c r="I277" s="161"/>
      <c r="L277" s="157"/>
      <c r="M277" s="162"/>
      <c r="T277" s="163"/>
      <c r="AT277" s="158" t="s">
        <v>171</v>
      </c>
      <c r="AU277" s="158" t="s">
        <v>85</v>
      </c>
      <c r="AV277" s="13" t="s">
        <v>169</v>
      </c>
      <c r="AW277" s="13" t="s">
        <v>32</v>
      </c>
      <c r="AX277" s="13" t="s">
        <v>81</v>
      </c>
      <c r="AY277" s="158" t="s">
        <v>161</v>
      </c>
    </row>
    <row r="278" spans="2:65" s="1" customFormat="1" ht="37.9" customHeight="1">
      <c r="B278" s="135"/>
      <c r="C278" s="136" t="s">
        <v>439</v>
      </c>
      <c r="D278" s="136" t="s">
        <v>164</v>
      </c>
      <c r="E278" s="137" t="s">
        <v>440</v>
      </c>
      <c r="F278" s="138" t="s">
        <v>441</v>
      </c>
      <c r="G278" s="139" t="s">
        <v>316</v>
      </c>
      <c r="H278" s="140">
        <v>8</v>
      </c>
      <c r="I278" s="141"/>
      <c r="J278" s="142">
        <f>ROUND(I278*H278,2)</f>
        <v>0</v>
      </c>
      <c r="K278" s="138" t="s">
        <v>168</v>
      </c>
      <c r="L278" s="31"/>
      <c r="M278" s="143" t="s">
        <v>1</v>
      </c>
      <c r="N278" s="144" t="s">
        <v>42</v>
      </c>
      <c r="P278" s="145">
        <f>O278*H278</f>
        <v>0</v>
      </c>
      <c r="Q278" s="145">
        <v>0.00012</v>
      </c>
      <c r="R278" s="145">
        <f>Q278*H278</f>
        <v>0.00096</v>
      </c>
      <c r="S278" s="145">
        <v>0</v>
      </c>
      <c r="T278" s="146">
        <f>S278*H278</f>
        <v>0</v>
      </c>
      <c r="AR278" s="147" t="s">
        <v>238</v>
      </c>
      <c r="AT278" s="147" t="s">
        <v>164</v>
      </c>
      <c r="AU278" s="147" t="s">
        <v>85</v>
      </c>
      <c r="AY278" s="16" t="s">
        <v>161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6" t="s">
        <v>81</v>
      </c>
      <c r="BK278" s="148">
        <f>ROUND(I278*H278,2)</f>
        <v>0</v>
      </c>
      <c r="BL278" s="16" t="s">
        <v>238</v>
      </c>
      <c r="BM278" s="147" t="s">
        <v>442</v>
      </c>
    </row>
    <row r="279" spans="2:51" s="12" customFormat="1" ht="12">
      <c r="B279" s="149"/>
      <c r="D279" s="150" t="s">
        <v>171</v>
      </c>
      <c r="E279" s="151" t="s">
        <v>1</v>
      </c>
      <c r="F279" s="152" t="s">
        <v>409</v>
      </c>
      <c r="H279" s="153">
        <v>8</v>
      </c>
      <c r="I279" s="154"/>
      <c r="L279" s="149"/>
      <c r="M279" s="155"/>
      <c r="T279" s="156"/>
      <c r="AT279" s="151" t="s">
        <v>171</v>
      </c>
      <c r="AU279" s="151" t="s">
        <v>85</v>
      </c>
      <c r="AV279" s="12" t="s">
        <v>85</v>
      </c>
      <c r="AW279" s="12" t="s">
        <v>32</v>
      </c>
      <c r="AX279" s="12" t="s">
        <v>77</v>
      </c>
      <c r="AY279" s="151" t="s">
        <v>161</v>
      </c>
    </row>
    <row r="280" spans="2:51" s="13" customFormat="1" ht="12">
      <c r="B280" s="157"/>
      <c r="D280" s="150" t="s">
        <v>171</v>
      </c>
      <c r="E280" s="158" t="s">
        <v>1</v>
      </c>
      <c r="F280" s="159" t="s">
        <v>174</v>
      </c>
      <c r="H280" s="160">
        <v>8</v>
      </c>
      <c r="I280" s="161"/>
      <c r="L280" s="157"/>
      <c r="M280" s="162"/>
      <c r="T280" s="163"/>
      <c r="AT280" s="158" t="s">
        <v>171</v>
      </c>
      <c r="AU280" s="158" t="s">
        <v>85</v>
      </c>
      <c r="AV280" s="13" t="s">
        <v>169</v>
      </c>
      <c r="AW280" s="13" t="s">
        <v>32</v>
      </c>
      <c r="AX280" s="13" t="s">
        <v>81</v>
      </c>
      <c r="AY280" s="158" t="s">
        <v>161</v>
      </c>
    </row>
    <row r="281" spans="2:65" s="1" customFormat="1" ht="37.9" customHeight="1">
      <c r="B281" s="135"/>
      <c r="C281" s="136" t="s">
        <v>443</v>
      </c>
      <c r="D281" s="136" t="s">
        <v>164</v>
      </c>
      <c r="E281" s="137" t="s">
        <v>444</v>
      </c>
      <c r="F281" s="138" t="s">
        <v>445</v>
      </c>
      <c r="G281" s="139" t="s">
        <v>316</v>
      </c>
      <c r="H281" s="140">
        <v>19</v>
      </c>
      <c r="I281" s="141"/>
      <c r="J281" s="142">
        <f>ROUND(I281*H281,2)</f>
        <v>0</v>
      </c>
      <c r="K281" s="138" t="s">
        <v>168</v>
      </c>
      <c r="L281" s="31"/>
      <c r="M281" s="143" t="s">
        <v>1</v>
      </c>
      <c r="N281" s="144" t="s">
        <v>42</v>
      </c>
      <c r="P281" s="145">
        <f>O281*H281</f>
        <v>0</v>
      </c>
      <c r="Q281" s="145">
        <v>0.00012</v>
      </c>
      <c r="R281" s="145">
        <f>Q281*H281</f>
        <v>0.00228</v>
      </c>
      <c r="S281" s="145">
        <v>0</v>
      </c>
      <c r="T281" s="146">
        <f>S281*H281</f>
        <v>0</v>
      </c>
      <c r="AR281" s="147" t="s">
        <v>238</v>
      </c>
      <c r="AT281" s="147" t="s">
        <v>164</v>
      </c>
      <c r="AU281" s="147" t="s">
        <v>85</v>
      </c>
      <c r="AY281" s="16" t="s">
        <v>161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6" t="s">
        <v>81</v>
      </c>
      <c r="BK281" s="148">
        <f>ROUND(I281*H281,2)</f>
        <v>0</v>
      </c>
      <c r="BL281" s="16" t="s">
        <v>238</v>
      </c>
      <c r="BM281" s="147" t="s">
        <v>446</v>
      </c>
    </row>
    <row r="282" spans="2:51" s="12" customFormat="1" ht="12">
      <c r="B282" s="149"/>
      <c r="D282" s="150" t="s">
        <v>171</v>
      </c>
      <c r="E282" s="151" t="s">
        <v>1</v>
      </c>
      <c r="F282" s="152" t="s">
        <v>398</v>
      </c>
      <c r="H282" s="153">
        <v>19</v>
      </c>
      <c r="I282" s="154"/>
      <c r="L282" s="149"/>
      <c r="M282" s="155"/>
      <c r="T282" s="156"/>
      <c r="AT282" s="151" t="s">
        <v>171</v>
      </c>
      <c r="AU282" s="151" t="s">
        <v>85</v>
      </c>
      <c r="AV282" s="12" t="s">
        <v>85</v>
      </c>
      <c r="AW282" s="12" t="s">
        <v>32</v>
      </c>
      <c r="AX282" s="12" t="s">
        <v>77</v>
      </c>
      <c r="AY282" s="151" t="s">
        <v>161</v>
      </c>
    </row>
    <row r="283" spans="2:51" s="13" customFormat="1" ht="12">
      <c r="B283" s="157"/>
      <c r="D283" s="150" t="s">
        <v>171</v>
      </c>
      <c r="E283" s="158" t="s">
        <v>1</v>
      </c>
      <c r="F283" s="159" t="s">
        <v>174</v>
      </c>
      <c r="H283" s="160">
        <v>19</v>
      </c>
      <c r="I283" s="161"/>
      <c r="L283" s="157"/>
      <c r="M283" s="162"/>
      <c r="T283" s="163"/>
      <c r="AT283" s="158" t="s">
        <v>171</v>
      </c>
      <c r="AU283" s="158" t="s">
        <v>85</v>
      </c>
      <c r="AV283" s="13" t="s">
        <v>169</v>
      </c>
      <c r="AW283" s="13" t="s">
        <v>32</v>
      </c>
      <c r="AX283" s="13" t="s">
        <v>81</v>
      </c>
      <c r="AY283" s="158" t="s">
        <v>161</v>
      </c>
    </row>
    <row r="284" spans="2:65" s="1" customFormat="1" ht="37.9" customHeight="1">
      <c r="B284" s="135"/>
      <c r="C284" s="136" t="s">
        <v>447</v>
      </c>
      <c r="D284" s="136" t="s">
        <v>164</v>
      </c>
      <c r="E284" s="137" t="s">
        <v>448</v>
      </c>
      <c r="F284" s="138" t="s">
        <v>449</v>
      </c>
      <c r="G284" s="139" t="s">
        <v>316</v>
      </c>
      <c r="H284" s="140">
        <v>11</v>
      </c>
      <c r="I284" s="141"/>
      <c r="J284" s="142">
        <f>ROUND(I284*H284,2)</f>
        <v>0</v>
      </c>
      <c r="K284" s="138" t="s">
        <v>1</v>
      </c>
      <c r="L284" s="31"/>
      <c r="M284" s="143" t="s">
        <v>1</v>
      </c>
      <c r="N284" s="144" t="s">
        <v>42</v>
      </c>
      <c r="P284" s="145">
        <f>O284*H284</f>
        <v>0</v>
      </c>
      <c r="Q284" s="145">
        <v>0.00024</v>
      </c>
      <c r="R284" s="145">
        <f>Q284*H284</f>
        <v>0.00264</v>
      </c>
      <c r="S284" s="145">
        <v>0</v>
      </c>
      <c r="T284" s="146">
        <f>S284*H284</f>
        <v>0</v>
      </c>
      <c r="AR284" s="147" t="s">
        <v>238</v>
      </c>
      <c r="AT284" s="147" t="s">
        <v>164</v>
      </c>
      <c r="AU284" s="147" t="s">
        <v>85</v>
      </c>
      <c r="AY284" s="16" t="s">
        <v>161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6" t="s">
        <v>81</v>
      </c>
      <c r="BK284" s="148">
        <f>ROUND(I284*H284,2)</f>
        <v>0</v>
      </c>
      <c r="BL284" s="16" t="s">
        <v>238</v>
      </c>
      <c r="BM284" s="147" t="s">
        <v>450</v>
      </c>
    </row>
    <row r="285" spans="2:65" s="1" customFormat="1" ht="37.9" customHeight="1">
      <c r="B285" s="135"/>
      <c r="C285" s="136" t="s">
        <v>451</v>
      </c>
      <c r="D285" s="136" t="s">
        <v>164</v>
      </c>
      <c r="E285" s="137" t="s">
        <v>452</v>
      </c>
      <c r="F285" s="138" t="s">
        <v>453</v>
      </c>
      <c r="G285" s="139" t="s">
        <v>316</v>
      </c>
      <c r="H285" s="140">
        <v>5</v>
      </c>
      <c r="I285" s="141"/>
      <c r="J285" s="142">
        <f>ROUND(I285*H285,2)</f>
        <v>0</v>
      </c>
      <c r="K285" s="138" t="s">
        <v>1</v>
      </c>
      <c r="L285" s="31"/>
      <c r="M285" s="143" t="s">
        <v>1</v>
      </c>
      <c r="N285" s="144" t="s">
        <v>42</v>
      </c>
      <c r="P285" s="145">
        <f>O285*H285</f>
        <v>0</v>
      </c>
      <c r="Q285" s="145">
        <v>0.00024</v>
      </c>
      <c r="R285" s="145">
        <f>Q285*H285</f>
        <v>0.0012000000000000001</v>
      </c>
      <c r="S285" s="145">
        <v>0</v>
      </c>
      <c r="T285" s="146">
        <f>S285*H285</f>
        <v>0</v>
      </c>
      <c r="AR285" s="147" t="s">
        <v>238</v>
      </c>
      <c r="AT285" s="147" t="s">
        <v>164</v>
      </c>
      <c r="AU285" s="147" t="s">
        <v>85</v>
      </c>
      <c r="AY285" s="16" t="s">
        <v>161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6" t="s">
        <v>81</v>
      </c>
      <c r="BK285" s="148">
        <f>ROUND(I285*H285,2)</f>
        <v>0</v>
      </c>
      <c r="BL285" s="16" t="s">
        <v>238</v>
      </c>
      <c r="BM285" s="147" t="s">
        <v>454</v>
      </c>
    </row>
    <row r="286" spans="2:65" s="1" customFormat="1" ht="37.9" customHeight="1">
      <c r="B286" s="135"/>
      <c r="C286" s="136" t="s">
        <v>455</v>
      </c>
      <c r="D286" s="136" t="s">
        <v>164</v>
      </c>
      <c r="E286" s="137" t="s">
        <v>456</v>
      </c>
      <c r="F286" s="138" t="s">
        <v>457</v>
      </c>
      <c r="G286" s="139" t="s">
        <v>316</v>
      </c>
      <c r="H286" s="140">
        <v>4</v>
      </c>
      <c r="I286" s="141"/>
      <c r="J286" s="142">
        <f>ROUND(I286*H286,2)</f>
        <v>0</v>
      </c>
      <c r="K286" s="138" t="s">
        <v>1</v>
      </c>
      <c r="L286" s="31"/>
      <c r="M286" s="143" t="s">
        <v>1</v>
      </c>
      <c r="N286" s="144" t="s">
        <v>42</v>
      </c>
      <c r="P286" s="145">
        <f>O286*H286</f>
        <v>0</v>
      </c>
      <c r="Q286" s="145">
        <v>0.00024</v>
      </c>
      <c r="R286" s="145">
        <f>Q286*H286</f>
        <v>0.00096</v>
      </c>
      <c r="S286" s="145">
        <v>0</v>
      </c>
      <c r="T286" s="146">
        <f>S286*H286</f>
        <v>0</v>
      </c>
      <c r="AR286" s="147" t="s">
        <v>238</v>
      </c>
      <c r="AT286" s="147" t="s">
        <v>164</v>
      </c>
      <c r="AU286" s="147" t="s">
        <v>85</v>
      </c>
      <c r="AY286" s="16" t="s">
        <v>161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6" t="s">
        <v>81</v>
      </c>
      <c r="BK286" s="148">
        <f>ROUND(I286*H286,2)</f>
        <v>0</v>
      </c>
      <c r="BL286" s="16" t="s">
        <v>238</v>
      </c>
      <c r="BM286" s="147" t="s">
        <v>458</v>
      </c>
    </row>
    <row r="287" spans="2:65" s="1" customFormat="1" ht="16.5" customHeight="1">
      <c r="B287" s="135"/>
      <c r="C287" s="136" t="s">
        <v>459</v>
      </c>
      <c r="D287" s="136" t="s">
        <v>164</v>
      </c>
      <c r="E287" s="137" t="s">
        <v>460</v>
      </c>
      <c r="F287" s="138" t="s">
        <v>461</v>
      </c>
      <c r="G287" s="139" t="s">
        <v>378</v>
      </c>
      <c r="H287" s="140">
        <v>10</v>
      </c>
      <c r="I287" s="141"/>
      <c r="J287" s="142">
        <f>ROUND(I287*H287,2)</f>
        <v>0</v>
      </c>
      <c r="K287" s="138" t="s">
        <v>168</v>
      </c>
      <c r="L287" s="31"/>
      <c r="M287" s="143" t="s">
        <v>1</v>
      </c>
      <c r="N287" s="144" t="s">
        <v>42</v>
      </c>
      <c r="P287" s="145">
        <f>O287*H287</f>
        <v>0</v>
      </c>
      <c r="Q287" s="145">
        <v>0.00029</v>
      </c>
      <c r="R287" s="145">
        <f>Q287*H287</f>
        <v>0.0029</v>
      </c>
      <c r="S287" s="145">
        <v>0</v>
      </c>
      <c r="T287" s="146">
        <f>S287*H287</f>
        <v>0</v>
      </c>
      <c r="AR287" s="147" t="s">
        <v>238</v>
      </c>
      <c r="AT287" s="147" t="s">
        <v>164</v>
      </c>
      <c r="AU287" s="147" t="s">
        <v>85</v>
      </c>
      <c r="AY287" s="16" t="s">
        <v>161</v>
      </c>
      <c r="BE287" s="148">
        <f>IF(N287="základní",J287,0)</f>
        <v>0</v>
      </c>
      <c r="BF287" s="148">
        <f>IF(N287="snížená",J287,0)</f>
        <v>0</v>
      </c>
      <c r="BG287" s="148">
        <f>IF(N287="zákl. přenesená",J287,0)</f>
        <v>0</v>
      </c>
      <c r="BH287" s="148">
        <f>IF(N287="sníž. přenesená",J287,0)</f>
        <v>0</v>
      </c>
      <c r="BI287" s="148">
        <f>IF(N287="nulová",J287,0)</f>
        <v>0</v>
      </c>
      <c r="BJ287" s="16" t="s">
        <v>81</v>
      </c>
      <c r="BK287" s="148">
        <f>ROUND(I287*H287,2)</f>
        <v>0</v>
      </c>
      <c r="BL287" s="16" t="s">
        <v>238</v>
      </c>
      <c r="BM287" s="147" t="s">
        <v>462</v>
      </c>
    </row>
    <row r="288" spans="2:65" s="1" customFormat="1" ht="16.5" customHeight="1">
      <c r="B288" s="135"/>
      <c r="C288" s="136" t="s">
        <v>463</v>
      </c>
      <c r="D288" s="136" t="s">
        <v>164</v>
      </c>
      <c r="E288" s="137" t="s">
        <v>464</v>
      </c>
      <c r="F288" s="138" t="s">
        <v>465</v>
      </c>
      <c r="G288" s="139" t="s">
        <v>378</v>
      </c>
      <c r="H288" s="140">
        <v>8</v>
      </c>
      <c r="I288" s="141"/>
      <c r="J288" s="142">
        <f>ROUND(I288*H288,2)</f>
        <v>0</v>
      </c>
      <c r="K288" s="138" t="s">
        <v>168</v>
      </c>
      <c r="L288" s="31"/>
      <c r="M288" s="143" t="s">
        <v>1</v>
      </c>
      <c r="N288" s="144" t="s">
        <v>42</v>
      </c>
      <c r="P288" s="145">
        <f>O288*H288</f>
        <v>0</v>
      </c>
      <c r="Q288" s="145">
        <v>0.0012299999999999998</v>
      </c>
      <c r="R288" s="145">
        <f>Q288*H288</f>
        <v>0.009839999999999998</v>
      </c>
      <c r="S288" s="145">
        <v>0</v>
      </c>
      <c r="T288" s="146">
        <f>S288*H288</f>
        <v>0</v>
      </c>
      <c r="AR288" s="147" t="s">
        <v>238</v>
      </c>
      <c r="AT288" s="147" t="s">
        <v>164</v>
      </c>
      <c r="AU288" s="147" t="s">
        <v>85</v>
      </c>
      <c r="AY288" s="16" t="s">
        <v>161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6" t="s">
        <v>81</v>
      </c>
      <c r="BK288" s="148">
        <f>ROUND(I288*H288,2)</f>
        <v>0</v>
      </c>
      <c r="BL288" s="16" t="s">
        <v>238</v>
      </c>
      <c r="BM288" s="147" t="s">
        <v>466</v>
      </c>
    </row>
    <row r="289" spans="2:65" s="1" customFormat="1" ht="21.75" customHeight="1">
      <c r="B289" s="135"/>
      <c r="C289" s="136" t="s">
        <v>467</v>
      </c>
      <c r="D289" s="136" t="s">
        <v>164</v>
      </c>
      <c r="E289" s="137" t="s">
        <v>468</v>
      </c>
      <c r="F289" s="138" t="s">
        <v>469</v>
      </c>
      <c r="G289" s="139" t="s">
        <v>316</v>
      </c>
      <c r="H289" s="140">
        <v>89</v>
      </c>
      <c r="I289" s="141"/>
      <c r="J289" s="142">
        <f>ROUND(I289*H289,2)</f>
        <v>0</v>
      </c>
      <c r="K289" s="138" t="s">
        <v>168</v>
      </c>
      <c r="L289" s="31"/>
      <c r="M289" s="143" t="s">
        <v>1</v>
      </c>
      <c r="N289" s="144" t="s">
        <v>42</v>
      </c>
      <c r="P289" s="145">
        <f>O289*H289</f>
        <v>0</v>
      </c>
      <c r="Q289" s="145">
        <v>1E-05</v>
      </c>
      <c r="R289" s="145">
        <f>Q289*H289</f>
        <v>0.0008900000000000001</v>
      </c>
      <c r="S289" s="145">
        <v>0</v>
      </c>
      <c r="T289" s="146">
        <f>S289*H289</f>
        <v>0</v>
      </c>
      <c r="AR289" s="147" t="s">
        <v>238</v>
      </c>
      <c r="AT289" s="147" t="s">
        <v>164</v>
      </c>
      <c r="AU289" s="147" t="s">
        <v>85</v>
      </c>
      <c r="AY289" s="16" t="s">
        <v>161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6" t="s">
        <v>81</v>
      </c>
      <c r="BK289" s="148">
        <f>ROUND(I289*H289,2)</f>
        <v>0</v>
      </c>
      <c r="BL289" s="16" t="s">
        <v>238</v>
      </c>
      <c r="BM289" s="147" t="s">
        <v>470</v>
      </c>
    </row>
    <row r="290" spans="2:65" s="1" customFormat="1" ht="24.2" customHeight="1">
      <c r="B290" s="135"/>
      <c r="C290" s="136" t="s">
        <v>471</v>
      </c>
      <c r="D290" s="136" t="s">
        <v>164</v>
      </c>
      <c r="E290" s="137" t="s">
        <v>472</v>
      </c>
      <c r="F290" s="138" t="s">
        <v>473</v>
      </c>
      <c r="G290" s="139" t="s">
        <v>316</v>
      </c>
      <c r="H290" s="140">
        <v>89</v>
      </c>
      <c r="I290" s="141"/>
      <c r="J290" s="142">
        <f>ROUND(I290*H290,2)</f>
        <v>0</v>
      </c>
      <c r="K290" s="138" t="s">
        <v>168</v>
      </c>
      <c r="L290" s="31"/>
      <c r="M290" s="143" t="s">
        <v>1</v>
      </c>
      <c r="N290" s="144" t="s">
        <v>42</v>
      </c>
      <c r="P290" s="145">
        <f>O290*H290</f>
        <v>0</v>
      </c>
      <c r="Q290" s="145">
        <v>2E-05</v>
      </c>
      <c r="R290" s="145">
        <f>Q290*H290</f>
        <v>0.0017800000000000001</v>
      </c>
      <c r="S290" s="145">
        <v>0</v>
      </c>
      <c r="T290" s="146">
        <f>S290*H290</f>
        <v>0</v>
      </c>
      <c r="AR290" s="147" t="s">
        <v>238</v>
      </c>
      <c r="AT290" s="147" t="s">
        <v>164</v>
      </c>
      <c r="AU290" s="147" t="s">
        <v>85</v>
      </c>
      <c r="AY290" s="16" t="s">
        <v>161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6" t="s">
        <v>81</v>
      </c>
      <c r="BK290" s="148">
        <f>ROUND(I290*H290,2)</f>
        <v>0</v>
      </c>
      <c r="BL290" s="16" t="s">
        <v>238</v>
      </c>
      <c r="BM290" s="147" t="s">
        <v>474</v>
      </c>
    </row>
    <row r="291" spans="2:65" s="1" customFormat="1" ht="24.2" customHeight="1">
      <c r="B291" s="135"/>
      <c r="C291" s="136" t="s">
        <v>475</v>
      </c>
      <c r="D291" s="136" t="s">
        <v>164</v>
      </c>
      <c r="E291" s="137" t="s">
        <v>476</v>
      </c>
      <c r="F291" s="138" t="s">
        <v>477</v>
      </c>
      <c r="G291" s="139" t="s">
        <v>167</v>
      </c>
      <c r="H291" s="140">
        <v>0.158</v>
      </c>
      <c r="I291" s="141"/>
      <c r="J291" s="142">
        <f>ROUND(I291*H291,2)</f>
        <v>0</v>
      </c>
      <c r="K291" s="138" t="s">
        <v>168</v>
      </c>
      <c r="L291" s="31"/>
      <c r="M291" s="143" t="s">
        <v>1</v>
      </c>
      <c r="N291" s="144" t="s">
        <v>42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238</v>
      </c>
      <c r="AT291" s="147" t="s">
        <v>164</v>
      </c>
      <c r="AU291" s="147" t="s">
        <v>85</v>
      </c>
      <c r="AY291" s="16" t="s">
        <v>161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6" t="s">
        <v>81</v>
      </c>
      <c r="BK291" s="148">
        <f>ROUND(I291*H291,2)</f>
        <v>0</v>
      </c>
      <c r="BL291" s="16" t="s">
        <v>238</v>
      </c>
      <c r="BM291" s="147" t="s">
        <v>478</v>
      </c>
    </row>
    <row r="292" spans="2:65" s="1" customFormat="1" ht="33" customHeight="1">
      <c r="B292" s="135"/>
      <c r="C292" s="136" t="s">
        <v>479</v>
      </c>
      <c r="D292" s="136" t="s">
        <v>164</v>
      </c>
      <c r="E292" s="137" t="s">
        <v>480</v>
      </c>
      <c r="F292" s="138" t="s">
        <v>481</v>
      </c>
      <c r="G292" s="139" t="s">
        <v>167</v>
      </c>
      <c r="H292" s="140">
        <v>0.158</v>
      </c>
      <c r="I292" s="141"/>
      <c r="J292" s="142">
        <f>ROUND(I292*H292,2)</f>
        <v>0</v>
      </c>
      <c r="K292" s="138" t="s">
        <v>168</v>
      </c>
      <c r="L292" s="31"/>
      <c r="M292" s="143" t="s">
        <v>1</v>
      </c>
      <c r="N292" s="144" t="s">
        <v>42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238</v>
      </c>
      <c r="AT292" s="147" t="s">
        <v>164</v>
      </c>
      <c r="AU292" s="147" t="s">
        <v>85</v>
      </c>
      <c r="AY292" s="16" t="s">
        <v>161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6" t="s">
        <v>81</v>
      </c>
      <c r="BK292" s="148">
        <f>ROUND(I292*H292,2)</f>
        <v>0</v>
      </c>
      <c r="BL292" s="16" t="s">
        <v>238</v>
      </c>
      <c r="BM292" s="147" t="s">
        <v>482</v>
      </c>
    </row>
    <row r="293" spans="2:63" s="11" customFormat="1" ht="22.9" customHeight="1">
      <c r="B293" s="123"/>
      <c r="D293" s="124" t="s">
        <v>76</v>
      </c>
      <c r="E293" s="133" t="s">
        <v>483</v>
      </c>
      <c r="F293" s="133" t="s">
        <v>484</v>
      </c>
      <c r="I293" s="126"/>
      <c r="J293" s="134">
        <f>BK293</f>
        <v>0</v>
      </c>
      <c r="L293" s="123"/>
      <c r="M293" s="128"/>
      <c r="P293" s="129">
        <f>SUM(P294:P302)</f>
        <v>0</v>
      </c>
      <c r="R293" s="129">
        <f>SUM(R294:R302)</f>
        <v>0.12879</v>
      </c>
      <c r="T293" s="130">
        <f>SUM(T294:T302)</f>
        <v>0.36307999999999996</v>
      </c>
      <c r="AR293" s="124" t="s">
        <v>85</v>
      </c>
      <c r="AT293" s="131" t="s">
        <v>76</v>
      </c>
      <c r="AU293" s="131" t="s">
        <v>81</v>
      </c>
      <c r="AY293" s="124" t="s">
        <v>161</v>
      </c>
      <c r="BK293" s="132">
        <f>SUM(BK294:BK302)</f>
        <v>0</v>
      </c>
    </row>
    <row r="294" spans="2:65" s="1" customFormat="1" ht="24.2" customHeight="1">
      <c r="B294" s="135"/>
      <c r="C294" s="136" t="s">
        <v>485</v>
      </c>
      <c r="D294" s="136" t="s">
        <v>164</v>
      </c>
      <c r="E294" s="137" t="s">
        <v>486</v>
      </c>
      <c r="F294" s="138" t="s">
        <v>487</v>
      </c>
      <c r="G294" s="139" t="s">
        <v>378</v>
      </c>
      <c r="H294" s="140">
        <v>6</v>
      </c>
      <c r="I294" s="141"/>
      <c r="J294" s="142">
        <f>ROUND(I294*H294,2)</f>
        <v>0</v>
      </c>
      <c r="K294" s="138" t="s">
        <v>168</v>
      </c>
      <c r="L294" s="31"/>
      <c r="M294" s="143" t="s">
        <v>1</v>
      </c>
      <c r="N294" s="144" t="s">
        <v>42</v>
      </c>
      <c r="P294" s="145">
        <f>O294*H294</f>
        <v>0</v>
      </c>
      <c r="Q294" s="145">
        <v>0.00535</v>
      </c>
      <c r="R294" s="145">
        <f>Q294*H294</f>
        <v>0.0321</v>
      </c>
      <c r="S294" s="145">
        <v>0</v>
      </c>
      <c r="T294" s="146">
        <f>S294*H294</f>
        <v>0</v>
      </c>
      <c r="AR294" s="147" t="s">
        <v>238</v>
      </c>
      <c r="AT294" s="147" t="s">
        <v>164</v>
      </c>
      <c r="AU294" s="147" t="s">
        <v>85</v>
      </c>
      <c r="AY294" s="16" t="s">
        <v>161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6" t="s">
        <v>81</v>
      </c>
      <c r="BK294" s="148">
        <f>ROUND(I294*H294,2)</f>
        <v>0</v>
      </c>
      <c r="BL294" s="16" t="s">
        <v>238</v>
      </c>
      <c r="BM294" s="147" t="s">
        <v>488</v>
      </c>
    </row>
    <row r="295" spans="2:65" s="1" customFormat="1" ht="24.2" customHeight="1">
      <c r="B295" s="135"/>
      <c r="C295" s="136" t="s">
        <v>489</v>
      </c>
      <c r="D295" s="136" t="s">
        <v>164</v>
      </c>
      <c r="E295" s="137" t="s">
        <v>490</v>
      </c>
      <c r="F295" s="138" t="s">
        <v>491</v>
      </c>
      <c r="G295" s="139" t="s">
        <v>492</v>
      </c>
      <c r="H295" s="140">
        <v>5</v>
      </c>
      <c r="I295" s="141"/>
      <c r="J295" s="142">
        <f>ROUND(I295*H295,2)</f>
        <v>0</v>
      </c>
      <c r="K295" s="138" t="s">
        <v>168</v>
      </c>
      <c r="L295" s="31"/>
      <c r="M295" s="143" t="s">
        <v>1</v>
      </c>
      <c r="N295" s="144" t="s">
        <v>42</v>
      </c>
      <c r="P295" s="145">
        <f>O295*H295</f>
        <v>0</v>
      </c>
      <c r="Q295" s="145">
        <v>0.01497</v>
      </c>
      <c r="R295" s="145">
        <f>Q295*H295</f>
        <v>0.07485</v>
      </c>
      <c r="S295" s="145">
        <v>0</v>
      </c>
      <c r="T295" s="146">
        <f>S295*H295</f>
        <v>0</v>
      </c>
      <c r="AR295" s="147" t="s">
        <v>238</v>
      </c>
      <c r="AT295" s="147" t="s">
        <v>164</v>
      </c>
      <c r="AU295" s="147" t="s">
        <v>85</v>
      </c>
      <c r="AY295" s="16" t="s">
        <v>161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6" t="s">
        <v>81</v>
      </c>
      <c r="BK295" s="148">
        <f>ROUND(I295*H295,2)</f>
        <v>0</v>
      </c>
      <c r="BL295" s="16" t="s">
        <v>238</v>
      </c>
      <c r="BM295" s="147" t="s">
        <v>493</v>
      </c>
    </row>
    <row r="296" spans="2:65" s="1" customFormat="1" ht="21.75" customHeight="1">
      <c r="B296" s="135"/>
      <c r="C296" s="136" t="s">
        <v>494</v>
      </c>
      <c r="D296" s="136" t="s">
        <v>164</v>
      </c>
      <c r="E296" s="137" t="s">
        <v>495</v>
      </c>
      <c r="F296" s="138" t="s">
        <v>496</v>
      </c>
      <c r="G296" s="139" t="s">
        <v>492</v>
      </c>
      <c r="H296" s="140">
        <v>4</v>
      </c>
      <c r="I296" s="141"/>
      <c r="J296" s="142">
        <f>ROUND(I296*H296,2)</f>
        <v>0</v>
      </c>
      <c r="K296" s="138" t="s">
        <v>168</v>
      </c>
      <c r="L296" s="31"/>
      <c r="M296" s="143" t="s">
        <v>1</v>
      </c>
      <c r="N296" s="144" t="s">
        <v>42</v>
      </c>
      <c r="P296" s="145">
        <f>O296*H296</f>
        <v>0</v>
      </c>
      <c r="Q296" s="145">
        <v>0</v>
      </c>
      <c r="R296" s="145">
        <f>Q296*H296</f>
        <v>0</v>
      </c>
      <c r="S296" s="145">
        <v>0.08799999999999998</v>
      </c>
      <c r="T296" s="146">
        <f>S296*H296</f>
        <v>0.3519999999999999</v>
      </c>
      <c r="AR296" s="147" t="s">
        <v>238</v>
      </c>
      <c r="AT296" s="147" t="s">
        <v>164</v>
      </c>
      <c r="AU296" s="147" t="s">
        <v>85</v>
      </c>
      <c r="AY296" s="16" t="s">
        <v>161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6" t="s">
        <v>81</v>
      </c>
      <c r="BK296" s="148">
        <f>ROUND(I296*H296,2)</f>
        <v>0</v>
      </c>
      <c r="BL296" s="16" t="s">
        <v>238</v>
      </c>
      <c r="BM296" s="147" t="s">
        <v>497</v>
      </c>
    </row>
    <row r="297" spans="2:65" s="1" customFormat="1" ht="21.75" customHeight="1">
      <c r="B297" s="135"/>
      <c r="C297" s="136" t="s">
        <v>498</v>
      </c>
      <c r="D297" s="136" t="s">
        <v>164</v>
      </c>
      <c r="E297" s="137" t="s">
        <v>499</v>
      </c>
      <c r="F297" s="138" t="s">
        <v>500</v>
      </c>
      <c r="G297" s="139" t="s">
        <v>492</v>
      </c>
      <c r="H297" s="140">
        <v>5</v>
      </c>
      <c r="I297" s="141"/>
      <c r="J297" s="142">
        <f>ROUND(I297*H297,2)</f>
        <v>0</v>
      </c>
      <c r="K297" s="138" t="s">
        <v>168</v>
      </c>
      <c r="L297" s="31"/>
      <c r="M297" s="143" t="s">
        <v>1</v>
      </c>
      <c r="N297" s="144" t="s">
        <v>42</v>
      </c>
      <c r="P297" s="145">
        <f>O297*H297</f>
        <v>0</v>
      </c>
      <c r="Q297" s="145">
        <v>0.0018</v>
      </c>
      <c r="R297" s="145">
        <f>Q297*H297</f>
        <v>0.009</v>
      </c>
      <c r="S297" s="145">
        <v>0</v>
      </c>
      <c r="T297" s="146">
        <f>S297*H297</f>
        <v>0</v>
      </c>
      <c r="AR297" s="147" t="s">
        <v>238</v>
      </c>
      <c r="AT297" s="147" t="s">
        <v>164</v>
      </c>
      <c r="AU297" s="147" t="s">
        <v>85</v>
      </c>
      <c r="AY297" s="16" t="s">
        <v>161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6" t="s">
        <v>81</v>
      </c>
      <c r="BK297" s="148">
        <f>ROUND(I297*H297,2)</f>
        <v>0</v>
      </c>
      <c r="BL297" s="16" t="s">
        <v>238</v>
      </c>
      <c r="BM297" s="147" t="s">
        <v>501</v>
      </c>
    </row>
    <row r="298" spans="2:65" s="1" customFormat="1" ht="16.5" customHeight="1">
      <c r="B298" s="135"/>
      <c r="C298" s="136" t="s">
        <v>502</v>
      </c>
      <c r="D298" s="136" t="s">
        <v>164</v>
      </c>
      <c r="E298" s="137" t="s">
        <v>503</v>
      </c>
      <c r="F298" s="138" t="s">
        <v>504</v>
      </c>
      <c r="G298" s="139" t="s">
        <v>378</v>
      </c>
      <c r="H298" s="140">
        <v>4</v>
      </c>
      <c r="I298" s="141"/>
      <c r="J298" s="142">
        <f>ROUND(I298*H298,2)</f>
        <v>0</v>
      </c>
      <c r="K298" s="138" t="s">
        <v>168</v>
      </c>
      <c r="L298" s="31"/>
      <c r="M298" s="143" t="s">
        <v>1</v>
      </c>
      <c r="N298" s="144" t="s">
        <v>42</v>
      </c>
      <c r="P298" s="145">
        <f>O298*H298</f>
        <v>0</v>
      </c>
      <c r="Q298" s="145">
        <v>0</v>
      </c>
      <c r="R298" s="145">
        <f>Q298*H298</f>
        <v>0</v>
      </c>
      <c r="S298" s="145">
        <v>0.00225</v>
      </c>
      <c r="T298" s="146">
        <f>S298*H298</f>
        <v>0.009</v>
      </c>
      <c r="AR298" s="147" t="s">
        <v>238</v>
      </c>
      <c r="AT298" s="147" t="s">
        <v>164</v>
      </c>
      <c r="AU298" s="147" t="s">
        <v>85</v>
      </c>
      <c r="AY298" s="16" t="s">
        <v>161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6" t="s">
        <v>81</v>
      </c>
      <c r="BK298" s="148">
        <f>ROUND(I298*H298,2)</f>
        <v>0</v>
      </c>
      <c r="BL298" s="16" t="s">
        <v>238</v>
      </c>
      <c r="BM298" s="147" t="s">
        <v>505</v>
      </c>
    </row>
    <row r="299" spans="2:65" s="1" customFormat="1" ht="21.75" customHeight="1">
      <c r="B299" s="135"/>
      <c r="C299" s="136" t="s">
        <v>506</v>
      </c>
      <c r="D299" s="136" t="s">
        <v>164</v>
      </c>
      <c r="E299" s="137" t="s">
        <v>507</v>
      </c>
      <c r="F299" s="138" t="s">
        <v>508</v>
      </c>
      <c r="G299" s="139" t="s">
        <v>378</v>
      </c>
      <c r="H299" s="140">
        <v>4</v>
      </c>
      <c r="I299" s="141"/>
      <c r="J299" s="142">
        <f>ROUND(I299*H299,2)</f>
        <v>0</v>
      </c>
      <c r="K299" s="138" t="s">
        <v>168</v>
      </c>
      <c r="L299" s="31"/>
      <c r="M299" s="143" t="s">
        <v>1</v>
      </c>
      <c r="N299" s="144" t="s">
        <v>42</v>
      </c>
      <c r="P299" s="145">
        <f>O299*H299</f>
        <v>0</v>
      </c>
      <c r="Q299" s="145">
        <v>0</v>
      </c>
      <c r="R299" s="145">
        <f>Q299*H299</f>
        <v>0</v>
      </c>
      <c r="S299" s="145">
        <v>0.00052</v>
      </c>
      <c r="T299" s="146">
        <f>S299*H299</f>
        <v>0.00208</v>
      </c>
      <c r="AR299" s="147" t="s">
        <v>238</v>
      </c>
      <c r="AT299" s="147" t="s">
        <v>164</v>
      </c>
      <c r="AU299" s="147" t="s">
        <v>85</v>
      </c>
      <c r="AY299" s="16" t="s">
        <v>161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6" t="s">
        <v>81</v>
      </c>
      <c r="BK299" s="148">
        <f>ROUND(I299*H299,2)</f>
        <v>0</v>
      </c>
      <c r="BL299" s="16" t="s">
        <v>238</v>
      </c>
      <c r="BM299" s="147" t="s">
        <v>509</v>
      </c>
    </row>
    <row r="300" spans="2:65" s="1" customFormat="1" ht="21.75" customHeight="1">
      <c r="B300" s="135"/>
      <c r="C300" s="136" t="s">
        <v>510</v>
      </c>
      <c r="D300" s="136" t="s">
        <v>164</v>
      </c>
      <c r="E300" s="137" t="s">
        <v>511</v>
      </c>
      <c r="F300" s="138" t="s">
        <v>512</v>
      </c>
      <c r="G300" s="139" t="s">
        <v>492</v>
      </c>
      <c r="H300" s="140">
        <v>6</v>
      </c>
      <c r="I300" s="141"/>
      <c r="J300" s="142">
        <f>ROUND(I300*H300,2)</f>
        <v>0</v>
      </c>
      <c r="K300" s="138" t="s">
        <v>168</v>
      </c>
      <c r="L300" s="31"/>
      <c r="M300" s="143" t="s">
        <v>1</v>
      </c>
      <c r="N300" s="144" t="s">
        <v>42</v>
      </c>
      <c r="P300" s="145">
        <f>O300*H300</f>
        <v>0</v>
      </c>
      <c r="Q300" s="145">
        <v>0.00214</v>
      </c>
      <c r="R300" s="145">
        <f>Q300*H300</f>
        <v>0.01284</v>
      </c>
      <c r="S300" s="145">
        <v>0</v>
      </c>
      <c r="T300" s="146">
        <f>S300*H300</f>
        <v>0</v>
      </c>
      <c r="AR300" s="147" t="s">
        <v>238</v>
      </c>
      <c r="AT300" s="147" t="s">
        <v>164</v>
      </c>
      <c r="AU300" s="147" t="s">
        <v>85</v>
      </c>
      <c r="AY300" s="16" t="s">
        <v>161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6" t="s">
        <v>81</v>
      </c>
      <c r="BK300" s="148">
        <f>ROUND(I300*H300,2)</f>
        <v>0</v>
      </c>
      <c r="BL300" s="16" t="s">
        <v>238</v>
      </c>
      <c r="BM300" s="147" t="s">
        <v>513</v>
      </c>
    </row>
    <row r="301" spans="2:65" s="1" customFormat="1" ht="24.2" customHeight="1">
      <c r="B301" s="135"/>
      <c r="C301" s="136" t="s">
        <v>514</v>
      </c>
      <c r="D301" s="136" t="s">
        <v>164</v>
      </c>
      <c r="E301" s="137" t="s">
        <v>515</v>
      </c>
      <c r="F301" s="138" t="s">
        <v>516</v>
      </c>
      <c r="G301" s="139" t="s">
        <v>167</v>
      </c>
      <c r="H301" s="140">
        <v>0.129</v>
      </c>
      <c r="I301" s="141"/>
      <c r="J301" s="142">
        <f>ROUND(I301*H301,2)</f>
        <v>0</v>
      </c>
      <c r="K301" s="138" t="s">
        <v>168</v>
      </c>
      <c r="L301" s="31"/>
      <c r="M301" s="143" t="s">
        <v>1</v>
      </c>
      <c r="N301" s="144" t="s">
        <v>42</v>
      </c>
      <c r="P301" s="145">
        <f>O301*H301</f>
        <v>0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238</v>
      </c>
      <c r="AT301" s="147" t="s">
        <v>164</v>
      </c>
      <c r="AU301" s="147" t="s">
        <v>85</v>
      </c>
      <c r="AY301" s="16" t="s">
        <v>161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6" t="s">
        <v>81</v>
      </c>
      <c r="BK301" s="148">
        <f>ROUND(I301*H301,2)</f>
        <v>0</v>
      </c>
      <c r="BL301" s="16" t="s">
        <v>238</v>
      </c>
      <c r="BM301" s="147" t="s">
        <v>517</v>
      </c>
    </row>
    <row r="302" spans="2:65" s="1" customFormat="1" ht="33" customHeight="1">
      <c r="B302" s="135"/>
      <c r="C302" s="136" t="s">
        <v>518</v>
      </c>
      <c r="D302" s="136" t="s">
        <v>164</v>
      </c>
      <c r="E302" s="137" t="s">
        <v>519</v>
      </c>
      <c r="F302" s="138" t="s">
        <v>520</v>
      </c>
      <c r="G302" s="139" t="s">
        <v>167</v>
      </c>
      <c r="H302" s="140">
        <v>0.129</v>
      </c>
      <c r="I302" s="141"/>
      <c r="J302" s="142">
        <f>ROUND(I302*H302,2)</f>
        <v>0</v>
      </c>
      <c r="K302" s="138" t="s">
        <v>168</v>
      </c>
      <c r="L302" s="31"/>
      <c r="M302" s="143" t="s">
        <v>1</v>
      </c>
      <c r="N302" s="144" t="s">
        <v>42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238</v>
      </c>
      <c r="AT302" s="147" t="s">
        <v>164</v>
      </c>
      <c r="AU302" s="147" t="s">
        <v>85</v>
      </c>
      <c r="AY302" s="16" t="s">
        <v>161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6" t="s">
        <v>81</v>
      </c>
      <c r="BK302" s="148">
        <f>ROUND(I302*H302,2)</f>
        <v>0</v>
      </c>
      <c r="BL302" s="16" t="s">
        <v>238</v>
      </c>
      <c r="BM302" s="147" t="s">
        <v>521</v>
      </c>
    </row>
    <row r="303" spans="2:63" s="11" customFormat="1" ht="22.9" customHeight="1">
      <c r="B303" s="123"/>
      <c r="D303" s="124" t="s">
        <v>76</v>
      </c>
      <c r="E303" s="133" t="s">
        <v>522</v>
      </c>
      <c r="F303" s="133" t="s">
        <v>523</v>
      </c>
      <c r="I303" s="126"/>
      <c r="J303" s="134">
        <f>BK303</f>
        <v>0</v>
      </c>
      <c r="L303" s="123"/>
      <c r="M303" s="128"/>
      <c r="P303" s="129">
        <f>SUM(P304:P305)</f>
        <v>0</v>
      </c>
      <c r="R303" s="129">
        <f>SUM(R304:R305)</f>
        <v>0.008200000000000002</v>
      </c>
      <c r="T303" s="130">
        <f>SUM(T304:T305)</f>
        <v>0.04228</v>
      </c>
      <c r="AR303" s="124" t="s">
        <v>85</v>
      </c>
      <c r="AT303" s="131" t="s">
        <v>76</v>
      </c>
      <c r="AU303" s="131" t="s">
        <v>81</v>
      </c>
      <c r="AY303" s="124" t="s">
        <v>161</v>
      </c>
      <c r="BK303" s="132">
        <f>SUM(BK304:BK305)</f>
        <v>0</v>
      </c>
    </row>
    <row r="304" spans="2:65" s="1" customFormat="1" ht="16.5" customHeight="1">
      <c r="B304" s="135"/>
      <c r="C304" s="136" t="s">
        <v>524</v>
      </c>
      <c r="D304" s="136" t="s">
        <v>164</v>
      </c>
      <c r="E304" s="137" t="s">
        <v>525</v>
      </c>
      <c r="F304" s="138" t="s">
        <v>526</v>
      </c>
      <c r="G304" s="139" t="s">
        <v>190</v>
      </c>
      <c r="H304" s="140">
        <v>4</v>
      </c>
      <c r="I304" s="141"/>
      <c r="J304" s="142">
        <f>ROUND(I304*H304,2)</f>
        <v>0</v>
      </c>
      <c r="K304" s="138" t="s">
        <v>168</v>
      </c>
      <c r="L304" s="31"/>
      <c r="M304" s="143" t="s">
        <v>1</v>
      </c>
      <c r="N304" s="144" t="s">
        <v>42</v>
      </c>
      <c r="P304" s="145">
        <f>O304*H304</f>
        <v>0</v>
      </c>
      <c r="Q304" s="145">
        <v>0</v>
      </c>
      <c r="R304" s="145">
        <f>Q304*H304</f>
        <v>0</v>
      </c>
      <c r="S304" s="145">
        <v>0.01057</v>
      </c>
      <c r="T304" s="146">
        <f>S304*H304</f>
        <v>0.04228</v>
      </c>
      <c r="AR304" s="147" t="s">
        <v>238</v>
      </c>
      <c r="AT304" s="147" t="s">
        <v>164</v>
      </c>
      <c r="AU304" s="147" t="s">
        <v>85</v>
      </c>
      <c r="AY304" s="16" t="s">
        <v>161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6" t="s">
        <v>81</v>
      </c>
      <c r="BK304" s="148">
        <f>ROUND(I304*H304,2)</f>
        <v>0</v>
      </c>
      <c r="BL304" s="16" t="s">
        <v>238</v>
      </c>
      <c r="BM304" s="147" t="s">
        <v>527</v>
      </c>
    </row>
    <row r="305" spans="2:65" s="1" customFormat="1" ht="16.5" customHeight="1">
      <c r="B305" s="135"/>
      <c r="C305" s="136" t="s">
        <v>528</v>
      </c>
      <c r="D305" s="136" t="s">
        <v>164</v>
      </c>
      <c r="E305" s="137" t="s">
        <v>529</v>
      </c>
      <c r="F305" s="138" t="s">
        <v>530</v>
      </c>
      <c r="G305" s="139" t="s">
        <v>190</v>
      </c>
      <c r="H305" s="140">
        <v>4</v>
      </c>
      <c r="I305" s="141"/>
      <c r="J305" s="142">
        <f>ROUND(I305*H305,2)</f>
        <v>0</v>
      </c>
      <c r="K305" s="138" t="s">
        <v>168</v>
      </c>
      <c r="L305" s="31"/>
      <c r="M305" s="143" t="s">
        <v>1</v>
      </c>
      <c r="N305" s="144" t="s">
        <v>42</v>
      </c>
      <c r="P305" s="145">
        <f>O305*H305</f>
        <v>0</v>
      </c>
      <c r="Q305" s="145">
        <v>0.0020500000000000006</v>
      </c>
      <c r="R305" s="145">
        <f>Q305*H305</f>
        <v>0.008200000000000002</v>
      </c>
      <c r="S305" s="145">
        <v>0</v>
      </c>
      <c r="T305" s="146">
        <f>S305*H305</f>
        <v>0</v>
      </c>
      <c r="AR305" s="147" t="s">
        <v>238</v>
      </c>
      <c r="AT305" s="147" t="s">
        <v>164</v>
      </c>
      <c r="AU305" s="147" t="s">
        <v>85</v>
      </c>
      <c r="AY305" s="16" t="s">
        <v>161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6" t="s">
        <v>81</v>
      </c>
      <c r="BK305" s="148">
        <f>ROUND(I305*H305,2)</f>
        <v>0</v>
      </c>
      <c r="BL305" s="16" t="s">
        <v>238</v>
      </c>
      <c r="BM305" s="147" t="s">
        <v>531</v>
      </c>
    </row>
    <row r="306" spans="2:63" s="11" customFormat="1" ht="22.9" customHeight="1">
      <c r="B306" s="123"/>
      <c r="D306" s="124" t="s">
        <v>76</v>
      </c>
      <c r="E306" s="133" t="s">
        <v>532</v>
      </c>
      <c r="F306" s="133" t="s">
        <v>533</v>
      </c>
      <c r="I306" s="126"/>
      <c r="J306" s="134">
        <f>BK306</f>
        <v>0</v>
      </c>
      <c r="L306" s="123"/>
      <c r="M306" s="128"/>
      <c r="P306" s="129">
        <f>SUM(P307:P361)</f>
        <v>0</v>
      </c>
      <c r="R306" s="129">
        <f>SUM(R307:R361)</f>
        <v>0.1227035</v>
      </c>
      <c r="T306" s="130">
        <f>SUM(T307:T361)</f>
        <v>0</v>
      </c>
      <c r="AR306" s="124" t="s">
        <v>85</v>
      </c>
      <c r="AT306" s="131" t="s">
        <v>76</v>
      </c>
      <c r="AU306" s="131" t="s">
        <v>81</v>
      </c>
      <c r="AY306" s="124" t="s">
        <v>161</v>
      </c>
      <c r="BK306" s="132">
        <f>SUM(BK307:BK361)</f>
        <v>0</v>
      </c>
    </row>
    <row r="307" spans="2:65" s="1" customFormat="1" ht="24.2" customHeight="1">
      <c r="B307" s="135"/>
      <c r="C307" s="136" t="s">
        <v>534</v>
      </c>
      <c r="D307" s="136" t="s">
        <v>164</v>
      </c>
      <c r="E307" s="137" t="s">
        <v>535</v>
      </c>
      <c r="F307" s="138" t="s">
        <v>536</v>
      </c>
      <c r="G307" s="139" t="s">
        <v>316</v>
      </c>
      <c r="H307" s="140">
        <v>55</v>
      </c>
      <c r="I307" s="141"/>
      <c r="J307" s="142">
        <f>ROUND(I307*H307,2)</f>
        <v>0</v>
      </c>
      <c r="K307" s="138" t="s">
        <v>168</v>
      </c>
      <c r="L307" s="31"/>
      <c r="M307" s="143" t="s">
        <v>1</v>
      </c>
      <c r="N307" s="144" t="s">
        <v>42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238</v>
      </c>
      <c r="AT307" s="147" t="s">
        <v>164</v>
      </c>
      <c r="AU307" s="147" t="s">
        <v>85</v>
      </c>
      <c r="AY307" s="16" t="s">
        <v>161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6" t="s">
        <v>81</v>
      </c>
      <c r="BK307" s="148">
        <f>ROUND(I307*H307,2)</f>
        <v>0</v>
      </c>
      <c r="BL307" s="16" t="s">
        <v>238</v>
      </c>
      <c r="BM307" s="147" t="s">
        <v>537</v>
      </c>
    </row>
    <row r="308" spans="2:65" s="1" customFormat="1" ht="24.2" customHeight="1">
      <c r="B308" s="135"/>
      <c r="C308" s="164" t="s">
        <v>538</v>
      </c>
      <c r="D308" s="164" t="s">
        <v>175</v>
      </c>
      <c r="E308" s="165" t="s">
        <v>539</v>
      </c>
      <c r="F308" s="166" t="s">
        <v>540</v>
      </c>
      <c r="G308" s="167" t="s">
        <v>316</v>
      </c>
      <c r="H308" s="168">
        <v>57.75</v>
      </c>
      <c r="I308" s="169"/>
      <c r="J308" s="170">
        <f>ROUND(I308*H308,2)</f>
        <v>0</v>
      </c>
      <c r="K308" s="166" t="s">
        <v>168</v>
      </c>
      <c r="L308" s="171"/>
      <c r="M308" s="172" t="s">
        <v>1</v>
      </c>
      <c r="N308" s="173" t="s">
        <v>42</v>
      </c>
      <c r="P308" s="145">
        <f>O308*H308</f>
        <v>0</v>
      </c>
      <c r="Q308" s="145">
        <v>0.00021</v>
      </c>
      <c r="R308" s="145">
        <f>Q308*H308</f>
        <v>0.012127500000000001</v>
      </c>
      <c r="S308" s="145">
        <v>0</v>
      </c>
      <c r="T308" s="146">
        <f>S308*H308</f>
        <v>0</v>
      </c>
      <c r="AR308" s="147" t="s">
        <v>327</v>
      </c>
      <c r="AT308" s="147" t="s">
        <v>175</v>
      </c>
      <c r="AU308" s="147" t="s">
        <v>85</v>
      </c>
      <c r="AY308" s="16" t="s">
        <v>161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6" t="s">
        <v>81</v>
      </c>
      <c r="BK308" s="148">
        <f>ROUND(I308*H308,2)</f>
        <v>0</v>
      </c>
      <c r="BL308" s="16" t="s">
        <v>238</v>
      </c>
      <c r="BM308" s="147" t="s">
        <v>541</v>
      </c>
    </row>
    <row r="309" spans="2:51" s="12" customFormat="1" ht="12">
      <c r="B309" s="149"/>
      <c r="D309" s="150" t="s">
        <v>171</v>
      </c>
      <c r="F309" s="152" t="s">
        <v>542</v>
      </c>
      <c r="H309" s="153">
        <v>57.75</v>
      </c>
      <c r="I309" s="154"/>
      <c r="L309" s="149"/>
      <c r="M309" s="155"/>
      <c r="T309" s="156"/>
      <c r="AT309" s="151" t="s">
        <v>171</v>
      </c>
      <c r="AU309" s="151" t="s">
        <v>85</v>
      </c>
      <c r="AV309" s="12" t="s">
        <v>85</v>
      </c>
      <c r="AW309" s="12" t="s">
        <v>3</v>
      </c>
      <c r="AX309" s="12" t="s">
        <v>81</v>
      </c>
      <c r="AY309" s="151" t="s">
        <v>161</v>
      </c>
    </row>
    <row r="310" spans="2:65" s="1" customFormat="1" ht="16.5" customHeight="1">
      <c r="B310" s="135"/>
      <c r="C310" s="136" t="s">
        <v>543</v>
      </c>
      <c r="D310" s="136" t="s">
        <v>164</v>
      </c>
      <c r="E310" s="137" t="s">
        <v>544</v>
      </c>
      <c r="F310" s="138" t="s">
        <v>545</v>
      </c>
      <c r="G310" s="139" t="s">
        <v>378</v>
      </c>
      <c r="H310" s="140">
        <v>16</v>
      </c>
      <c r="I310" s="141"/>
      <c r="J310" s="142">
        <f>ROUND(I310*H310,2)</f>
        <v>0</v>
      </c>
      <c r="K310" s="138" t="s">
        <v>168</v>
      </c>
      <c r="L310" s="31"/>
      <c r="M310" s="143" t="s">
        <v>1</v>
      </c>
      <c r="N310" s="144" t="s">
        <v>42</v>
      </c>
      <c r="P310" s="145">
        <f>O310*H310</f>
        <v>0</v>
      </c>
      <c r="Q310" s="145">
        <v>0</v>
      </c>
      <c r="R310" s="145">
        <f>Q310*H310</f>
        <v>0</v>
      </c>
      <c r="S310" s="145">
        <v>0</v>
      </c>
      <c r="T310" s="146">
        <f>S310*H310</f>
        <v>0</v>
      </c>
      <c r="AR310" s="147" t="s">
        <v>238</v>
      </c>
      <c r="AT310" s="147" t="s">
        <v>164</v>
      </c>
      <c r="AU310" s="147" t="s">
        <v>85</v>
      </c>
      <c r="AY310" s="16" t="s">
        <v>161</v>
      </c>
      <c r="BE310" s="148">
        <f>IF(N310="základní",J310,0)</f>
        <v>0</v>
      </c>
      <c r="BF310" s="148">
        <f>IF(N310="snížená",J310,0)</f>
        <v>0</v>
      </c>
      <c r="BG310" s="148">
        <f>IF(N310="zákl. přenesená",J310,0)</f>
        <v>0</v>
      </c>
      <c r="BH310" s="148">
        <f>IF(N310="sníž. přenesená",J310,0)</f>
        <v>0</v>
      </c>
      <c r="BI310" s="148">
        <f>IF(N310="nulová",J310,0)</f>
        <v>0</v>
      </c>
      <c r="BJ310" s="16" t="s">
        <v>81</v>
      </c>
      <c r="BK310" s="148">
        <f>ROUND(I310*H310,2)</f>
        <v>0</v>
      </c>
      <c r="BL310" s="16" t="s">
        <v>238</v>
      </c>
      <c r="BM310" s="147" t="s">
        <v>546</v>
      </c>
    </row>
    <row r="311" spans="2:65" s="1" customFormat="1" ht="24.2" customHeight="1">
      <c r="B311" s="135"/>
      <c r="C311" s="164" t="s">
        <v>547</v>
      </c>
      <c r="D311" s="164" t="s">
        <v>175</v>
      </c>
      <c r="E311" s="165" t="s">
        <v>548</v>
      </c>
      <c r="F311" s="166" t="s">
        <v>549</v>
      </c>
      <c r="G311" s="167" t="s">
        <v>378</v>
      </c>
      <c r="H311" s="168">
        <v>5</v>
      </c>
      <c r="I311" s="169"/>
      <c r="J311" s="170">
        <f>ROUND(I311*H311,2)</f>
        <v>0</v>
      </c>
      <c r="K311" s="166" t="s">
        <v>168</v>
      </c>
      <c r="L311" s="171"/>
      <c r="M311" s="172" t="s">
        <v>1</v>
      </c>
      <c r="N311" s="173" t="s">
        <v>42</v>
      </c>
      <c r="P311" s="145">
        <f>O311*H311</f>
        <v>0</v>
      </c>
      <c r="Q311" s="145">
        <v>4E-05</v>
      </c>
      <c r="R311" s="145">
        <f>Q311*H311</f>
        <v>0.0002</v>
      </c>
      <c r="S311" s="145">
        <v>0</v>
      </c>
      <c r="T311" s="146">
        <f>S311*H311</f>
        <v>0</v>
      </c>
      <c r="AR311" s="147" t="s">
        <v>327</v>
      </c>
      <c r="AT311" s="147" t="s">
        <v>175</v>
      </c>
      <c r="AU311" s="147" t="s">
        <v>85</v>
      </c>
      <c r="AY311" s="16" t="s">
        <v>161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6" t="s">
        <v>81</v>
      </c>
      <c r="BK311" s="148">
        <f>ROUND(I311*H311,2)</f>
        <v>0</v>
      </c>
      <c r="BL311" s="16" t="s">
        <v>238</v>
      </c>
      <c r="BM311" s="147" t="s">
        <v>550</v>
      </c>
    </row>
    <row r="312" spans="2:65" s="1" customFormat="1" ht="24.2" customHeight="1">
      <c r="B312" s="135"/>
      <c r="C312" s="164" t="s">
        <v>551</v>
      </c>
      <c r="D312" s="164" t="s">
        <v>175</v>
      </c>
      <c r="E312" s="165" t="s">
        <v>552</v>
      </c>
      <c r="F312" s="166" t="s">
        <v>553</v>
      </c>
      <c r="G312" s="167" t="s">
        <v>378</v>
      </c>
      <c r="H312" s="168">
        <v>10</v>
      </c>
      <c r="I312" s="169"/>
      <c r="J312" s="170">
        <f>ROUND(I312*H312,2)</f>
        <v>0</v>
      </c>
      <c r="K312" s="166" t="s">
        <v>168</v>
      </c>
      <c r="L312" s="171"/>
      <c r="M312" s="172" t="s">
        <v>1</v>
      </c>
      <c r="N312" s="173" t="s">
        <v>42</v>
      </c>
      <c r="P312" s="145">
        <f>O312*H312</f>
        <v>0</v>
      </c>
      <c r="Q312" s="145">
        <v>9E-05</v>
      </c>
      <c r="R312" s="145">
        <f>Q312*H312</f>
        <v>0.0009000000000000001</v>
      </c>
      <c r="S312" s="145">
        <v>0</v>
      </c>
      <c r="T312" s="146">
        <f>S312*H312</f>
        <v>0</v>
      </c>
      <c r="AR312" s="147" t="s">
        <v>327</v>
      </c>
      <c r="AT312" s="147" t="s">
        <v>175</v>
      </c>
      <c r="AU312" s="147" t="s">
        <v>85</v>
      </c>
      <c r="AY312" s="16" t="s">
        <v>161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6" t="s">
        <v>81</v>
      </c>
      <c r="BK312" s="148">
        <f>ROUND(I312*H312,2)</f>
        <v>0</v>
      </c>
      <c r="BL312" s="16" t="s">
        <v>238</v>
      </c>
      <c r="BM312" s="147" t="s">
        <v>554</v>
      </c>
    </row>
    <row r="313" spans="2:65" s="1" customFormat="1" ht="24.2" customHeight="1">
      <c r="B313" s="135"/>
      <c r="C313" s="164" t="s">
        <v>555</v>
      </c>
      <c r="D313" s="164" t="s">
        <v>175</v>
      </c>
      <c r="E313" s="165" t="s">
        <v>556</v>
      </c>
      <c r="F313" s="166" t="s">
        <v>557</v>
      </c>
      <c r="G313" s="167" t="s">
        <v>378</v>
      </c>
      <c r="H313" s="168">
        <v>1</v>
      </c>
      <c r="I313" s="169"/>
      <c r="J313" s="170">
        <f>ROUND(I313*H313,2)</f>
        <v>0</v>
      </c>
      <c r="K313" s="166" t="s">
        <v>168</v>
      </c>
      <c r="L313" s="171"/>
      <c r="M313" s="172" t="s">
        <v>1</v>
      </c>
      <c r="N313" s="173" t="s">
        <v>42</v>
      </c>
      <c r="P313" s="145">
        <f>O313*H313</f>
        <v>0</v>
      </c>
      <c r="Q313" s="145">
        <v>9E-05</v>
      </c>
      <c r="R313" s="145">
        <f>Q313*H313</f>
        <v>9E-05</v>
      </c>
      <c r="S313" s="145">
        <v>0</v>
      </c>
      <c r="T313" s="146">
        <f>S313*H313</f>
        <v>0</v>
      </c>
      <c r="AR313" s="147" t="s">
        <v>327</v>
      </c>
      <c r="AT313" s="147" t="s">
        <v>175</v>
      </c>
      <c r="AU313" s="147" t="s">
        <v>85</v>
      </c>
      <c r="AY313" s="16" t="s">
        <v>161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6" t="s">
        <v>81</v>
      </c>
      <c r="BK313" s="148">
        <f>ROUND(I313*H313,2)</f>
        <v>0</v>
      </c>
      <c r="BL313" s="16" t="s">
        <v>238</v>
      </c>
      <c r="BM313" s="147" t="s">
        <v>558</v>
      </c>
    </row>
    <row r="314" spans="2:65" s="1" customFormat="1" ht="24.2" customHeight="1">
      <c r="B314" s="135"/>
      <c r="C314" s="136" t="s">
        <v>559</v>
      </c>
      <c r="D314" s="136" t="s">
        <v>164</v>
      </c>
      <c r="E314" s="137" t="s">
        <v>560</v>
      </c>
      <c r="F314" s="138" t="s">
        <v>561</v>
      </c>
      <c r="G314" s="139" t="s">
        <v>316</v>
      </c>
      <c r="H314" s="140">
        <v>111</v>
      </c>
      <c r="I314" s="141"/>
      <c r="J314" s="142">
        <f>ROUND(I314*H314,2)</f>
        <v>0</v>
      </c>
      <c r="K314" s="138" t="s">
        <v>168</v>
      </c>
      <c r="L314" s="31"/>
      <c r="M314" s="143" t="s">
        <v>1</v>
      </c>
      <c r="N314" s="144" t="s">
        <v>42</v>
      </c>
      <c r="P314" s="145">
        <f>O314*H314</f>
        <v>0</v>
      </c>
      <c r="Q314" s="145">
        <v>0</v>
      </c>
      <c r="R314" s="145">
        <f>Q314*H314</f>
        <v>0</v>
      </c>
      <c r="S314" s="145">
        <v>0</v>
      </c>
      <c r="T314" s="146">
        <f>S314*H314</f>
        <v>0</v>
      </c>
      <c r="AR314" s="147" t="s">
        <v>238</v>
      </c>
      <c r="AT314" s="147" t="s">
        <v>164</v>
      </c>
      <c r="AU314" s="147" t="s">
        <v>85</v>
      </c>
      <c r="AY314" s="16" t="s">
        <v>161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6" t="s">
        <v>81</v>
      </c>
      <c r="BK314" s="148">
        <f>ROUND(I314*H314,2)</f>
        <v>0</v>
      </c>
      <c r="BL314" s="16" t="s">
        <v>238</v>
      </c>
      <c r="BM314" s="147" t="s">
        <v>562</v>
      </c>
    </row>
    <row r="315" spans="2:65" s="1" customFormat="1" ht="24.2" customHeight="1">
      <c r="B315" s="135"/>
      <c r="C315" s="164" t="s">
        <v>563</v>
      </c>
      <c r="D315" s="164" t="s">
        <v>175</v>
      </c>
      <c r="E315" s="165" t="s">
        <v>564</v>
      </c>
      <c r="F315" s="166" t="s">
        <v>565</v>
      </c>
      <c r="G315" s="167" t="s">
        <v>316</v>
      </c>
      <c r="H315" s="168">
        <v>127.65</v>
      </c>
      <c r="I315" s="169"/>
      <c r="J315" s="170">
        <f>ROUND(I315*H315,2)</f>
        <v>0</v>
      </c>
      <c r="K315" s="166" t="s">
        <v>168</v>
      </c>
      <c r="L315" s="171"/>
      <c r="M315" s="172" t="s">
        <v>1</v>
      </c>
      <c r="N315" s="173" t="s">
        <v>42</v>
      </c>
      <c r="P315" s="145">
        <f>O315*H315</f>
        <v>0</v>
      </c>
      <c r="Q315" s="145">
        <v>7E-05</v>
      </c>
      <c r="R315" s="145">
        <f>Q315*H315</f>
        <v>0.008935499999999999</v>
      </c>
      <c r="S315" s="145">
        <v>0</v>
      </c>
      <c r="T315" s="146">
        <f>S315*H315</f>
        <v>0</v>
      </c>
      <c r="AR315" s="147" t="s">
        <v>327</v>
      </c>
      <c r="AT315" s="147" t="s">
        <v>175</v>
      </c>
      <c r="AU315" s="147" t="s">
        <v>85</v>
      </c>
      <c r="AY315" s="16" t="s">
        <v>161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6" t="s">
        <v>81</v>
      </c>
      <c r="BK315" s="148">
        <f>ROUND(I315*H315,2)</f>
        <v>0</v>
      </c>
      <c r="BL315" s="16" t="s">
        <v>238</v>
      </c>
      <c r="BM315" s="147" t="s">
        <v>566</v>
      </c>
    </row>
    <row r="316" spans="2:47" s="1" customFormat="1" ht="12">
      <c r="B316" s="31"/>
      <c r="D316" s="150" t="s">
        <v>180</v>
      </c>
      <c r="F316" s="174" t="s">
        <v>567</v>
      </c>
      <c r="I316" s="175"/>
      <c r="L316" s="31"/>
      <c r="M316" s="176"/>
      <c r="T316" s="55"/>
      <c r="AT316" s="16" t="s">
        <v>180</v>
      </c>
      <c r="AU316" s="16" t="s">
        <v>85</v>
      </c>
    </row>
    <row r="317" spans="2:51" s="12" customFormat="1" ht="12">
      <c r="B317" s="149"/>
      <c r="D317" s="150" t="s">
        <v>171</v>
      </c>
      <c r="F317" s="152" t="s">
        <v>568</v>
      </c>
      <c r="H317" s="153">
        <v>127.65</v>
      </c>
      <c r="I317" s="154"/>
      <c r="L317" s="149"/>
      <c r="M317" s="155"/>
      <c r="T317" s="156"/>
      <c r="AT317" s="151" t="s">
        <v>171</v>
      </c>
      <c r="AU317" s="151" t="s">
        <v>85</v>
      </c>
      <c r="AV317" s="12" t="s">
        <v>85</v>
      </c>
      <c r="AW317" s="12" t="s">
        <v>3</v>
      </c>
      <c r="AX317" s="12" t="s">
        <v>81</v>
      </c>
      <c r="AY317" s="151" t="s">
        <v>161</v>
      </c>
    </row>
    <row r="318" spans="2:65" s="1" customFormat="1" ht="33" customHeight="1">
      <c r="B318" s="135"/>
      <c r="C318" s="136" t="s">
        <v>569</v>
      </c>
      <c r="D318" s="136" t="s">
        <v>164</v>
      </c>
      <c r="E318" s="137" t="s">
        <v>570</v>
      </c>
      <c r="F318" s="138" t="s">
        <v>571</v>
      </c>
      <c r="G318" s="139" t="s">
        <v>316</v>
      </c>
      <c r="H318" s="140">
        <v>55</v>
      </c>
      <c r="I318" s="141"/>
      <c r="J318" s="142">
        <f>ROUND(I318*H318,2)</f>
        <v>0</v>
      </c>
      <c r="K318" s="138" t="s">
        <v>168</v>
      </c>
      <c r="L318" s="31"/>
      <c r="M318" s="143" t="s">
        <v>1</v>
      </c>
      <c r="N318" s="144" t="s">
        <v>42</v>
      </c>
      <c r="P318" s="145">
        <f>O318*H318</f>
        <v>0</v>
      </c>
      <c r="Q318" s="145">
        <v>0</v>
      </c>
      <c r="R318" s="145">
        <f>Q318*H318</f>
        <v>0</v>
      </c>
      <c r="S318" s="145">
        <v>0</v>
      </c>
      <c r="T318" s="146">
        <f>S318*H318</f>
        <v>0</v>
      </c>
      <c r="AR318" s="147" t="s">
        <v>238</v>
      </c>
      <c r="AT318" s="147" t="s">
        <v>164</v>
      </c>
      <c r="AU318" s="147" t="s">
        <v>85</v>
      </c>
      <c r="AY318" s="16" t="s">
        <v>161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6" t="s">
        <v>81</v>
      </c>
      <c r="BK318" s="148">
        <f>ROUND(I318*H318,2)</f>
        <v>0</v>
      </c>
      <c r="BL318" s="16" t="s">
        <v>238</v>
      </c>
      <c r="BM318" s="147" t="s">
        <v>572</v>
      </c>
    </row>
    <row r="319" spans="2:65" s="1" customFormat="1" ht="16.5" customHeight="1">
      <c r="B319" s="135"/>
      <c r="C319" s="164" t="s">
        <v>573</v>
      </c>
      <c r="D319" s="164" t="s">
        <v>175</v>
      </c>
      <c r="E319" s="165" t="s">
        <v>574</v>
      </c>
      <c r="F319" s="166" t="s">
        <v>575</v>
      </c>
      <c r="G319" s="167" t="s">
        <v>316</v>
      </c>
      <c r="H319" s="168">
        <v>63.25</v>
      </c>
      <c r="I319" s="169"/>
      <c r="J319" s="170">
        <f>ROUND(I319*H319,2)</f>
        <v>0</v>
      </c>
      <c r="K319" s="166" t="s">
        <v>1</v>
      </c>
      <c r="L319" s="171"/>
      <c r="M319" s="172" t="s">
        <v>1</v>
      </c>
      <c r="N319" s="173" t="s">
        <v>42</v>
      </c>
      <c r="P319" s="145">
        <f>O319*H319</f>
        <v>0</v>
      </c>
      <c r="Q319" s="145">
        <v>0.00011</v>
      </c>
      <c r="R319" s="145">
        <f>Q319*H319</f>
        <v>0.0069575</v>
      </c>
      <c r="S319" s="145">
        <v>0</v>
      </c>
      <c r="T319" s="146">
        <f>S319*H319</f>
        <v>0</v>
      </c>
      <c r="AR319" s="147" t="s">
        <v>327</v>
      </c>
      <c r="AT319" s="147" t="s">
        <v>175</v>
      </c>
      <c r="AU319" s="147" t="s">
        <v>85</v>
      </c>
      <c r="AY319" s="16" t="s">
        <v>161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6" t="s">
        <v>81</v>
      </c>
      <c r="BK319" s="148">
        <f>ROUND(I319*H319,2)</f>
        <v>0</v>
      </c>
      <c r="BL319" s="16" t="s">
        <v>238</v>
      </c>
      <c r="BM319" s="147" t="s">
        <v>576</v>
      </c>
    </row>
    <row r="320" spans="2:51" s="12" customFormat="1" ht="12">
      <c r="B320" s="149"/>
      <c r="D320" s="150" t="s">
        <v>171</v>
      </c>
      <c r="F320" s="152" t="s">
        <v>577</v>
      </c>
      <c r="H320" s="153">
        <v>63.25</v>
      </c>
      <c r="I320" s="154"/>
      <c r="L320" s="149"/>
      <c r="M320" s="155"/>
      <c r="T320" s="156"/>
      <c r="AT320" s="151" t="s">
        <v>171</v>
      </c>
      <c r="AU320" s="151" t="s">
        <v>85</v>
      </c>
      <c r="AV320" s="12" t="s">
        <v>85</v>
      </c>
      <c r="AW320" s="12" t="s">
        <v>3</v>
      </c>
      <c r="AX320" s="12" t="s">
        <v>81</v>
      </c>
      <c r="AY320" s="151" t="s">
        <v>161</v>
      </c>
    </row>
    <row r="321" spans="2:65" s="1" customFormat="1" ht="24.2" customHeight="1">
      <c r="B321" s="135"/>
      <c r="C321" s="136" t="s">
        <v>578</v>
      </c>
      <c r="D321" s="136" t="s">
        <v>164</v>
      </c>
      <c r="E321" s="137" t="s">
        <v>579</v>
      </c>
      <c r="F321" s="138" t="s">
        <v>580</v>
      </c>
      <c r="G321" s="139" t="s">
        <v>316</v>
      </c>
      <c r="H321" s="140">
        <v>355</v>
      </c>
      <c r="I321" s="141"/>
      <c r="J321" s="142">
        <f>ROUND(I321*H321,2)</f>
        <v>0</v>
      </c>
      <c r="K321" s="138" t="s">
        <v>168</v>
      </c>
      <c r="L321" s="31"/>
      <c r="M321" s="143" t="s">
        <v>1</v>
      </c>
      <c r="N321" s="144" t="s">
        <v>42</v>
      </c>
      <c r="P321" s="145">
        <f>O321*H321</f>
        <v>0</v>
      </c>
      <c r="Q321" s="145">
        <v>0</v>
      </c>
      <c r="R321" s="145">
        <f>Q321*H321</f>
        <v>0</v>
      </c>
      <c r="S321" s="145">
        <v>0</v>
      </c>
      <c r="T321" s="146">
        <f>S321*H321</f>
        <v>0</v>
      </c>
      <c r="AR321" s="147" t="s">
        <v>238</v>
      </c>
      <c r="AT321" s="147" t="s">
        <v>164</v>
      </c>
      <c r="AU321" s="147" t="s">
        <v>85</v>
      </c>
      <c r="AY321" s="16" t="s">
        <v>161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6" t="s">
        <v>81</v>
      </c>
      <c r="BK321" s="148">
        <f>ROUND(I321*H321,2)</f>
        <v>0</v>
      </c>
      <c r="BL321" s="16" t="s">
        <v>238</v>
      </c>
      <c r="BM321" s="147" t="s">
        <v>581</v>
      </c>
    </row>
    <row r="322" spans="2:65" s="1" customFormat="1" ht="24.2" customHeight="1">
      <c r="B322" s="135"/>
      <c r="C322" s="164" t="s">
        <v>582</v>
      </c>
      <c r="D322" s="164" t="s">
        <v>175</v>
      </c>
      <c r="E322" s="165" t="s">
        <v>583</v>
      </c>
      <c r="F322" s="166" t="s">
        <v>584</v>
      </c>
      <c r="G322" s="167" t="s">
        <v>316</v>
      </c>
      <c r="H322" s="168">
        <v>408.25</v>
      </c>
      <c r="I322" s="169"/>
      <c r="J322" s="170">
        <f>ROUND(I322*H322,2)</f>
        <v>0</v>
      </c>
      <c r="K322" s="166" t="s">
        <v>168</v>
      </c>
      <c r="L322" s="171"/>
      <c r="M322" s="172" t="s">
        <v>1</v>
      </c>
      <c r="N322" s="173" t="s">
        <v>42</v>
      </c>
      <c r="P322" s="145">
        <f>O322*H322</f>
        <v>0</v>
      </c>
      <c r="Q322" s="145">
        <v>0.00012</v>
      </c>
      <c r="R322" s="145">
        <f>Q322*H322</f>
        <v>0.04899</v>
      </c>
      <c r="S322" s="145">
        <v>0</v>
      </c>
      <c r="T322" s="146">
        <f>S322*H322</f>
        <v>0</v>
      </c>
      <c r="AR322" s="147" t="s">
        <v>327</v>
      </c>
      <c r="AT322" s="147" t="s">
        <v>175</v>
      </c>
      <c r="AU322" s="147" t="s">
        <v>85</v>
      </c>
      <c r="AY322" s="16" t="s">
        <v>161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6" t="s">
        <v>81</v>
      </c>
      <c r="BK322" s="148">
        <f>ROUND(I322*H322,2)</f>
        <v>0</v>
      </c>
      <c r="BL322" s="16" t="s">
        <v>238</v>
      </c>
      <c r="BM322" s="147" t="s">
        <v>585</v>
      </c>
    </row>
    <row r="323" spans="2:47" s="1" customFormat="1" ht="12">
      <c r="B323" s="31"/>
      <c r="D323" s="150" t="s">
        <v>180</v>
      </c>
      <c r="F323" s="174" t="s">
        <v>586</v>
      </c>
      <c r="I323" s="175"/>
      <c r="L323" s="31"/>
      <c r="M323" s="176"/>
      <c r="T323" s="55"/>
      <c r="AT323" s="16" t="s">
        <v>180</v>
      </c>
      <c r="AU323" s="16" t="s">
        <v>85</v>
      </c>
    </row>
    <row r="324" spans="2:51" s="12" customFormat="1" ht="12">
      <c r="B324" s="149"/>
      <c r="D324" s="150" t="s">
        <v>171</v>
      </c>
      <c r="F324" s="152" t="s">
        <v>587</v>
      </c>
      <c r="H324" s="153">
        <v>408.25</v>
      </c>
      <c r="I324" s="154"/>
      <c r="L324" s="149"/>
      <c r="M324" s="155"/>
      <c r="T324" s="156"/>
      <c r="AT324" s="151" t="s">
        <v>171</v>
      </c>
      <c r="AU324" s="151" t="s">
        <v>85</v>
      </c>
      <c r="AV324" s="12" t="s">
        <v>85</v>
      </c>
      <c r="AW324" s="12" t="s">
        <v>3</v>
      </c>
      <c r="AX324" s="12" t="s">
        <v>81</v>
      </c>
      <c r="AY324" s="151" t="s">
        <v>161</v>
      </c>
    </row>
    <row r="325" spans="2:65" s="1" customFormat="1" ht="24.2" customHeight="1">
      <c r="B325" s="135"/>
      <c r="C325" s="136" t="s">
        <v>588</v>
      </c>
      <c r="D325" s="136" t="s">
        <v>164</v>
      </c>
      <c r="E325" s="137" t="s">
        <v>579</v>
      </c>
      <c r="F325" s="138" t="s">
        <v>580</v>
      </c>
      <c r="G325" s="139" t="s">
        <v>316</v>
      </c>
      <c r="H325" s="140">
        <v>112</v>
      </c>
      <c r="I325" s="141"/>
      <c r="J325" s="142">
        <f>ROUND(I325*H325,2)</f>
        <v>0</v>
      </c>
      <c r="K325" s="138" t="s">
        <v>168</v>
      </c>
      <c r="L325" s="31"/>
      <c r="M325" s="143" t="s">
        <v>1</v>
      </c>
      <c r="N325" s="144" t="s">
        <v>42</v>
      </c>
      <c r="P325" s="145">
        <f>O325*H325</f>
        <v>0</v>
      </c>
      <c r="Q325" s="145">
        <v>0</v>
      </c>
      <c r="R325" s="145">
        <f>Q325*H325</f>
        <v>0</v>
      </c>
      <c r="S325" s="145">
        <v>0</v>
      </c>
      <c r="T325" s="146">
        <f>S325*H325</f>
        <v>0</v>
      </c>
      <c r="AR325" s="147" t="s">
        <v>238</v>
      </c>
      <c r="AT325" s="147" t="s">
        <v>164</v>
      </c>
      <c r="AU325" s="147" t="s">
        <v>85</v>
      </c>
      <c r="AY325" s="16" t="s">
        <v>161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6" t="s">
        <v>81</v>
      </c>
      <c r="BK325" s="148">
        <f>ROUND(I325*H325,2)</f>
        <v>0</v>
      </c>
      <c r="BL325" s="16" t="s">
        <v>238</v>
      </c>
      <c r="BM325" s="147" t="s">
        <v>589</v>
      </c>
    </row>
    <row r="326" spans="2:65" s="1" customFormat="1" ht="49.15" customHeight="1">
      <c r="B326" s="135"/>
      <c r="C326" s="164" t="s">
        <v>590</v>
      </c>
      <c r="D326" s="164" t="s">
        <v>175</v>
      </c>
      <c r="E326" s="165" t="s">
        <v>591</v>
      </c>
      <c r="F326" s="166" t="s">
        <v>592</v>
      </c>
      <c r="G326" s="167" t="s">
        <v>316</v>
      </c>
      <c r="H326" s="168">
        <v>128.8</v>
      </c>
      <c r="I326" s="169"/>
      <c r="J326" s="170">
        <f>ROUND(I326*H326,2)</f>
        <v>0</v>
      </c>
      <c r="K326" s="166" t="s">
        <v>168</v>
      </c>
      <c r="L326" s="171"/>
      <c r="M326" s="172" t="s">
        <v>1</v>
      </c>
      <c r="N326" s="173" t="s">
        <v>42</v>
      </c>
      <c r="P326" s="145">
        <f>O326*H326</f>
        <v>0</v>
      </c>
      <c r="Q326" s="145">
        <v>0.00013</v>
      </c>
      <c r="R326" s="145">
        <f>Q326*H326</f>
        <v>0.016744</v>
      </c>
      <c r="S326" s="145">
        <v>0</v>
      </c>
      <c r="T326" s="146">
        <f>S326*H326</f>
        <v>0</v>
      </c>
      <c r="AR326" s="147" t="s">
        <v>327</v>
      </c>
      <c r="AT326" s="147" t="s">
        <v>175</v>
      </c>
      <c r="AU326" s="147" t="s">
        <v>85</v>
      </c>
      <c r="AY326" s="16" t="s">
        <v>161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6" t="s">
        <v>81</v>
      </c>
      <c r="BK326" s="148">
        <f>ROUND(I326*H326,2)</f>
        <v>0</v>
      </c>
      <c r="BL326" s="16" t="s">
        <v>238</v>
      </c>
      <c r="BM326" s="147" t="s">
        <v>593</v>
      </c>
    </row>
    <row r="327" spans="2:47" s="1" customFormat="1" ht="12">
      <c r="B327" s="31"/>
      <c r="D327" s="150" t="s">
        <v>180</v>
      </c>
      <c r="F327" s="174" t="s">
        <v>594</v>
      </c>
      <c r="I327" s="175"/>
      <c r="L327" s="31"/>
      <c r="M327" s="176"/>
      <c r="T327" s="55"/>
      <c r="AT327" s="16" t="s">
        <v>180</v>
      </c>
      <c r="AU327" s="16" t="s">
        <v>85</v>
      </c>
    </row>
    <row r="328" spans="2:51" s="12" customFormat="1" ht="12">
      <c r="B328" s="149"/>
      <c r="D328" s="150" t="s">
        <v>171</v>
      </c>
      <c r="F328" s="152" t="s">
        <v>595</v>
      </c>
      <c r="H328" s="153">
        <v>128.8</v>
      </c>
      <c r="I328" s="154"/>
      <c r="L328" s="149"/>
      <c r="M328" s="155"/>
      <c r="T328" s="156"/>
      <c r="AT328" s="151" t="s">
        <v>171</v>
      </c>
      <c r="AU328" s="151" t="s">
        <v>85</v>
      </c>
      <c r="AV328" s="12" t="s">
        <v>85</v>
      </c>
      <c r="AW328" s="12" t="s">
        <v>3</v>
      </c>
      <c r="AX328" s="12" t="s">
        <v>81</v>
      </c>
      <c r="AY328" s="151" t="s">
        <v>161</v>
      </c>
    </row>
    <row r="329" spans="2:65" s="1" customFormat="1" ht="33" customHeight="1">
      <c r="B329" s="135"/>
      <c r="C329" s="136" t="s">
        <v>596</v>
      </c>
      <c r="D329" s="136" t="s">
        <v>164</v>
      </c>
      <c r="E329" s="137" t="s">
        <v>597</v>
      </c>
      <c r="F329" s="138" t="s">
        <v>598</v>
      </c>
      <c r="G329" s="139" t="s">
        <v>316</v>
      </c>
      <c r="H329" s="140">
        <v>66</v>
      </c>
      <c r="I329" s="141"/>
      <c r="J329" s="142">
        <f>ROUND(I329*H329,2)</f>
        <v>0</v>
      </c>
      <c r="K329" s="138" t="s">
        <v>168</v>
      </c>
      <c r="L329" s="31"/>
      <c r="M329" s="143" t="s">
        <v>1</v>
      </c>
      <c r="N329" s="144" t="s">
        <v>42</v>
      </c>
      <c r="P329" s="145">
        <f>O329*H329</f>
        <v>0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AR329" s="147" t="s">
        <v>238</v>
      </c>
      <c r="AT329" s="147" t="s">
        <v>164</v>
      </c>
      <c r="AU329" s="147" t="s">
        <v>85</v>
      </c>
      <c r="AY329" s="16" t="s">
        <v>161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6" t="s">
        <v>81</v>
      </c>
      <c r="BK329" s="148">
        <f>ROUND(I329*H329,2)</f>
        <v>0</v>
      </c>
      <c r="BL329" s="16" t="s">
        <v>238</v>
      </c>
      <c r="BM329" s="147" t="s">
        <v>599</v>
      </c>
    </row>
    <row r="330" spans="2:65" s="1" customFormat="1" ht="49.15" customHeight="1">
      <c r="B330" s="135"/>
      <c r="C330" s="164" t="s">
        <v>600</v>
      </c>
      <c r="D330" s="164" t="s">
        <v>175</v>
      </c>
      <c r="E330" s="165" t="s">
        <v>601</v>
      </c>
      <c r="F330" s="166" t="s">
        <v>602</v>
      </c>
      <c r="G330" s="167" t="s">
        <v>316</v>
      </c>
      <c r="H330" s="168">
        <v>75.9</v>
      </c>
      <c r="I330" s="169"/>
      <c r="J330" s="170">
        <f>ROUND(I330*H330,2)</f>
        <v>0</v>
      </c>
      <c r="K330" s="166" t="s">
        <v>168</v>
      </c>
      <c r="L330" s="171"/>
      <c r="M330" s="172" t="s">
        <v>1</v>
      </c>
      <c r="N330" s="173" t="s">
        <v>42</v>
      </c>
      <c r="P330" s="145">
        <f>O330*H330</f>
        <v>0</v>
      </c>
      <c r="Q330" s="145">
        <v>0.00017</v>
      </c>
      <c r="R330" s="145">
        <f>Q330*H330</f>
        <v>0.012903000000000001</v>
      </c>
      <c r="S330" s="145">
        <v>0</v>
      </c>
      <c r="T330" s="146">
        <f>S330*H330</f>
        <v>0</v>
      </c>
      <c r="AR330" s="147" t="s">
        <v>327</v>
      </c>
      <c r="AT330" s="147" t="s">
        <v>175</v>
      </c>
      <c r="AU330" s="147" t="s">
        <v>85</v>
      </c>
      <c r="AY330" s="16" t="s">
        <v>161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6" t="s">
        <v>81</v>
      </c>
      <c r="BK330" s="148">
        <f>ROUND(I330*H330,2)</f>
        <v>0</v>
      </c>
      <c r="BL330" s="16" t="s">
        <v>238</v>
      </c>
      <c r="BM330" s="147" t="s">
        <v>603</v>
      </c>
    </row>
    <row r="331" spans="2:47" s="1" customFormat="1" ht="12">
      <c r="B331" s="31"/>
      <c r="D331" s="150" t="s">
        <v>180</v>
      </c>
      <c r="F331" s="174" t="s">
        <v>604</v>
      </c>
      <c r="I331" s="175"/>
      <c r="L331" s="31"/>
      <c r="M331" s="176"/>
      <c r="T331" s="55"/>
      <c r="AT331" s="16" t="s">
        <v>180</v>
      </c>
      <c r="AU331" s="16" t="s">
        <v>85</v>
      </c>
    </row>
    <row r="332" spans="2:51" s="12" customFormat="1" ht="12">
      <c r="B332" s="149"/>
      <c r="D332" s="150" t="s">
        <v>171</v>
      </c>
      <c r="F332" s="152" t="s">
        <v>605</v>
      </c>
      <c r="H332" s="153">
        <v>75.9</v>
      </c>
      <c r="I332" s="154"/>
      <c r="L332" s="149"/>
      <c r="M332" s="155"/>
      <c r="T332" s="156"/>
      <c r="AT332" s="151" t="s">
        <v>171</v>
      </c>
      <c r="AU332" s="151" t="s">
        <v>85</v>
      </c>
      <c r="AV332" s="12" t="s">
        <v>85</v>
      </c>
      <c r="AW332" s="12" t="s">
        <v>3</v>
      </c>
      <c r="AX332" s="12" t="s">
        <v>81</v>
      </c>
      <c r="AY332" s="151" t="s">
        <v>161</v>
      </c>
    </row>
    <row r="333" spans="2:65" s="1" customFormat="1" ht="33" customHeight="1">
      <c r="B333" s="135"/>
      <c r="C333" s="136" t="s">
        <v>606</v>
      </c>
      <c r="D333" s="136" t="s">
        <v>164</v>
      </c>
      <c r="E333" s="137" t="s">
        <v>607</v>
      </c>
      <c r="F333" s="138" t="s">
        <v>608</v>
      </c>
      <c r="G333" s="139" t="s">
        <v>316</v>
      </c>
      <c r="H333" s="140">
        <v>14</v>
      </c>
      <c r="I333" s="141"/>
      <c r="J333" s="142">
        <f>ROUND(I333*H333,2)</f>
        <v>0</v>
      </c>
      <c r="K333" s="138" t="s">
        <v>168</v>
      </c>
      <c r="L333" s="31"/>
      <c r="M333" s="143" t="s">
        <v>1</v>
      </c>
      <c r="N333" s="144" t="s">
        <v>42</v>
      </c>
      <c r="P333" s="145">
        <f>O333*H333</f>
        <v>0</v>
      </c>
      <c r="Q333" s="145">
        <v>0</v>
      </c>
      <c r="R333" s="145">
        <f>Q333*H333</f>
        <v>0</v>
      </c>
      <c r="S333" s="145">
        <v>0</v>
      </c>
      <c r="T333" s="146">
        <f>S333*H333</f>
        <v>0</v>
      </c>
      <c r="AR333" s="147" t="s">
        <v>238</v>
      </c>
      <c r="AT333" s="147" t="s">
        <v>164</v>
      </c>
      <c r="AU333" s="147" t="s">
        <v>85</v>
      </c>
      <c r="AY333" s="16" t="s">
        <v>161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6" t="s">
        <v>81</v>
      </c>
      <c r="BK333" s="148">
        <f>ROUND(I333*H333,2)</f>
        <v>0</v>
      </c>
      <c r="BL333" s="16" t="s">
        <v>238</v>
      </c>
      <c r="BM333" s="147" t="s">
        <v>609</v>
      </c>
    </row>
    <row r="334" spans="2:65" s="1" customFormat="1" ht="24.2" customHeight="1">
      <c r="B334" s="135"/>
      <c r="C334" s="164" t="s">
        <v>610</v>
      </c>
      <c r="D334" s="164" t="s">
        <v>175</v>
      </c>
      <c r="E334" s="165" t="s">
        <v>611</v>
      </c>
      <c r="F334" s="166" t="s">
        <v>612</v>
      </c>
      <c r="G334" s="167" t="s">
        <v>316</v>
      </c>
      <c r="H334" s="168">
        <v>16.1</v>
      </c>
      <c r="I334" s="169"/>
      <c r="J334" s="170">
        <f>ROUND(I334*H334,2)</f>
        <v>0</v>
      </c>
      <c r="K334" s="166" t="s">
        <v>168</v>
      </c>
      <c r="L334" s="171"/>
      <c r="M334" s="172" t="s">
        <v>1</v>
      </c>
      <c r="N334" s="173" t="s">
        <v>42</v>
      </c>
      <c r="P334" s="145">
        <f>O334*H334</f>
        <v>0</v>
      </c>
      <c r="Q334" s="145">
        <v>0.00016</v>
      </c>
      <c r="R334" s="145">
        <f>Q334*H334</f>
        <v>0.0025760000000000006</v>
      </c>
      <c r="S334" s="145">
        <v>0</v>
      </c>
      <c r="T334" s="146">
        <f>S334*H334</f>
        <v>0</v>
      </c>
      <c r="AR334" s="147" t="s">
        <v>327</v>
      </c>
      <c r="AT334" s="147" t="s">
        <v>175</v>
      </c>
      <c r="AU334" s="147" t="s">
        <v>85</v>
      </c>
      <c r="AY334" s="16" t="s">
        <v>161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6" t="s">
        <v>81</v>
      </c>
      <c r="BK334" s="148">
        <f>ROUND(I334*H334,2)</f>
        <v>0</v>
      </c>
      <c r="BL334" s="16" t="s">
        <v>238</v>
      </c>
      <c r="BM334" s="147" t="s">
        <v>613</v>
      </c>
    </row>
    <row r="335" spans="2:47" s="1" customFormat="1" ht="12">
      <c r="B335" s="31"/>
      <c r="D335" s="150" t="s">
        <v>180</v>
      </c>
      <c r="F335" s="174" t="s">
        <v>614</v>
      </c>
      <c r="I335" s="175"/>
      <c r="L335" s="31"/>
      <c r="M335" s="176"/>
      <c r="T335" s="55"/>
      <c r="AT335" s="16" t="s">
        <v>180</v>
      </c>
      <c r="AU335" s="16" t="s">
        <v>85</v>
      </c>
    </row>
    <row r="336" spans="2:51" s="12" customFormat="1" ht="12">
      <c r="B336" s="149"/>
      <c r="D336" s="150" t="s">
        <v>171</v>
      </c>
      <c r="F336" s="152" t="s">
        <v>615</v>
      </c>
      <c r="H336" s="153">
        <v>16.1</v>
      </c>
      <c r="I336" s="154"/>
      <c r="L336" s="149"/>
      <c r="M336" s="155"/>
      <c r="T336" s="156"/>
      <c r="AT336" s="151" t="s">
        <v>171</v>
      </c>
      <c r="AU336" s="151" t="s">
        <v>85</v>
      </c>
      <c r="AV336" s="12" t="s">
        <v>85</v>
      </c>
      <c r="AW336" s="12" t="s">
        <v>3</v>
      </c>
      <c r="AX336" s="12" t="s">
        <v>81</v>
      </c>
      <c r="AY336" s="151" t="s">
        <v>161</v>
      </c>
    </row>
    <row r="337" spans="2:65" s="1" customFormat="1" ht="24.2" customHeight="1">
      <c r="B337" s="135"/>
      <c r="C337" s="136" t="s">
        <v>616</v>
      </c>
      <c r="D337" s="136" t="s">
        <v>164</v>
      </c>
      <c r="E337" s="137" t="s">
        <v>617</v>
      </c>
      <c r="F337" s="138" t="s">
        <v>618</v>
      </c>
      <c r="G337" s="139" t="s">
        <v>378</v>
      </c>
      <c r="H337" s="140">
        <v>1</v>
      </c>
      <c r="I337" s="141"/>
      <c r="J337" s="142">
        <f>ROUND(I337*H337,2)</f>
        <v>0</v>
      </c>
      <c r="K337" s="138" t="s">
        <v>168</v>
      </c>
      <c r="L337" s="31"/>
      <c r="M337" s="143" t="s">
        <v>1</v>
      </c>
      <c r="N337" s="144" t="s">
        <v>42</v>
      </c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AR337" s="147" t="s">
        <v>238</v>
      </c>
      <c r="AT337" s="147" t="s">
        <v>164</v>
      </c>
      <c r="AU337" s="147" t="s">
        <v>85</v>
      </c>
      <c r="AY337" s="16" t="s">
        <v>161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6" t="s">
        <v>81</v>
      </c>
      <c r="BK337" s="148">
        <f>ROUND(I337*H337,2)</f>
        <v>0</v>
      </c>
      <c r="BL337" s="16" t="s">
        <v>238</v>
      </c>
      <c r="BM337" s="147" t="s">
        <v>619</v>
      </c>
    </row>
    <row r="338" spans="2:65" s="1" customFormat="1" ht="24.2" customHeight="1">
      <c r="B338" s="135"/>
      <c r="C338" s="164" t="s">
        <v>620</v>
      </c>
      <c r="D338" s="164" t="s">
        <v>175</v>
      </c>
      <c r="E338" s="165" t="s">
        <v>621</v>
      </c>
      <c r="F338" s="166" t="s">
        <v>622</v>
      </c>
      <c r="G338" s="167" t="s">
        <v>378</v>
      </c>
      <c r="H338" s="168">
        <v>1</v>
      </c>
      <c r="I338" s="169"/>
      <c r="J338" s="170">
        <f>ROUND(I338*H338,2)</f>
        <v>0</v>
      </c>
      <c r="K338" s="166" t="s">
        <v>168</v>
      </c>
      <c r="L338" s="171"/>
      <c r="M338" s="172" t="s">
        <v>1</v>
      </c>
      <c r="N338" s="173" t="s">
        <v>42</v>
      </c>
      <c r="P338" s="145">
        <f>O338*H338</f>
        <v>0</v>
      </c>
      <c r="Q338" s="145">
        <v>0.0013799999999999997</v>
      </c>
      <c r="R338" s="145">
        <f>Q338*H338</f>
        <v>0.0013799999999999997</v>
      </c>
      <c r="S338" s="145">
        <v>0</v>
      </c>
      <c r="T338" s="146">
        <f>S338*H338</f>
        <v>0</v>
      </c>
      <c r="AR338" s="147" t="s">
        <v>327</v>
      </c>
      <c r="AT338" s="147" t="s">
        <v>175</v>
      </c>
      <c r="AU338" s="147" t="s">
        <v>85</v>
      </c>
      <c r="AY338" s="16" t="s">
        <v>161</v>
      </c>
      <c r="BE338" s="148">
        <f>IF(N338="základní",J338,0)</f>
        <v>0</v>
      </c>
      <c r="BF338" s="148">
        <f>IF(N338="snížená",J338,0)</f>
        <v>0</v>
      </c>
      <c r="BG338" s="148">
        <f>IF(N338="zákl. přenesená",J338,0)</f>
        <v>0</v>
      </c>
      <c r="BH338" s="148">
        <f>IF(N338="sníž. přenesená",J338,0)</f>
        <v>0</v>
      </c>
      <c r="BI338" s="148">
        <f>IF(N338="nulová",J338,0)</f>
        <v>0</v>
      </c>
      <c r="BJ338" s="16" t="s">
        <v>81</v>
      </c>
      <c r="BK338" s="148">
        <f>ROUND(I338*H338,2)</f>
        <v>0</v>
      </c>
      <c r="BL338" s="16" t="s">
        <v>238</v>
      </c>
      <c r="BM338" s="147" t="s">
        <v>623</v>
      </c>
    </row>
    <row r="339" spans="2:65" s="1" customFormat="1" ht="33" customHeight="1">
      <c r="B339" s="135"/>
      <c r="C339" s="136" t="s">
        <v>624</v>
      </c>
      <c r="D339" s="136" t="s">
        <v>164</v>
      </c>
      <c r="E339" s="137" t="s">
        <v>625</v>
      </c>
      <c r="F339" s="138" t="s">
        <v>626</v>
      </c>
      <c r="G339" s="139" t="s">
        <v>378</v>
      </c>
      <c r="H339" s="140">
        <v>9</v>
      </c>
      <c r="I339" s="141"/>
      <c r="J339" s="142">
        <f>ROUND(I339*H339,2)</f>
        <v>0</v>
      </c>
      <c r="K339" s="138" t="s">
        <v>168</v>
      </c>
      <c r="L339" s="31"/>
      <c r="M339" s="143" t="s">
        <v>1</v>
      </c>
      <c r="N339" s="144" t="s">
        <v>42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238</v>
      </c>
      <c r="AT339" s="147" t="s">
        <v>164</v>
      </c>
      <c r="AU339" s="147" t="s">
        <v>85</v>
      </c>
      <c r="AY339" s="16" t="s">
        <v>161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6" t="s">
        <v>81</v>
      </c>
      <c r="BK339" s="148">
        <f>ROUND(I339*H339,2)</f>
        <v>0</v>
      </c>
      <c r="BL339" s="16" t="s">
        <v>238</v>
      </c>
      <c r="BM339" s="147" t="s">
        <v>627</v>
      </c>
    </row>
    <row r="340" spans="2:65" s="1" customFormat="1" ht="24.2" customHeight="1">
      <c r="B340" s="135"/>
      <c r="C340" s="164" t="s">
        <v>628</v>
      </c>
      <c r="D340" s="164" t="s">
        <v>175</v>
      </c>
      <c r="E340" s="165" t="s">
        <v>629</v>
      </c>
      <c r="F340" s="166" t="s">
        <v>630</v>
      </c>
      <c r="G340" s="167" t="s">
        <v>378</v>
      </c>
      <c r="H340" s="168">
        <v>9</v>
      </c>
      <c r="I340" s="169"/>
      <c r="J340" s="170">
        <f>ROUND(I340*H340,2)</f>
        <v>0</v>
      </c>
      <c r="K340" s="166" t="s">
        <v>168</v>
      </c>
      <c r="L340" s="171"/>
      <c r="M340" s="172" t="s">
        <v>1</v>
      </c>
      <c r="N340" s="173" t="s">
        <v>42</v>
      </c>
      <c r="P340" s="145">
        <f>O340*H340</f>
        <v>0</v>
      </c>
      <c r="Q340" s="145">
        <v>4E-05</v>
      </c>
      <c r="R340" s="145">
        <f>Q340*H340</f>
        <v>0.00036</v>
      </c>
      <c r="S340" s="145">
        <v>0</v>
      </c>
      <c r="T340" s="146">
        <f>S340*H340</f>
        <v>0</v>
      </c>
      <c r="AR340" s="147" t="s">
        <v>327</v>
      </c>
      <c r="AT340" s="147" t="s">
        <v>175</v>
      </c>
      <c r="AU340" s="147" t="s">
        <v>85</v>
      </c>
      <c r="AY340" s="16" t="s">
        <v>161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6" t="s">
        <v>81</v>
      </c>
      <c r="BK340" s="148">
        <f>ROUND(I340*H340,2)</f>
        <v>0</v>
      </c>
      <c r="BL340" s="16" t="s">
        <v>238</v>
      </c>
      <c r="BM340" s="147" t="s">
        <v>631</v>
      </c>
    </row>
    <row r="341" spans="2:65" s="1" customFormat="1" ht="16.5" customHeight="1">
      <c r="B341" s="135"/>
      <c r="C341" s="164" t="s">
        <v>632</v>
      </c>
      <c r="D341" s="164" t="s">
        <v>175</v>
      </c>
      <c r="E341" s="165" t="s">
        <v>633</v>
      </c>
      <c r="F341" s="166" t="s">
        <v>634</v>
      </c>
      <c r="G341" s="167" t="s">
        <v>378</v>
      </c>
      <c r="H341" s="168">
        <v>9</v>
      </c>
      <c r="I341" s="169"/>
      <c r="J341" s="170">
        <f>ROUND(I341*H341,2)</f>
        <v>0</v>
      </c>
      <c r="K341" s="166" t="s">
        <v>168</v>
      </c>
      <c r="L341" s="171"/>
      <c r="M341" s="172" t="s">
        <v>1</v>
      </c>
      <c r="N341" s="173" t="s">
        <v>42</v>
      </c>
      <c r="P341" s="145">
        <f>O341*H341</f>
        <v>0</v>
      </c>
      <c r="Q341" s="145">
        <v>1E-05</v>
      </c>
      <c r="R341" s="145">
        <f>Q341*H341</f>
        <v>9E-05</v>
      </c>
      <c r="S341" s="145">
        <v>0</v>
      </c>
      <c r="T341" s="146">
        <f>S341*H341</f>
        <v>0</v>
      </c>
      <c r="AR341" s="147" t="s">
        <v>327</v>
      </c>
      <c r="AT341" s="147" t="s">
        <v>175</v>
      </c>
      <c r="AU341" s="147" t="s">
        <v>85</v>
      </c>
      <c r="AY341" s="16" t="s">
        <v>161</v>
      </c>
      <c r="BE341" s="148">
        <f>IF(N341="základní",J341,0)</f>
        <v>0</v>
      </c>
      <c r="BF341" s="148">
        <f>IF(N341="snížená",J341,0)</f>
        <v>0</v>
      </c>
      <c r="BG341" s="148">
        <f>IF(N341="zákl. přenesená",J341,0)</f>
        <v>0</v>
      </c>
      <c r="BH341" s="148">
        <f>IF(N341="sníž. přenesená",J341,0)</f>
        <v>0</v>
      </c>
      <c r="BI341" s="148">
        <f>IF(N341="nulová",J341,0)</f>
        <v>0</v>
      </c>
      <c r="BJ341" s="16" t="s">
        <v>81</v>
      </c>
      <c r="BK341" s="148">
        <f>ROUND(I341*H341,2)</f>
        <v>0</v>
      </c>
      <c r="BL341" s="16" t="s">
        <v>238</v>
      </c>
      <c r="BM341" s="147" t="s">
        <v>635</v>
      </c>
    </row>
    <row r="342" spans="2:65" s="1" customFormat="1" ht="33" customHeight="1">
      <c r="B342" s="135"/>
      <c r="C342" s="136" t="s">
        <v>636</v>
      </c>
      <c r="D342" s="136" t="s">
        <v>164</v>
      </c>
      <c r="E342" s="137" t="s">
        <v>637</v>
      </c>
      <c r="F342" s="138" t="s">
        <v>638</v>
      </c>
      <c r="G342" s="139" t="s">
        <v>378</v>
      </c>
      <c r="H342" s="140">
        <v>1</v>
      </c>
      <c r="I342" s="141"/>
      <c r="J342" s="142">
        <f>ROUND(I342*H342,2)</f>
        <v>0</v>
      </c>
      <c r="K342" s="138" t="s">
        <v>168</v>
      </c>
      <c r="L342" s="31"/>
      <c r="M342" s="143" t="s">
        <v>1</v>
      </c>
      <c r="N342" s="144" t="s">
        <v>42</v>
      </c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47" t="s">
        <v>238</v>
      </c>
      <c r="AT342" s="147" t="s">
        <v>164</v>
      </c>
      <c r="AU342" s="147" t="s">
        <v>85</v>
      </c>
      <c r="AY342" s="16" t="s">
        <v>161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6" t="s">
        <v>81</v>
      </c>
      <c r="BK342" s="148">
        <f>ROUND(I342*H342,2)</f>
        <v>0</v>
      </c>
      <c r="BL342" s="16" t="s">
        <v>238</v>
      </c>
      <c r="BM342" s="147" t="s">
        <v>639</v>
      </c>
    </row>
    <row r="343" spans="2:65" s="1" customFormat="1" ht="24.2" customHeight="1">
      <c r="B343" s="135"/>
      <c r="C343" s="164" t="s">
        <v>640</v>
      </c>
      <c r="D343" s="164" t="s">
        <v>175</v>
      </c>
      <c r="E343" s="165" t="s">
        <v>641</v>
      </c>
      <c r="F343" s="166" t="s">
        <v>642</v>
      </c>
      <c r="G343" s="167" t="s">
        <v>378</v>
      </c>
      <c r="H343" s="168">
        <v>1</v>
      </c>
      <c r="I343" s="169"/>
      <c r="J343" s="170">
        <f>ROUND(I343*H343,2)</f>
        <v>0</v>
      </c>
      <c r="K343" s="166" t="s">
        <v>168</v>
      </c>
      <c r="L343" s="171"/>
      <c r="M343" s="172" t="s">
        <v>1</v>
      </c>
      <c r="N343" s="173" t="s">
        <v>42</v>
      </c>
      <c r="P343" s="145">
        <f>O343*H343</f>
        <v>0</v>
      </c>
      <c r="Q343" s="145">
        <v>0.00019</v>
      </c>
      <c r="R343" s="145">
        <f>Q343*H343</f>
        <v>0.00019</v>
      </c>
      <c r="S343" s="145">
        <v>0</v>
      </c>
      <c r="T343" s="146">
        <f>S343*H343</f>
        <v>0</v>
      </c>
      <c r="AR343" s="147" t="s">
        <v>327</v>
      </c>
      <c r="AT343" s="147" t="s">
        <v>175</v>
      </c>
      <c r="AU343" s="147" t="s">
        <v>85</v>
      </c>
      <c r="AY343" s="16" t="s">
        <v>161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6" t="s">
        <v>81</v>
      </c>
      <c r="BK343" s="148">
        <f>ROUND(I343*H343,2)</f>
        <v>0</v>
      </c>
      <c r="BL343" s="16" t="s">
        <v>238</v>
      </c>
      <c r="BM343" s="147" t="s">
        <v>643</v>
      </c>
    </row>
    <row r="344" spans="2:65" s="1" customFormat="1" ht="24.2" customHeight="1">
      <c r="B344" s="135"/>
      <c r="C344" s="136" t="s">
        <v>644</v>
      </c>
      <c r="D344" s="136" t="s">
        <v>164</v>
      </c>
      <c r="E344" s="137" t="s">
        <v>645</v>
      </c>
      <c r="F344" s="138" t="s">
        <v>646</v>
      </c>
      <c r="G344" s="139" t="s">
        <v>378</v>
      </c>
      <c r="H344" s="140">
        <v>3</v>
      </c>
      <c r="I344" s="141"/>
      <c r="J344" s="142">
        <f>ROUND(I344*H344,2)</f>
        <v>0</v>
      </c>
      <c r="K344" s="138" t="s">
        <v>168</v>
      </c>
      <c r="L344" s="31"/>
      <c r="M344" s="143" t="s">
        <v>1</v>
      </c>
      <c r="N344" s="144" t="s">
        <v>42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238</v>
      </c>
      <c r="AT344" s="147" t="s">
        <v>164</v>
      </c>
      <c r="AU344" s="147" t="s">
        <v>85</v>
      </c>
      <c r="AY344" s="16" t="s">
        <v>161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6" t="s">
        <v>81</v>
      </c>
      <c r="BK344" s="148">
        <f>ROUND(I344*H344,2)</f>
        <v>0</v>
      </c>
      <c r="BL344" s="16" t="s">
        <v>238</v>
      </c>
      <c r="BM344" s="147" t="s">
        <v>647</v>
      </c>
    </row>
    <row r="345" spans="2:65" s="1" customFormat="1" ht="24.2" customHeight="1">
      <c r="B345" s="135"/>
      <c r="C345" s="164" t="s">
        <v>648</v>
      </c>
      <c r="D345" s="164" t="s">
        <v>175</v>
      </c>
      <c r="E345" s="165" t="s">
        <v>649</v>
      </c>
      <c r="F345" s="166" t="s">
        <v>650</v>
      </c>
      <c r="G345" s="167" t="s">
        <v>378</v>
      </c>
      <c r="H345" s="168">
        <v>1</v>
      </c>
      <c r="I345" s="169"/>
      <c r="J345" s="170">
        <f>ROUND(I345*H345,2)</f>
        <v>0</v>
      </c>
      <c r="K345" s="166" t="s">
        <v>168</v>
      </c>
      <c r="L345" s="171"/>
      <c r="M345" s="172" t="s">
        <v>1</v>
      </c>
      <c r="N345" s="173" t="s">
        <v>42</v>
      </c>
      <c r="P345" s="145">
        <f>O345*H345</f>
        <v>0</v>
      </c>
      <c r="Q345" s="145">
        <v>0.0004</v>
      </c>
      <c r="R345" s="145">
        <f>Q345*H345</f>
        <v>0.0004</v>
      </c>
      <c r="S345" s="145">
        <v>0</v>
      </c>
      <c r="T345" s="146">
        <f>S345*H345</f>
        <v>0</v>
      </c>
      <c r="AR345" s="147" t="s">
        <v>327</v>
      </c>
      <c r="AT345" s="147" t="s">
        <v>175</v>
      </c>
      <c r="AU345" s="147" t="s">
        <v>85</v>
      </c>
      <c r="AY345" s="16" t="s">
        <v>161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6" t="s">
        <v>81</v>
      </c>
      <c r="BK345" s="148">
        <f>ROUND(I345*H345,2)</f>
        <v>0</v>
      </c>
      <c r="BL345" s="16" t="s">
        <v>238</v>
      </c>
      <c r="BM345" s="147" t="s">
        <v>651</v>
      </c>
    </row>
    <row r="346" spans="2:65" s="1" customFormat="1" ht="24.2" customHeight="1">
      <c r="B346" s="135"/>
      <c r="C346" s="164" t="s">
        <v>652</v>
      </c>
      <c r="D346" s="164" t="s">
        <v>175</v>
      </c>
      <c r="E346" s="165" t="s">
        <v>653</v>
      </c>
      <c r="F346" s="166" t="s">
        <v>654</v>
      </c>
      <c r="G346" s="167" t="s">
        <v>378</v>
      </c>
      <c r="H346" s="168">
        <v>2</v>
      </c>
      <c r="I346" s="169"/>
      <c r="J346" s="170">
        <f>ROUND(I346*H346,2)</f>
        <v>0</v>
      </c>
      <c r="K346" s="166" t="s">
        <v>168</v>
      </c>
      <c r="L346" s="171"/>
      <c r="M346" s="172" t="s">
        <v>1</v>
      </c>
      <c r="N346" s="173" t="s">
        <v>42</v>
      </c>
      <c r="P346" s="145">
        <f>O346*H346</f>
        <v>0</v>
      </c>
      <c r="Q346" s="145">
        <v>0.0004</v>
      </c>
      <c r="R346" s="145">
        <f>Q346*H346</f>
        <v>0.0008</v>
      </c>
      <c r="S346" s="145">
        <v>0</v>
      </c>
      <c r="T346" s="146">
        <f>S346*H346</f>
        <v>0</v>
      </c>
      <c r="AR346" s="147" t="s">
        <v>327</v>
      </c>
      <c r="AT346" s="147" t="s">
        <v>175</v>
      </c>
      <c r="AU346" s="147" t="s">
        <v>85</v>
      </c>
      <c r="AY346" s="16" t="s">
        <v>161</v>
      </c>
      <c r="BE346" s="148">
        <f>IF(N346="základní",J346,0)</f>
        <v>0</v>
      </c>
      <c r="BF346" s="148">
        <f>IF(N346="snížená",J346,0)</f>
        <v>0</v>
      </c>
      <c r="BG346" s="148">
        <f>IF(N346="zákl. přenesená",J346,0)</f>
        <v>0</v>
      </c>
      <c r="BH346" s="148">
        <f>IF(N346="sníž. přenesená",J346,0)</f>
        <v>0</v>
      </c>
      <c r="BI346" s="148">
        <f>IF(N346="nulová",J346,0)</f>
        <v>0</v>
      </c>
      <c r="BJ346" s="16" t="s">
        <v>81</v>
      </c>
      <c r="BK346" s="148">
        <f>ROUND(I346*H346,2)</f>
        <v>0</v>
      </c>
      <c r="BL346" s="16" t="s">
        <v>238</v>
      </c>
      <c r="BM346" s="147" t="s">
        <v>655</v>
      </c>
    </row>
    <row r="347" spans="2:65" s="1" customFormat="1" ht="24.2" customHeight="1">
      <c r="B347" s="135"/>
      <c r="C347" s="136" t="s">
        <v>656</v>
      </c>
      <c r="D347" s="136" t="s">
        <v>164</v>
      </c>
      <c r="E347" s="137" t="s">
        <v>657</v>
      </c>
      <c r="F347" s="138" t="s">
        <v>658</v>
      </c>
      <c r="G347" s="139" t="s">
        <v>378</v>
      </c>
      <c r="H347" s="140">
        <v>1</v>
      </c>
      <c r="I347" s="141"/>
      <c r="J347" s="142">
        <f>ROUND(I347*H347,2)</f>
        <v>0</v>
      </c>
      <c r="K347" s="138" t="s">
        <v>168</v>
      </c>
      <c r="L347" s="31"/>
      <c r="M347" s="143" t="s">
        <v>1</v>
      </c>
      <c r="N347" s="144" t="s">
        <v>42</v>
      </c>
      <c r="P347" s="145">
        <f>O347*H347</f>
        <v>0</v>
      </c>
      <c r="Q347" s="145">
        <v>0</v>
      </c>
      <c r="R347" s="145">
        <f>Q347*H347</f>
        <v>0</v>
      </c>
      <c r="S347" s="145">
        <v>0</v>
      </c>
      <c r="T347" s="146">
        <f>S347*H347</f>
        <v>0</v>
      </c>
      <c r="AR347" s="147" t="s">
        <v>238</v>
      </c>
      <c r="AT347" s="147" t="s">
        <v>164</v>
      </c>
      <c r="AU347" s="147" t="s">
        <v>85</v>
      </c>
      <c r="AY347" s="16" t="s">
        <v>161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6" t="s">
        <v>81</v>
      </c>
      <c r="BK347" s="148">
        <f>ROUND(I347*H347,2)</f>
        <v>0</v>
      </c>
      <c r="BL347" s="16" t="s">
        <v>238</v>
      </c>
      <c r="BM347" s="147" t="s">
        <v>659</v>
      </c>
    </row>
    <row r="348" spans="2:65" s="1" customFormat="1" ht="16.5" customHeight="1">
      <c r="B348" s="135"/>
      <c r="C348" s="164" t="s">
        <v>660</v>
      </c>
      <c r="D348" s="164" t="s">
        <v>175</v>
      </c>
      <c r="E348" s="165" t="s">
        <v>661</v>
      </c>
      <c r="F348" s="166" t="s">
        <v>662</v>
      </c>
      <c r="G348" s="167" t="s">
        <v>378</v>
      </c>
      <c r="H348" s="168">
        <v>1</v>
      </c>
      <c r="I348" s="169"/>
      <c r="J348" s="170">
        <f>ROUND(I348*H348,2)</f>
        <v>0</v>
      </c>
      <c r="K348" s="166" t="s">
        <v>168</v>
      </c>
      <c r="L348" s="171"/>
      <c r="M348" s="172" t="s">
        <v>1</v>
      </c>
      <c r="N348" s="173" t="s">
        <v>42</v>
      </c>
      <c r="P348" s="145">
        <f>O348*H348</f>
        <v>0</v>
      </c>
      <c r="Q348" s="145">
        <v>0.00025</v>
      </c>
      <c r="R348" s="145">
        <f>Q348*H348</f>
        <v>0.00025</v>
      </c>
      <c r="S348" s="145">
        <v>0</v>
      </c>
      <c r="T348" s="146">
        <f>S348*H348</f>
        <v>0</v>
      </c>
      <c r="AR348" s="147" t="s">
        <v>327</v>
      </c>
      <c r="AT348" s="147" t="s">
        <v>175</v>
      </c>
      <c r="AU348" s="147" t="s">
        <v>85</v>
      </c>
      <c r="AY348" s="16" t="s">
        <v>161</v>
      </c>
      <c r="BE348" s="148">
        <f>IF(N348="základní",J348,0)</f>
        <v>0</v>
      </c>
      <c r="BF348" s="148">
        <f>IF(N348="snížená",J348,0)</f>
        <v>0</v>
      </c>
      <c r="BG348" s="148">
        <f>IF(N348="zákl. přenesená",J348,0)</f>
        <v>0</v>
      </c>
      <c r="BH348" s="148">
        <f>IF(N348="sníž. přenesená",J348,0)</f>
        <v>0</v>
      </c>
      <c r="BI348" s="148">
        <f>IF(N348="nulová",J348,0)</f>
        <v>0</v>
      </c>
      <c r="BJ348" s="16" t="s">
        <v>81</v>
      </c>
      <c r="BK348" s="148">
        <f>ROUND(I348*H348,2)</f>
        <v>0</v>
      </c>
      <c r="BL348" s="16" t="s">
        <v>238</v>
      </c>
      <c r="BM348" s="147" t="s">
        <v>663</v>
      </c>
    </row>
    <row r="349" spans="2:65" s="1" customFormat="1" ht="24.2" customHeight="1">
      <c r="B349" s="135"/>
      <c r="C349" s="136" t="s">
        <v>664</v>
      </c>
      <c r="D349" s="136" t="s">
        <v>164</v>
      </c>
      <c r="E349" s="137" t="s">
        <v>665</v>
      </c>
      <c r="F349" s="138" t="s">
        <v>666</v>
      </c>
      <c r="G349" s="139" t="s">
        <v>378</v>
      </c>
      <c r="H349" s="140">
        <v>18</v>
      </c>
      <c r="I349" s="141"/>
      <c r="J349" s="142">
        <f>ROUND(I349*H349,2)</f>
        <v>0</v>
      </c>
      <c r="K349" s="138" t="s">
        <v>168</v>
      </c>
      <c r="L349" s="31"/>
      <c r="M349" s="143" t="s">
        <v>1</v>
      </c>
      <c r="N349" s="144" t="s">
        <v>42</v>
      </c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AR349" s="147" t="s">
        <v>238</v>
      </c>
      <c r="AT349" s="147" t="s">
        <v>164</v>
      </c>
      <c r="AU349" s="147" t="s">
        <v>85</v>
      </c>
      <c r="AY349" s="16" t="s">
        <v>161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6" t="s">
        <v>81</v>
      </c>
      <c r="BK349" s="148">
        <f>ROUND(I349*H349,2)</f>
        <v>0</v>
      </c>
      <c r="BL349" s="16" t="s">
        <v>238</v>
      </c>
      <c r="BM349" s="147" t="s">
        <v>667</v>
      </c>
    </row>
    <row r="350" spans="2:65" s="1" customFormat="1" ht="37.9" customHeight="1">
      <c r="B350" s="135"/>
      <c r="C350" s="164" t="s">
        <v>668</v>
      </c>
      <c r="D350" s="164" t="s">
        <v>175</v>
      </c>
      <c r="E350" s="165" t="s">
        <v>669</v>
      </c>
      <c r="F350" s="166" t="s">
        <v>670</v>
      </c>
      <c r="G350" s="167" t="s">
        <v>378</v>
      </c>
      <c r="H350" s="168">
        <v>18</v>
      </c>
      <c r="I350" s="169"/>
      <c r="J350" s="170">
        <f>ROUND(I350*H350,2)</f>
        <v>0</v>
      </c>
      <c r="K350" s="166" t="s">
        <v>1</v>
      </c>
      <c r="L350" s="171"/>
      <c r="M350" s="172" t="s">
        <v>1</v>
      </c>
      <c r="N350" s="173" t="s">
        <v>42</v>
      </c>
      <c r="P350" s="145">
        <f>O350*H350</f>
        <v>0</v>
      </c>
      <c r="Q350" s="145">
        <v>0</v>
      </c>
      <c r="R350" s="145">
        <f>Q350*H350</f>
        <v>0</v>
      </c>
      <c r="S350" s="145">
        <v>0</v>
      </c>
      <c r="T350" s="146">
        <f>S350*H350</f>
        <v>0</v>
      </c>
      <c r="AR350" s="147" t="s">
        <v>327</v>
      </c>
      <c r="AT350" s="147" t="s">
        <v>175</v>
      </c>
      <c r="AU350" s="147" t="s">
        <v>85</v>
      </c>
      <c r="AY350" s="16" t="s">
        <v>161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6" t="s">
        <v>81</v>
      </c>
      <c r="BK350" s="148">
        <f>ROUND(I350*H350,2)</f>
        <v>0</v>
      </c>
      <c r="BL350" s="16" t="s">
        <v>238</v>
      </c>
      <c r="BM350" s="147" t="s">
        <v>671</v>
      </c>
    </row>
    <row r="351" spans="2:65" s="1" customFormat="1" ht="24.2" customHeight="1">
      <c r="B351" s="135"/>
      <c r="C351" s="136" t="s">
        <v>672</v>
      </c>
      <c r="D351" s="136" t="s">
        <v>164</v>
      </c>
      <c r="E351" s="137" t="s">
        <v>673</v>
      </c>
      <c r="F351" s="138" t="s">
        <v>674</v>
      </c>
      <c r="G351" s="139" t="s">
        <v>378</v>
      </c>
      <c r="H351" s="140">
        <v>3</v>
      </c>
      <c r="I351" s="141"/>
      <c r="J351" s="142">
        <f>ROUND(I351*H351,2)</f>
        <v>0</v>
      </c>
      <c r="K351" s="138" t="s">
        <v>168</v>
      </c>
      <c r="L351" s="31"/>
      <c r="M351" s="143" t="s">
        <v>1</v>
      </c>
      <c r="N351" s="144" t="s">
        <v>42</v>
      </c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AR351" s="147" t="s">
        <v>238</v>
      </c>
      <c r="AT351" s="147" t="s">
        <v>164</v>
      </c>
      <c r="AU351" s="147" t="s">
        <v>85</v>
      </c>
      <c r="AY351" s="16" t="s">
        <v>161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6" t="s">
        <v>81</v>
      </c>
      <c r="BK351" s="148">
        <f>ROUND(I351*H351,2)</f>
        <v>0</v>
      </c>
      <c r="BL351" s="16" t="s">
        <v>238</v>
      </c>
      <c r="BM351" s="147" t="s">
        <v>675</v>
      </c>
    </row>
    <row r="352" spans="2:65" s="1" customFormat="1" ht="16.5" customHeight="1">
      <c r="B352" s="135"/>
      <c r="C352" s="164" t="s">
        <v>676</v>
      </c>
      <c r="D352" s="164" t="s">
        <v>175</v>
      </c>
      <c r="E352" s="165" t="s">
        <v>677</v>
      </c>
      <c r="F352" s="166" t="s">
        <v>678</v>
      </c>
      <c r="G352" s="167" t="s">
        <v>378</v>
      </c>
      <c r="H352" s="168">
        <v>3</v>
      </c>
      <c r="I352" s="169"/>
      <c r="J352" s="170">
        <f>ROUND(I352*H352,2)</f>
        <v>0</v>
      </c>
      <c r="K352" s="166" t="s">
        <v>168</v>
      </c>
      <c r="L352" s="171"/>
      <c r="M352" s="172" t="s">
        <v>1</v>
      </c>
      <c r="N352" s="173" t="s">
        <v>42</v>
      </c>
      <c r="P352" s="145">
        <f>O352*H352</f>
        <v>0</v>
      </c>
      <c r="Q352" s="145">
        <v>0.00027</v>
      </c>
      <c r="R352" s="145">
        <f>Q352*H352</f>
        <v>0.00081</v>
      </c>
      <c r="S352" s="145">
        <v>0</v>
      </c>
      <c r="T352" s="146">
        <f>S352*H352</f>
        <v>0</v>
      </c>
      <c r="AR352" s="147" t="s">
        <v>327</v>
      </c>
      <c r="AT352" s="147" t="s">
        <v>175</v>
      </c>
      <c r="AU352" s="147" t="s">
        <v>85</v>
      </c>
      <c r="AY352" s="16" t="s">
        <v>161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6" t="s">
        <v>81</v>
      </c>
      <c r="BK352" s="148">
        <f>ROUND(I352*H352,2)</f>
        <v>0</v>
      </c>
      <c r="BL352" s="16" t="s">
        <v>238</v>
      </c>
      <c r="BM352" s="147" t="s">
        <v>679</v>
      </c>
    </row>
    <row r="353" spans="2:65" s="1" customFormat="1" ht="24.2" customHeight="1">
      <c r="B353" s="135"/>
      <c r="C353" s="136" t="s">
        <v>680</v>
      </c>
      <c r="D353" s="136" t="s">
        <v>164</v>
      </c>
      <c r="E353" s="137" t="s">
        <v>681</v>
      </c>
      <c r="F353" s="138" t="s">
        <v>682</v>
      </c>
      <c r="G353" s="139" t="s">
        <v>378</v>
      </c>
      <c r="H353" s="140">
        <v>1</v>
      </c>
      <c r="I353" s="141"/>
      <c r="J353" s="142">
        <f>ROUND(I353*H353,2)</f>
        <v>0</v>
      </c>
      <c r="K353" s="138" t="s">
        <v>168</v>
      </c>
      <c r="L353" s="31"/>
      <c r="M353" s="143" t="s">
        <v>1</v>
      </c>
      <c r="N353" s="144" t="s">
        <v>42</v>
      </c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AR353" s="147" t="s">
        <v>238</v>
      </c>
      <c r="AT353" s="147" t="s">
        <v>164</v>
      </c>
      <c r="AU353" s="147" t="s">
        <v>85</v>
      </c>
      <c r="AY353" s="16" t="s">
        <v>161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6" t="s">
        <v>81</v>
      </c>
      <c r="BK353" s="148">
        <f>ROUND(I353*H353,2)</f>
        <v>0</v>
      </c>
      <c r="BL353" s="16" t="s">
        <v>238</v>
      </c>
      <c r="BM353" s="147" t="s">
        <v>683</v>
      </c>
    </row>
    <row r="354" spans="2:65" s="1" customFormat="1" ht="37.9" customHeight="1">
      <c r="B354" s="135"/>
      <c r="C354" s="136" t="s">
        <v>684</v>
      </c>
      <c r="D354" s="136" t="s">
        <v>164</v>
      </c>
      <c r="E354" s="137" t="s">
        <v>685</v>
      </c>
      <c r="F354" s="138" t="s">
        <v>686</v>
      </c>
      <c r="G354" s="139" t="s">
        <v>378</v>
      </c>
      <c r="H354" s="140">
        <v>4</v>
      </c>
      <c r="I354" s="141"/>
      <c r="J354" s="142">
        <f>ROUND(I354*H354,2)</f>
        <v>0</v>
      </c>
      <c r="K354" s="138" t="s">
        <v>168</v>
      </c>
      <c r="L354" s="31"/>
      <c r="M354" s="143" t="s">
        <v>1</v>
      </c>
      <c r="N354" s="144" t="s">
        <v>42</v>
      </c>
      <c r="P354" s="145">
        <f>O354*H354</f>
        <v>0</v>
      </c>
      <c r="Q354" s="145">
        <v>0.002</v>
      </c>
      <c r="R354" s="145">
        <f>Q354*H354</f>
        <v>0.008</v>
      </c>
      <c r="S354" s="145">
        <v>0</v>
      </c>
      <c r="T354" s="146">
        <f>S354*H354</f>
        <v>0</v>
      </c>
      <c r="AR354" s="147" t="s">
        <v>238</v>
      </c>
      <c r="AT354" s="147" t="s">
        <v>164</v>
      </c>
      <c r="AU354" s="147" t="s">
        <v>85</v>
      </c>
      <c r="AY354" s="16" t="s">
        <v>161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6" t="s">
        <v>81</v>
      </c>
      <c r="BK354" s="148">
        <f>ROUND(I354*H354,2)</f>
        <v>0</v>
      </c>
      <c r="BL354" s="16" t="s">
        <v>238</v>
      </c>
      <c r="BM354" s="147" t="s">
        <v>687</v>
      </c>
    </row>
    <row r="355" spans="2:65" s="1" customFormat="1" ht="24.2" customHeight="1">
      <c r="B355" s="135"/>
      <c r="C355" s="136" t="s">
        <v>688</v>
      </c>
      <c r="D355" s="136" t="s">
        <v>164</v>
      </c>
      <c r="E355" s="137" t="s">
        <v>689</v>
      </c>
      <c r="F355" s="138" t="s">
        <v>690</v>
      </c>
      <c r="G355" s="139" t="s">
        <v>378</v>
      </c>
      <c r="H355" s="140">
        <v>6</v>
      </c>
      <c r="I355" s="141"/>
      <c r="J355" s="142">
        <f>ROUND(I355*H355,2)</f>
        <v>0</v>
      </c>
      <c r="K355" s="138" t="s">
        <v>1</v>
      </c>
      <c r="L355" s="31"/>
      <c r="M355" s="143" t="s">
        <v>1</v>
      </c>
      <c r="N355" s="144" t="s">
        <v>42</v>
      </c>
      <c r="P355" s="145">
        <f>O355*H355</f>
        <v>0</v>
      </c>
      <c r="Q355" s="145">
        <v>0</v>
      </c>
      <c r="R355" s="145">
        <f>Q355*H355</f>
        <v>0</v>
      </c>
      <c r="S355" s="145">
        <v>0</v>
      </c>
      <c r="T355" s="146">
        <f>S355*H355</f>
        <v>0</v>
      </c>
      <c r="AR355" s="147" t="s">
        <v>238</v>
      </c>
      <c r="AT355" s="147" t="s">
        <v>164</v>
      </c>
      <c r="AU355" s="147" t="s">
        <v>85</v>
      </c>
      <c r="AY355" s="16" t="s">
        <v>161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6" t="s">
        <v>81</v>
      </c>
      <c r="BK355" s="148">
        <f>ROUND(I355*H355,2)</f>
        <v>0</v>
      </c>
      <c r="BL355" s="16" t="s">
        <v>238</v>
      </c>
      <c r="BM355" s="147" t="s">
        <v>691</v>
      </c>
    </row>
    <row r="356" spans="2:65" s="1" customFormat="1" ht="24.2" customHeight="1">
      <c r="B356" s="135"/>
      <c r="C356" s="136" t="s">
        <v>692</v>
      </c>
      <c r="D356" s="136" t="s">
        <v>164</v>
      </c>
      <c r="E356" s="137" t="s">
        <v>693</v>
      </c>
      <c r="F356" s="138" t="s">
        <v>694</v>
      </c>
      <c r="G356" s="139" t="s">
        <v>378</v>
      </c>
      <c r="H356" s="140">
        <v>1</v>
      </c>
      <c r="I356" s="141"/>
      <c r="J356" s="142">
        <f>ROUND(I356*H356,2)</f>
        <v>0</v>
      </c>
      <c r="K356" s="138" t="s">
        <v>1</v>
      </c>
      <c r="L356" s="31"/>
      <c r="M356" s="143" t="s">
        <v>1</v>
      </c>
      <c r="N356" s="144" t="s">
        <v>42</v>
      </c>
      <c r="P356" s="145">
        <f>O356*H356</f>
        <v>0</v>
      </c>
      <c r="Q356" s="145">
        <v>0</v>
      </c>
      <c r="R356" s="145">
        <f>Q356*H356</f>
        <v>0</v>
      </c>
      <c r="S356" s="145">
        <v>0</v>
      </c>
      <c r="T356" s="146">
        <f>S356*H356</f>
        <v>0</v>
      </c>
      <c r="AR356" s="147" t="s">
        <v>238</v>
      </c>
      <c r="AT356" s="147" t="s">
        <v>164</v>
      </c>
      <c r="AU356" s="147" t="s">
        <v>85</v>
      </c>
      <c r="AY356" s="16" t="s">
        <v>161</v>
      </c>
      <c r="BE356" s="148">
        <f>IF(N356="základní",J356,0)</f>
        <v>0</v>
      </c>
      <c r="BF356" s="148">
        <f>IF(N356="snížená",J356,0)</f>
        <v>0</v>
      </c>
      <c r="BG356" s="148">
        <f>IF(N356="zákl. přenesená",J356,0)</f>
        <v>0</v>
      </c>
      <c r="BH356" s="148">
        <f>IF(N356="sníž. přenesená",J356,0)</f>
        <v>0</v>
      </c>
      <c r="BI356" s="148">
        <f>IF(N356="nulová",J356,0)</f>
        <v>0</v>
      </c>
      <c r="BJ356" s="16" t="s">
        <v>81</v>
      </c>
      <c r="BK356" s="148">
        <f>ROUND(I356*H356,2)</f>
        <v>0</v>
      </c>
      <c r="BL356" s="16" t="s">
        <v>238</v>
      </c>
      <c r="BM356" s="147" t="s">
        <v>695</v>
      </c>
    </row>
    <row r="357" spans="2:65" s="1" customFormat="1" ht="24.2" customHeight="1">
      <c r="B357" s="135"/>
      <c r="C357" s="136" t="s">
        <v>696</v>
      </c>
      <c r="D357" s="136" t="s">
        <v>164</v>
      </c>
      <c r="E357" s="137" t="s">
        <v>697</v>
      </c>
      <c r="F357" s="138" t="s">
        <v>698</v>
      </c>
      <c r="G357" s="139" t="s">
        <v>378</v>
      </c>
      <c r="H357" s="140">
        <v>15</v>
      </c>
      <c r="I357" s="141"/>
      <c r="J357" s="142">
        <f>ROUND(I357*H357,2)</f>
        <v>0</v>
      </c>
      <c r="K357" s="138" t="s">
        <v>1</v>
      </c>
      <c r="L357" s="31"/>
      <c r="M357" s="143" t="s">
        <v>1</v>
      </c>
      <c r="N357" s="144" t="s">
        <v>42</v>
      </c>
      <c r="P357" s="145">
        <f>O357*H357</f>
        <v>0</v>
      </c>
      <c r="Q357" s="145">
        <v>0</v>
      </c>
      <c r="R357" s="145">
        <f>Q357*H357</f>
        <v>0</v>
      </c>
      <c r="S357" s="145">
        <v>0</v>
      </c>
      <c r="T357" s="146">
        <f>S357*H357</f>
        <v>0</v>
      </c>
      <c r="AR357" s="147" t="s">
        <v>238</v>
      </c>
      <c r="AT357" s="147" t="s">
        <v>164</v>
      </c>
      <c r="AU357" s="147" t="s">
        <v>85</v>
      </c>
      <c r="AY357" s="16" t="s">
        <v>161</v>
      </c>
      <c r="BE357" s="148">
        <f>IF(N357="základní",J357,0)</f>
        <v>0</v>
      </c>
      <c r="BF357" s="148">
        <f>IF(N357="snížená",J357,0)</f>
        <v>0</v>
      </c>
      <c r="BG357" s="148">
        <f>IF(N357="zákl. přenesená",J357,0)</f>
        <v>0</v>
      </c>
      <c r="BH357" s="148">
        <f>IF(N357="sníž. přenesená",J357,0)</f>
        <v>0</v>
      </c>
      <c r="BI357" s="148">
        <f>IF(N357="nulová",J357,0)</f>
        <v>0</v>
      </c>
      <c r="BJ357" s="16" t="s">
        <v>81</v>
      </c>
      <c r="BK357" s="148">
        <f>ROUND(I357*H357,2)</f>
        <v>0</v>
      </c>
      <c r="BL357" s="16" t="s">
        <v>238</v>
      </c>
      <c r="BM357" s="147" t="s">
        <v>699</v>
      </c>
    </row>
    <row r="358" spans="2:65" s="1" customFormat="1" ht="37.9" customHeight="1">
      <c r="B358" s="135"/>
      <c r="C358" s="136" t="s">
        <v>700</v>
      </c>
      <c r="D358" s="136" t="s">
        <v>164</v>
      </c>
      <c r="E358" s="137" t="s">
        <v>701</v>
      </c>
      <c r="F358" s="138" t="s">
        <v>702</v>
      </c>
      <c r="G358" s="139" t="s">
        <v>378</v>
      </c>
      <c r="H358" s="140">
        <v>1</v>
      </c>
      <c r="I358" s="141"/>
      <c r="J358" s="142">
        <f>ROUND(I358*H358,2)</f>
        <v>0</v>
      </c>
      <c r="K358" s="138" t="s">
        <v>1</v>
      </c>
      <c r="L358" s="31"/>
      <c r="M358" s="143" t="s">
        <v>1</v>
      </c>
      <c r="N358" s="144" t="s">
        <v>42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238</v>
      </c>
      <c r="AT358" s="147" t="s">
        <v>164</v>
      </c>
      <c r="AU358" s="147" t="s">
        <v>85</v>
      </c>
      <c r="AY358" s="16" t="s">
        <v>161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6" t="s">
        <v>81</v>
      </c>
      <c r="BK358" s="148">
        <f>ROUND(I358*H358,2)</f>
        <v>0</v>
      </c>
      <c r="BL358" s="16" t="s">
        <v>238</v>
      </c>
      <c r="BM358" s="147" t="s">
        <v>703</v>
      </c>
    </row>
    <row r="359" spans="2:65" s="1" customFormat="1" ht="16.5" customHeight="1">
      <c r="B359" s="135"/>
      <c r="C359" s="136" t="s">
        <v>704</v>
      </c>
      <c r="D359" s="136" t="s">
        <v>164</v>
      </c>
      <c r="E359" s="137" t="s">
        <v>705</v>
      </c>
      <c r="F359" s="138" t="s">
        <v>706</v>
      </c>
      <c r="G359" s="139" t="s">
        <v>492</v>
      </c>
      <c r="H359" s="140">
        <v>1</v>
      </c>
      <c r="I359" s="141"/>
      <c r="J359" s="142">
        <f>ROUND(I359*H359,2)</f>
        <v>0</v>
      </c>
      <c r="K359" s="138" t="s">
        <v>1</v>
      </c>
      <c r="L359" s="31"/>
      <c r="M359" s="143" t="s">
        <v>1</v>
      </c>
      <c r="N359" s="144" t="s">
        <v>42</v>
      </c>
      <c r="P359" s="145">
        <f>O359*H359</f>
        <v>0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AR359" s="147" t="s">
        <v>238</v>
      </c>
      <c r="AT359" s="147" t="s">
        <v>164</v>
      </c>
      <c r="AU359" s="147" t="s">
        <v>85</v>
      </c>
      <c r="AY359" s="16" t="s">
        <v>161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6" t="s">
        <v>81</v>
      </c>
      <c r="BK359" s="148">
        <f>ROUND(I359*H359,2)</f>
        <v>0</v>
      </c>
      <c r="BL359" s="16" t="s">
        <v>238</v>
      </c>
      <c r="BM359" s="147" t="s">
        <v>707</v>
      </c>
    </row>
    <row r="360" spans="2:65" s="1" customFormat="1" ht="24.2" customHeight="1">
      <c r="B360" s="135"/>
      <c r="C360" s="136" t="s">
        <v>708</v>
      </c>
      <c r="D360" s="136" t="s">
        <v>164</v>
      </c>
      <c r="E360" s="137" t="s">
        <v>709</v>
      </c>
      <c r="F360" s="138" t="s">
        <v>710</v>
      </c>
      <c r="G360" s="139" t="s">
        <v>167</v>
      </c>
      <c r="H360" s="140">
        <v>0.123</v>
      </c>
      <c r="I360" s="141"/>
      <c r="J360" s="142">
        <f>ROUND(I360*H360,2)</f>
        <v>0</v>
      </c>
      <c r="K360" s="138" t="s">
        <v>168</v>
      </c>
      <c r="L360" s="31"/>
      <c r="M360" s="143" t="s">
        <v>1</v>
      </c>
      <c r="N360" s="144" t="s">
        <v>42</v>
      </c>
      <c r="P360" s="145">
        <f>O360*H360</f>
        <v>0</v>
      </c>
      <c r="Q360" s="145">
        <v>0</v>
      </c>
      <c r="R360" s="145">
        <f>Q360*H360</f>
        <v>0</v>
      </c>
      <c r="S360" s="145">
        <v>0</v>
      </c>
      <c r="T360" s="146">
        <f>S360*H360</f>
        <v>0</v>
      </c>
      <c r="AR360" s="147" t="s">
        <v>238</v>
      </c>
      <c r="AT360" s="147" t="s">
        <v>164</v>
      </c>
      <c r="AU360" s="147" t="s">
        <v>85</v>
      </c>
      <c r="AY360" s="16" t="s">
        <v>161</v>
      </c>
      <c r="BE360" s="148">
        <f>IF(N360="základní",J360,0)</f>
        <v>0</v>
      </c>
      <c r="BF360" s="148">
        <f>IF(N360="snížená",J360,0)</f>
        <v>0</v>
      </c>
      <c r="BG360" s="148">
        <f>IF(N360="zákl. přenesená",J360,0)</f>
        <v>0</v>
      </c>
      <c r="BH360" s="148">
        <f>IF(N360="sníž. přenesená",J360,0)</f>
        <v>0</v>
      </c>
      <c r="BI360" s="148">
        <f>IF(N360="nulová",J360,0)</f>
        <v>0</v>
      </c>
      <c r="BJ360" s="16" t="s">
        <v>81</v>
      </c>
      <c r="BK360" s="148">
        <f>ROUND(I360*H360,2)</f>
        <v>0</v>
      </c>
      <c r="BL360" s="16" t="s">
        <v>238</v>
      </c>
      <c r="BM360" s="147" t="s">
        <v>711</v>
      </c>
    </row>
    <row r="361" spans="2:65" s="1" customFormat="1" ht="24.2" customHeight="1">
      <c r="B361" s="135"/>
      <c r="C361" s="136" t="s">
        <v>712</v>
      </c>
      <c r="D361" s="136" t="s">
        <v>164</v>
      </c>
      <c r="E361" s="137" t="s">
        <v>713</v>
      </c>
      <c r="F361" s="138" t="s">
        <v>714</v>
      </c>
      <c r="G361" s="139" t="s">
        <v>167</v>
      </c>
      <c r="H361" s="140">
        <v>0.123</v>
      </c>
      <c r="I361" s="141"/>
      <c r="J361" s="142">
        <f>ROUND(I361*H361,2)</f>
        <v>0</v>
      </c>
      <c r="K361" s="138" t="s">
        <v>168</v>
      </c>
      <c r="L361" s="31"/>
      <c r="M361" s="143" t="s">
        <v>1</v>
      </c>
      <c r="N361" s="144" t="s">
        <v>42</v>
      </c>
      <c r="P361" s="145">
        <f>O361*H361</f>
        <v>0</v>
      </c>
      <c r="Q361" s="145">
        <v>0</v>
      </c>
      <c r="R361" s="145">
        <f>Q361*H361</f>
        <v>0</v>
      </c>
      <c r="S361" s="145">
        <v>0</v>
      </c>
      <c r="T361" s="146">
        <f>S361*H361</f>
        <v>0</v>
      </c>
      <c r="AR361" s="147" t="s">
        <v>238</v>
      </c>
      <c r="AT361" s="147" t="s">
        <v>164</v>
      </c>
      <c r="AU361" s="147" t="s">
        <v>85</v>
      </c>
      <c r="AY361" s="16" t="s">
        <v>161</v>
      </c>
      <c r="BE361" s="148">
        <f>IF(N361="základní",J361,0)</f>
        <v>0</v>
      </c>
      <c r="BF361" s="148">
        <f>IF(N361="snížená",J361,0)</f>
        <v>0</v>
      </c>
      <c r="BG361" s="148">
        <f>IF(N361="zákl. přenesená",J361,0)</f>
        <v>0</v>
      </c>
      <c r="BH361" s="148">
        <f>IF(N361="sníž. přenesená",J361,0)</f>
        <v>0</v>
      </c>
      <c r="BI361" s="148">
        <f>IF(N361="nulová",J361,0)</f>
        <v>0</v>
      </c>
      <c r="BJ361" s="16" t="s">
        <v>81</v>
      </c>
      <c r="BK361" s="148">
        <f>ROUND(I361*H361,2)</f>
        <v>0</v>
      </c>
      <c r="BL361" s="16" t="s">
        <v>238</v>
      </c>
      <c r="BM361" s="147" t="s">
        <v>715</v>
      </c>
    </row>
    <row r="362" spans="2:63" s="11" customFormat="1" ht="22.9" customHeight="1">
      <c r="B362" s="123"/>
      <c r="D362" s="124" t="s">
        <v>76</v>
      </c>
      <c r="E362" s="133" t="s">
        <v>716</v>
      </c>
      <c r="F362" s="133" t="s">
        <v>717</v>
      </c>
      <c r="I362" s="126"/>
      <c r="J362" s="134">
        <f>BK362</f>
        <v>0</v>
      </c>
      <c r="L362" s="123"/>
      <c r="M362" s="128"/>
      <c r="P362" s="129">
        <f>SUM(P363:P402)</f>
        <v>0</v>
      </c>
      <c r="R362" s="129">
        <f>SUM(R363:R402)</f>
        <v>0.36562700000000004</v>
      </c>
      <c r="T362" s="130">
        <f>SUM(T363:T402)</f>
        <v>0</v>
      </c>
      <c r="AR362" s="124" t="s">
        <v>85</v>
      </c>
      <c r="AT362" s="131" t="s">
        <v>76</v>
      </c>
      <c r="AU362" s="131" t="s">
        <v>81</v>
      </c>
      <c r="AY362" s="124" t="s">
        <v>161</v>
      </c>
      <c r="BK362" s="132">
        <f>SUM(BK363:BK402)</f>
        <v>0</v>
      </c>
    </row>
    <row r="363" spans="2:65" s="1" customFormat="1" ht="24.2" customHeight="1">
      <c r="B363" s="135"/>
      <c r="C363" s="136" t="s">
        <v>718</v>
      </c>
      <c r="D363" s="136" t="s">
        <v>164</v>
      </c>
      <c r="E363" s="137" t="s">
        <v>719</v>
      </c>
      <c r="F363" s="138" t="s">
        <v>720</v>
      </c>
      <c r="G363" s="139" t="s">
        <v>378</v>
      </c>
      <c r="H363" s="140">
        <v>1</v>
      </c>
      <c r="I363" s="141"/>
      <c r="J363" s="142">
        <f>ROUND(I363*H363,2)</f>
        <v>0</v>
      </c>
      <c r="K363" s="138" t="s">
        <v>168</v>
      </c>
      <c r="L363" s="31"/>
      <c r="M363" s="143" t="s">
        <v>1</v>
      </c>
      <c r="N363" s="144" t="s">
        <v>42</v>
      </c>
      <c r="P363" s="145">
        <f>O363*H363</f>
        <v>0</v>
      </c>
      <c r="Q363" s="145">
        <v>0</v>
      </c>
      <c r="R363" s="145">
        <f>Q363*H363</f>
        <v>0</v>
      </c>
      <c r="S363" s="145">
        <v>0</v>
      </c>
      <c r="T363" s="146">
        <f>S363*H363</f>
        <v>0</v>
      </c>
      <c r="AR363" s="147" t="s">
        <v>238</v>
      </c>
      <c r="AT363" s="147" t="s">
        <v>164</v>
      </c>
      <c r="AU363" s="147" t="s">
        <v>85</v>
      </c>
      <c r="AY363" s="16" t="s">
        <v>161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6" t="s">
        <v>81</v>
      </c>
      <c r="BK363" s="148">
        <f>ROUND(I363*H363,2)</f>
        <v>0</v>
      </c>
      <c r="BL363" s="16" t="s">
        <v>238</v>
      </c>
      <c r="BM363" s="147" t="s">
        <v>721</v>
      </c>
    </row>
    <row r="364" spans="2:65" s="1" customFormat="1" ht="24.2" customHeight="1">
      <c r="B364" s="135"/>
      <c r="C364" s="164" t="s">
        <v>722</v>
      </c>
      <c r="D364" s="164" t="s">
        <v>175</v>
      </c>
      <c r="E364" s="165" t="s">
        <v>723</v>
      </c>
      <c r="F364" s="166" t="s">
        <v>724</v>
      </c>
      <c r="G364" s="167" t="s">
        <v>378</v>
      </c>
      <c r="H364" s="168">
        <v>1</v>
      </c>
      <c r="I364" s="169"/>
      <c r="J364" s="170">
        <f>ROUND(I364*H364,2)</f>
        <v>0</v>
      </c>
      <c r="K364" s="166" t="s">
        <v>168</v>
      </c>
      <c r="L364" s="171"/>
      <c r="M364" s="172" t="s">
        <v>1</v>
      </c>
      <c r="N364" s="173" t="s">
        <v>42</v>
      </c>
      <c r="P364" s="145">
        <f>O364*H364</f>
        <v>0</v>
      </c>
      <c r="Q364" s="145">
        <v>0.014</v>
      </c>
      <c r="R364" s="145">
        <f>Q364*H364</f>
        <v>0.014</v>
      </c>
      <c r="S364" s="145">
        <v>0</v>
      </c>
      <c r="T364" s="146">
        <f>S364*H364</f>
        <v>0</v>
      </c>
      <c r="AR364" s="147" t="s">
        <v>327</v>
      </c>
      <c r="AT364" s="147" t="s">
        <v>175</v>
      </c>
      <c r="AU364" s="147" t="s">
        <v>85</v>
      </c>
      <c r="AY364" s="16" t="s">
        <v>161</v>
      </c>
      <c r="BE364" s="148">
        <f>IF(N364="základní",J364,0)</f>
        <v>0</v>
      </c>
      <c r="BF364" s="148">
        <f>IF(N364="snížená",J364,0)</f>
        <v>0</v>
      </c>
      <c r="BG364" s="148">
        <f>IF(N364="zákl. přenesená",J364,0)</f>
        <v>0</v>
      </c>
      <c r="BH364" s="148">
        <f>IF(N364="sníž. přenesená",J364,0)</f>
        <v>0</v>
      </c>
      <c r="BI364" s="148">
        <f>IF(N364="nulová",J364,0)</f>
        <v>0</v>
      </c>
      <c r="BJ364" s="16" t="s">
        <v>81</v>
      </c>
      <c r="BK364" s="148">
        <f>ROUND(I364*H364,2)</f>
        <v>0</v>
      </c>
      <c r="BL364" s="16" t="s">
        <v>238</v>
      </c>
      <c r="BM364" s="147" t="s">
        <v>725</v>
      </c>
    </row>
    <row r="365" spans="2:47" s="1" customFormat="1" ht="12">
      <c r="B365" s="31"/>
      <c r="D365" s="150" t="s">
        <v>180</v>
      </c>
      <c r="F365" s="174" t="s">
        <v>726</v>
      </c>
      <c r="I365" s="175"/>
      <c r="L365" s="31"/>
      <c r="M365" s="176"/>
      <c r="T365" s="55"/>
      <c r="AT365" s="16" t="s">
        <v>180</v>
      </c>
      <c r="AU365" s="16" t="s">
        <v>85</v>
      </c>
    </row>
    <row r="366" spans="2:65" s="1" customFormat="1" ht="16.5" customHeight="1">
      <c r="B366" s="135"/>
      <c r="C366" s="136" t="s">
        <v>727</v>
      </c>
      <c r="D366" s="136" t="s">
        <v>164</v>
      </c>
      <c r="E366" s="137" t="s">
        <v>728</v>
      </c>
      <c r="F366" s="138" t="s">
        <v>729</v>
      </c>
      <c r="G366" s="139" t="s">
        <v>378</v>
      </c>
      <c r="H366" s="140">
        <v>7</v>
      </c>
      <c r="I366" s="141"/>
      <c r="J366" s="142">
        <f>ROUND(I366*H366,2)</f>
        <v>0</v>
      </c>
      <c r="K366" s="138" t="s">
        <v>168</v>
      </c>
      <c r="L366" s="31"/>
      <c r="M366" s="143" t="s">
        <v>1</v>
      </c>
      <c r="N366" s="144" t="s">
        <v>42</v>
      </c>
      <c r="P366" s="145">
        <f>O366*H366</f>
        <v>0</v>
      </c>
      <c r="Q366" s="145">
        <v>0</v>
      </c>
      <c r="R366" s="145">
        <f>Q366*H366</f>
        <v>0</v>
      </c>
      <c r="S366" s="145">
        <v>0</v>
      </c>
      <c r="T366" s="146">
        <f>S366*H366</f>
        <v>0</v>
      </c>
      <c r="AR366" s="147" t="s">
        <v>238</v>
      </c>
      <c r="AT366" s="147" t="s">
        <v>164</v>
      </c>
      <c r="AU366" s="147" t="s">
        <v>85</v>
      </c>
      <c r="AY366" s="16" t="s">
        <v>161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6" t="s">
        <v>81</v>
      </c>
      <c r="BK366" s="148">
        <f>ROUND(I366*H366,2)</f>
        <v>0</v>
      </c>
      <c r="BL366" s="16" t="s">
        <v>238</v>
      </c>
      <c r="BM366" s="147" t="s">
        <v>730</v>
      </c>
    </row>
    <row r="367" spans="2:65" s="1" customFormat="1" ht="21.75" customHeight="1">
      <c r="B367" s="135"/>
      <c r="C367" s="164" t="s">
        <v>731</v>
      </c>
      <c r="D367" s="164" t="s">
        <v>175</v>
      </c>
      <c r="E367" s="165" t="s">
        <v>732</v>
      </c>
      <c r="F367" s="166" t="s">
        <v>733</v>
      </c>
      <c r="G367" s="167" t="s">
        <v>378</v>
      </c>
      <c r="H367" s="168">
        <v>7</v>
      </c>
      <c r="I367" s="169"/>
      <c r="J367" s="170">
        <f>ROUND(I367*H367,2)</f>
        <v>0</v>
      </c>
      <c r="K367" s="166" t="s">
        <v>168</v>
      </c>
      <c r="L367" s="171"/>
      <c r="M367" s="172" t="s">
        <v>1</v>
      </c>
      <c r="N367" s="173" t="s">
        <v>42</v>
      </c>
      <c r="P367" s="145">
        <f>O367*H367</f>
        <v>0</v>
      </c>
      <c r="Q367" s="145">
        <v>0.0004</v>
      </c>
      <c r="R367" s="145">
        <f>Q367*H367</f>
        <v>0.0028</v>
      </c>
      <c r="S367" s="145">
        <v>0</v>
      </c>
      <c r="T367" s="146">
        <f>S367*H367</f>
        <v>0</v>
      </c>
      <c r="AR367" s="147" t="s">
        <v>327</v>
      </c>
      <c r="AT367" s="147" t="s">
        <v>175</v>
      </c>
      <c r="AU367" s="147" t="s">
        <v>85</v>
      </c>
      <c r="AY367" s="16" t="s">
        <v>161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6" t="s">
        <v>81</v>
      </c>
      <c r="BK367" s="148">
        <f>ROUND(I367*H367,2)</f>
        <v>0</v>
      </c>
      <c r="BL367" s="16" t="s">
        <v>238</v>
      </c>
      <c r="BM367" s="147" t="s">
        <v>734</v>
      </c>
    </row>
    <row r="368" spans="2:65" s="1" customFormat="1" ht="21.75" customHeight="1">
      <c r="B368" s="135"/>
      <c r="C368" s="136" t="s">
        <v>735</v>
      </c>
      <c r="D368" s="136" t="s">
        <v>164</v>
      </c>
      <c r="E368" s="137" t="s">
        <v>736</v>
      </c>
      <c r="F368" s="138" t="s">
        <v>737</v>
      </c>
      <c r="G368" s="139" t="s">
        <v>378</v>
      </c>
      <c r="H368" s="140">
        <v>4</v>
      </c>
      <c r="I368" s="141"/>
      <c r="J368" s="142">
        <f>ROUND(I368*H368,2)</f>
        <v>0</v>
      </c>
      <c r="K368" s="138" t="s">
        <v>168</v>
      </c>
      <c r="L368" s="31"/>
      <c r="M368" s="143" t="s">
        <v>1</v>
      </c>
      <c r="N368" s="144" t="s">
        <v>42</v>
      </c>
      <c r="P368" s="145">
        <f>O368*H368</f>
        <v>0</v>
      </c>
      <c r="Q368" s="145">
        <v>0</v>
      </c>
      <c r="R368" s="145">
        <f>Q368*H368</f>
        <v>0</v>
      </c>
      <c r="S368" s="145">
        <v>0</v>
      </c>
      <c r="T368" s="146">
        <f>S368*H368</f>
        <v>0</v>
      </c>
      <c r="AR368" s="147" t="s">
        <v>238</v>
      </c>
      <c r="AT368" s="147" t="s">
        <v>164</v>
      </c>
      <c r="AU368" s="147" t="s">
        <v>85</v>
      </c>
      <c r="AY368" s="16" t="s">
        <v>161</v>
      </c>
      <c r="BE368" s="148">
        <f>IF(N368="základní",J368,0)</f>
        <v>0</v>
      </c>
      <c r="BF368" s="148">
        <f>IF(N368="snížená",J368,0)</f>
        <v>0</v>
      </c>
      <c r="BG368" s="148">
        <f>IF(N368="zákl. přenesená",J368,0)</f>
        <v>0</v>
      </c>
      <c r="BH368" s="148">
        <f>IF(N368="sníž. přenesená",J368,0)</f>
        <v>0</v>
      </c>
      <c r="BI368" s="148">
        <f>IF(N368="nulová",J368,0)</f>
        <v>0</v>
      </c>
      <c r="BJ368" s="16" t="s">
        <v>81</v>
      </c>
      <c r="BK368" s="148">
        <f>ROUND(I368*H368,2)</f>
        <v>0</v>
      </c>
      <c r="BL368" s="16" t="s">
        <v>238</v>
      </c>
      <c r="BM368" s="147" t="s">
        <v>738</v>
      </c>
    </row>
    <row r="369" spans="2:65" s="1" customFormat="1" ht="21.75" customHeight="1">
      <c r="B369" s="135"/>
      <c r="C369" s="164" t="s">
        <v>739</v>
      </c>
      <c r="D369" s="164" t="s">
        <v>175</v>
      </c>
      <c r="E369" s="165" t="s">
        <v>740</v>
      </c>
      <c r="F369" s="166" t="s">
        <v>741</v>
      </c>
      <c r="G369" s="167" t="s">
        <v>378</v>
      </c>
      <c r="H369" s="168">
        <v>4</v>
      </c>
      <c r="I369" s="169"/>
      <c r="J369" s="170">
        <f>ROUND(I369*H369,2)</f>
        <v>0</v>
      </c>
      <c r="K369" s="166" t="s">
        <v>168</v>
      </c>
      <c r="L369" s="171"/>
      <c r="M369" s="172" t="s">
        <v>1</v>
      </c>
      <c r="N369" s="173" t="s">
        <v>42</v>
      </c>
      <c r="P369" s="145">
        <f>O369*H369</f>
        <v>0</v>
      </c>
      <c r="Q369" s="145">
        <v>0.0006</v>
      </c>
      <c r="R369" s="145">
        <f>Q369*H369</f>
        <v>0.0024</v>
      </c>
      <c r="S369" s="145">
        <v>0</v>
      </c>
      <c r="T369" s="146">
        <f>S369*H369</f>
        <v>0</v>
      </c>
      <c r="AR369" s="147" t="s">
        <v>327</v>
      </c>
      <c r="AT369" s="147" t="s">
        <v>175</v>
      </c>
      <c r="AU369" s="147" t="s">
        <v>85</v>
      </c>
      <c r="AY369" s="16" t="s">
        <v>161</v>
      </c>
      <c r="BE369" s="148">
        <f>IF(N369="základní",J369,0)</f>
        <v>0</v>
      </c>
      <c r="BF369" s="148">
        <f>IF(N369="snížená",J369,0)</f>
        <v>0</v>
      </c>
      <c r="BG369" s="148">
        <f>IF(N369="zákl. přenesená",J369,0)</f>
        <v>0</v>
      </c>
      <c r="BH369" s="148">
        <f>IF(N369="sníž. přenesená",J369,0)</f>
        <v>0</v>
      </c>
      <c r="BI369" s="148">
        <f>IF(N369="nulová",J369,0)</f>
        <v>0</v>
      </c>
      <c r="BJ369" s="16" t="s">
        <v>81</v>
      </c>
      <c r="BK369" s="148">
        <f>ROUND(I369*H369,2)</f>
        <v>0</v>
      </c>
      <c r="BL369" s="16" t="s">
        <v>238</v>
      </c>
      <c r="BM369" s="147" t="s">
        <v>742</v>
      </c>
    </row>
    <row r="370" spans="2:65" s="1" customFormat="1" ht="21.75" customHeight="1">
      <c r="B370" s="135"/>
      <c r="C370" s="136" t="s">
        <v>743</v>
      </c>
      <c r="D370" s="136" t="s">
        <v>164</v>
      </c>
      <c r="E370" s="137" t="s">
        <v>744</v>
      </c>
      <c r="F370" s="138" t="s">
        <v>745</v>
      </c>
      <c r="G370" s="139" t="s">
        <v>378</v>
      </c>
      <c r="H370" s="140">
        <v>2</v>
      </c>
      <c r="I370" s="141"/>
      <c r="J370" s="142">
        <f>ROUND(I370*H370,2)</f>
        <v>0</v>
      </c>
      <c r="K370" s="138" t="s">
        <v>168</v>
      </c>
      <c r="L370" s="31"/>
      <c r="M370" s="143" t="s">
        <v>1</v>
      </c>
      <c r="N370" s="144" t="s">
        <v>42</v>
      </c>
      <c r="P370" s="145">
        <f>O370*H370</f>
        <v>0</v>
      </c>
      <c r="Q370" s="145">
        <v>0</v>
      </c>
      <c r="R370" s="145">
        <f>Q370*H370</f>
        <v>0</v>
      </c>
      <c r="S370" s="145">
        <v>0</v>
      </c>
      <c r="T370" s="146">
        <f>S370*H370</f>
        <v>0</v>
      </c>
      <c r="AR370" s="147" t="s">
        <v>238</v>
      </c>
      <c r="AT370" s="147" t="s">
        <v>164</v>
      </c>
      <c r="AU370" s="147" t="s">
        <v>85</v>
      </c>
      <c r="AY370" s="16" t="s">
        <v>161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6" t="s">
        <v>81</v>
      </c>
      <c r="BK370" s="148">
        <f>ROUND(I370*H370,2)</f>
        <v>0</v>
      </c>
      <c r="BL370" s="16" t="s">
        <v>238</v>
      </c>
      <c r="BM370" s="147" t="s">
        <v>746</v>
      </c>
    </row>
    <row r="371" spans="2:65" s="1" customFormat="1" ht="24.2" customHeight="1">
      <c r="B371" s="135"/>
      <c r="C371" s="164" t="s">
        <v>747</v>
      </c>
      <c r="D371" s="164" t="s">
        <v>175</v>
      </c>
      <c r="E371" s="165" t="s">
        <v>748</v>
      </c>
      <c r="F371" s="166" t="s">
        <v>749</v>
      </c>
      <c r="G371" s="167" t="s">
        <v>378</v>
      </c>
      <c r="H371" s="168">
        <v>2</v>
      </c>
      <c r="I371" s="169"/>
      <c r="J371" s="170">
        <f>ROUND(I371*H371,2)</f>
        <v>0</v>
      </c>
      <c r="K371" s="166" t="s">
        <v>168</v>
      </c>
      <c r="L371" s="171"/>
      <c r="M371" s="172" t="s">
        <v>1</v>
      </c>
      <c r="N371" s="173" t="s">
        <v>42</v>
      </c>
      <c r="P371" s="145">
        <f>O371*H371</f>
        <v>0</v>
      </c>
      <c r="Q371" s="145">
        <v>0.0013</v>
      </c>
      <c r="R371" s="145">
        <f>Q371*H371</f>
        <v>0.0026</v>
      </c>
      <c r="S371" s="145">
        <v>0</v>
      </c>
      <c r="T371" s="146">
        <f>S371*H371</f>
        <v>0</v>
      </c>
      <c r="AR371" s="147" t="s">
        <v>327</v>
      </c>
      <c r="AT371" s="147" t="s">
        <v>175</v>
      </c>
      <c r="AU371" s="147" t="s">
        <v>85</v>
      </c>
      <c r="AY371" s="16" t="s">
        <v>161</v>
      </c>
      <c r="BE371" s="148">
        <f>IF(N371="základní",J371,0)</f>
        <v>0</v>
      </c>
      <c r="BF371" s="148">
        <f>IF(N371="snížená",J371,0)</f>
        <v>0</v>
      </c>
      <c r="BG371" s="148">
        <f>IF(N371="zákl. přenesená",J371,0)</f>
        <v>0</v>
      </c>
      <c r="BH371" s="148">
        <f>IF(N371="sníž. přenesená",J371,0)</f>
        <v>0</v>
      </c>
      <c r="BI371" s="148">
        <f>IF(N371="nulová",J371,0)</f>
        <v>0</v>
      </c>
      <c r="BJ371" s="16" t="s">
        <v>81</v>
      </c>
      <c r="BK371" s="148">
        <f>ROUND(I371*H371,2)</f>
        <v>0</v>
      </c>
      <c r="BL371" s="16" t="s">
        <v>238</v>
      </c>
      <c r="BM371" s="147" t="s">
        <v>750</v>
      </c>
    </row>
    <row r="372" spans="2:65" s="1" customFormat="1" ht="24.2" customHeight="1">
      <c r="B372" s="135"/>
      <c r="C372" s="136" t="s">
        <v>751</v>
      </c>
      <c r="D372" s="136" t="s">
        <v>164</v>
      </c>
      <c r="E372" s="137" t="s">
        <v>752</v>
      </c>
      <c r="F372" s="138" t="s">
        <v>753</v>
      </c>
      <c r="G372" s="139" t="s">
        <v>378</v>
      </c>
      <c r="H372" s="140">
        <v>2</v>
      </c>
      <c r="I372" s="141"/>
      <c r="J372" s="142">
        <f>ROUND(I372*H372,2)</f>
        <v>0</v>
      </c>
      <c r="K372" s="138" t="s">
        <v>168</v>
      </c>
      <c r="L372" s="31"/>
      <c r="M372" s="143" t="s">
        <v>1</v>
      </c>
      <c r="N372" s="144" t="s">
        <v>42</v>
      </c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AR372" s="147" t="s">
        <v>238</v>
      </c>
      <c r="AT372" s="147" t="s">
        <v>164</v>
      </c>
      <c r="AU372" s="147" t="s">
        <v>85</v>
      </c>
      <c r="AY372" s="16" t="s">
        <v>161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6" t="s">
        <v>81</v>
      </c>
      <c r="BK372" s="148">
        <f>ROUND(I372*H372,2)</f>
        <v>0</v>
      </c>
      <c r="BL372" s="16" t="s">
        <v>238</v>
      </c>
      <c r="BM372" s="147" t="s">
        <v>754</v>
      </c>
    </row>
    <row r="373" spans="2:65" s="1" customFormat="1" ht="16.5" customHeight="1">
      <c r="B373" s="135"/>
      <c r="C373" s="164" t="s">
        <v>755</v>
      </c>
      <c r="D373" s="164" t="s">
        <v>175</v>
      </c>
      <c r="E373" s="165" t="s">
        <v>756</v>
      </c>
      <c r="F373" s="166" t="s">
        <v>757</v>
      </c>
      <c r="G373" s="167" t="s">
        <v>378</v>
      </c>
      <c r="H373" s="168">
        <v>2</v>
      </c>
      <c r="I373" s="169"/>
      <c r="J373" s="170">
        <f>ROUND(I373*H373,2)</f>
        <v>0</v>
      </c>
      <c r="K373" s="166" t="s">
        <v>168</v>
      </c>
      <c r="L373" s="171"/>
      <c r="M373" s="172" t="s">
        <v>1</v>
      </c>
      <c r="N373" s="173" t="s">
        <v>42</v>
      </c>
      <c r="P373" s="145">
        <f>O373*H373</f>
        <v>0</v>
      </c>
      <c r="Q373" s="145">
        <v>0.0019</v>
      </c>
      <c r="R373" s="145">
        <f>Q373*H373</f>
        <v>0.0038</v>
      </c>
      <c r="S373" s="145">
        <v>0</v>
      </c>
      <c r="T373" s="146">
        <f>S373*H373</f>
        <v>0</v>
      </c>
      <c r="AR373" s="147" t="s">
        <v>327</v>
      </c>
      <c r="AT373" s="147" t="s">
        <v>175</v>
      </c>
      <c r="AU373" s="147" t="s">
        <v>85</v>
      </c>
      <c r="AY373" s="16" t="s">
        <v>161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6" t="s">
        <v>81</v>
      </c>
      <c r="BK373" s="148">
        <f>ROUND(I373*H373,2)</f>
        <v>0</v>
      </c>
      <c r="BL373" s="16" t="s">
        <v>238</v>
      </c>
      <c r="BM373" s="147" t="s">
        <v>758</v>
      </c>
    </row>
    <row r="374" spans="2:65" s="1" customFormat="1" ht="33" customHeight="1">
      <c r="B374" s="135"/>
      <c r="C374" s="136" t="s">
        <v>759</v>
      </c>
      <c r="D374" s="136" t="s">
        <v>164</v>
      </c>
      <c r="E374" s="137" t="s">
        <v>760</v>
      </c>
      <c r="F374" s="138" t="s">
        <v>761</v>
      </c>
      <c r="G374" s="139" t="s">
        <v>316</v>
      </c>
      <c r="H374" s="140">
        <v>1.2</v>
      </c>
      <c r="I374" s="141"/>
      <c r="J374" s="142">
        <f>ROUND(I374*H374,2)</f>
        <v>0</v>
      </c>
      <c r="K374" s="138" t="s">
        <v>168</v>
      </c>
      <c r="L374" s="31"/>
      <c r="M374" s="143" t="s">
        <v>1</v>
      </c>
      <c r="N374" s="144" t="s">
        <v>42</v>
      </c>
      <c r="P374" s="145">
        <f>O374*H374</f>
        <v>0</v>
      </c>
      <c r="Q374" s="145">
        <v>0.05654</v>
      </c>
      <c r="R374" s="145">
        <f>Q374*H374</f>
        <v>0.06784799999999999</v>
      </c>
      <c r="S374" s="145">
        <v>0</v>
      </c>
      <c r="T374" s="146">
        <f>S374*H374</f>
        <v>0</v>
      </c>
      <c r="AR374" s="147" t="s">
        <v>238</v>
      </c>
      <c r="AT374" s="147" t="s">
        <v>164</v>
      </c>
      <c r="AU374" s="147" t="s">
        <v>85</v>
      </c>
      <c r="AY374" s="16" t="s">
        <v>161</v>
      </c>
      <c r="BE374" s="148">
        <f>IF(N374="základní",J374,0)</f>
        <v>0</v>
      </c>
      <c r="BF374" s="148">
        <f>IF(N374="snížená",J374,0)</f>
        <v>0</v>
      </c>
      <c r="BG374" s="148">
        <f>IF(N374="zákl. přenesená",J374,0)</f>
        <v>0</v>
      </c>
      <c r="BH374" s="148">
        <f>IF(N374="sníž. přenesená",J374,0)</f>
        <v>0</v>
      </c>
      <c r="BI374" s="148">
        <f>IF(N374="nulová",J374,0)</f>
        <v>0</v>
      </c>
      <c r="BJ374" s="16" t="s">
        <v>81</v>
      </c>
      <c r="BK374" s="148">
        <f>ROUND(I374*H374,2)</f>
        <v>0</v>
      </c>
      <c r="BL374" s="16" t="s">
        <v>238</v>
      </c>
      <c r="BM374" s="147" t="s">
        <v>762</v>
      </c>
    </row>
    <row r="375" spans="2:65" s="1" customFormat="1" ht="33" customHeight="1">
      <c r="B375" s="135"/>
      <c r="C375" s="136" t="s">
        <v>763</v>
      </c>
      <c r="D375" s="136" t="s">
        <v>164</v>
      </c>
      <c r="E375" s="137" t="s">
        <v>764</v>
      </c>
      <c r="F375" s="138" t="s">
        <v>765</v>
      </c>
      <c r="G375" s="139" t="s">
        <v>316</v>
      </c>
      <c r="H375" s="140">
        <v>1.2</v>
      </c>
      <c r="I375" s="141"/>
      <c r="J375" s="142">
        <f>ROUND(I375*H375,2)</f>
        <v>0</v>
      </c>
      <c r="K375" s="138" t="s">
        <v>168</v>
      </c>
      <c r="L375" s="31"/>
      <c r="M375" s="143" t="s">
        <v>1</v>
      </c>
      <c r="N375" s="144" t="s">
        <v>42</v>
      </c>
      <c r="P375" s="145">
        <f>O375*H375</f>
        <v>0</v>
      </c>
      <c r="Q375" s="145">
        <v>0.06859</v>
      </c>
      <c r="R375" s="145">
        <f>Q375*H375</f>
        <v>0.08230799999999999</v>
      </c>
      <c r="S375" s="145">
        <v>0</v>
      </c>
      <c r="T375" s="146">
        <f>S375*H375</f>
        <v>0</v>
      </c>
      <c r="AR375" s="147" t="s">
        <v>238</v>
      </c>
      <c r="AT375" s="147" t="s">
        <v>164</v>
      </c>
      <c r="AU375" s="147" t="s">
        <v>85</v>
      </c>
      <c r="AY375" s="16" t="s">
        <v>161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6" t="s">
        <v>81</v>
      </c>
      <c r="BK375" s="148">
        <f>ROUND(I375*H375,2)</f>
        <v>0</v>
      </c>
      <c r="BL375" s="16" t="s">
        <v>238</v>
      </c>
      <c r="BM375" s="147" t="s">
        <v>766</v>
      </c>
    </row>
    <row r="376" spans="2:65" s="1" customFormat="1" ht="33" customHeight="1">
      <c r="B376" s="135"/>
      <c r="C376" s="136" t="s">
        <v>767</v>
      </c>
      <c r="D376" s="136" t="s">
        <v>164</v>
      </c>
      <c r="E376" s="137" t="s">
        <v>768</v>
      </c>
      <c r="F376" s="138" t="s">
        <v>769</v>
      </c>
      <c r="G376" s="139" t="s">
        <v>316</v>
      </c>
      <c r="H376" s="140">
        <v>0.8</v>
      </c>
      <c r="I376" s="141"/>
      <c r="J376" s="142">
        <f>ROUND(I376*H376,2)</f>
        <v>0</v>
      </c>
      <c r="K376" s="138" t="s">
        <v>168</v>
      </c>
      <c r="L376" s="31"/>
      <c r="M376" s="143" t="s">
        <v>1</v>
      </c>
      <c r="N376" s="144" t="s">
        <v>42</v>
      </c>
      <c r="P376" s="145">
        <f>O376*H376</f>
        <v>0</v>
      </c>
      <c r="Q376" s="145">
        <v>0.09647</v>
      </c>
      <c r="R376" s="145">
        <f>Q376*H376</f>
        <v>0.07717600000000001</v>
      </c>
      <c r="S376" s="145">
        <v>0</v>
      </c>
      <c r="T376" s="146">
        <f>S376*H376</f>
        <v>0</v>
      </c>
      <c r="AR376" s="147" t="s">
        <v>238</v>
      </c>
      <c r="AT376" s="147" t="s">
        <v>164</v>
      </c>
      <c r="AU376" s="147" t="s">
        <v>85</v>
      </c>
      <c r="AY376" s="16" t="s">
        <v>161</v>
      </c>
      <c r="BE376" s="148">
        <f>IF(N376="základní",J376,0)</f>
        <v>0</v>
      </c>
      <c r="BF376" s="148">
        <f>IF(N376="snížená",J376,0)</f>
        <v>0</v>
      </c>
      <c r="BG376" s="148">
        <f>IF(N376="zákl. přenesená",J376,0)</f>
        <v>0</v>
      </c>
      <c r="BH376" s="148">
        <f>IF(N376="sníž. přenesená",J376,0)</f>
        <v>0</v>
      </c>
      <c r="BI376" s="148">
        <f>IF(N376="nulová",J376,0)</f>
        <v>0</v>
      </c>
      <c r="BJ376" s="16" t="s">
        <v>81</v>
      </c>
      <c r="BK376" s="148">
        <f>ROUND(I376*H376,2)</f>
        <v>0</v>
      </c>
      <c r="BL376" s="16" t="s">
        <v>238</v>
      </c>
      <c r="BM376" s="147" t="s">
        <v>770</v>
      </c>
    </row>
    <row r="377" spans="2:65" s="1" customFormat="1" ht="33" customHeight="1">
      <c r="B377" s="135"/>
      <c r="C377" s="136" t="s">
        <v>771</v>
      </c>
      <c r="D377" s="136" t="s">
        <v>164</v>
      </c>
      <c r="E377" s="137" t="s">
        <v>772</v>
      </c>
      <c r="F377" s="138" t="s">
        <v>773</v>
      </c>
      <c r="G377" s="139" t="s">
        <v>316</v>
      </c>
      <c r="H377" s="140">
        <v>7</v>
      </c>
      <c r="I377" s="141"/>
      <c r="J377" s="142">
        <f>ROUND(I377*H377,2)</f>
        <v>0</v>
      </c>
      <c r="K377" s="138" t="s">
        <v>168</v>
      </c>
      <c r="L377" s="31"/>
      <c r="M377" s="143" t="s">
        <v>1</v>
      </c>
      <c r="N377" s="144" t="s">
        <v>42</v>
      </c>
      <c r="P377" s="145">
        <f>O377*H377</f>
        <v>0</v>
      </c>
      <c r="Q377" s="145">
        <v>0</v>
      </c>
      <c r="R377" s="145">
        <f>Q377*H377</f>
        <v>0</v>
      </c>
      <c r="S377" s="145">
        <v>0</v>
      </c>
      <c r="T377" s="146">
        <f>S377*H377</f>
        <v>0</v>
      </c>
      <c r="AR377" s="147" t="s">
        <v>238</v>
      </c>
      <c r="AT377" s="147" t="s">
        <v>164</v>
      </c>
      <c r="AU377" s="147" t="s">
        <v>85</v>
      </c>
      <c r="AY377" s="16" t="s">
        <v>161</v>
      </c>
      <c r="BE377" s="148">
        <f>IF(N377="základní",J377,0)</f>
        <v>0</v>
      </c>
      <c r="BF377" s="148">
        <f>IF(N377="snížená",J377,0)</f>
        <v>0</v>
      </c>
      <c r="BG377" s="148">
        <f>IF(N377="zákl. přenesená",J377,0)</f>
        <v>0</v>
      </c>
      <c r="BH377" s="148">
        <f>IF(N377="sníž. přenesená",J377,0)</f>
        <v>0</v>
      </c>
      <c r="BI377" s="148">
        <f>IF(N377="nulová",J377,0)</f>
        <v>0</v>
      </c>
      <c r="BJ377" s="16" t="s">
        <v>81</v>
      </c>
      <c r="BK377" s="148">
        <f>ROUND(I377*H377,2)</f>
        <v>0</v>
      </c>
      <c r="BL377" s="16" t="s">
        <v>238</v>
      </c>
      <c r="BM377" s="147" t="s">
        <v>774</v>
      </c>
    </row>
    <row r="378" spans="2:65" s="1" customFormat="1" ht="16.5" customHeight="1">
      <c r="B378" s="135"/>
      <c r="C378" s="164" t="s">
        <v>775</v>
      </c>
      <c r="D378" s="164" t="s">
        <v>175</v>
      </c>
      <c r="E378" s="165" t="s">
        <v>776</v>
      </c>
      <c r="F378" s="166" t="s">
        <v>777</v>
      </c>
      <c r="G378" s="167" t="s">
        <v>316</v>
      </c>
      <c r="H378" s="168">
        <v>8.4</v>
      </c>
      <c r="I378" s="169"/>
      <c r="J378" s="170">
        <f>ROUND(I378*H378,2)</f>
        <v>0</v>
      </c>
      <c r="K378" s="166" t="s">
        <v>168</v>
      </c>
      <c r="L378" s="171"/>
      <c r="M378" s="172" t="s">
        <v>1</v>
      </c>
      <c r="N378" s="173" t="s">
        <v>42</v>
      </c>
      <c r="P378" s="145">
        <f>O378*H378</f>
        <v>0</v>
      </c>
      <c r="Q378" s="145">
        <v>0.0015</v>
      </c>
      <c r="R378" s="145">
        <f>Q378*H378</f>
        <v>0.0126</v>
      </c>
      <c r="S378" s="145">
        <v>0</v>
      </c>
      <c r="T378" s="146">
        <f>S378*H378</f>
        <v>0</v>
      </c>
      <c r="AR378" s="147" t="s">
        <v>327</v>
      </c>
      <c r="AT378" s="147" t="s">
        <v>175</v>
      </c>
      <c r="AU378" s="147" t="s">
        <v>85</v>
      </c>
      <c r="AY378" s="16" t="s">
        <v>161</v>
      </c>
      <c r="BE378" s="148">
        <f>IF(N378="základní",J378,0)</f>
        <v>0</v>
      </c>
      <c r="BF378" s="148">
        <f>IF(N378="snížená",J378,0)</f>
        <v>0</v>
      </c>
      <c r="BG378" s="148">
        <f>IF(N378="zákl. přenesená",J378,0)</f>
        <v>0</v>
      </c>
      <c r="BH378" s="148">
        <f>IF(N378="sníž. přenesená",J378,0)</f>
        <v>0</v>
      </c>
      <c r="BI378" s="148">
        <f>IF(N378="nulová",J378,0)</f>
        <v>0</v>
      </c>
      <c r="BJ378" s="16" t="s">
        <v>81</v>
      </c>
      <c r="BK378" s="148">
        <f>ROUND(I378*H378,2)</f>
        <v>0</v>
      </c>
      <c r="BL378" s="16" t="s">
        <v>238</v>
      </c>
      <c r="BM378" s="147" t="s">
        <v>778</v>
      </c>
    </row>
    <row r="379" spans="2:51" s="12" customFormat="1" ht="12">
      <c r="B379" s="149"/>
      <c r="D379" s="150" t="s">
        <v>171</v>
      </c>
      <c r="F379" s="152" t="s">
        <v>779</v>
      </c>
      <c r="H379" s="153">
        <v>8.4</v>
      </c>
      <c r="I379" s="154"/>
      <c r="L379" s="149"/>
      <c r="M379" s="155"/>
      <c r="T379" s="156"/>
      <c r="AT379" s="151" t="s">
        <v>171</v>
      </c>
      <c r="AU379" s="151" t="s">
        <v>85</v>
      </c>
      <c r="AV379" s="12" t="s">
        <v>85</v>
      </c>
      <c r="AW379" s="12" t="s">
        <v>3</v>
      </c>
      <c r="AX379" s="12" t="s">
        <v>81</v>
      </c>
      <c r="AY379" s="151" t="s">
        <v>161</v>
      </c>
    </row>
    <row r="380" spans="2:65" s="1" customFormat="1" ht="37.9" customHeight="1">
      <c r="B380" s="135"/>
      <c r="C380" s="136" t="s">
        <v>780</v>
      </c>
      <c r="D380" s="136" t="s">
        <v>164</v>
      </c>
      <c r="E380" s="137" t="s">
        <v>781</v>
      </c>
      <c r="F380" s="138" t="s">
        <v>782</v>
      </c>
      <c r="G380" s="139" t="s">
        <v>316</v>
      </c>
      <c r="H380" s="140">
        <v>9</v>
      </c>
      <c r="I380" s="141"/>
      <c r="J380" s="142">
        <f>ROUND(I380*H380,2)</f>
        <v>0</v>
      </c>
      <c r="K380" s="138" t="s">
        <v>168</v>
      </c>
      <c r="L380" s="31"/>
      <c r="M380" s="143" t="s">
        <v>1</v>
      </c>
      <c r="N380" s="144" t="s">
        <v>42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238</v>
      </c>
      <c r="AT380" s="147" t="s">
        <v>164</v>
      </c>
      <c r="AU380" s="147" t="s">
        <v>85</v>
      </c>
      <c r="AY380" s="16" t="s">
        <v>161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6" t="s">
        <v>81</v>
      </c>
      <c r="BK380" s="148">
        <f>ROUND(I380*H380,2)</f>
        <v>0</v>
      </c>
      <c r="BL380" s="16" t="s">
        <v>238</v>
      </c>
      <c r="BM380" s="147" t="s">
        <v>783</v>
      </c>
    </row>
    <row r="381" spans="2:65" s="1" customFormat="1" ht="16.5" customHeight="1">
      <c r="B381" s="135"/>
      <c r="C381" s="164" t="s">
        <v>784</v>
      </c>
      <c r="D381" s="164" t="s">
        <v>175</v>
      </c>
      <c r="E381" s="165" t="s">
        <v>785</v>
      </c>
      <c r="F381" s="166" t="s">
        <v>786</v>
      </c>
      <c r="G381" s="167" t="s">
        <v>316</v>
      </c>
      <c r="H381" s="168">
        <v>2.4</v>
      </c>
      <c r="I381" s="169"/>
      <c r="J381" s="170">
        <f>ROUND(I381*H381,2)</f>
        <v>0</v>
      </c>
      <c r="K381" s="166" t="s">
        <v>168</v>
      </c>
      <c r="L381" s="171"/>
      <c r="M381" s="172" t="s">
        <v>1</v>
      </c>
      <c r="N381" s="173" t="s">
        <v>42</v>
      </c>
      <c r="P381" s="145">
        <f>O381*H381</f>
        <v>0</v>
      </c>
      <c r="Q381" s="145">
        <v>0.0018</v>
      </c>
      <c r="R381" s="145">
        <f>Q381*H381</f>
        <v>0.00432</v>
      </c>
      <c r="S381" s="145">
        <v>0</v>
      </c>
      <c r="T381" s="146">
        <f>S381*H381</f>
        <v>0</v>
      </c>
      <c r="AR381" s="147" t="s">
        <v>327</v>
      </c>
      <c r="AT381" s="147" t="s">
        <v>175</v>
      </c>
      <c r="AU381" s="147" t="s">
        <v>85</v>
      </c>
      <c r="AY381" s="16" t="s">
        <v>161</v>
      </c>
      <c r="BE381" s="148">
        <f>IF(N381="základní",J381,0)</f>
        <v>0</v>
      </c>
      <c r="BF381" s="148">
        <f>IF(N381="snížená",J381,0)</f>
        <v>0</v>
      </c>
      <c r="BG381" s="148">
        <f>IF(N381="zákl. přenesená",J381,0)</f>
        <v>0</v>
      </c>
      <c r="BH381" s="148">
        <f>IF(N381="sníž. přenesená",J381,0)</f>
        <v>0</v>
      </c>
      <c r="BI381" s="148">
        <f>IF(N381="nulová",J381,0)</f>
        <v>0</v>
      </c>
      <c r="BJ381" s="16" t="s">
        <v>81</v>
      </c>
      <c r="BK381" s="148">
        <f>ROUND(I381*H381,2)</f>
        <v>0</v>
      </c>
      <c r="BL381" s="16" t="s">
        <v>238</v>
      </c>
      <c r="BM381" s="147" t="s">
        <v>787</v>
      </c>
    </row>
    <row r="382" spans="2:51" s="12" customFormat="1" ht="12">
      <c r="B382" s="149"/>
      <c r="D382" s="150" t="s">
        <v>171</v>
      </c>
      <c r="F382" s="152" t="s">
        <v>788</v>
      </c>
      <c r="H382" s="153">
        <v>2.4</v>
      </c>
      <c r="I382" s="154"/>
      <c r="L382" s="149"/>
      <c r="M382" s="155"/>
      <c r="T382" s="156"/>
      <c r="AT382" s="151" t="s">
        <v>171</v>
      </c>
      <c r="AU382" s="151" t="s">
        <v>85</v>
      </c>
      <c r="AV382" s="12" t="s">
        <v>85</v>
      </c>
      <c r="AW382" s="12" t="s">
        <v>3</v>
      </c>
      <c r="AX382" s="12" t="s">
        <v>81</v>
      </c>
      <c r="AY382" s="151" t="s">
        <v>161</v>
      </c>
    </row>
    <row r="383" spans="2:65" s="1" customFormat="1" ht="16.5" customHeight="1">
      <c r="B383" s="135"/>
      <c r="C383" s="164" t="s">
        <v>789</v>
      </c>
      <c r="D383" s="164" t="s">
        <v>175</v>
      </c>
      <c r="E383" s="165" t="s">
        <v>790</v>
      </c>
      <c r="F383" s="166" t="s">
        <v>791</v>
      </c>
      <c r="G383" s="167" t="s">
        <v>316</v>
      </c>
      <c r="H383" s="168">
        <v>6</v>
      </c>
      <c r="I383" s="169"/>
      <c r="J383" s="170">
        <f>ROUND(I383*H383,2)</f>
        <v>0</v>
      </c>
      <c r="K383" s="166" t="s">
        <v>168</v>
      </c>
      <c r="L383" s="171"/>
      <c r="M383" s="172" t="s">
        <v>1</v>
      </c>
      <c r="N383" s="173" t="s">
        <v>42</v>
      </c>
      <c r="P383" s="145">
        <f>O383*H383</f>
        <v>0</v>
      </c>
      <c r="Q383" s="145">
        <v>0.0021</v>
      </c>
      <c r="R383" s="145">
        <f>Q383*H383</f>
        <v>0.0126</v>
      </c>
      <c r="S383" s="145">
        <v>0</v>
      </c>
      <c r="T383" s="146">
        <f>S383*H383</f>
        <v>0</v>
      </c>
      <c r="AR383" s="147" t="s">
        <v>327</v>
      </c>
      <c r="AT383" s="147" t="s">
        <v>175</v>
      </c>
      <c r="AU383" s="147" t="s">
        <v>85</v>
      </c>
      <c r="AY383" s="16" t="s">
        <v>161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6" t="s">
        <v>81</v>
      </c>
      <c r="BK383" s="148">
        <f>ROUND(I383*H383,2)</f>
        <v>0</v>
      </c>
      <c r="BL383" s="16" t="s">
        <v>238</v>
      </c>
      <c r="BM383" s="147" t="s">
        <v>792</v>
      </c>
    </row>
    <row r="384" spans="2:51" s="12" customFormat="1" ht="12">
      <c r="B384" s="149"/>
      <c r="D384" s="150" t="s">
        <v>171</v>
      </c>
      <c r="F384" s="152" t="s">
        <v>793</v>
      </c>
      <c r="H384" s="153">
        <v>6</v>
      </c>
      <c r="I384" s="154"/>
      <c r="L384" s="149"/>
      <c r="M384" s="155"/>
      <c r="T384" s="156"/>
      <c r="AT384" s="151" t="s">
        <v>171</v>
      </c>
      <c r="AU384" s="151" t="s">
        <v>85</v>
      </c>
      <c r="AV384" s="12" t="s">
        <v>85</v>
      </c>
      <c r="AW384" s="12" t="s">
        <v>3</v>
      </c>
      <c r="AX384" s="12" t="s">
        <v>81</v>
      </c>
      <c r="AY384" s="151" t="s">
        <v>161</v>
      </c>
    </row>
    <row r="385" spans="2:65" s="1" customFormat="1" ht="16.5" customHeight="1">
      <c r="B385" s="135"/>
      <c r="C385" s="164" t="s">
        <v>794</v>
      </c>
      <c r="D385" s="164" t="s">
        <v>175</v>
      </c>
      <c r="E385" s="165" t="s">
        <v>795</v>
      </c>
      <c r="F385" s="166" t="s">
        <v>796</v>
      </c>
      <c r="G385" s="167" t="s">
        <v>316</v>
      </c>
      <c r="H385" s="168">
        <v>2.4</v>
      </c>
      <c r="I385" s="169"/>
      <c r="J385" s="170">
        <f>ROUND(I385*H385,2)</f>
        <v>0</v>
      </c>
      <c r="K385" s="166" t="s">
        <v>168</v>
      </c>
      <c r="L385" s="171"/>
      <c r="M385" s="172" t="s">
        <v>1</v>
      </c>
      <c r="N385" s="173" t="s">
        <v>42</v>
      </c>
      <c r="P385" s="145">
        <f>O385*H385</f>
        <v>0</v>
      </c>
      <c r="Q385" s="145">
        <v>0.0023</v>
      </c>
      <c r="R385" s="145">
        <f>Q385*H385</f>
        <v>0.00552</v>
      </c>
      <c r="S385" s="145">
        <v>0</v>
      </c>
      <c r="T385" s="146">
        <f>S385*H385</f>
        <v>0</v>
      </c>
      <c r="AR385" s="147" t="s">
        <v>327</v>
      </c>
      <c r="AT385" s="147" t="s">
        <v>175</v>
      </c>
      <c r="AU385" s="147" t="s">
        <v>85</v>
      </c>
      <c r="AY385" s="16" t="s">
        <v>161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6" t="s">
        <v>81</v>
      </c>
      <c r="BK385" s="148">
        <f>ROUND(I385*H385,2)</f>
        <v>0</v>
      </c>
      <c r="BL385" s="16" t="s">
        <v>238</v>
      </c>
      <c r="BM385" s="147" t="s">
        <v>797</v>
      </c>
    </row>
    <row r="386" spans="2:51" s="12" customFormat="1" ht="12">
      <c r="B386" s="149"/>
      <c r="D386" s="150" t="s">
        <v>171</v>
      </c>
      <c r="F386" s="152" t="s">
        <v>788</v>
      </c>
      <c r="H386" s="153">
        <v>2.4</v>
      </c>
      <c r="I386" s="154"/>
      <c r="L386" s="149"/>
      <c r="M386" s="155"/>
      <c r="T386" s="156"/>
      <c r="AT386" s="151" t="s">
        <v>171</v>
      </c>
      <c r="AU386" s="151" t="s">
        <v>85</v>
      </c>
      <c r="AV386" s="12" t="s">
        <v>85</v>
      </c>
      <c r="AW386" s="12" t="s">
        <v>3</v>
      </c>
      <c r="AX386" s="12" t="s">
        <v>81</v>
      </c>
      <c r="AY386" s="151" t="s">
        <v>161</v>
      </c>
    </row>
    <row r="387" spans="2:65" s="1" customFormat="1" ht="37.9" customHeight="1">
      <c r="B387" s="135"/>
      <c r="C387" s="136" t="s">
        <v>798</v>
      </c>
      <c r="D387" s="136" t="s">
        <v>164</v>
      </c>
      <c r="E387" s="137" t="s">
        <v>799</v>
      </c>
      <c r="F387" s="138" t="s">
        <v>800</v>
      </c>
      <c r="G387" s="139" t="s">
        <v>316</v>
      </c>
      <c r="H387" s="140">
        <v>3</v>
      </c>
      <c r="I387" s="141"/>
      <c r="J387" s="142">
        <f>ROUND(I387*H387,2)</f>
        <v>0</v>
      </c>
      <c r="K387" s="138" t="s">
        <v>168</v>
      </c>
      <c r="L387" s="31"/>
      <c r="M387" s="143" t="s">
        <v>1</v>
      </c>
      <c r="N387" s="144" t="s">
        <v>42</v>
      </c>
      <c r="P387" s="145">
        <f>O387*H387</f>
        <v>0</v>
      </c>
      <c r="Q387" s="145">
        <v>0</v>
      </c>
      <c r="R387" s="145">
        <f>Q387*H387</f>
        <v>0</v>
      </c>
      <c r="S387" s="145">
        <v>0</v>
      </c>
      <c r="T387" s="146">
        <f>S387*H387</f>
        <v>0</v>
      </c>
      <c r="AR387" s="147" t="s">
        <v>238</v>
      </c>
      <c r="AT387" s="147" t="s">
        <v>164</v>
      </c>
      <c r="AU387" s="147" t="s">
        <v>85</v>
      </c>
      <c r="AY387" s="16" t="s">
        <v>161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6" t="s">
        <v>81</v>
      </c>
      <c r="BK387" s="148">
        <f>ROUND(I387*H387,2)</f>
        <v>0</v>
      </c>
      <c r="BL387" s="16" t="s">
        <v>238</v>
      </c>
      <c r="BM387" s="147" t="s">
        <v>801</v>
      </c>
    </row>
    <row r="388" spans="2:65" s="1" customFormat="1" ht="16.5" customHeight="1">
      <c r="B388" s="135"/>
      <c r="C388" s="164" t="s">
        <v>802</v>
      </c>
      <c r="D388" s="164" t="s">
        <v>175</v>
      </c>
      <c r="E388" s="165" t="s">
        <v>803</v>
      </c>
      <c r="F388" s="166" t="s">
        <v>804</v>
      </c>
      <c r="G388" s="167" t="s">
        <v>316</v>
      </c>
      <c r="H388" s="168">
        <v>3.6</v>
      </c>
      <c r="I388" s="169"/>
      <c r="J388" s="170">
        <f>ROUND(I388*H388,2)</f>
        <v>0</v>
      </c>
      <c r="K388" s="166" t="s">
        <v>168</v>
      </c>
      <c r="L388" s="171"/>
      <c r="M388" s="172" t="s">
        <v>1</v>
      </c>
      <c r="N388" s="173" t="s">
        <v>42</v>
      </c>
      <c r="P388" s="145">
        <f>O388*H388</f>
        <v>0</v>
      </c>
      <c r="Q388" s="145">
        <v>0.0032</v>
      </c>
      <c r="R388" s="145">
        <f>Q388*H388</f>
        <v>0.01152</v>
      </c>
      <c r="S388" s="145">
        <v>0</v>
      </c>
      <c r="T388" s="146">
        <f>S388*H388</f>
        <v>0</v>
      </c>
      <c r="AR388" s="147" t="s">
        <v>327</v>
      </c>
      <c r="AT388" s="147" t="s">
        <v>175</v>
      </c>
      <c r="AU388" s="147" t="s">
        <v>85</v>
      </c>
      <c r="AY388" s="16" t="s">
        <v>161</v>
      </c>
      <c r="BE388" s="148">
        <f>IF(N388="základní",J388,0)</f>
        <v>0</v>
      </c>
      <c r="BF388" s="148">
        <f>IF(N388="snížená",J388,0)</f>
        <v>0</v>
      </c>
      <c r="BG388" s="148">
        <f>IF(N388="zákl. přenesená",J388,0)</f>
        <v>0</v>
      </c>
      <c r="BH388" s="148">
        <f>IF(N388="sníž. přenesená",J388,0)</f>
        <v>0</v>
      </c>
      <c r="BI388" s="148">
        <f>IF(N388="nulová",J388,0)</f>
        <v>0</v>
      </c>
      <c r="BJ388" s="16" t="s">
        <v>81</v>
      </c>
      <c r="BK388" s="148">
        <f>ROUND(I388*H388,2)</f>
        <v>0</v>
      </c>
      <c r="BL388" s="16" t="s">
        <v>238</v>
      </c>
      <c r="BM388" s="147" t="s">
        <v>805</v>
      </c>
    </row>
    <row r="389" spans="2:51" s="12" customFormat="1" ht="12">
      <c r="B389" s="149"/>
      <c r="D389" s="150" t="s">
        <v>171</v>
      </c>
      <c r="F389" s="152" t="s">
        <v>806</v>
      </c>
      <c r="H389" s="153">
        <v>3.6</v>
      </c>
      <c r="I389" s="154"/>
      <c r="L389" s="149"/>
      <c r="M389" s="155"/>
      <c r="T389" s="156"/>
      <c r="AT389" s="151" t="s">
        <v>171</v>
      </c>
      <c r="AU389" s="151" t="s">
        <v>85</v>
      </c>
      <c r="AV389" s="12" t="s">
        <v>85</v>
      </c>
      <c r="AW389" s="12" t="s">
        <v>3</v>
      </c>
      <c r="AX389" s="12" t="s">
        <v>81</v>
      </c>
      <c r="AY389" s="151" t="s">
        <v>161</v>
      </c>
    </row>
    <row r="390" spans="2:65" s="1" customFormat="1" ht="37.9" customHeight="1">
      <c r="B390" s="135"/>
      <c r="C390" s="136" t="s">
        <v>807</v>
      </c>
      <c r="D390" s="136" t="s">
        <v>164</v>
      </c>
      <c r="E390" s="137" t="s">
        <v>808</v>
      </c>
      <c r="F390" s="138" t="s">
        <v>809</v>
      </c>
      <c r="G390" s="139" t="s">
        <v>316</v>
      </c>
      <c r="H390" s="140">
        <v>1.5</v>
      </c>
      <c r="I390" s="141"/>
      <c r="J390" s="142">
        <f>ROUND(I390*H390,2)</f>
        <v>0</v>
      </c>
      <c r="K390" s="138" t="s">
        <v>168</v>
      </c>
      <c r="L390" s="31"/>
      <c r="M390" s="143" t="s">
        <v>1</v>
      </c>
      <c r="N390" s="144" t="s">
        <v>42</v>
      </c>
      <c r="P390" s="145">
        <f>O390*H390</f>
        <v>0</v>
      </c>
      <c r="Q390" s="145">
        <v>0</v>
      </c>
      <c r="R390" s="145">
        <f>Q390*H390</f>
        <v>0</v>
      </c>
      <c r="S390" s="145">
        <v>0</v>
      </c>
      <c r="T390" s="146">
        <f>S390*H390</f>
        <v>0</v>
      </c>
      <c r="AR390" s="147" t="s">
        <v>238</v>
      </c>
      <c r="AT390" s="147" t="s">
        <v>164</v>
      </c>
      <c r="AU390" s="147" t="s">
        <v>85</v>
      </c>
      <c r="AY390" s="16" t="s">
        <v>161</v>
      </c>
      <c r="BE390" s="148">
        <f>IF(N390="základní",J390,0)</f>
        <v>0</v>
      </c>
      <c r="BF390" s="148">
        <f>IF(N390="snížená",J390,0)</f>
        <v>0</v>
      </c>
      <c r="BG390" s="148">
        <f>IF(N390="zákl. přenesená",J390,0)</f>
        <v>0</v>
      </c>
      <c r="BH390" s="148">
        <f>IF(N390="sníž. přenesená",J390,0)</f>
        <v>0</v>
      </c>
      <c r="BI390" s="148">
        <f>IF(N390="nulová",J390,0)</f>
        <v>0</v>
      </c>
      <c r="BJ390" s="16" t="s">
        <v>81</v>
      </c>
      <c r="BK390" s="148">
        <f>ROUND(I390*H390,2)</f>
        <v>0</v>
      </c>
      <c r="BL390" s="16" t="s">
        <v>238</v>
      </c>
      <c r="BM390" s="147" t="s">
        <v>810</v>
      </c>
    </row>
    <row r="391" spans="2:65" s="1" customFormat="1" ht="16.5" customHeight="1">
      <c r="B391" s="135"/>
      <c r="C391" s="164" t="s">
        <v>811</v>
      </c>
      <c r="D391" s="164" t="s">
        <v>175</v>
      </c>
      <c r="E391" s="165" t="s">
        <v>812</v>
      </c>
      <c r="F391" s="166" t="s">
        <v>813</v>
      </c>
      <c r="G391" s="167" t="s">
        <v>316</v>
      </c>
      <c r="H391" s="168">
        <v>1.8</v>
      </c>
      <c r="I391" s="169"/>
      <c r="J391" s="170">
        <f>ROUND(I391*H391,2)</f>
        <v>0</v>
      </c>
      <c r="K391" s="166" t="s">
        <v>168</v>
      </c>
      <c r="L391" s="171"/>
      <c r="M391" s="172" t="s">
        <v>1</v>
      </c>
      <c r="N391" s="173" t="s">
        <v>42</v>
      </c>
      <c r="P391" s="145">
        <f>O391*H391</f>
        <v>0</v>
      </c>
      <c r="Q391" s="145">
        <v>0.0042</v>
      </c>
      <c r="R391" s="145">
        <f>Q391*H391</f>
        <v>0.00756</v>
      </c>
      <c r="S391" s="145">
        <v>0</v>
      </c>
      <c r="T391" s="146">
        <f>S391*H391</f>
        <v>0</v>
      </c>
      <c r="AR391" s="147" t="s">
        <v>327</v>
      </c>
      <c r="AT391" s="147" t="s">
        <v>175</v>
      </c>
      <c r="AU391" s="147" t="s">
        <v>85</v>
      </c>
      <c r="AY391" s="16" t="s">
        <v>161</v>
      </c>
      <c r="BE391" s="148">
        <f>IF(N391="základní",J391,0)</f>
        <v>0</v>
      </c>
      <c r="BF391" s="148">
        <f>IF(N391="snížená",J391,0)</f>
        <v>0</v>
      </c>
      <c r="BG391" s="148">
        <f>IF(N391="zákl. přenesená",J391,0)</f>
        <v>0</v>
      </c>
      <c r="BH391" s="148">
        <f>IF(N391="sníž. přenesená",J391,0)</f>
        <v>0</v>
      </c>
      <c r="BI391" s="148">
        <f>IF(N391="nulová",J391,0)</f>
        <v>0</v>
      </c>
      <c r="BJ391" s="16" t="s">
        <v>81</v>
      </c>
      <c r="BK391" s="148">
        <f>ROUND(I391*H391,2)</f>
        <v>0</v>
      </c>
      <c r="BL391" s="16" t="s">
        <v>238</v>
      </c>
      <c r="BM391" s="147" t="s">
        <v>814</v>
      </c>
    </row>
    <row r="392" spans="2:51" s="12" customFormat="1" ht="12">
      <c r="B392" s="149"/>
      <c r="D392" s="150" t="s">
        <v>171</v>
      </c>
      <c r="F392" s="152" t="s">
        <v>815</v>
      </c>
      <c r="H392" s="153">
        <v>1.8</v>
      </c>
      <c r="I392" s="154"/>
      <c r="L392" s="149"/>
      <c r="M392" s="155"/>
      <c r="T392" s="156"/>
      <c r="AT392" s="151" t="s">
        <v>171</v>
      </c>
      <c r="AU392" s="151" t="s">
        <v>85</v>
      </c>
      <c r="AV392" s="12" t="s">
        <v>85</v>
      </c>
      <c r="AW392" s="12" t="s">
        <v>3</v>
      </c>
      <c r="AX392" s="12" t="s">
        <v>81</v>
      </c>
      <c r="AY392" s="151" t="s">
        <v>161</v>
      </c>
    </row>
    <row r="393" spans="2:65" s="1" customFormat="1" ht="33" customHeight="1">
      <c r="B393" s="135"/>
      <c r="C393" s="136" t="s">
        <v>816</v>
      </c>
      <c r="D393" s="136" t="s">
        <v>164</v>
      </c>
      <c r="E393" s="137" t="s">
        <v>817</v>
      </c>
      <c r="F393" s="138" t="s">
        <v>818</v>
      </c>
      <c r="G393" s="139" t="s">
        <v>378</v>
      </c>
      <c r="H393" s="140">
        <v>1</v>
      </c>
      <c r="I393" s="141"/>
      <c r="J393" s="142">
        <f>ROUND(I393*H393,2)</f>
        <v>0</v>
      </c>
      <c r="K393" s="138" t="s">
        <v>168</v>
      </c>
      <c r="L393" s="31"/>
      <c r="M393" s="143" t="s">
        <v>1</v>
      </c>
      <c r="N393" s="144" t="s">
        <v>42</v>
      </c>
      <c r="P393" s="145">
        <f>O393*H393</f>
        <v>0</v>
      </c>
      <c r="Q393" s="145">
        <v>0</v>
      </c>
      <c r="R393" s="145">
        <f>Q393*H393</f>
        <v>0</v>
      </c>
      <c r="S393" s="145">
        <v>0</v>
      </c>
      <c r="T393" s="146">
        <f>S393*H393</f>
        <v>0</v>
      </c>
      <c r="AR393" s="147" t="s">
        <v>238</v>
      </c>
      <c r="AT393" s="147" t="s">
        <v>164</v>
      </c>
      <c r="AU393" s="147" t="s">
        <v>85</v>
      </c>
      <c r="AY393" s="16" t="s">
        <v>161</v>
      </c>
      <c r="BE393" s="148">
        <f>IF(N393="základní",J393,0)</f>
        <v>0</v>
      </c>
      <c r="BF393" s="148">
        <f>IF(N393="snížená",J393,0)</f>
        <v>0</v>
      </c>
      <c r="BG393" s="148">
        <f>IF(N393="zákl. přenesená",J393,0)</f>
        <v>0</v>
      </c>
      <c r="BH393" s="148">
        <f>IF(N393="sníž. přenesená",J393,0)</f>
        <v>0</v>
      </c>
      <c r="BI393" s="148">
        <f>IF(N393="nulová",J393,0)</f>
        <v>0</v>
      </c>
      <c r="BJ393" s="16" t="s">
        <v>81</v>
      </c>
      <c r="BK393" s="148">
        <f>ROUND(I393*H393,2)</f>
        <v>0</v>
      </c>
      <c r="BL393" s="16" t="s">
        <v>238</v>
      </c>
      <c r="BM393" s="147" t="s">
        <v>819</v>
      </c>
    </row>
    <row r="394" spans="2:65" s="1" customFormat="1" ht="16.5" customHeight="1">
      <c r="B394" s="135"/>
      <c r="C394" s="164" t="s">
        <v>820</v>
      </c>
      <c r="D394" s="164" t="s">
        <v>175</v>
      </c>
      <c r="E394" s="165" t="s">
        <v>821</v>
      </c>
      <c r="F394" s="166" t="s">
        <v>822</v>
      </c>
      <c r="G394" s="167" t="s">
        <v>378</v>
      </c>
      <c r="H394" s="168">
        <v>1</v>
      </c>
      <c r="I394" s="169"/>
      <c r="J394" s="170">
        <f>ROUND(I394*H394,2)</f>
        <v>0</v>
      </c>
      <c r="K394" s="166" t="s">
        <v>168</v>
      </c>
      <c r="L394" s="171"/>
      <c r="M394" s="172" t="s">
        <v>1</v>
      </c>
      <c r="N394" s="173" t="s">
        <v>42</v>
      </c>
      <c r="P394" s="145">
        <f>O394*H394</f>
        <v>0</v>
      </c>
      <c r="Q394" s="145">
        <v>0.0036</v>
      </c>
      <c r="R394" s="145">
        <f>Q394*H394</f>
        <v>0.0036</v>
      </c>
      <c r="S394" s="145">
        <v>0</v>
      </c>
      <c r="T394" s="146">
        <f>S394*H394</f>
        <v>0</v>
      </c>
      <c r="AR394" s="147" t="s">
        <v>327</v>
      </c>
      <c r="AT394" s="147" t="s">
        <v>175</v>
      </c>
      <c r="AU394" s="147" t="s">
        <v>85</v>
      </c>
      <c r="AY394" s="16" t="s">
        <v>161</v>
      </c>
      <c r="BE394" s="148">
        <f>IF(N394="základní",J394,0)</f>
        <v>0</v>
      </c>
      <c r="BF394" s="148">
        <f>IF(N394="snížená",J394,0)</f>
        <v>0</v>
      </c>
      <c r="BG394" s="148">
        <f>IF(N394="zákl. přenesená",J394,0)</f>
        <v>0</v>
      </c>
      <c r="BH394" s="148">
        <f>IF(N394="sníž. přenesená",J394,0)</f>
        <v>0</v>
      </c>
      <c r="BI394" s="148">
        <f>IF(N394="nulová",J394,0)</f>
        <v>0</v>
      </c>
      <c r="BJ394" s="16" t="s">
        <v>81</v>
      </c>
      <c r="BK394" s="148">
        <f>ROUND(I394*H394,2)</f>
        <v>0</v>
      </c>
      <c r="BL394" s="16" t="s">
        <v>238</v>
      </c>
      <c r="BM394" s="147" t="s">
        <v>823</v>
      </c>
    </row>
    <row r="395" spans="2:65" s="1" customFormat="1" ht="37.9" customHeight="1">
      <c r="B395" s="135"/>
      <c r="C395" s="136" t="s">
        <v>824</v>
      </c>
      <c r="D395" s="136" t="s">
        <v>164</v>
      </c>
      <c r="E395" s="137" t="s">
        <v>825</v>
      </c>
      <c r="F395" s="138" t="s">
        <v>826</v>
      </c>
      <c r="G395" s="139" t="s">
        <v>378</v>
      </c>
      <c r="H395" s="140">
        <v>1</v>
      </c>
      <c r="I395" s="141"/>
      <c r="J395" s="142">
        <f>ROUND(I395*H395,2)</f>
        <v>0</v>
      </c>
      <c r="K395" s="138" t="s">
        <v>168</v>
      </c>
      <c r="L395" s="31"/>
      <c r="M395" s="143" t="s">
        <v>1</v>
      </c>
      <c r="N395" s="144" t="s">
        <v>42</v>
      </c>
      <c r="P395" s="145">
        <f>O395*H395</f>
        <v>0</v>
      </c>
      <c r="Q395" s="145">
        <v>0</v>
      </c>
      <c r="R395" s="145">
        <f>Q395*H395</f>
        <v>0</v>
      </c>
      <c r="S395" s="145">
        <v>0</v>
      </c>
      <c r="T395" s="146">
        <f>S395*H395</f>
        <v>0</v>
      </c>
      <c r="AR395" s="147" t="s">
        <v>238</v>
      </c>
      <c r="AT395" s="147" t="s">
        <v>164</v>
      </c>
      <c r="AU395" s="147" t="s">
        <v>85</v>
      </c>
      <c r="AY395" s="16" t="s">
        <v>161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6" t="s">
        <v>81</v>
      </c>
      <c r="BK395" s="148">
        <f>ROUND(I395*H395,2)</f>
        <v>0</v>
      </c>
      <c r="BL395" s="16" t="s">
        <v>238</v>
      </c>
      <c r="BM395" s="147" t="s">
        <v>827</v>
      </c>
    </row>
    <row r="396" spans="2:65" s="1" customFormat="1" ht="24.2" customHeight="1">
      <c r="B396" s="135"/>
      <c r="C396" s="164" t="s">
        <v>828</v>
      </c>
      <c r="D396" s="164" t="s">
        <v>175</v>
      </c>
      <c r="E396" s="165" t="s">
        <v>829</v>
      </c>
      <c r="F396" s="166" t="s">
        <v>830</v>
      </c>
      <c r="G396" s="167" t="s">
        <v>378</v>
      </c>
      <c r="H396" s="168">
        <v>1</v>
      </c>
      <c r="I396" s="169"/>
      <c r="J396" s="170">
        <f>ROUND(I396*H396,2)</f>
        <v>0</v>
      </c>
      <c r="K396" s="166" t="s">
        <v>1</v>
      </c>
      <c r="L396" s="171"/>
      <c r="M396" s="172" t="s">
        <v>1</v>
      </c>
      <c r="N396" s="173" t="s">
        <v>42</v>
      </c>
      <c r="P396" s="145">
        <f>O396*H396</f>
        <v>0</v>
      </c>
      <c r="Q396" s="145">
        <v>0.0407</v>
      </c>
      <c r="R396" s="145">
        <f>Q396*H396</f>
        <v>0.0407</v>
      </c>
      <c r="S396" s="145">
        <v>0</v>
      </c>
      <c r="T396" s="146">
        <f>S396*H396</f>
        <v>0</v>
      </c>
      <c r="AR396" s="147" t="s">
        <v>327</v>
      </c>
      <c r="AT396" s="147" t="s">
        <v>175</v>
      </c>
      <c r="AU396" s="147" t="s">
        <v>85</v>
      </c>
      <c r="AY396" s="16" t="s">
        <v>161</v>
      </c>
      <c r="BE396" s="148">
        <f>IF(N396="základní",J396,0)</f>
        <v>0</v>
      </c>
      <c r="BF396" s="148">
        <f>IF(N396="snížená",J396,0)</f>
        <v>0</v>
      </c>
      <c r="BG396" s="148">
        <f>IF(N396="zákl. přenesená",J396,0)</f>
        <v>0</v>
      </c>
      <c r="BH396" s="148">
        <f>IF(N396="sníž. přenesená",J396,0)</f>
        <v>0</v>
      </c>
      <c r="BI396" s="148">
        <f>IF(N396="nulová",J396,0)</f>
        <v>0</v>
      </c>
      <c r="BJ396" s="16" t="s">
        <v>81</v>
      </c>
      <c r="BK396" s="148">
        <f>ROUND(I396*H396,2)</f>
        <v>0</v>
      </c>
      <c r="BL396" s="16" t="s">
        <v>238</v>
      </c>
      <c r="BM396" s="147" t="s">
        <v>831</v>
      </c>
    </row>
    <row r="397" spans="2:65" s="1" customFormat="1" ht="16.5" customHeight="1">
      <c r="B397" s="135"/>
      <c r="C397" s="136" t="s">
        <v>832</v>
      </c>
      <c r="D397" s="136" t="s">
        <v>164</v>
      </c>
      <c r="E397" s="137" t="s">
        <v>833</v>
      </c>
      <c r="F397" s="138" t="s">
        <v>834</v>
      </c>
      <c r="G397" s="139" t="s">
        <v>316</v>
      </c>
      <c r="H397" s="140">
        <v>7</v>
      </c>
      <c r="I397" s="141"/>
      <c r="J397" s="142">
        <f>ROUND(I397*H397,2)</f>
        <v>0</v>
      </c>
      <c r="K397" s="138" t="s">
        <v>1</v>
      </c>
      <c r="L397" s="31"/>
      <c r="M397" s="143" t="s">
        <v>1</v>
      </c>
      <c r="N397" s="144" t="s">
        <v>42</v>
      </c>
      <c r="P397" s="145">
        <f>O397*H397</f>
        <v>0</v>
      </c>
      <c r="Q397" s="145">
        <v>0.00058</v>
      </c>
      <c r="R397" s="145">
        <f>Q397*H397</f>
        <v>0.00406</v>
      </c>
      <c r="S397" s="145">
        <v>0</v>
      </c>
      <c r="T397" s="146">
        <f>S397*H397</f>
        <v>0</v>
      </c>
      <c r="AR397" s="147" t="s">
        <v>238</v>
      </c>
      <c r="AT397" s="147" t="s">
        <v>164</v>
      </c>
      <c r="AU397" s="147" t="s">
        <v>85</v>
      </c>
      <c r="AY397" s="16" t="s">
        <v>161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6" t="s">
        <v>81</v>
      </c>
      <c r="BK397" s="148">
        <f>ROUND(I397*H397,2)</f>
        <v>0</v>
      </c>
      <c r="BL397" s="16" t="s">
        <v>238</v>
      </c>
      <c r="BM397" s="147" t="s">
        <v>835</v>
      </c>
    </row>
    <row r="398" spans="2:65" s="1" customFormat="1" ht="21.75" customHeight="1">
      <c r="B398" s="135"/>
      <c r="C398" s="136" t="s">
        <v>836</v>
      </c>
      <c r="D398" s="136" t="s">
        <v>164</v>
      </c>
      <c r="E398" s="137" t="s">
        <v>837</v>
      </c>
      <c r="F398" s="138" t="s">
        <v>838</v>
      </c>
      <c r="G398" s="139" t="s">
        <v>316</v>
      </c>
      <c r="H398" s="140">
        <v>9</v>
      </c>
      <c r="I398" s="141"/>
      <c r="J398" s="142">
        <f>ROUND(I398*H398,2)</f>
        <v>0</v>
      </c>
      <c r="K398" s="138" t="s">
        <v>1</v>
      </c>
      <c r="L398" s="31"/>
      <c r="M398" s="143" t="s">
        <v>1</v>
      </c>
      <c r="N398" s="144" t="s">
        <v>42</v>
      </c>
      <c r="P398" s="145">
        <f>O398*H398</f>
        <v>0</v>
      </c>
      <c r="Q398" s="145">
        <v>0.0007</v>
      </c>
      <c r="R398" s="145">
        <f>Q398*H398</f>
        <v>0.0063</v>
      </c>
      <c r="S398" s="145">
        <v>0</v>
      </c>
      <c r="T398" s="146">
        <f>S398*H398</f>
        <v>0</v>
      </c>
      <c r="AR398" s="147" t="s">
        <v>238</v>
      </c>
      <c r="AT398" s="147" t="s">
        <v>164</v>
      </c>
      <c r="AU398" s="147" t="s">
        <v>85</v>
      </c>
      <c r="AY398" s="16" t="s">
        <v>161</v>
      </c>
      <c r="BE398" s="148">
        <f>IF(N398="základní",J398,0)</f>
        <v>0</v>
      </c>
      <c r="BF398" s="148">
        <f>IF(N398="snížená",J398,0)</f>
        <v>0</v>
      </c>
      <c r="BG398" s="148">
        <f>IF(N398="zákl. přenesená",J398,0)</f>
        <v>0</v>
      </c>
      <c r="BH398" s="148">
        <f>IF(N398="sníž. přenesená",J398,0)</f>
        <v>0</v>
      </c>
      <c r="BI398" s="148">
        <f>IF(N398="nulová",J398,0)</f>
        <v>0</v>
      </c>
      <c r="BJ398" s="16" t="s">
        <v>81</v>
      </c>
      <c r="BK398" s="148">
        <f>ROUND(I398*H398,2)</f>
        <v>0</v>
      </c>
      <c r="BL398" s="16" t="s">
        <v>238</v>
      </c>
      <c r="BM398" s="147" t="s">
        <v>839</v>
      </c>
    </row>
    <row r="399" spans="2:65" s="1" customFormat="1" ht="21.75" customHeight="1">
      <c r="B399" s="135"/>
      <c r="C399" s="136" t="s">
        <v>840</v>
      </c>
      <c r="D399" s="136" t="s">
        <v>164</v>
      </c>
      <c r="E399" s="137" t="s">
        <v>841</v>
      </c>
      <c r="F399" s="138" t="s">
        <v>842</v>
      </c>
      <c r="G399" s="139" t="s">
        <v>316</v>
      </c>
      <c r="H399" s="140">
        <v>3</v>
      </c>
      <c r="I399" s="141"/>
      <c r="J399" s="142">
        <f>ROUND(I399*H399,2)</f>
        <v>0</v>
      </c>
      <c r="K399" s="138" t="s">
        <v>1</v>
      </c>
      <c r="L399" s="31"/>
      <c r="M399" s="143" t="s">
        <v>1</v>
      </c>
      <c r="N399" s="144" t="s">
        <v>42</v>
      </c>
      <c r="P399" s="145">
        <f>O399*H399</f>
        <v>0</v>
      </c>
      <c r="Q399" s="145">
        <v>0.00083</v>
      </c>
      <c r="R399" s="145">
        <f>Q399*H399</f>
        <v>0.00249</v>
      </c>
      <c r="S399" s="145">
        <v>0</v>
      </c>
      <c r="T399" s="146">
        <f>S399*H399</f>
        <v>0</v>
      </c>
      <c r="AR399" s="147" t="s">
        <v>238</v>
      </c>
      <c r="AT399" s="147" t="s">
        <v>164</v>
      </c>
      <c r="AU399" s="147" t="s">
        <v>85</v>
      </c>
      <c r="AY399" s="16" t="s">
        <v>161</v>
      </c>
      <c r="BE399" s="148">
        <f>IF(N399="základní",J399,0)</f>
        <v>0</v>
      </c>
      <c r="BF399" s="148">
        <f>IF(N399="snížená",J399,0)</f>
        <v>0</v>
      </c>
      <c r="BG399" s="148">
        <f>IF(N399="zákl. přenesená",J399,0)</f>
        <v>0</v>
      </c>
      <c r="BH399" s="148">
        <f>IF(N399="sníž. přenesená",J399,0)</f>
        <v>0</v>
      </c>
      <c r="BI399" s="148">
        <f>IF(N399="nulová",J399,0)</f>
        <v>0</v>
      </c>
      <c r="BJ399" s="16" t="s">
        <v>81</v>
      </c>
      <c r="BK399" s="148">
        <f>ROUND(I399*H399,2)</f>
        <v>0</v>
      </c>
      <c r="BL399" s="16" t="s">
        <v>238</v>
      </c>
      <c r="BM399" s="147" t="s">
        <v>843</v>
      </c>
    </row>
    <row r="400" spans="2:65" s="1" customFormat="1" ht="21.75" customHeight="1">
      <c r="B400" s="135"/>
      <c r="C400" s="136" t="s">
        <v>844</v>
      </c>
      <c r="D400" s="136" t="s">
        <v>164</v>
      </c>
      <c r="E400" s="137" t="s">
        <v>845</v>
      </c>
      <c r="F400" s="138" t="s">
        <v>846</v>
      </c>
      <c r="G400" s="139" t="s">
        <v>316</v>
      </c>
      <c r="H400" s="140">
        <v>1.5</v>
      </c>
      <c r="I400" s="141"/>
      <c r="J400" s="142">
        <f>ROUND(I400*H400,2)</f>
        <v>0</v>
      </c>
      <c r="K400" s="138" t="s">
        <v>1</v>
      </c>
      <c r="L400" s="31"/>
      <c r="M400" s="143" t="s">
        <v>1</v>
      </c>
      <c r="N400" s="144" t="s">
        <v>42</v>
      </c>
      <c r="P400" s="145">
        <f>O400*H400</f>
        <v>0</v>
      </c>
      <c r="Q400" s="145">
        <v>0.00095</v>
      </c>
      <c r="R400" s="145">
        <f>Q400*H400</f>
        <v>0.001425</v>
      </c>
      <c r="S400" s="145">
        <v>0</v>
      </c>
      <c r="T400" s="146">
        <f>S400*H400</f>
        <v>0</v>
      </c>
      <c r="AR400" s="147" t="s">
        <v>238</v>
      </c>
      <c r="AT400" s="147" t="s">
        <v>164</v>
      </c>
      <c r="AU400" s="147" t="s">
        <v>85</v>
      </c>
      <c r="AY400" s="16" t="s">
        <v>161</v>
      </c>
      <c r="BE400" s="148">
        <f>IF(N400="základní",J400,0)</f>
        <v>0</v>
      </c>
      <c r="BF400" s="148">
        <f>IF(N400="snížená",J400,0)</f>
        <v>0</v>
      </c>
      <c r="BG400" s="148">
        <f>IF(N400="zákl. přenesená",J400,0)</f>
        <v>0</v>
      </c>
      <c r="BH400" s="148">
        <f>IF(N400="sníž. přenesená",J400,0)</f>
        <v>0</v>
      </c>
      <c r="BI400" s="148">
        <f>IF(N400="nulová",J400,0)</f>
        <v>0</v>
      </c>
      <c r="BJ400" s="16" t="s">
        <v>81</v>
      </c>
      <c r="BK400" s="148">
        <f>ROUND(I400*H400,2)</f>
        <v>0</v>
      </c>
      <c r="BL400" s="16" t="s">
        <v>238</v>
      </c>
      <c r="BM400" s="147" t="s">
        <v>847</v>
      </c>
    </row>
    <row r="401" spans="2:65" s="1" customFormat="1" ht="24.2" customHeight="1">
      <c r="B401" s="135"/>
      <c r="C401" s="136" t="s">
        <v>848</v>
      </c>
      <c r="D401" s="136" t="s">
        <v>164</v>
      </c>
      <c r="E401" s="137" t="s">
        <v>849</v>
      </c>
      <c r="F401" s="138" t="s">
        <v>850</v>
      </c>
      <c r="G401" s="139" t="s">
        <v>167</v>
      </c>
      <c r="H401" s="140">
        <v>0.366</v>
      </c>
      <c r="I401" s="141"/>
      <c r="J401" s="142">
        <f>ROUND(I401*H401,2)</f>
        <v>0</v>
      </c>
      <c r="K401" s="138" t="s">
        <v>168</v>
      </c>
      <c r="L401" s="31"/>
      <c r="M401" s="143" t="s">
        <v>1</v>
      </c>
      <c r="N401" s="144" t="s">
        <v>42</v>
      </c>
      <c r="P401" s="145">
        <f>O401*H401</f>
        <v>0</v>
      </c>
      <c r="Q401" s="145">
        <v>0</v>
      </c>
      <c r="R401" s="145">
        <f>Q401*H401</f>
        <v>0</v>
      </c>
      <c r="S401" s="145">
        <v>0</v>
      </c>
      <c r="T401" s="146">
        <f>S401*H401</f>
        <v>0</v>
      </c>
      <c r="AR401" s="147" t="s">
        <v>238</v>
      </c>
      <c r="AT401" s="147" t="s">
        <v>164</v>
      </c>
      <c r="AU401" s="147" t="s">
        <v>85</v>
      </c>
      <c r="AY401" s="16" t="s">
        <v>161</v>
      </c>
      <c r="BE401" s="148">
        <f>IF(N401="základní",J401,0)</f>
        <v>0</v>
      </c>
      <c r="BF401" s="148">
        <f>IF(N401="snížená",J401,0)</f>
        <v>0</v>
      </c>
      <c r="BG401" s="148">
        <f>IF(N401="zákl. přenesená",J401,0)</f>
        <v>0</v>
      </c>
      <c r="BH401" s="148">
        <f>IF(N401="sníž. přenesená",J401,0)</f>
        <v>0</v>
      </c>
      <c r="BI401" s="148">
        <f>IF(N401="nulová",J401,0)</f>
        <v>0</v>
      </c>
      <c r="BJ401" s="16" t="s">
        <v>81</v>
      </c>
      <c r="BK401" s="148">
        <f>ROUND(I401*H401,2)</f>
        <v>0</v>
      </c>
      <c r="BL401" s="16" t="s">
        <v>238</v>
      </c>
      <c r="BM401" s="147" t="s">
        <v>851</v>
      </c>
    </row>
    <row r="402" spans="2:65" s="1" customFormat="1" ht="33" customHeight="1">
      <c r="B402" s="135"/>
      <c r="C402" s="136" t="s">
        <v>852</v>
      </c>
      <c r="D402" s="136" t="s">
        <v>164</v>
      </c>
      <c r="E402" s="137" t="s">
        <v>853</v>
      </c>
      <c r="F402" s="138" t="s">
        <v>854</v>
      </c>
      <c r="G402" s="139" t="s">
        <v>167</v>
      </c>
      <c r="H402" s="140">
        <v>0.366</v>
      </c>
      <c r="I402" s="141"/>
      <c r="J402" s="142">
        <f>ROUND(I402*H402,2)</f>
        <v>0</v>
      </c>
      <c r="K402" s="138" t="s">
        <v>168</v>
      </c>
      <c r="L402" s="31"/>
      <c r="M402" s="143" t="s">
        <v>1</v>
      </c>
      <c r="N402" s="144" t="s">
        <v>42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238</v>
      </c>
      <c r="AT402" s="147" t="s">
        <v>164</v>
      </c>
      <c r="AU402" s="147" t="s">
        <v>85</v>
      </c>
      <c r="AY402" s="16" t="s">
        <v>161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6" t="s">
        <v>81</v>
      </c>
      <c r="BK402" s="148">
        <f>ROUND(I402*H402,2)</f>
        <v>0</v>
      </c>
      <c r="BL402" s="16" t="s">
        <v>238</v>
      </c>
      <c r="BM402" s="147" t="s">
        <v>855</v>
      </c>
    </row>
    <row r="403" spans="2:63" s="11" customFormat="1" ht="22.9" customHeight="1">
      <c r="B403" s="123"/>
      <c r="D403" s="124" t="s">
        <v>76</v>
      </c>
      <c r="E403" s="133" t="s">
        <v>856</v>
      </c>
      <c r="F403" s="133" t="s">
        <v>857</v>
      </c>
      <c r="I403" s="126"/>
      <c r="J403" s="134">
        <f>BK403</f>
        <v>0</v>
      </c>
      <c r="L403" s="123"/>
      <c r="M403" s="128"/>
      <c r="P403" s="129">
        <f>SUM(P404:P406)</f>
        <v>0</v>
      </c>
      <c r="R403" s="129">
        <f>SUM(R404:R406)</f>
        <v>1.455075</v>
      </c>
      <c r="T403" s="130">
        <f>SUM(T404:T406)</f>
        <v>0</v>
      </c>
      <c r="AR403" s="124" t="s">
        <v>85</v>
      </c>
      <c r="AT403" s="131" t="s">
        <v>76</v>
      </c>
      <c r="AU403" s="131" t="s">
        <v>81</v>
      </c>
      <c r="AY403" s="124" t="s">
        <v>161</v>
      </c>
      <c r="BK403" s="132">
        <f>SUM(BK404:BK406)</f>
        <v>0</v>
      </c>
    </row>
    <row r="404" spans="2:65" s="1" customFormat="1" ht="24.2" customHeight="1">
      <c r="B404" s="135"/>
      <c r="C404" s="136" t="s">
        <v>858</v>
      </c>
      <c r="D404" s="136" t="s">
        <v>164</v>
      </c>
      <c r="E404" s="137" t="s">
        <v>859</v>
      </c>
      <c r="F404" s="138" t="s">
        <v>860</v>
      </c>
      <c r="G404" s="139" t="s">
        <v>190</v>
      </c>
      <c r="H404" s="140">
        <v>14.5</v>
      </c>
      <c r="I404" s="141"/>
      <c r="J404" s="142">
        <f>ROUND(I404*H404,2)</f>
        <v>0</v>
      </c>
      <c r="K404" s="138" t="s">
        <v>168</v>
      </c>
      <c r="L404" s="31"/>
      <c r="M404" s="143" t="s">
        <v>1</v>
      </c>
      <c r="N404" s="144" t="s">
        <v>42</v>
      </c>
      <c r="P404" s="145">
        <f>O404*H404</f>
        <v>0</v>
      </c>
      <c r="Q404" s="145">
        <v>0.10035</v>
      </c>
      <c r="R404" s="145">
        <f>Q404*H404</f>
        <v>1.455075</v>
      </c>
      <c r="S404" s="145">
        <v>0</v>
      </c>
      <c r="T404" s="146">
        <f>S404*H404</f>
        <v>0</v>
      </c>
      <c r="AR404" s="147" t="s">
        <v>238</v>
      </c>
      <c r="AT404" s="147" t="s">
        <v>164</v>
      </c>
      <c r="AU404" s="147" t="s">
        <v>85</v>
      </c>
      <c r="AY404" s="16" t="s">
        <v>161</v>
      </c>
      <c r="BE404" s="148">
        <f>IF(N404="základní",J404,0)</f>
        <v>0</v>
      </c>
      <c r="BF404" s="148">
        <f>IF(N404="snížená",J404,0)</f>
        <v>0</v>
      </c>
      <c r="BG404" s="148">
        <f>IF(N404="zákl. přenesená",J404,0)</f>
        <v>0</v>
      </c>
      <c r="BH404" s="148">
        <f>IF(N404="sníž. přenesená",J404,0)</f>
        <v>0</v>
      </c>
      <c r="BI404" s="148">
        <f>IF(N404="nulová",J404,0)</f>
        <v>0</v>
      </c>
      <c r="BJ404" s="16" t="s">
        <v>81</v>
      </c>
      <c r="BK404" s="148">
        <f>ROUND(I404*H404,2)</f>
        <v>0</v>
      </c>
      <c r="BL404" s="16" t="s">
        <v>238</v>
      </c>
      <c r="BM404" s="147" t="s">
        <v>861</v>
      </c>
    </row>
    <row r="405" spans="2:65" s="1" customFormat="1" ht="24.2" customHeight="1">
      <c r="B405" s="135"/>
      <c r="C405" s="136" t="s">
        <v>862</v>
      </c>
      <c r="D405" s="136" t="s">
        <v>164</v>
      </c>
      <c r="E405" s="137" t="s">
        <v>863</v>
      </c>
      <c r="F405" s="138" t="s">
        <v>864</v>
      </c>
      <c r="G405" s="139" t="s">
        <v>167</v>
      </c>
      <c r="H405" s="140">
        <v>1.455</v>
      </c>
      <c r="I405" s="141"/>
      <c r="J405" s="142">
        <f>ROUND(I405*H405,2)</f>
        <v>0</v>
      </c>
      <c r="K405" s="138" t="s">
        <v>168</v>
      </c>
      <c r="L405" s="31"/>
      <c r="M405" s="143" t="s">
        <v>1</v>
      </c>
      <c r="N405" s="144" t="s">
        <v>42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238</v>
      </c>
      <c r="AT405" s="147" t="s">
        <v>164</v>
      </c>
      <c r="AU405" s="147" t="s">
        <v>85</v>
      </c>
      <c r="AY405" s="16" t="s">
        <v>161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6" t="s">
        <v>81</v>
      </c>
      <c r="BK405" s="148">
        <f>ROUND(I405*H405,2)</f>
        <v>0</v>
      </c>
      <c r="BL405" s="16" t="s">
        <v>238</v>
      </c>
      <c r="BM405" s="147" t="s">
        <v>865</v>
      </c>
    </row>
    <row r="406" spans="2:65" s="1" customFormat="1" ht="33" customHeight="1">
      <c r="B406" s="135"/>
      <c r="C406" s="136" t="s">
        <v>866</v>
      </c>
      <c r="D406" s="136" t="s">
        <v>164</v>
      </c>
      <c r="E406" s="137" t="s">
        <v>867</v>
      </c>
      <c r="F406" s="138" t="s">
        <v>868</v>
      </c>
      <c r="G406" s="139" t="s">
        <v>167</v>
      </c>
      <c r="H406" s="140">
        <v>1.455</v>
      </c>
      <c r="I406" s="141"/>
      <c r="J406" s="142">
        <f>ROUND(I406*H406,2)</f>
        <v>0</v>
      </c>
      <c r="K406" s="138" t="s">
        <v>168</v>
      </c>
      <c r="L406" s="31"/>
      <c r="M406" s="143" t="s">
        <v>1</v>
      </c>
      <c r="N406" s="144" t="s">
        <v>42</v>
      </c>
      <c r="P406" s="145">
        <f>O406*H406</f>
        <v>0</v>
      </c>
      <c r="Q406" s="145">
        <v>0</v>
      </c>
      <c r="R406" s="145">
        <f>Q406*H406</f>
        <v>0</v>
      </c>
      <c r="S406" s="145">
        <v>0</v>
      </c>
      <c r="T406" s="146">
        <f>S406*H406</f>
        <v>0</v>
      </c>
      <c r="AR406" s="147" t="s">
        <v>238</v>
      </c>
      <c r="AT406" s="147" t="s">
        <v>164</v>
      </c>
      <c r="AU406" s="147" t="s">
        <v>85</v>
      </c>
      <c r="AY406" s="16" t="s">
        <v>161</v>
      </c>
      <c r="BE406" s="148">
        <f>IF(N406="základní",J406,0)</f>
        <v>0</v>
      </c>
      <c r="BF406" s="148">
        <f>IF(N406="snížená",J406,0)</f>
        <v>0</v>
      </c>
      <c r="BG406" s="148">
        <f>IF(N406="zákl. přenesená",J406,0)</f>
        <v>0</v>
      </c>
      <c r="BH406" s="148">
        <f>IF(N406="sníž. přenesená",J406,0)</f>
        <v>0</v>
      </c>
      <c r="BI406" s="148">
        <f>IF(N406="nulová",J406,0)</f>
        <v>0</v>
      </c>
      <c r="BJ406" s="16" t="s">
        <v>81</v>
      </c>
      <c r="BK406" s="148">
        <f>ROUND(I406*H406,2)</f>
        <v>0</v>
      </c>
      <c r="BL406" s="16" t="s">
        <v>238</v>
      </c>
      <c r="BM406" s="147" t="s">
        <v>869</v>
      </c>
    </row>
    <row r="407" spans="2:63" s="11" customFormat="1" ht="22.9" customHeight="1">
      <c r="B407" s="123"/>
      <c r="D407" s="124" t="s">
        <v>76</v>
      </c>
      <c r="E407" s="133" t="s">
        <v>870</v>
      </c>
      <c r="F407" s="133" t="s">
        <v>871</v>
      </c>
      <c r="I407" s="126"/>
      <c r="J407" s="134">
        <f>BK407</f>
        <v>0</v>
      </c>
      <c r="L407" s="123"/>
      <c r="M407" s="128"/>
      <c r="P407" s="129">
        <f>SUM(P408:P418)</f>
        <v>0</v>
      </c>
      <c r="R407" s="129">
        <f>SUM(R408:R418)</f>
        <v>0.29496</v>
      </c>
      <c r="T407" s="130">
        <f>SUM(T408:T418)</f>
        <v>0</v>
      </c>
      <c r="AR407" s="124" t="s">
        <v>85</v>
      </c>
      <c r="AT407" s="131" t="s">
        <v>76</v>
      </c>
      <c r="AU407" s="131" t="s">
        <v>81</v>
      </c>
      <c r="AY407" s="124" t="s">
        <v>161</v>
      </c>
      <c r="BK407" s="132">
        <f>SUM(BK408:BK418)</f>
        <v>0</v>
      </c>
    </row>
    <row r="408" spans="2:65" s="1" customFormat="1" ht="16.5" customHeight="1">
      <c r="B408" s="135"/>
      <c r="C408" s="136" t="s">
        <v>872</v>
      </c>
      <c r="D408" s="136" t="s">
        <v>164</v>
      </c>
      <c r="E408" s="137" t="s">
        <v>873</v>
      </c>
      <c r="F408" s="138" t="s">
        <v>874</v>
      </c>
      <c r="G408" s="139" t="s">
        <v>190</v>
      </c>
      <c r="H408" s="140">
        <v>19</v>
      </c>
      <c r="I408" s="141"/>
      <c r="J408" s="142">
        <f>ROUND(I408*H408,2)</f>
        <v>0</v>
      </c>
      <c r="K408" s="138" t="s">
        <v>168</v>
      </c>
      <c r="L408" s="31"/>
      <c r="M408" s="143" t="s">
        <v>1</v>
      </c>
      <c r="N408" s="144" t="s">
        <v>42</v>
      </c>
      <c r="P408" s="145">
        <f>O408*H408</f>
        <v>0</v>
      </c>
      <c r="Q408" s="145">
        <v>0.0001</v>
      </c>
      <c r="R408" s="145">
        <f>Q408*H408</f>
        <v>0.0019</v>
      </c>
      <c r="S408" s="145">
        <v>0</v>
      </c>
      <c r="T408" s="146">
        <f>S408*H408</f>
        <v>0</v>
      </c>
      <c r="AR408" s="147" t="s">
        <v>238</v>
      </c>
      <c r="AT408" s="147" t="s">
        <v>164</v>
      </c>
      <c r="AU408" s="147" t="s">
        <v>85</v>
      </c>
      <c r="AY408" s="16" t="s">
        <v>161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6" t="s">
        <v>81</v>
      </c>
      <c r="BK408" s="148">
        <f>ROUND(I408*H408,2)</f>
        <v>0</v>
      </c>
      <c r="BL408" s="16" t="s">
        <v>238</v>
      </c>
      <c r="BM408" s="147" t="s">
        <v>875</v>
      </c>
    </row>
    <row r="409" spans="2:65" s="1" customFormat="1" ht="21.75" customHeight="1">
      <c r="B409" s="135"/>
      <c r="C409" s="136" t="s">
        <v>876</v>
      </c>
      <c r="D409" s="136" t="s">
        <v>164</v>
      </c>
      <c r="E409" s="137" t="s">
        <v>877</v>
      </c>
      <c r="F409" s="138" t="s">
        <v>878</v>
      </c>
      <c r="G409" s="139" t="s">
        <v>190</v>
      </c>
      <c r="H409" s="140">
        <v>19</v>
      </c>
      <c r="I409" s="141"/>
      <c r="J409" s="142">
        <f>ROUND(I409*H409,2)</f>
        <v>0</v>
      </c>
      <c r="K409" s="138" t="s">
        <v>168</v>
      </c>
      <c r="L409" s="31"/>
      <c r="M409" s="143" t="s">
        <v>1</v>
      </c>
      <c r="N409" s="144" t="s">
        <v>42</v>
      </c>
      <c r="P409" s="145">
        <f>O409*H409</f>
        <v>0</v>
      </c>
      <c r="Q409" s="145">
        <v>0.01255</v>
      </c>
      <c r="R409" s="145">
        <f>Q409*H409</f>
        <v>0.23845</v>
      </c>
      <c r="S409" s="145">
        <v>0</v>
      </c>
      <c r="T409" s="146">
        <f>S409*H409</f>
        <v>0</v>
      </c>
      <c r="AR409" s="147" t="s">
        <v>238</v>
      </c>
      <c r="AT409" s="147" t="s">
        <v>164</v>
      </c>
      <c r="AU409" s="147" t="s">
        <v>85</v>
      </c>
      <c r="AY409" s="16" t="s">
        <v>161</v>
      </c>
      <c r="BE409" s="148">
        <f>IF(N409="základní",J409,0)</f>
        <v>0</v>
      </c>
      <c r="BF409" s="148">
        <f>IF(N409="snížená",J409,0)</f>
        <v>0</v>
      </c>
      <c r="BG409" s="148">
        <f>IF(N409="zákl. přenesená",J409,0)</f>
        <v>0</v>
      </c>
      <c r="BH409" s="148">
        <f>IF(N409="sníž. přenesená",J409,0)</f>
        <v>0</v>
      </c>
      <c r="BI409" s="148">
        <f>IF(N409="nulová",J409,0)</f>
        <v>0</v>
      </c>
      <c r="BJ409" s="16" t="s">
        <v>81</v>
      </c>
      <c r="BK409" s="148">
        <f>ROUND(I409*H409,2)</f>
        <v>0</v>
      </c>
      <c r="BL409" s="16" t="s">
        <v>238</v>
      </c>
      <c r="BM409" s="147" t="s">
        <v>879</v>
      </c>
    </row>
    <row r="410" spans="2:65" s="1" customFormat="1" ht="33" customHeight="1">
      <c r="B410" s="135"/>
      <c r="C410" s="136" t="s">
        <v>880</v>
      </c>
      <c r="D410" s="136" t="s">
        <v>164</v>
      </c>
      <c r="E410" s="137" t="s">
        <v>881</v>
      </c>
      <c r="F410" s="138" t="s">
        <v>882</v>
      </c>
      <c r="G410" s="139" t="s">
        <v>378</v>
      </c>
      <c r="H410" s="140">
        <v>1</v>
      </c>
      <c r="I410" s="141"/>
      <c r="J410" s="142">
        <f>ROUND(I410*H410,2)</f>
        <v>0</v>
      </c>
      <c r="K410" s="138" t="s">
        <v>168</v>
      </c>
      <c r="L410" s="31"/>
      <c r="M410" s="143" t="s">
        <v>1</v>
      </c>
      <c r="N410" s="144" t="s">
        <v>42</v>
      </c>
      <c r="P410" s="145">
        <f>O410*H410</f>
        <v>0</v>
      </c>
      <c r="Q410" s="145">
        <v>3E-05</v>
      </c>
      <c r="R410" s="145">
        <f>Q410*H410</f>
        <v>3E-05</v>
      </c>
      <c r="S410" s="145">
        <v>0</v>
      </c>
      <c r="T410" s="146">
        <f>S410*H410</f>
        <v>0</v>
      </c>
      <c r="AR410" s="147" t="s">
        <v>238</v>
      </c>
      <c r="AT410" s="147" t="s">
        <v>164</v>
      </c>
      <c r="AU410" s="147" t="s">
        <v>85</v>
      </c>
      <c r="AY410" s="16" t="s">
        <v>161</v>
      </c>
      <c r="BE410" s="148">
        <f>IF(N410="základní",J410,0)</f>
        <v>0</v>
      </c>
      <c r="BF410" s="148">
        <f>IF(N410="snížená",J410,0)</f>
        <v>0</v>
      </c>
      <c r="BG410" s="148">
        <f>IF(N410="zákl. přenesená",J410,0)</f>
        <v>0</v>
      </c>
      <c r="BH410" s="148">
        <f>IF(N410="sníž. přenesená",J410,0)</f>
        <v>0</v>
      </c>
      <c r="BI410" s="148">
        <f>IF(N410="nulová",J410,0)</f>
        <v>0</v>
      </c>
      <c r="BJ410" s="16" t="s">
        <v>81</v>
      </c>
      <c r="BK410" s="148">
        <f>ROUND(I410*H410,2)</f>
        <v>0</v>
      </c>
      <c r="BL410" s="16" t="s">
        <v>238</v>
      </c>
      <c r="BM410" s="147" t="s">
        <v>883</v>
      </c>
    </row>
    <row r="411" spans="2:65" s="1" customFormat="1" ht="24.2" customHeight="1">
      <c r="B411" s="135"/>
      <c r="C411" s="164" t="s">
        <v>884</v>
      </c>
      <c r="D411" s="164" t="s">
        <v>175</v>
      </c>
      <c r="E411" s="165" t="s">
        <v>885</v>
      </c>
      <c r="F411" s="166" t="s">
        <v>886</v>
      </c>
      <c r="G411" s="167" t="s">
        <v>378</v>
      </c>
      <c r="H411" s="168">
        <v>1</v>
      </c>
      <c r="I411" s="169"/>
      <c r="J411" s="170">
        <f>ROUND(I411*H411,2)</f>
        <v>0</v>
      </c>
      <c r="K411" s="166" t="s">
        <v>168</v>
      </c>
      <c r="L411" s="171"/>
      <c r="M411" s="172" t="s">
        <v>1</v>
      </c>
      <c r="N411" s="173" t="s">
        <v>42</v>
      </c>
      <c r="P411" s="145">
        <f>O411*H411</f>
        <v>0</v>
      </c>
      <c r="Q411" s="145">
        <v>0.0032</v>
      </c>
      <c r="R411" s="145">
        <f>Q411*H411</f>
        <v>0.0032</v>
      </c>
      <c r="S411" s="145">
        <v>0</v>
      </c>
      <c r="T411" s="146">
        <f>S411*H411</f>
        <v>0</v>
      </c>
      <c r="AR411" s="147" t="s">
        <v>327</v>
      </c>
      <c r="AT411" s="147" t="s">
        <v>175</v>
      </c>
      <c r="AU411" s="147" t="s">
        <v>85</v>
      </c>
      <c r="AY411" s="16" t="s">
        <v>161</v>
      </c>
      <c r="BE411" s="148">
        <f>IF(N411="základní",J411,0)</f>
        <v>0</v>
      </c>
      <c r="BF411" s="148">
        <f>IF(N411="snížená",J411,0)</f>
        <v>0</v>
      </c>
      <c r="BG411" s="148">
        <f>IF(N411="zákl. přenesená",J411,0)</f>
        <v>0</v>
      </c>
      <c r="BH411" s="148">
        <f>IF(N411="sníž. přenesená",J411,0)</f>
        <v>0</v>
      </c>
      <c r="BI411" s="148">
        <f>IF(N411="nulová",J411,0)</f>
        <v>0</v>
      </c>
      <c r="BJ411" s="16" t="s">
        <v>81</v>
      </c>
      <c r="BK411" s="148">
        <f>ROUND(I411*H411,2)</f>
        <v>0</v>
      </c>
      <c r="BL411" s="16" t="s">
        <v>238</v>
      </c>
      <c r="BM411" s="147" t="s">
        <v>887</v>
      </c>
    </row>
    <row r="412" spans="2:65" s="1" customFormat="1" ht="33" customHeight="1">
      <c r="B412" s="135"/>
      <c r="C412" s="136" t="s">
        <v>888</v>
      </c>
      <c r="D412" s="136" t="s">
        <v>164</v>
      </c>
      <c r="E412" s="137" t="s">
        <v>889</v>
      </c>
      <c r="F412" s="138" t="s">
        <v>890</v>
      </c>
      <c r="G412" s="139" t="s">
        <v>378</v>
      </c>
      <c r="H412" s="140">
        <v>2</v>
      </c>
      <c r="I412" s="141"/>
      <c r="J412" s="142">
        <f>ROUND(I412*H412,2)</f>
        <v>0</v>
      </c>
      <c r="K412" s="138" t="s">
        <v>168</v>
      </c>
      <c r="L412" s="31"/>
      <c r="M412" s="143" t="s">
        <v>1</v>
      </c>
      <c r="N412" s="144" t="s">
        <v>42</v>
      </c>
      <c r="P412" s="145">
        <f>O412*H412</f>
        <v>0</v>
      </c>
      <c r="Q412" s="145">
        <v>3E-05</v>
      </c>
      <c r="R412" s="145">
        <f>Q412*H412</f>
        <v>6E-05</v>
      </c>
      <c r="S412" s="145">
        <v>0</v>
      </c>
      <c r="T412" s="146">
        <f>S412*H412</f>
        <v>0</v>
      </c>
      <c r="AR412" s="147" t="s">
        <v>238</v>
      </c>
      <c r="AT412" s="147" t="s">
        <v>164</v>
      </c>
      <c r="AU412" s="147" t="s">
        <v>85</v>
      </c>
      <c r="AY412" s="16" t="s">
        <v>161</v>
      </c>
      <c r="BE412" s="148">
        <f>IF(N412="základní",J412,0)</f>
        <v>0</v>
      </c>
      <c r="BF412" s="148">
        <f>IF(N412="snížená",J412,0)</f>
        <v>0</v>
      </c>
      <c r="BG412" s="148">
        <f>IF(N412="zákl. přenesená",J412,0)</f>
        <v>0</v>
      </c>
      <c r="BH412" s="148">
        <f>IF(N412="sníž. přenesená",J412,0)</f>
        <v>0</v>
      </c>
      <c r="BI412" s="148">
        <f>IF(N412="nulová",J412,0)</f>
        <v>0</v>
      </c>
      <c r="BJ412" s="16" t="s">
        <v>81</v>
      </c>
      <c r="BK412" s="148">
        <f>ROUND(I412*H412,2)</f>
        <v>0</v>
      </c>
      <c r="BL412" s="16" t="s">
        <v>238</v>
      </c>
      <c r="BM412" s="147" t="s">
        <v>891</v>
      </c>
    </row>
    <row r="413" spans="2:65" s="1" customFormat="1" ht="24.2" customHeight="1">
      <c r="B413" s="135"/>
      <c r="C413" s="164" t="s">
        <v>892</v>
      </c>
      <c r="D413" s="164" t="s">
        <v>175</v>
      </c>
      <c r="E413" s="165" t="s">
        <v>893</v>
      </c>
      <c r="F413" s="166" t="s">
        <v>894</v>
      </c>
      <c r="G413" s="167" t="s">
        <v>378</v>
      </c>
      <c r="H413" s="168">
        <v>2</v>
      </c>
      <c r="I413" s="169"/>
      <c r="J413" s="170">
        <f>ROUND(I413*H413,2)</f>
        <v>0</v>
      </c>
      <c r="K413" s="166" t="s">
        <v>168</v>
      </c>
      <c r="L413" s="171"/>
      <c r="M413" s="172" t="s">
        <v>1</v>
      </c>
      <c r="N413" s="173" t="s">
        <v>42</v>
      </c>
      <c r="P413" s="145">
        <f>O413*H413</f>
        <v>0</v>
      </c>
      <c r="Q413" s="145">
        <v>0.0012</v>
      </c>
      <c r="R413" s="145">
        <f>Q413*H413</f>
        <v>0.0024</v>
      </c>
      <c r="S413" s="145">
        <v>0</v>
      </c>
      <c r="T413" s="146">
        <f>S413*H413</f>
        <v>0</v>
      </c>
      <c r="AR413" s="147" t="s">
        <v>327</v>
      </c>
      <c r="AT413" s="147" t="s">
        <v>175</v>
      </c>
      <c r="AU413" s="147" t="s">
        <v>85</v>
      </c>
      <c r="AY413" s="16" t="s">
        <v>161</v>
      </c>
      <c r="BE413" s="148">
        <f>IF(N413="základní",J413,0)</f>
        <v>0</v>
      </c>
      <c r="BF413" s="148">
        <f>IF(N413="snížená",J413,0)</f>
        <v>0</v>
      </c>
      <c r="BG413" s="148">
        <f>IF(N413="zákl. přenesená",J413,0)</f>
        <v>0</v>
      </c>
      <c r="BH413" s="148">
        <f>IF(N413="sníž. přenesená",J413,0)</f>
        <v>0</v>
      </c>
      <c r="BI413" s="148">
        <f>IF(N413="nulová",J413,0)</f>
        <v>0</v>
      </c>
      <c r="BJ413" s="16" t="s">
        <v>81</v>
      </c>
      <c r="BK413" s="148">
        <f>ROUND(I413*H413,2)</f>
        <v>0</v>
      </c>
      <c r="BL413" s="16" t="s">
        <v>238</v>
      </c>
      <c r="BM413" s="147" t="s">
        <v>895</v>
      </c>
    </row>
    <row r="414" spans="2:65" s="1" customFormat="1" ht="21.75" customHeight="1">
      <c r="B414" s="135"/>
      <c r="C414" s="136" t="s">
        <v>896</v>
      </c>
      <c r="D414" s="136" t="s">
        <v>164</v>
      </c>
      <c r="E414" s="137" t="s">
        <v>897</v>
      </c>
      <c r="F414" s="138" t="s">
        <v>898</v>
      </c>
      <c r="G414" s="139" t="s">
        <v>378</v>
      </c>
      <c r="H414" s="140">
        <v>4</v>
      </c>
      <c r="I414" s="141"/>
      <c r="J414" s="142">
        <f>ROUND(I414*H414,2)</f>
        <v>0</v>
      </c>
      <c r="K414" s="138" t="s">
        <v>168</v>
      </c>
      <c r="L414" s="31"/>
      <c r="M414" s="143" t="s">
        <v>1</v>
      </c>
      <c r="N414" s="144" t="s">
        <v>42</v>
      </c>
      <c r="P414" s="145">
        <f>O414*H414</f>
        <v>0</v>
      </c>
      <c r="Q414" s="145">
        <v>0.00022</v>
      </c>
      <c r="R414" s="145">
        <f>Q414*H414</f>
        <v>0.00088</v>
      </c>
      <c r="S414" s="145">
        <v>0</v>
      </c>
      <c r="T414" s="146">
        <f>S414*H414</f>
        <v>0</v>
      </c>
      <c r="AR414" s="147" t="s">
        <v>238</v>
      </c>
      <c r="AT414" s="147" t="s">
        <v>164</v>
      </c>
      <c r="AU414" s="147" t="s">
        <v>85</v>
      </c>
      <c r="AY414" s="16" t="s">
        <v>161</v>
      </c>
      <c r="BE414" s="148">
        <f>IF(N414="základní",J414,0)</f>
        <v>0</v>
      </c>
      <c r="BF414" s="148">
        <f>IF(N414="snížená",J414,0)</f>
        <v>0</v>
      </c>
      <c r="BG414" s="148">
        <f>IF(N414="zákl. přenesená",J414,0)</f>
        <v>0</v>
      </c>
      <c r="BH414" s="148">
        <f>IF(N414="sníž. přenesená",J414,0)</f>
        <v>0</v>
      </c>
      <c r="BI414" s="148">
        <f>IF(N414="nulová",J414,0)</f>
        <v>0</v>
      </c>
      <c r="BJ414" s="16" t="s">
        <v>81</v>
      </c>
      <c r="BK414" s="148">
        <f>ROUND(I414*H414,2)</f>
        <v>0</v>
      </c>
      <c r="BL414" s="16" t="s">
        <v>238</v>
      </c>
      <c r="BM414" s="147" t="s">
        <v>899</v>
      </c>
    </row>
    <row r="415" spans="2:65" s="1" customFormat="1" ht="33" customHeight="1">
      <c r="B415" s="135"/>
      <c r="C415" s="164" t="s">
        <v>900</v>
      </c>
      <c r="D415" s="164" t="s">
        <v>175</v>
      </c>
      <c r="E415" s="165" t="s">
        <v>901</v>
      </c>
      <c r="F415" s="166" t="s">
        <v>902</v>
      </c>
      <c r="G415" s="167" t="s">
        <v>378</v>
      </c>
      <c r="H415" s="168">
        <v>4</v>
      </c>
      <c r="I415" s="169"/>
      <c r="J415" s="170">
        <f>ROUND(I415*H415,2)</f>
        <v>0</v>
      </c>
      <c r="K415" s="166" t="s">
        <v>168</v>
      </c>
      <c r="L415" s="171"/>
      <c r="M415" s="172" t="s">
        <v>1</v>
      </c>
      <c r="N415" s="173" t="s">
        <v>42</v>
      </c>
      <c r="P415" s="145">
        <f>O415*H415</f>
        <v>0</v>
      </c>
      <c r="Q415" s="145">
        <v>0.01201</v>
      </c>
      <c r="R415" s="145">
        <f>Q415*H415</f>
        <v>0.04804</v>
      </c>
      <c r="S415" s="145">
        <v>0</v>
      </c>
      <c r="T415" s="146">
        <f>S415*H415</f>
        <v>0</v>
      </c>
      <c r="AR415" s="147" t="s">
        <v>327</v>
      </c>
      <c r="AT415" s="147" t="s">
        <v>175</v>
      </c>
      <c r="AU415" s="147" t="s">
        <v>85</v>
      </c>
      <c r="AY415" s="16" t="s">
        <v>161</v>
      </c>
      <c r="BE415" s="148">
        <f>IF(N415="základní",J415,0)</f>
        <v>0</v>
      </c>
      <c r="BF415" s="148">
        <f>IF(N415="snížená",J415,0)</f>
        <v>0</v>
      </c>
      <c r="BG415" s="148">
        <f>IF(N415="zákl. přenesená",J415,0)</f>
        <v>0</v>
      </c>
      <c r="BH415" s="148">
        <f>IF(N415="sníž. přenesená",J415,0)</f>
        <v>0</v>
      </c>
      <c r="BI415" s="148">
        <f>IF(N415="nulová",J415,0)</f>
        <v>0</v>
      </c>
      <c r="BJ415" s="16" t="s">
        <v>81</v>
      </c>
      <c r="BK415" s="148">
        <f>ROUND(I415*H415,2)</f>
        <v>0</v>
      </c>
      <c r="BL415" s="16" t="s">
        <v>238</v>
      </c>
      <c r="BM415" s="147" t="s">
        <v>903</v>
      </c>
    </row>
    <row r="416" spans="2:47" s="1" customFormat="1" ht="12">
      <c r="B416" s="31"/>
      <c r="D416" s="150" t="s">
        <v>180</v>
      </c>
      <c r="F416" s="174" t="s">
        <v>904</v>
      </c>
      <c r="I416" s="175"/>
      <c r="L416" s="31"/>
      <c r="M416" s="176"/>
      <c r="T416" s="55"/>
      <c r="AT416" s="16" t="s">
        <v>180</v>
      </c>
      <c r="AU416" s="16" t="s">
        <v>85</v>
      </c>
    </row>
    <row r="417" spans="2:65" s="1" customFormat="1" ht="24.2" customHeight="1">
      <c r="B417" s="135"/>
      <c r="C417" s="136" t="s">
        <v>905</v>
      </c>
      <c r="D417" s="136" t="s">
        <v>164</v>
      </c>
      <c r="E417" s="137" t="s">
        <v>906</v>
      </c>
      <c r="F417" s="138" t="s">
        <v>907</v>
      </c>
      <c r="G417" s="139" t="s">
        <v>167</v>
      </c>
      <c r="H417" s="140">
        <v>0.295</v>
      </c>
      <c r="I417" s="141"/>
      <c r="J417" s="142">
        <f>ROUND(I417*H417,2)</f>
        <v>0</v>
      </c>
      <c r="K417" s="138" t="s">
        <v>168</v>
      </c>
      <c r="L417" s="31"/>
      <c r="M417" s="143" t="s">
        <v>1</v>
      </c>
      <c r="N417" s="144" t="s">
        <v>42</v>
      </c>
      <c r="P417" s="145">
        <f>O417*H417</f>
        <v>0</v>
      </c>
      <c r="Q417" s="145">
        <v>0</v>
      </c>
      <c r="R417" s="145">
        <f>Q417*H417</f>
        <v>0</v>
      </c>
      <c r="S417" s="145">
        <v>0</v>
      </c>
      <c r="T417" s="146">
        <f>S417*H417</f>
        <v>0</v>
      </c>
      <c r="AR417" s="147" t="s">
        <v>238</v>
      </c>
      <c r="AT417" s="147" t="s">
        <v>164</v>
      </c>
      <c r="AU417" s="147" t="s">
        <v>85</v>
      </c>
      <c r="AY417" s="16" t="s">
        <v>161</v>
      </c>
      <c r="BE417" s="148">
        <f>IF(N417="základní",J417,0)</f>
        <v>0</v>
      </c>
      <c r="BF417" s="148">
        <f>IF(N417="snížená",J417,0)</f>
        <v>0</v>
      </c>
      <c r="BG417" s="148">
        <f>IF(N417="zákl. přenesená",J417,0)</f>
        <v>0</v>
      </c>
      <c r="BH417" s="148">
        <f>IF(N417="sníž. přenesená",J417,0)</f>
        <v>0</v>
      </c>
      <c r="BI417" s="148">
        <f>IF(N417="nulová",J417,0)</f>
        <v>0</v>
      </c>
      <c r="BJ417" s="16" t="s">
        <v>81</v>
      </c>
      <c r="BK417" s="148">
        <f>ROUND(I417*H417,2)</f>
        <v>0</v>
      </c>
      <c r="BL417" s="16" t="s">
        <v>238</v>
      </c>
      <c r="BM417" s="147" t="s">
        <v>908</v>
      </c>
    </row>
    <row r="418" spans="2:65" s="1" customFormat="1" ht="37.9" customHeight="1">
      <c r="B418" s="135"/>
      <c r="C418" s="136" t="s">
        <v>909</v>
      </c>
      <c r="D418" s="136" t="s">
        <v>164</v>
      </c>
      <c r="E418" s="137" t="s">
        <v>910</v>
      </c>
      <c r="F418" s="138" t="s">
        <v>911</v>
      </c>
      <c r="G418" s="139" t="s">
        <v>167</v>
      </c>
      <c r="H418" s="140">
        <v>0.295</v>
      </c>
      <c r="I418" s="141"/>
      <c r="J418" s="142">
        <f>ROUND(I418*H418,2)</f>
        <v>0</v>
      </c>
      <c r="K418" s="138" t="s">
        <v>168</v>
      </c>
      <c r="L418" s="31"/>
      <c r="M418" s="143" t="s">
        <v>1</v>
      </c>
      <c r="N418" s="144" t="s">
        <v>42</v>
      </c>
      <c r="P418" s="145">
        <f>O418*H418</f>
        <v>0</v>
      </c>
      <c r="Q418" s="145">
        <v>0</v>
      </c>
      <c r="R418" s="145">
        <f>Q418*H418</f>
        <v>0</v>
      </c>
      <c r="S418" s="145">
        <v>0</v>
      </c>
      <c r="T418" s="146">
        <f>S418*H418</f>
        <v>0</v>
      </c>
      <c r="AR418" s="147" t="s">
        <v>238</v>
      </c>
      <c r="AT418" s="147" t="s">
        <v>164</v>
      </c>
      <c r="AU418" s="147" t="s">
        <v>85</v>
      </c>
      <c r="AY418" s="16" t="s">
        <v>161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6" t="s">
        <v>81</v>
      </c>
      <c r="BK418" s="148">
        <f>ROUND(I418*H418,2)</f>
        <v>0</v>
      </c>
      <c r="BL418" s="16" t="s">
        <v>238</v>
      </c>
      <c r="BM418" s="147" t="s">
        <v>912</v>
      </c>
    </row>
    <row r="419" spans="2:63" s="11" customFormat="1" ht="22.9" customHeight="1">
      <c r="B419" s="123"/>
      <c r="D419" s="124" t="s">
        <v>76</v>
      </c>
      <c r="E419" s="133" t="s">
        <v>913</v>
      </c>
      <c r="F419" s="133" t="s">
        <v>914</v>
      </c>
      <c r="I419" s="126"/>
      <c r="J419" s="134">
        <f>BK419</f>
        <v>0</v>
      </c>
      <c r="L419" s="123"/>
      <c r="M419" s="128"/>
      <c r="P419" s="129">
        <f>SUM(P420:P430)</f>
        <v>0</v>
      </c>
      <c r="R419" s="129">
        <f>SUM(R420:R430)</f>
        <v>0.2034</v>
      </c>
      <c r="T419" s="130">
        <f>SUM(T420:T430)</f>
        <v>0.024</v>
      </c>
      <c r="AR419" s="124" t="s">
        <v>85</v>
      </c>
      <c r="AT419" s="131" t="s">
        <v>76</v>
      </c>
      <c r="AU419" s="131" t="s">
        <v>81</v>
      </c>
      <c r="AY419" s="124" t="s">
        <v>161</v>
      </c>
      <c r="BK419" s="132">
        <f>SUM(BK420:BK430)</f>
        <v>0</v>
      </c>
    </row>
    <row r="420" spans="2:65" s="1" customFormat="1" ht="24.2" customHeight="1">
      <c r="B420" s="135"/>
      <c r="C420" s="136" t="s">
        <v>915</v>
      </c>
      <c r="D420" s="136" t="s">
        <v>164</v>
      </c>
      <c r="E420" s="137" t="s">
        <v>916</v>
      </c>
      <c r="F420" s="138" t="s">
        <v>917</v>
      </c>
      <c r="G420" s="139" t="s">
        <v>378</v>
      </c>
      <c r="H420" s="140">
        <v>4</v>
      </c>
      <c r="I420" s="141"/>
      <c r="J420" s="142">
        <f>ROUND(I420*H420,2)</f>
        <v>0</v>
      </c>
      <c r="K420" s="138" t="s">
        <v>168</v>
      </c>
      <c r="L420" s="31"/>
      <c r="M420" s="143" t="s">
        <v>1</v>
      </c>
      <c r="N420" s="144" t="s">
        <v>42</v>
      </c>
      <c r="P420" s="145">
        <f>O420*H420</f>
        <v>0</v>
      </c>
      <c r="Q420" s="145">
        <v>0</v>
      </c>
      <c r="R420" s="145">
        <f>Q420*H420</f>
        <v>0</v>
      </c>
      <c r="S420" s="145">
        <v>0</v>
      </c>
      <c r="T420" s="146">
        <f>S420*H420</f>
        <v>0</v>
      </c>
      <c r="AR420" s="147" t="s">
        <v>238</v>
      </c>
      <c r="AT420" s="147" t="s">
        <v>164</v>
      </c>
      <c r="AU420" s="147" t="s">
        <v>85</v>
      </c>
      <c r="AY420" s="16" t="s">
        <v>161</v>
      </c>
      <c r="BE420" s="148">
        <f>IF(N420="základní",J420,0)</f>
        <v>0</v>
      </c>
      <c r="BF420" s="148">
        <f>IF(N420="snížená",J420,0)</f>
        <v>0</v>
      </c>
      <c r="BG420" s="148">
        <f>IF(N420="zákl. přenesená",J420,0)</f>
        <v>0</v>
      </c>
      <c r="BH420" s="148">
        <f>IF(N420="sníž. přenesená",J420,0)</f>
        <v>0</v>
      </c>
      <c r="BI420" s="148">
        <f>IF(N420="nulová",J420,0)</f>
        <v>0</v>
      </c>
      <c r="BJ420" s="16" t="s">
        <v>81</v>
      </c>
      <c r="BK420" s="148">
        <f>ROUND(I420*H420,2)</f>
        <v>0</v>
      </c>
      <c r="BL420" s="16" t="s">
        <v>238</v>
      </c>
      <c r="BM420" s="147" t="s">
        <v>918</v>
      </c>
    </row>
    <row r="421" spans="2:65" s="1" customFormat="1" ht="24.2" customHeight="1">
      <c r="B421" s="135"/>
      <c r="C421" s="164" t="s">
        <v>919</v>
      </c>
      <c r="D421" s="164" t="s">
        <v>175</v>
      </c>
      <c r="E421" s="165" t="s">
        <v>920</v>
      </c>
      <c r="F421" s="166" t="s">
        <v>921</v>
      </c>
      <c r="G421" s="167" t="s">
        <v>378</v>
      </c>
      <c r="H421" s="168">
        <v>4</v>
      </c>
      <c r="I421" s="169"/>
      <c r="J421" s="170">
        <f>ROUND(I421*H421,2)</f>
        <v>0</v>
      </c>
      <c r="K421" s="166" t="s">
        <v>1</v>
      </c>
      <c r="L421" s="171"/>
      <c r="M421" s="172" t="s">
        <v>1</v>
      </c>
      <c r="N421" s="173" t="s">
        <v>42</v>
      </c>
      <c r="P421" s="145">
        <f>O421*H421</f>
        <v>0</v>
      </c>
      <c r="Q421" s="145">
        <v>0.0334</v>
      </c>
      <c r="R421" s="145">
        <f>Q421*H421</f>
        <v>0.1336</v>
      </c>
      <c r="S421" s="145">
        <v>0</v>
      </c>
      <c r="T421" s="146">
        <f>S421*H421</f>
        <v>0</v>
      </c>
      <c r="AR421" s="147" t="s">
        <v>327</v>
      </c>
      <c r="AT421" s="147" t="s">
        <v>175</v>
      </c>
      <c r="AU421" s="147" t="s">
        <v>85</v>
      </c>
      <c r="AY421" s="16" t="s">
        <v>161</v>
      </c>
      <c r="BE421" s="148">
        <f>IF(N421="základní",J421,0)</f>
        <v>0</v>
      </c>
      <c r="BF421" s="148">
        <f>IF(N421="snížená",J421,0)</f>
        <v>0</v>
      </c>
      <c r="BG421" s="148">
        <f>IF(N421="zákl. přenesená",J421,0)</f>
        <v>0</v>
      </c>
      <c r="BH421" s="148">
        <f>IF(N421="sníž. přenesená",J421,0)</f>
        <v>0</v>
      </c>
      <c r="BI421" s="148">
        <f>IF(N421="nulová",J421,0)</f>
        <v>0</v>
      </c>
      <c r="BJ421" s="16" t="s">
        <v>81</v>
      </c>
      <c r="BK421" s="148">
        <f>ROUND(I421*H421,2)</f>
        <v>0</v>
      </c>
      <c r="BL421" s="16" t="s">
        <v>238</v>
      </c>
      <c r="BM421" s="147" t="s">
        <v>922</v>
      </c>
    </row>
    <row r="422" spans="2:65" s="1" customFormat="1" ht="24.2" customHeight="1">
      <c r="B422" s="135"/>
      <c r="C422" s="136" t="s">
        <v>923</v>
      </c>
      <c r="D422" s="136" t="s">
        <v>164</v>
      </c>
      <c r="E422" s="137" t="s">
        <v>924</v>
      </c>
      <c r="F422" s="138" t="s">
        <v>925</v>
      </c>
      <c r="G422" s="139" t="s">
        <v>378</v>
      </c>
      <c r="H422" s="140">
        <v>4</v>
      </c>
      <c r="I422" s="141"/>
      <c r="J422" s="142">
        <f>ROUND(I422*H422,2)</f>
        <v>0</v>
      </c>
      <c r="K422" s="138" t="s">
        <v>168</v>
      </c>
      <c r="L422" s="31"/>
      <c r="M422" s="143" t="s">
        <v>1</v>
      </c>
      <c r="N422" s="144" t="s">
        <v>42</v>
      </c>
      <c r="P422" s="145">
        <f>O422*H422</f>
        <v>0</v>
      </c>
      <c r="Q422" s="145">
        <v>0</v>
      </c>
      <c r="R422" s="145">
        <f>Q422*H422</f>
        <v>0</v>
      </c>
      <c r="S422" s="145">
        <v>0</v>
      </c>
      <c r="T422" s="146">
        <f>S422*H422</f>
        <v>0</v>
      </c>
      <c r="AR422" s="147" t="s">
        <v>238</v>
      </c>
      <c r="AT422" s="147" t="s">
        <v>164</v>
      </c>
      <c r="AU422" s="147" t="s">
        <v>85</v>
      </c>
      <c r="AY422" s="16" t="s">
        <v>161</v>
      </c>
      <c r="BE422" s="148">
        <f>IF(N422="základní",J422,0)</f>
        <v>0</v>
      </c>
      <c r="BF422" s="148">
        <f>IF(N422="snížená",J422,0)</f>
        <v>0</v>
      </c>
      <c r="BG422" s="148">
        <f>IF(N422="zákl. přenesená",J422,0)</f>
        <v>0</v>
      </c>
      <c r="BH422" s="148">
        <f>IF(N422="sníž. přenesená",J422,0)</f>
        <v>0</v>
      </c>
      <c r="BI422" s="148">
        <f>IF(N422="nulová",J422,0)</f>
        <v>0</v>
      </c>
      <c r="BJ422" s="16" t="s">
        <v>81</v>
      </c>
      <c r="BK422" s="148">
        <f>ROUND(I422*H422,2)</f>
        <v>0</v>
      </c>
      <c r="BL422" s="16" t="s">
        <v>238</v>
      </c>
      <c r="BM422" s="147" t="s">
        <v>926</v>
      </c>
    </row>
    <row r="423" spans="2:65" s="1" customFormat="1" ht="16.5" customHeight="1">
      <c r="B423" s="135"/>
      <c r="C423" s="164" t="s">
        <v>927</v>
      </c>
      <c r="D423" s="164" t="s">
        <v>175</v>
      </c>
      <c r="E423" s="165" t="s">
        <v>928</v>
      </c>
      <c r="F423" s="166" t="s">
        <v>929</v>
      </c>
      <c r="G423" s="167" t="s">
        <v>378</v>
      </c>
      <c r="H423" s="168">
        <v>4</v>
      </c>
      <c r="I423" s="169"/>
      <c r="J423" s="170">
        <f>ROUND(I423*H423,2)</f>
        <v>0</v>
      </c>
      <c r="K423" s="166" t="s">
        <v>168</v>
      </c>
      <c r="L423" s="171"/>
      <c r="M423" s="172" t="s">
        <v>1</v>
      </c>
      <c r="N423" s="173" t="s">
        <v>42</v>
      </c>
      <c r="P423" s="145">
        <f>O423*H423</f>
        <v>0</v>
      </c>
      <c r="Q423" s="145">
        <v>0.0022</v>
      </c>
      <c r="R423" s="145">
        <f>Q423*H423</f>
        <v>0.0088</v>
      </c>
      <c r="S423" s="145">
        <v>0</v>
      </c>
      <c r="T423" s="146">
        <f>S423*H423</f>
        <v>0</v>
      </c>
      <c r="AR423" s="147" t="s">
        <v>327</v>
      </c>
      <c r="AT423" s="147" t="s">
        <v>175</v>
      </c>
      <c r="AU423" s="147" t="s">
        <v>85</v>
      </c>
      <c r="AY423" s="16" t="s">
        <v>161</v>
      </c>
      <c r="BE423" s="148">
        <f>IF(N423="základní",J423,0)</f>
        <v>0</v>
      </c>
      <c r="BF423" s="148">
        <f>IF(N423="snížená",J423,0)</f>
        <v>0</v>
      </c>
      <c r="BG423" s="148">
        <f>IF(N423="zákl. přenesená",J423,0)</f>
        <v>0</v>
      </c>
      <c r="BH423" s="148">
        <f>IF(N423="sníž. přenesená",J423,0)</f>
        <v>0</v>
      </c>
      <c r="BI423" s="148">
        <f>IF(N423="nulová",J423,0)</f>
        <v>0</v>
      </c>
      <c r="BJ423" s="16" t="s">
        <v>81</v>
      </c>
      <c r="BK423" s="148">
        <f>ROUND(I423*H423,2)</f>
        <v>0</v>
      </c>
      <c r="BL423" s="16" t="s">
        <v>238</v>
      </c>
      <c r="BM423" s="147" t="s">
        <v>930</v>
      </c>
    </row>
    <row r="424" spans="2:65" s="1" customFormat="1" ht="24.2" customHeight="1">
      <c r="B424" s="135"/>
      <c r="C424" s="136" t="s">
        <v>931</v>
      </c>
      <c r="D424" s="136" t="s">
        <v>164</v>
      </c>
      <c r="E424" s="137" t="s">
        <v>932</v>
      </c>
      <c r="F424" s="138" t="s">
        <v>933</v>
      </c>
      <c r="G424" s="139" t="s">
        <v>378</v>
      </c>
      <c r="H424" s="140">
        <v>1</v>
      </c>
      <c r="I424" s="141"/>
      <c r="J424" s="142">
        <f>ROUND(I424*H424,2)</f>
        <v>0</v>
      </c>
      <c r="K424" s="138" t="s">
        <v>168</v>
      </c>
      <c r="L424" s="31"/>
      <c r="M424" s="143" t="s">
        <v>1</v>
      </c>
      <c r="N424" s="144" t="s">
        <v>42</v>
      </c>
      <c r="P424" s="145">
        <f>O424*H424</f>
        <v>0</v>
      </c>
      <c r="Q424" s="145">
        <v>0</v>
      </c>
      <c r="R424" s="145">
        <f>Q424*H424</f>
        <v>0</v>
      </c>
      <c r="S424" s="145">
        <v>0.024</v>
      </c>
      <c r="T424" s="146">
        <f>S424*H424</f>
        <v>0.024</v>
      </c>
      <c r="AR424" s="147" t="s">
        <v>238</v>
      </c>
      <c r="AT424" s="147" t="s">
        <v>164</v>
      </c>
      <c r="AU424" s="147" t="s">
        <v>85</v>
      </c>
      <c r="AY424" s="16" t="s">
        <v>161</v>
      </c>
      <c r="BE424" s="148">
        <f>IF(N424="základní",J424,0)</f>
        <v>0</v>
      </c>
      <c r="BF424" s="148">
        <f>IF(N424="snížená",J424,0)</f>
        <v>0</v>
      </c>
      <c r="BG424" s="148">
        <f>IF(N424="zákl. přenesená",J424,0)</f>
        <v>0</v>
      </c>
      <c r="BH424" s="148">
        <f>IF(N424="sníž. přenesená",J424,0)</f>
        <v>0</v>
      </c>
      <c r="BI424" s="148">
        <f>IF(N424="nulová",J424,0)</f>
        <v>0</v>
      </c>
      <c r="BJ424" s="16" t="s">
        <v>81</v>
      </c>
      <c r="BK424" s="148">
        <f>ROUND(I424*H424,2)</f>
        <v>0</v>
      </c>
      <c r="BL424" s="16" t="s">
        <v>238</v>
      </c>
      <c r="BM424" s="147" t="s">
        <v>934</v>
      </c>
    </row>
    <row r="425" spans="2:65" s="1" customFormat="1" ht="16.5" customHeight="1">
      <c r="B425" s="135"/>
      <c r="C425" s="136" t="s">
        <v>935</v>
      </c>
      <c r="D425" s="136" t="s">
        <v>164</v>
      </c>
      <c r="E425" s="137" t="s">
        <v>936</v>
      </c>
      <c r="F425" s="138" t="s">
        <v>937</v>
      </c>
      <c r="G425" s="139" t="s">
        <v>378</v>
      </c>
      <c r="H425" s="140">
        <v>4</v>
      </c>
      <c r="I425" s="141"/>
      <c r="J425" s="142">
        <f>ROUND(I425*H425,2)</f>
        <v>0</v>
      </c>
      <c r="K425" s="138" t="s">
        <v>168</v>
      </c>
      <c r="L425" s="31"/>
      <c r="M425" s="143" t="s">
        <v>1</v>
      </c>
      <c r="N425" s="144" t="s">
        <v>42</v>
      </c>
      <c r="P425" s="145">
        <f>O425*H425</f>
        <v>0</v>
      </c>
      <c r="Q425" s="145">
        <v>0</v>
      </c>
      <c r="R425" s="145">
        <f>Q425*H425</f>
        <v>0</v>
      </c>
      <c r="S425" s="145">
        <v>0</v>
      </c>
      <c r="T425" s="146">
        <f>S425*H425</f>
        <v>0</v>
      </c>
      <c r="AR425" s="147" t="s">
        <v>238</v>
      </c>
      <c r="AT425" s="147" t="s">
        <v>164</v>
      </c>
      <c r="AU425" s="147" t="s">
        <v>85</v>
      </c>
      <c r="AY425" s="16" t="s">
        <v>161</v>
      </c>
      <c r="BE425" s="148">
        <f>IF(N425="základní",J425,0)</f>
        <v>0</v>
      </c>
      <c r="BF425" s="148">
        <f>IF(N425="snížená",J425,0)</f>
        <v>0</v>
      </c>
      <c r="BG425" s="148">
        <f>IF(N425="zákl. přenesená",J425,0)</f>
        <v>0</v>
      </c>
      <c r="BH425" s="148">
        <f>IF(N425="sníž. přenesená",J425,0)</f>
        <v>0</v>
      </c>
      <c r="BI425" s="148">
        <f>IF(N425="nulová",J425,0)</f>
        <v>0</v>
      </c>
      <c r="BJ425" s="16" t="s">
        <v>81</v>
      </c>
      <c r="BK425" s="148">
        <f>ROUND(I425*H425,2)</f>
        <v>0</v>
      </c>
      <c r="BL425" s="16" t="s">
        <v>238</v>
      </c>
      <c r="BM425" s="147" t="s">
        <v>938</v>
      </c>
    </row>
    <row r="426" spans="2:65" s="1" customFormat="1" ht="16.5" customHeight="1">
      <c r="B426" s="135"/>
      <c r="C426" s="164" t="s">
        <v>939</v>
      </c>
      <c r="D426" s="164" t="s">
        <v>175</v>
      </c>
      <c r="E426" s="165" t="s">
        <v>940</v>
      </c>
      <c r="F426" s="166" t="s">
        <v>941</v>
      </c>
      <c r="G426" s="167" t="s">
        <v>378</v>
      </c>
      <c r="H426" s="168">
        <v>4</v>
      </c>
      <c r="I426" s="169"/>
      <c r="J426" s="170">
        <f>ROUND(I426*H426,2)</f>
        <v>0</v>
      </c>
      <c r="K426" s="166" t="s">
        <v>1</v>
      </c>
      <c r="L426" s="171"/>
      <c r="M426" s="172" t="s">
        <v>1</v>
      </c>
      <c r="N426" s="173" t="s">
        <v>42</v>
      </c>
      <c r="P426" s="145">
        <f>O426*H426</f>
        <v>0</v>
      </c>
      <c r="Q426" s="145">
        <v>0</v>
      </c>
      <c r="R426" s="145">
        <f>Q426*H426</f>
        <v>0</v>
      </c>
      <c r="S426" s="145">
        <v>0</v>
      </c>
      <c r="T426" s="146">
        <f>S426*H426</f>
        <v>0</v>
      </c>
      <c r="AR426" s="147" t="s">
        <v>327</v>
      </c>
      <c r="AT426" s="147" t="s">
        <v>175</v>
      </c>
      <c r="AU426" s="147" t="s">
        <v>85</v>
      </c>
      <c r="AY426" s="16" t="s">
        <v>161</v>
      </c>
      <c r="BE426" s="148">
        <f>IF(N426="základní",J426,0)</f>
        <v>0</v>
      </c>
      <c r="BF426" s="148">
        <f>IF(N426="snížená",J426,0)</f>
        <v>0</v>
      </c>
      <c r="BG426" s="148">
        <f>IF(N426="zákl. přenesená",J426,0)</f>
        <v>0</v>
      </c>
      <c r="BH426" s="148">
        <f>IF(N426="sníž. přenesená",J426,0)</f>
        <v>0</v>
      </c>
      <c r="BI426" s="148">
        <f>IF(N426="nulová",J426,0)</f>
        <v>0</v>
      </c>
      <c r="BJ426" s="16" t="s">
        <v>81</v>
      </c>
      <c r="BK426" s="148">
        <f>ROUND(I426*H426,2)</f>
        <v>0</v>
      </c>
      <c r="BL426" s="16" t="s">
        <v>238</v>
      </c>
      <c r="BM426" s="147" t="s">
        <v>942</v>
      </c>
    </row>
    <row r="427" spans="2:65" s="1" customFormat="1" ht="24.2" customHeight="1">
      <c r="B427" s="135"/>
      <c r="C427" s="136" t="s">
        <v>943</v>
      </c>
      <c r="D427" s="136" t="s">
        <v>164</v>
      </c>
      <c r="E427" s="137" t="s">
        <v>944</v>
      </c>
      <c r="F427" s="138" t="s">
        <v>945</v>
      </c>
      <c r="G427" s="139" t="s">
        <v>378</v>
      </c>
      <c r="H427" s="140">
        <v>3</v>
      </c>
      <c r="I427" s="141"/>
      <c r="J427" s="142">
        <f>ROUND(I427*H427,2)</f>
        <v>0</v>
      </c>
      <c r="K427" s="138" t="s">
        <v>1</v>
      </c>
      <c r="L427" s="31"/>
      <c r="M427" s="143" t="s">
        <v>1</v>
      </c>
      <c r="N427" s="144" t="s">
        <v>42</v>
      </c>
      <c r="P427" s="145">
        <f>O427*H427</f>
        <v>0</v>
      </c>
      <c r="Q427" s="145">
        <v>0.012200000000000003</v>
      </c>
      <c r="R427" s="145">
        <f>Q427*H427</f>
        <v>0.03660000000000001</v>
      </c>
      <c r="S427" s="145">
        <v>0</v>
      </c>
      <c r="T427" s="146">
        <f>S427*H427</f>
        <v>0</v>
      </c>
      <c r="AR427" s="147" t="s">
        <v>238</v>
      </c>
      <c r="AT427" s="147" t="s">
        <v>164</v>
      </c>
      <c r="AU427" s="147" t="s">
        <v>85</v>
      </c>
      <c r="AY427" s="16" t="s">
        <v>161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6" t="s">
        <v>81</v>
      </c>
      <c r="BK427" s="148">
        <f>ROUND(I427*H427,2)</f>
        <v>0</v>
      </c>
      <c r="BL427" s="16" t="s">
        <v>238</v>
      </c>
      <c r="BM427" s="147" t="s">
        <v>946</v>
      </c>
    </row>
    <row r="428" spans="2:65" s="1" customFormat="1" ht="24.2" customHeight="1">
      <c r="B428" s="135"/>
      <c r="C428" s="136" t="s">
        <v>947</v>
      </c>
      <c r="D428" s="136" t="s">
        <v>164</v>
      </c>
      <c r="E428" s="137" t="s">
        <v>948</v>
      </c>
      <c r="F428" s="138" t="s">
        <v>949</v>
      </c>
      <c r="G428" s="139" t="s">
        <v>378</v>
      </c>
      <c r="H428" s="140">
        <v>2</v>
      </c>
      <c r="I428" s="141"/>
      <c r="J428" s="142">
        <f>ROUND(I428*H428,2)</f>
        <v>0</v>
      </c>
      <c r="K428" s="138" t="s">
        <v>1</v>
      </c>
      <c r="L428" s="31"/>
      <c r="M428" s="143" t="s">
        <v>1</v>
      </c>
      <c r="N428" s="144" t="s">
        <v>42</v>
      </c>
      <c r="P428" s="145">
        <f>O428*H428</f>
        <v>0</v>
      </c>
      <c r="Q428" s="145">
        <v>0.012200000000000003</v>
      </c>
      <c r="R428" s="145">
        <f>Q428*H428</f>
        <v>0.024400000000000005</v>
      </c>
      <c r="S428" s="145">
        <v>0</v>
      </c>
      <c r="T428" s="146">
        <f>S428*H428</f>
        <v>0</v>
      </c>
      <c r="AR428" s="147" t="s">
        <v>238</v>
      </c>
      <c r="AT428" s="147" t="s">
        <v>164</v>
      </c>
      <c r="AU428" s="147" t="s">
        <v>85</v>
      </c>
      <c r="AY428" s="16" t="s">
        <v>161</v>
      </c>
      <c r="BE428" s="148">
        <f>IF(N428="základní",J428,0)</f>
        <v>0</v>
      </c>
      <c r="BF428" s="148">
        <f>IF(N428="snížená",J428,0)</f>
        <v>0</v>
      </c>
      <c r="BG428" s="148">
        <f>IF(N428="zákl. přenesená",J428,0)</f>
        <v>0</v>
      </c>
      <c r="BH428" s="148">
        <f>IF(N428="sníž. přenesená",J428,0)</f>
        <v>0</v>
      </c>
      <c r="BI428" s="148">
        <f>IF(N428="nulová",J428,0)</f>
        <v>0</v>
      </c>
      <c r="BJ428" s="16" t="s">
        <v>81</v>
      </c>
      <c r="BK428" s="148">
        <f>ROUND(I428*H428,2)</f>
        <v>0</v>
      </c>
      <c r="BL428" s="16" t="s">
        <v>238</v>
      </c>
      <c r="BM428" s="147" t="s">
        <v>950</v>
      </c>
    </row>
    <row r="429" spans="2:65" s="1" customFormat="1" ht="24.2" customHeight="1">
      <c r="B429" s="135"/>
      <c r="C429" s="136" t="s">
        <v>951</v>
      </c>
      <c r="D429" s="136" t="s">
        <v>164</v>
      </c>
      <c r="E429" s="137" t="s">
        <v>952</v>
      </c>
      <c r="F429" s="138" t="s">
        <v>953</v>
      </c>
      <c r="G429" s="139" t="s">
        <v>167</v>
      </c>
      <c r="H429" s="140">
        <v>0.203</v>
      </c>
      <c r="I429" s="141"/>
      <c r="J429" s="142">
        <f>ROUND(I429*H429,2)</f>
        <v>0</v>
      </c>
      <c r="K429" s="138" t="s">
        <v>168</v>
      </c>
      <c r="L429" s="31"/>
      <c r="M429" s="143" t="s">
        <v>1</v>
      </c>
      <c r="N429" s="144" t="s">
        <v>42</v>
      </c>
      <c r="P429" s="145">
        <f>O429*H429</f>
        <v>0</v>
      </c>
      <c r="Q429" s="145">
        <v>0</v>
      </c>
      <c r="R429" s="145">
        <f>Q429*H429</f>
        <v>0</v>
      </c>
      <c r="S429" s="145">
        <v>0</v>
      </c>
      <c r="T429" s="146">
        <f>S429*H429</f>
        <v>0</v>
      </c>
      <c r="AR429" s="147" t="s">
        <v>238</v>
      </c>
      <c r="AT429" s="147" t="s">
        <v>164</v>
      </c>
      <c r="AU429" s="147" t="s">
        <v>85</v>
      </c>
      <c r="AY429" s="16" t="s">
        <v>161</v>
      </c>
      <c r="BE429" s="148">
        <f>IF(N429="základní",J429,0)</f>
        <v>0</v>
      </c>
      <c r="BF429" s="148">
        <f>IF(N429="snížená",J429,0)</f>
        <v>0</v>
      </c>
      <c r="BG429" s="148">
        <f>IF(N429="zákl. přenesená",J429,0)</f>
        <v>0</v>
      </c>
      <c r="BH429" s="148">
        <f>IF(N429="sníž. přenesená",J429,0)</f>
        <v>0</v>
      </c>
      <c r="BI429" s="148">
        <f>IF(N429="nulová",J429,0)</f>
        <v>0</v>
      </c>
      <c r="BJ429" s="16" t="s">
        <v>81</v>
      </c>
      <c r="BK429" s="148">
        <f>ROUND(I429*H429,2)</f>
        <v>0</v>
      </c>
      <c r="BL429" s="16" t="s">
        <v>238</v>
      </c>
      <c r="BM429" s="147" t="s">
        <v>954</v>
      </c>
    </row>
    <row r="430" spans="2:65" s="1" customFormat="1" ht="33" customHeight="1">
      <c r="B430" s="135"/>
      <c r="C430" s="136" t="s">
        <v>955</v>
      </c>
      <c r="D430" s="136" t="s">
        <v>164</v>
      </c>
      <c r="E430" s="137" t="s">
        <v>956</v>
      </c>
      <c r="F430" s="138" t="s">
        <v>957</v>
      </c>
      <c r="G430" s="139" t="s">
        <v>167</v>
      </c>
      <c r="H430" s="140">
        <v>0.203</v>
      </c>
      <c r="I430" s="141"/>
      <c r="J430" s="142">
        <f>ROUND(I430*H430,2)</f>
        <v>0</v>
      </c>
      <c r="K430" s="138" t="s">
        <v>168</v>
      </c>
      <c r="L430" s="31"/>
      <c r="M430" s="143" t="s">
        <v>1</v>
      </c>
      <c r="N430" s="144" t="s">
        <v>42</v>
      </c>
      <c r="P430" s="145">
        <f>O430*H430</f>
        <v>0</v>
      </c>
      <c r="Q430" s="145">
        <v>0</v>
      </c>
      <c r="R430" s="145">
        <f>Q430*H430</f>
        <v>0</v>
      </c>
      <c r="S430" s="145">
        <v>0</v>
      </c>
      <c r="T430" s="146">
        <f>S430*H430</f>
        <v>0</v>
      </c>
      <c r="AR430" s="147" t="s">
        <v>238</v>
      </c>
      <c r="AT430" s="147" t="s">
        <v>164</v>
      </c>
      <c r="AU430" s="147" t="s">
        <v>85</v>
      </c>
      <c r="AY430" s="16" t="s">
        <v>161</v>
      </c>
      <c r="BE430" s="148">
        <f>IF(N430="základní",J430,0)</f>
        <v>0</v>
      </c>
      <c r="BF430" s="148">
        <f>IF(N430="snížená",J430,0)</f>
        <v>0</v>
      </c>
      <c r="BG430" s="148">
        <f>IF(N430="zákl. přenesená",J430,0)</f>
        <v>0</v>
      </c>
      <c r="BH430" s="148">
        <f>IF(N430="sníž. přenesená",J430,0)</f>
        <v>0</v>
      </c>
      <c r="BI430" s="148">
        <f>IF(N430="nulová",J430,0)</f>
        <v>0</v>
      </c>
      <c r="BJ430" s="16" t="s">
        <v>81</v>
      </c>
      <c r="BK430" s="148">
        <f>ROUND(I430*H430,2)</f>
        <v>0</v>
      </c>
      <c r="BL430" s="16" t="s">
        <v>238</v>
      </c>
      <c r="BM430" s="147" t="s">
        <v>958</v>
      </c>
    </row>
    <row r="431" spans="2:63" s="11" customFormat="1" ht="22.9" customHeight="1">
      <c r="B431" s="123"/>
      <c r="D431" s="124" t="s">
        <v>76</v>
      </c>
      <c r="E431" s="133" t="s">
        <v>959</v>
      </c>
      <c r="F431" s="133" t="s">
        <v>960</v>
      </c>
      <c r="I431" s="126"/>
      <c r="J431" s="134">
        <f>BK431</f>
        <v>0</v>
      </c>
      <c r="L431" s="123"/>
      <c r="M431" s="128"/>
      <c r="P431" s="129">
        <f>SUM(P432:P447)</f>
        <v>0</v>
      </c>
      <c r="R431" s="129">
        <f>SUM(R432:R447)</f>
        <v>0.768942</v>
      </c>
      <c r="T431" s="130">
        <f>SUM(T432:T447)</f>
        <v>0</v>
      </c>
      <c r="AR431" s="124" t="s">
        <v>85</v>
      </c>
      <c r="AT431" s="131" t="s">
        <v>76</v>
      </c>
      <c r="AU431" s="131" t="s">
        <v>81</v>
      </c>
      <c r="AY431" s="124" t="s">
        <v>161</v>
      </c>
      <c r="BK431" s="132">
        <f>SUM(BK432:BK447)</f>
        <v>0</v>
      </c>
    </row>
    <row r="432" spans="2:65" s="1" customFormat="1" ht="16.5" customHeight="1">
      <c r="B432" s="135"/>
      <c r="C432" s="136" t="s">
        <v>961</v>
      </c>
      <c r="D432" s="136" t="s">
        <v>164</v>
      </c>
      <c r="E432" s="137" t="s">
        <v>962</v>
      </c>
      <c r="F432" s="138" t="s">
        <v>963</v>
      </c>
      <c r="G432" s="139" t="s">
        <v>190</v>
      </c>
      <c r="H432" s="140">
        <v>15.5</v>
      </c>
      <c r="I432" s="141"/>
      <c r="J432" s="142">
        <f>ROUND(I432*H432,2)</f>
        <v>0</v>
      </c>
      <c r="K432" s="138" t="s">
        <v>168</v>
      </c>
      <c r="L432" s="31"/>
      <c r="M432" s="143" t="s">
        <v>1</v>
      </c>
      <c r="N432" s="144" t="s">
        <v>42</v>
      </c>
      <c r="P432" s="145">
        <f>O432*H432</f>
        <v>0</v>
      </c>
      <c r="Q432" s="145">
        <v>0.0003</v>
      </c>
      <c r="R432" s="145">
        <f>Q432*H432</f>
        <v>0.00465</v>
      </c>
      <c r="S432" s="145">
        <v>0</v>
      </c>
      <c r="T432" s="146">
        <f>S432*H432</f>
        <v>0</v>
      </c>
      <c r="AR432" s="147" t="s">
        <v>238</v>
      </c>
      <c r="AT432" s="147" t="s">
        <v>164</v>
      </c>
      <c r="AU432" s="147" t="s">
        <v>85</v>
      </c>
      <c r="AY432" s="16" t="s">
        <v>161</v>
      </c>
      <c r="BE432" s="148">
        <f>IF(N432="základní",J432,0)</f>
        <v>0</v>
      </c>
      <c r="BF432" s="148">
        <f>IF(N432="snížená",J432,0)</f>
        <v>0</v>
      </c>
      <c r="BG432" s="148">
        <f>IF(N432="zákl. přenesená",J432,0)</f>
        <v>0</v>
      </c>
      <c r="BH432" s="148">
        <f>IF(N432="sníž. přenesená",J432,0)</f>
        <v>0</v>
      </c>
      <c r="BI432" s="148">
        <f>IF(N432="nulová",J432,0)</f>
        <v>0</v>
      </c>
      <c r="BJ432" s="16" t="s">
        <v>81</v>
      </c>
      <c r="BK432" s="148">
        <f>ROUND(I432*H432,2)</f>
        <v>0</v>
      </c>
      <c r="BL432" s="16" t="s">
        <v>238</v>
      </c>
      <c r="BM432" s="147" t="s">
        <v>964</v>
      </c>
    </row>
    <row r="433" spans="2:65" s="1" customFormat="1" ht="24.2" customHeight="1">
      <c r="B433" s="135"/>
      <c r="C433" s="136" t="s">
        <v>965</v>
      </c>
      <c r="D433" s="136" t="s">
        <v>164</v>
      </c>
      <c r="E433" s="137" t="s">
        <v>966</v>
      </c>
      <c r="F433" s="138" t="s">
        <v>967</v>
      </c>
      <c r="G433" s="139" t="s">
        <v>190</v>
      </c>
      <c r="H433" s="140">
        <v>15.5</v>
      </c>
      <c r="I433" s="141"/>
      <c r="J433" s="142">
        <f>ROUND(I433*H433,2)</f>
        <v>0</v>
      </c>
      <c r="K433" s="138" t="s">
        <v>1</v>
      </c>
      <c r="L433" s="31"/>
      <c r="M433" s="143" t="s">
        <v>1</v>
      </c>
      <c r="N433" s="144" t="s">
        <v>42</v>
      </c>
      <c r="P433" s="145">
        <f>O433*H433</f>
        <v>0</v>
      </c>
      <c r="Q433" s="145">
        <v>0.0075</v>
      </c>
      <c r="R433" s="145">
        <f>Q433*H433</f>
        <v>0.11624999999999999</v>
      </c>
      <c r="S433" s="145">
        <v>0</v>
      </c>
      <c r="T433" s="146">
        <f>S433*H433</f>
        <v>0</v>
      </c>
      <c r="AR433" s="147" t="s">
        <v>238</v>
      </c>
      <c r="AT433" s="147" t="s">
        <v>164</v>
      </c>
      <c r="AU433" s="147" t="s">
        <v>85</v>
      </c>
      <c r="AY433" s="16" t="s">
        <v>161</v>
      </c>
      <c r="BE433" s="148">
        <f>IF(N433="základní",J433,0)</f>
        <v>0</v>
      </c>
      <c r="BF433" s="148">
        <f>IF(N433="snížená",J433,0)</f>
        <v>0</v>
      </c>
      <c r="BG433" s="148">
        <f>IF(N433="zákl. přenesená",J433,0)</f>
        <v>0</v>
      </c>
      <c r="BH433" s="148">
        <f>IF(N433="sníž. přenesená",J433,0)</f>
        <v>0</v>
      </c>
      <c r="BI433" s="148">
        <f>IF(N433="nulová",J433,0)</f>
        <v>0</v>
      </c>
      <c r="BJ433" s="16" t="s">
        <v>81</v>
      </c>
      <c r="BK433" s="148">
        <f>ROUND(I433*H433,2)</f>
        <v>0</v>
      </c>
      <c r="BL433" s="16" t="s">
        <v>238</v>
      </c>
      <c r="BM433" s="147" t="s">
        <v>968</v>
      </c>
    </row>
    <row r="434" spans="2:65" s="1" customFormat="1" ht="16.5" customHeight="1">
      <c r="B434" s="135"/>
      <c r="C434" s="136" t="s">
        <v>969</v>
      </c>
      <c r="D434" s="136" t="s">
        <v>164</v>
      </c>
      <c r="E434" s="137" t="s">
        <v>970</v>
      </c>
      <c r="F434" s="138" t="s">
        <v>971</v>
      </c>
      <c r="G434" s="139" t="s">
        <v>190</v>
      </c>
      <c r="H434" s="140">
        <v>4.5</v>
      </c>
      <c r="I434" s="141"/>
      <c r="J434" s="142">
        <f>ROUND(I434*H434,2)</f>
        <v>0</v>
      </c>
      <c r="K434" s="138" t="s">
        <v>1</v>
      </c>
      <c r="L434" s="31"/>
      <c r="M434" s="143" t="s">
        <v>1</v>
      </c>
      <c r="N434" s="144" t="s">
        <v>42</v>
      </c>
      <c r="P434" s="145">
        <f>O434*H434</f>
        <v>0</v>
      </c>
      <c r="Q434" s="145">
        <v>0.0075</v>
      </c>
      <c r="R434" s="145">
        <f>Q434*H434</f>
        <v>0.03375</v>
      </c>
      <c r="S434" s="145">
        <v>0</v>
      </c>
      <c r="T434" s="146">
        <f>S434*H434</f>
        <v>0</v>
      </c>
      <c r="AR434" s="147" t="s">
        <v>238</v>
      </c>
      <c r="AT434" s="147" t="s">
        <v>164</v>
      </c>
      <c r="AU434" s="147" t="s">
        <v>85</v>
      </c>
      <c r="AY434" s="16" t="s">
        <v>161</v>
      </c>
      <c r="BE434" s="148">
        <f>IF(N434="základní",J434,0)</f>
        <v>0</v>
      </c>
      <c r="BF434" s="148">
        <f>IF(N434="snížená",J434,0)</f>
        <v>0</v>
      </c>
      <c r="BG434" s="148">
        <f>IF(N434="zákl. přenesená",J434,0)</f>
        <v>0</v>
      </c>
      <c r="BH434" s="148">
        <f>IF(N434="sníž. přenesená",J434,0)</f>
        <v>0</v>
      </c>
      <c r="BI434" s="148">
        <f>IF(N434="nulová",J434,0)</f>
        <v>0</v>
      </c>
      <c r="BJ434" s="16" t="s">
        <v>81</v>
      </c>
      <c r="BK434" s="148">
        <f>ROUND(I434*H434,2)</f>
        <v>0</v>
      </c>
      <c r="BL434" s="16" t="s">
        <v>238</v>
      </c>
      <c r="BM434" s="147" t="s">
        <v>972</v>
      </c>
    </row>
    <row r="435" spans="2:65" s="1" customFormat="1" ht="33" customHeight="1">
      <c r="B435" s="135"/>
      <c r="C435" s="136" t="s">
        <v>973</v>
      </c>
      <c r="D435" s="136" t="s">
        <v>164</v>
      </c>
      <c r="E435" s="137" t="s">
        <v>974</v>
      </c>
      <c r="F435" s="138" t="s">
        <v>975</v>
      </c>
      <c r="G435" s="139" t="s">
        <v>316</v>
      </c>
      <c r="H435" s="140">
        <v>9</v>
      </c>
      <c r="I435" s="141"/>
      <c r="J435" s="142">
        <f>ROUND(I435*H435,2)</f>
        <v>0</v>
      </c>
      <c r="K435" s="138" t="s">
        <v>168</v>
      </c>
      <c r="L435" s="31"/>
      <c r="M435" s="143" t="s">
        <v>1</v>
      </c>
      <c r="N435" s="144" t="s">
        <v>42</v>
      </c>
      <c r="P435" s="145">
        <f>O435*H435</f>
        <v>0</v>
      </c>
      <c r="Q435" s="145">
        <v>0.00043</v>
      </c>
      <c r="R435" s="145">
        <f>Q435*H435</f>
        <v>0.0038699999999999997</v>
      </c>
      <c r="S435" s="145">
        <v>0</v>
      </c>
      <c r="T435" s="146">
        <f>S435*H435</f>
        <v>0</v>
      </c>
      <c r="AR435" s="147" t="s">
        <v>238</v>
      </c>
      <c r="AT435" s="147" t="s">
        <v>164</v>
      </c>
      <c r="AU435" s="147" t="s">
        <v>85</v>
      </c>
      <c r="AY435" s="16" t="s">
        <v>161</v>
      </c>
      <c r="BE435" s="148">
        <f>IF(N435="základní",J435,0)</f>
        <v>0</v>
      </c>
      <c r="BF435" s="148">
        <f>IF(N435="snížená",J435,0)</f>
        <v>0</v>
      </c>
      <c r="BG435" s="148">
        <f>IF(N435="zákl. přenesená",J435,0)</f>
        <v>0</v>
      </c>
      <c r="BH435" s="148">
        <f>IF(N435="sníž. přenesená",J435,0)</f>
        <v>0</v>
      </c>
      <c r="BI435" s="148">
        <f>IF(N435="nulová",J435,0)</f>
        <v>0</v>
      </c>
      <c r="BJ435" s="16" t="s">
        <v>81</v>
      </c>
      <c r="BK435" s="148">
        <f>ROUND(I435*H435,2)</f>
        <v>0</v>
      </c>
      <c r="BL435" s="16" t="s">
        <v>238</v>
      </c>
      <c r="BM435" s="147" t="s">
        <v>976</v>
      </c>
    </row>
    <row r="436" spans="2:65" s="1" customFormat="1" ht="24.2" customHeight="1">
      <c r="B436" s="135"/>
      <c r="C436" s="164" t="s">
        <v>977</v>
      </c>
      <c r="D436" s="164" t="s">
        <v>175</v>
      </c>
      <c r="E436" s="165" t="s">
        <v>978</v>
      </c>
      <c r="F436" s="166" t="s">
        <v>979</v>
      </c>
      <c r="G436" s="167" t="s">
        <v>316</v>
      </c>
      <c r="H436" s="168">
        <v>9.9</v>
      </c>
      <c r="I436" s="169"/>
      <c r="J436" s="170">
        <f>ROUND(I436*H436,2)</f>
        <v>0</v>
      </c>
      <c r="K436" s="166" t="s">
        <v>168</v>
      </c>
      <c r="L436" s="171"/>
      <c r="M436" s="172" t="s">
        <v>1</v>
      </c>
      <c r="N436" s="173" t="s">
        <v>42</v>
      </c>
      <c r="P436" s="145">
        <f>O436*H436</f>
        <v>0</v>
      </c>
      <c r="Q436" s="145">
        <v>0.00198</v>
      </c>
      <c r="R436" s="145">
        <f>Q436*H436</f>
        <v>0.019602</v>
      </c>
      <c r="S436" s="145">
        <v>0</v>
      </c>
      <c r="T436" s="146">
        <f>S436*H436</f>
        <v>0</v>
      </c>
      <c r="AR436" s="147" t="s">
        <v>327</v>
      </c>
      <c r="AT436" s="147" t="s">
        <v>175</v>
      </c>
      <c r="AU436" s="147" t="s">
        <v>85</v>
      </c>
      <c r="AY436" s="16" t="s">
        <v>161</v>
      </c>
      <c r="BE436" s="148">
        <f>IF(N436="základní",J436,0)</f>
        <v>0</v>
      </c>
      <c r="BF436" s="148">
        <f>IF(N436="snížená",J436,0)</f>
        <v>0</v>
      </c>
      <c r="BG436" s="148">
        <f>IF(N436="zákl. přenesená",J436,0)</f>
        <v>0</v>
      </c>
      <c r="BH436" s="148">
        <f>IF(N436="sníž. přenesená",J436,0)</f>
        <v>0</v>
      </c>
      <c r="BI436" s="148">
        <f>IF(N436="nulová",J436,0)</f>
        <v>0</v>
      </c>
      <c r="BJ436" s="16" t="s">
        <v>81</v>
      </c>
      <c r="BK436" s="148">
        <f>ROUND(I436*H436,2)</f>
        <v>0</v>
      </c>
      <c r="BL436" s="16" t="s">
        <v>238</v>
      </c>
      <c r="BM436" s="147" t="s">
        <v>980</v>
      </c>
    </row>
    <row r="437" spans="2:51" s="12" customFormat="1" ht="12">
      <c r="B437" s="149"/>
      <c r="D437" s="150" t="s">
        <v>171</v>
      </c>
      <c r="F437" s="152" t="s">
        <v>981</v>
      </c>
      <c r="H437" s="153">
        <v>9.9</v>
      </c>
      <c r="I437" s="154"/>
      <c r="L437" s="149"/>
      <c r="M437" s="155"/>
      <c r="T437" s="156"/>
      <c r="AT437" s="151" t="s">
        <v>171</v>
      </c>
      <c r="AU437" s="151" t="s">
        <v>85</v>
      </c>
      <c r="AV437" s="12" t="s">
        <v>85</v>
      </c>
      <c r="AW437" s="12" t="s">
        <v>3</v>
      </c>
      <c r="AX437" s="12" t="s">
        <v>81</v>
      </c>
      <c r="AY437" s="151" t="s">
        <v>161</v>
      </c>
    </row>
    <row r="438" spans="2:65" s="1" customFormat="1" ht="37.9" customHeight="1">
      <c r="B438" s="135"/>
      <c r="C438" s="136" t="s">
        <v>982</v>
      </c>
      <c r="D438" s="136" t="s">
        <v>164</v>
      </c>
      <c r="E438" s="137" t="s">
        <v>983</v>
      </c>
      <c r="F438" s="138" t="s">
        <v>984</v>
      </c>
      <c r="G438" s="139" t="s">
        <v>190</v>
      </c>
      <c r="H438" s="140">
        <v>15.5</v>
      </c>
      <c r="I438" s="141"/>
      <c r="J438" s="142">
        <f>ROUND(I438*H438,2)</f>
        <v>0</v>
      </c>
      <c r="K438" s="138" t="s">
        <v>168</v>
      </c>
      <c r="L438" s="31"/>
      <c r="M438" s="143" t="s">
        <v>1</v>
      </c>
      <c r="N438" s="144" t="s">
        <v>42</v>
      </c>
      <c r="P438" s="145">
        <f>O438*H438</f>
        <v>0</v>
      </c>
      <c r="Q438" s="145">
        <v>0.0053</v>
      </c>
      <c r="R438" s="145">
        <f>Q438*H438</f>
        <v>0.08215</v>
      </c>
      <c r="S438" s="145">
        <v>0</v>
      </c>
      <c r="T438" s="146">
        <f>S438*H438</f>
        <v>0</v>
      </c>
      <c r="AR438" s="147" t="s">
        <v>238</v>
      </c>
      <c r="AT438" s="147" t="s">
        <v>164</v>
      </c>
      <c r="AU438" s="147" t="s">
        <v>85</v>
      </c>
      <c r="AY438" s="16" t="s">
        <v>161</v>
      </c>
      <c r="BE438" s="148">
        <f>IF(N438="základní",J438,0)</f>
        <v>0</v>
      </c>
      <c r="BF438" s="148">
        <f>IF(N438="snížená",J438,0)</f>
        <v>0</v>
      </c>
      <c r="BG438" s="148">
        <f>IF(N438="zákl. přenesená",J438,0)</f>
        <v>0</v>
      </c>
      <c r="BH438" s="148">
        <f>IF(N438="sníž. přenesená",J438,0)</f>
        <v>0</v>
      </c>
      <c r="BI438" s="148">
        <f>IF(N438="nulová",J438,0)</f>
        <v>0</v>
      </c>
      <c r="BJ438" s="16" t="s">
        <v>81</v>
      </c>
      <c r="BK438" s="148">
        <f>ROUND(I438*H438,2)</f>
        <v>0</v>
      </c>
      <c r="BL438" s="16" t="s">
        <v>238</v>
      </c>
      <c r="BM438" s="147" t="s">
        <v>985</v>
      </c>
    </row>
    <row r="439" spans="2:65" s="1" customFormat="1" ht="33" customHeight="1">
      <c r="B439" s="135"/>
      <c r="C439" s="164" t="s">
        <v>986</v>
      </c>
      <c r="D439" s="164" t="s">
        <v>175</v>
      </c>
      <c r="E439" s="165" t="s">
        <v>987</v>
      </c>
      <c r="F439" s="166" t="s">
        <v>988</v>
      </c>
      <c r="G439" s="167" t="s">
        <v>190</v>
      </c>
      <c r="H439" s="168">
        <v>17.05</v>
      </c>
      <c r="I439" s="169"/>
      <c r="J439" s="170">
        <f>ROUND(I439*H439,2)</f>
        <v>0</v>
      </c>
      <c r="K439" s="166" t="s">
        <v>168</v>
      </c>
      <c r="L439" s="171"/>
      <c r="M439" s="172" t="s">
        <v>1</v>
      </c>
      <c r="N439" s="173" t="s">
        <v>42</v>
      </c>
      <c r="P439" s="145">
        <f>O439*H439</f>
        <v>0</v>
      </c>
      <c r="Q439" s="145">
        <v>0.021999999999999995</v>
      </c>
      <c r="R439" s="145">
        <f>Q439*H439</f>
        <v>0.37509999999999993</v>
      </c>
      <c r="S439" s="145">
        <v>0</v>
      </c>
      <c r="T439" s="146">
        <f>S439*H439</f>
        <v>0</v>
      </c>
      <c r="AR439" s="147" t="s">
        <v>327</v>
      </c>
      <c r="AT439" s="147" t="s">
        <v>175</v>
      </c>
      <c r="AU439" s="147" t="s">
        <v>85</v>
      </c>
      <c r="AY439" s="16" t="s">
        <v>161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6" t="s">
        <v>81</v>
      </c>
      <c r="BK439" s="148">
        <f>ROUND(I439*H439,2)</f>
        <v>0</v>
      </c>
      <c r="BL439" s="16" t="s">
        <v>238</v>
      </c>
      <c r="BM439" s="147" t="s">
        <v>989</v>
      </c>
    </row>
    <row r="440" spans="2:51" s="12" customFormat="1" ht="12">
      <c r="B440" s="149"/>
      <c r="D440" s="150" t="s">
        <v>171</v>
      </c>
      <c r="F440" s="152" t="s">
        <v>990</v>
      </c>
      <c r="H440" s="153">
        <v>17.05</v>
      </c>
      <c r="I440" s="154"/>
      <c r="L440" s="149"/>
      <c r="M440" s="155"/>
      <c r="T440" s="156"/>
      <c r="AT440" s="151" t="s">
        <v>171</v>
      </c>
      <c r="AU440" s="151" t="s">
        <v>85</v>
      </c>
      <c r="AV440" s="12" t="s">
        <v>85</v>
      </c>
      <c r="AW440" s="12" t="s">
        <v>3</v>
      </c>
      <c r="AX440" s="12" t="s">
        <v>81</v>
      </c>
      <c r="AY440" s="151" t="s">
        <v>161</v>
      </c>
    </row>
    <row r="441" spans="2:65" s="1" customFormat="1" ht="37.9" customHeight="1">
      <c r="B441" s="135"/>
      <c r="C441" s="136" t="s">
        <v>991</v>
      </c>
      <c r="D441" s="136" t="s">
        <v>164</v>
      </c>
      <c r="E441" s="137" t="s">
        <v>992</v>
      </c>
      <c r="F441" s="138" t="s">
        <v>993</v>
      </c>
      <c r="G441" s="139" t="s">
        <v>190</v>
      </c>
      <c r="H441" s="140">
        <v>4.5</v>
      </c>
      <c r="I441" s="141"/>
      <c r="J441" s="142">
        <f>ROUND(I441*H441,2)</f>
        <v>0</v>
      </c>
      <c r="K441" s="138" t="s">
        <v>168</v>
      </c>
      <c r="L441" s="31"/>
      <c r="M441" s="143" t="s">
        <v>1</v>
      </c>
      <c r="N441" s="144" t="s">
        <v>42</v>
      </c>
      <c r="P441" s="145">
        <f>O441*H441</f>
        <v>0</v>
      </c>
      <c r="Q441" s="145">
        <v>0.00525</v>
      </c>
      <c r="R441" s="145">
        <f>Q441*H441</f>
        <v>0.023625</v>
      </c>
      <c r="S441" s="145">
        <v>0</v>
      </c>
      <c r="T441" s="146">
        <f>S441*H441</f>
        <v>0</v>
      </c>
      <c r="AR441" s="147" t="s">
        <v>238</v>
      </c>
      <c r="AT441" s="147" t="s">
        <v>164</v>
      </c>
      <c r="AU441" s="147" t="s">
        <v>85</v>
      </c>
      <c r="AY441" s="16" t="s">
        <v>161</v>
      </c>
      <c r="BE441" s="148">
        <f>IF(N441="základní",J441,0)</f>
        <v>0</v>
      </c>
      <c r="BF441" s="148">
        <f>IF(N441="snížená",J441,0)</f>
        <v>0</v>
      </c>
      <c r="BG441" s="148">
        <f>IF(N441="zákl. přenesená",J441,0)</f>
        <v>0</v>
      </c>
      <c r="BH441" s="148">
        <f>IF(N441="sníž. přenesená",J441,0)</f>
        <v>0</v>
      </c>
      <c r="BI441" s="148">
        <f>IF(N441="nulová",J441,0)</f>
        <v>0</v>
      </c>
      <c r="BJ441" s="16" t="s">
        <v>81</v>
      </c>
      <c r="BK441" s="148">
        <f>ROUND(I441*H441,2)</f>
        <v>0</v>
      </c>
      <c r="BL441" s="16" t="s">
        <v>238</v>
      </c>
      <c r="BM441" s="147" t="s">
        <v>994</v>
      </c>
    </row>
    <row r="442" spans="2:65" s="1" customFormat="1" ht="37.9" customHeight="1">
      <c r="B442" s="135"/>
      <c r="C442" s="164" t="s">
        <v>995</v>
      </c>
      <c r="D442" s="164" t="s">
        <v>175</v>
      </c>
      <c r="E442" s="165" t="s">
        <v>996</v>
      </c>
      <c r="F442" s="166" t="s">
        <v>997</v>
      </c>
      <c r="G442" s="167" t="s">
        <v>190</v>
      </c>
      <c r="H442" s="168">
        <v>4.95</v>
      </c>
      <c r="I442" s="169"/>
      <c r="J442" s="170">
        <f>ROUND(I442*H442,2)</f>
        <v>0</v>
      </c>
      <c r="K442" s="166" t="s">
        <v>168</v>
      </c>
      <c r="L442" s="171"/>
      <c r="M442" s="172" t="s">
        <v>1</v>
      </c>
      <c r="N442" s="173" t="s">
        <v>42</v>
      </c>
      <c r="P442" s="145">
        <f>O442*H442</f>
        <v>0</v>
      </c>
      <c r="Q442" s="145">
        <v>0.021999999999999995</v>
      </c>
      <c r="R442" s="145">
        <f>Q442*H442</f>
        <v>0.10889999999999998</v>
      </c>
      <c r="S442" s="145">
        <v>0</v>
      </c>
      <c r="T442" s="146">
        <f>S442*H442</f>
        <v>0</v>
      </c>
      <c r="AR442" s="147" t="s">
        <v>327</v>
      </c>
      <c r="AT442" s="147" t="s">
        <v>175</v>
      </c>
      <c r="AU442" s="147" t="s">
        <v>85</v>
      </c>
      <c r="AY442" s="16" t="s">
        <v>161</v>
      </c>
      <c r="BE442" s="148">
        <f>IF(N442="základní",J442,0)</f>
        <v>0</v>
      </c>
      <c r="BF442" s="148">
        <f>IF(N442="snížená",J442,0)</f>
        <v>0</v>
      </c>
      <c r="BG442" s="148">
        <f>IF(N442="zákl. přenesená",J442,0)</f>
        <v>0</v>
      </c>
      <c r="BH442" s="148">
        <f>IF(N442="sníž. přenesená",J442,0)</f>
        <v>0</v>
      </c>
      <c r="BI442" s="148">
        <f>IF(N442="nulová",J442,0)</f>
        <v>0</v>
      </c>
      <c r="BJ442" s="16" t="s">
        <v>81</v>
      </c>
      <c r="BK442" s="148">
        <f>ROUND(I442*H442,2)</f>
        <v>0</v>
      </c>
      <c r="BL442" s="16" t="s">
        <v>238</v>
      </c>
      <c r="BM442" s="147" t="s">
        <v>998</v>
      </c>
    </row>
    <row r="443" spans="2:51" s="12" customFormat="1" ht="12">
      <c r="B443" s="149"/>
      <c r="D443" s="150" t="s">
        <v>171</v>
      </c>
      <c r="F443" s="152" t="s">
        <v>999</v>
      </c>
      <c r="H443" s="153">
        <v>4.95</v>
      </c>
      <c r="I443" s="154"/>
      <c r="L443" s="149"/>
      <c r="M443" s="155"/>
      <c r="T443" s="156"/>
      <c r="AT443" s="151" t="s">
        <v>171</v>
      </c>
      <c r="AU443" s="151" t="s">
        <v>85</v>
      </c>
      <c r="AV443" s="12" t="s">
        <v>85</v>
      </c>
      <c r="AW443" s="12" t="s">
        <v>3</v>
      </c>
      <c r="AX443" s="12" t="s">
        <v>81</v>
      </c>
      <c r="AY443" s="151" t="s">
        <v>161</v>
      </c>
    </row>
    <row r="444" spans="2:65" s="1" customFormat="1" ht="16.5" customHeight="1">
      <c r="B444" s="135"/>
      <c r="C444" s="136" t="s">
        <v>1000</v>
      </c>
      <c r="D444" s="136" t="s">
        <v>164</v>
      </c>
      <c r="E444" s="137" t="s">
        <v>1001</v>
      </c>
      <c r="F444" s="138" t="s">
        <v>1002</v>
      </c>
      <c r="G444" s="139" t="s">
        <v>316</v>
      </c>
      <c r="H444" s="140">
        <v>9</v>
      </c>
      <c r="I444" s="141"/>
      <c r="J444" s="142">
        <f>ROUND(I444*H444,2)</f>
        <v>0</v>
      </c>
      <c r="K444" s="138" t="s">
        <v>168</v>
      </c>
      <c r="L444" s="31"/>
      <c r="M444" s="143" t="s">
        <v>1</v>
      </c>
      <c r="N444" s="144" t="s">
        <v>42</v>
      </c>
      <c r="P444" s="145">
        <f>O444*H444</f>
        <v>0</v>
      </c>
      <c r="Q444" s="145">
        <v>3E-05</v>
      </c>
      <c r="R444" s="145">
        <f>Q444*H444</f>
        <v>0.00027</v>
      </c>
      <c r="S444" s="145">
        <v>0</v>
      </c>
      <c r="T444" s="146">
        <f>S444*H444</f>
        <v>0</v>
      </c>
      <c r="AR444" s="147" t="s">
        <v>238</v>
      </c>
      <c r="AT444" s="147" t="s">
        <v>164</v>
      </c>
      <c r="AU444" s="147" t="s">
        <v>85</v>
      </c>
      <c r="AY444" s="16" t="s">
        <v>161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6" t="s">
        <v>81</v>
      </c>
      <c r="BK444" s="148">
        <f>ROUND(I444*H444,2)</f>
        <v>0</v>
      </c>
      <c r="BL444" s="16" t="s">
        <v>238</v>
      </c>
      <c r="BM444" s="147" t="s">
        <v>1003</v>
      </c>
    </row>
    <row r="445" spans="2:65" s="1" customFormat="1" ht="24.2" customHeight="1">
      <c r="B445" s="135"/>
      <c r="C445" s="136" t="s">
        <v>1004</v>
      </c>
      <c r="D445" s="136" t="s">
        <v>164</v>
      </c>
      <c r="E445" s="137" t="s">
        <v>1005</v>
      </c>
      <c r="F445" s="138" t="s">
        <v>1006</v>
      </c>
      <c r="G445" s="139" t="s">
        <v>190</v>
      </c>
      <c r="H445" s="140">
        <v>15.5</v>
      </c>
      <c r="I445" s="141"/>
      <c r="J445" s="142">
        <f>ROUND(I445*H445,2)</f>
        <v>0</v>
      </c>
      <c r="K445" s="138" t="s">
        <v>168</v>
      </c>
      <c r="L445" s="31"/>
      <c r="M445" s="143" t="s">
        <v>1</v>
      </c>
      <c r="N445" s="144" t="s">
        <v>42</v>
      </c>
      <c r="P445" s="145">
        <f>O445*H445</f>
        <v>0</v>
      </c>
      <c r="Q445" s="145">
        <v>5E-05</v>
      </c>
      <c r="R445" s="145">
        <f>Q445*H445</f>
        <v>0.0007750000000000001</v>
      </c>
      <c r="S445" s="145">
        <v>0</v>
      </c>
      <c r="T445" s="146">
        <f>S445*H445</f>
        <v>0</v>
      </c>
      <c r="AR445" s="147" t="s">
        <v>238</v>
      </c>
      <c r="AT445" s="147" t="s">
        <v>164</v>
      </c>
      <c r="AU445" s="147" t="s">
        <v>85</v>
      </c>
      <c r="AY445" s="16" t="s">
        <v>161</v>
      </c>
      <c r="BE445" s="148">
        <f>IF(N445="základní",J445,0)</f>
        <v>0</v>
      </c>
      <c r="BF445" s="148">
        <f>IF(N445="snížená",J445,0)</f>
        <v>0</v>
      </c>
      <c r="BG445" s="148">
        <f>IF(N445="zákl. přenesená",J445,0)</f>
        <v>0</v>
      </c>
      <c r="BH445" s="148">
        <f>IF(N445="sníž. přenesená",J445,0)</f>
        <v>0</v>
      </c>
      <c r="BI445" s="148">
        <f>IF(N445="nulová",J445,0)</f>
        <v>0</v>
      </c>
      <c r="BJ445" s="16" t="s">
        <v>81</v>
      </c>
      <c r="BK445" s="148">
        <f>ROUND(I445*H445,2)</f>
        <v>0</v>
      </c>
      <c r="BL445" s="16" t="s">
        <v>238</v>
      </c>
      <c r="BM445" s="147" t="s">
        <v>1007</v>
      </c>
    </row>
    <row r="446" spans="2:65" s="1" customFormat="1" ht="24.2" customHeight="1">
      <c r="B446" s="135"/>
      <c r="C446" s="136" t="s">
        <v>1008</v>
      </c>
      <c r="D446" s="136" t="s">
        <v>164</v>
      </c>
      <c r="E446" s="137" t="s">
        <v>1009</v>
      </c>
      <c r="F446" s="138" t="s">
        <v>1010</v>
      </c>
      <c r="G446" s="139" t="s">
        <v>167</v>
      </c>
      <c r="H446" s="140">
        <v>0.769</v>
      </c>
      <c r="I446" s="141"/>
      <c r="J446" s="142">
        <f>ROUND(I446*H446,2)</f>
        <v>0</v>
      </c>
      <c r="K446" s="138" t="s">
        <v>168</v>
      </c>
      <c r="L446" s="31"/>
      <c r="M446" s="143" t="s">
        <v>1</v>
      </c>
      <c r="N446" s="144" t="s">
        <v>42</v>
      </c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47" t="s">
        <v>238</v>
      </c>
      <c r="AT446" s="147" t="s">
        <v>164</v>
      </c>
      <c r="AU446" s="147" t="s">
        <v>85</v>
      </c>
      <c r="AY446" s="16" t="s">
        <v>161</v>
      </c>
      <c r="BE446" s="148">
        <f>IF(N446="základní",J446,0)</f>
        <v>0</v>
      </c>
      <c r="BF446" s="148">
        <f>IF(N446="snížená",J446,0)</f>
        <v>0</v>
      </c>
      <c r="BG446" s="148">
        <f>IF(N446="zákl. přenesená",J446,0)</f>
        <v>0</v>
      </c>
      <c r="BH446" s="148">
        <f>IF(N446="sníž. přenesená",J446,0)</f>
        <v>0</v>
      </c>
      <c r="BI446" s="148">
        <f>IF(N446="nulová",J446,0)</f>
        <v>0</v>
      </c>
      <c r="BJ446" s="16" t="s">
        <v>81</v>
      </c>
      <c r="BK446" s="148">
        <f>ROUND(I446*H446,2)</f>
        <v>0</v>
      </c>
      <c r="BL446" s="16" t="s">
        <v>238</v>
      </c>
      <c r="BM446" s="147" t="s">
        <v>1011</v>
      </c>
    </row>
    <row r="447" spans="2:65" s="1" customFormat="1" ht="33" customHeight="1">
      <c r="B447" s="135"/>
      <c r="C447" s="136" t="s">
        <v>1012</v>
      </c>
      <c r="D447" s="136" t="s">
        <v>164</v>
      </c>
      <c r="E447" s="137" t="s">
        <v>1013</v>
      </c>
      <c r="F447" s="138" t="s">
        <v>1014</v>
      </c>
      <c r="G447" s="139" t="s">
        <v>167</v>
      </c>
      <c r="H447" s="140">
        <v>0.769</v>
      </c>
      <c r="I447" s="141"/>
      <c r="J447" s="142">
        <f>ROUND(I447*H447,2)</f>
        <v>0</v>
      </c>
      <c r="K447" s="138" t="s">
        <v>168</v>
      </c>
      <c r="L447" s="31"/>
      <c r="M447" s="143" t="s">
        <v>1</v>
      </c>
      <c r="N447" s="144" t="s">
        <v>42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238</v>
      </c>
      <c r="AT447" s="147" t="s">
        <v>164</v>
      </c>
      <c r="AU447" s="147" t="s">
        <v>85</v>
      </c>
      <c r="AY447" s="16" t="s">
        <v>161</v>
      </c>
      <c r="BE447" s="148">
        <f>IF(N447="základní",J447,0)</f>
        <v>0</v>
      </c>
      <c r="BF447" s="148">
        <f>IF(N447="snížená",J447,0)</f>
        <v>0</v>
      </c>
      <c r="BG447" s="148">
        <f>IF(N447="zákl. přenesená",J447,0)</f>
        <v>0</v>
      </c>
      <c r="BH447" s="148">
        <f>IF(N447="sníž. přenesená",J447,0)</f>
        <v>0</v>
      </c>
      <c r="BI447" s="148">
        <f>IF(N447="nulová",J447,0)</f>
        <v>0</v>
      </c>
      <c r="BJ447" s="16" t="s">
        <v>81</v>
      </c>
      <c r="BK447" s="148">
        <f>ROUND(I447*H447,2)</f>
        <v>0</v>
      </c>
      <c r="BL447" s="16" t="s">
        <v>238</v>
      </c>
      <c r="BM447" s="147" t="s">
        <v>1015</v>
      </c>
    </row>
    <row r="448" spans="2:63" s="11" customFormat="1" ht="22.9" customHeight="1">
      <c r="B448" s="123"/>
      <c r="D448" s="124" t="s">
        <v>76</v>
      </c>
      <c r="E448" s="133" t="s">
        <v>1016</v>
      </c>
      <c r="F448" s="133" t="s">
        <v>1017</v>
      </c>
      <c r="I448" s="126"/>
      <c r="J448" s="134">
        <f>BK448</f>
        <v>0</v>
      </c>
      <c r="L448" s="123"/>
      <c r="M448" s="128"/>
      <c r="P448" s="129">
        <f>SUM(P449:P469)</f>
        <v>0</v>
      </c>
      <c r="R448" s="129">
        <f>SUM(R449:R469)</f>
        <v>0.9709</v>
      </c>
      <c r="T448" s="130">
        <f>SUM(T449:T469)</f>
        <v>2.0944</v>
      </c>
      <c r="AR448" s="124" t="s">
        <v>85</v>
      </c>
      <c r="AT448" s="131" t="s">
        <v>76</v>
      </c>
      <c r="AU448" s="131" t="s">
        <v>81</v>
      </c>
      <c r="AY448" s="124" t="s">
        <v>161</v>
      </c>
      <c r="BK448" s="132">
        <f>SUM(BK449:BK469)</f>
        <v>0</v>
      </c>
    </row>
    <row r="449" spans="2:65" s="1" customFormat="1" ht="16.5" customHeight="1">
      <c r="B449" s="135"/>
      <c r="C449" s="136" t="s">
        <v>1018</v>
      </c>
      <c r="D449" s="136" t="s">
        <v>164</v>
      </c>
      <c r="E449" s="137" t="s">
        <v>1019</v>
      </c>
      <c r="F449" s="138" t="s">
        <v>1020</v>
      </c>
      <c r="G449" s="139" t="s">
        <v>190</v>
      </c>
      <c r="H449" s="140">
        <v>38.5</v>
      </c>
      <c r="I449" s="141"/>
      <c r="J449" s="142">
        <f>ROUND(I449*H449,2)</f>
        <v>0</v>
      </c>
      <c r="K449" s="138" t="s">
        <v>168</v>
      </c>
      <c r="L449" s="31"/>
      <c r="M449" s="143" t="s">
        <v>1</v>
      </c>
      <c r="N449" s="144" t="s">
        <v>42</v>
      </c>
      <c r="P449" s="145">
        <f>O449*H449</f>
        <v>0</v>
      </c>
      <c r="Q449" s="145">
        <v>0</v>
      </c>
      <c r="R449" s="145">
        <f>Q449*H449</f>
        <v>0</v>
      </c>
      <c r="S449" s="145">
        <v>0</v>
      </c>
      <c r="T449" s="146">
        <f>S449*H449</f>
        <v>0</v>
      </c>
      <c r="AR449" s="147" t="s">
        <v>238</v>
      </c>
      <c r="AT449" s="147" t="s">
        <v>164</v>
      </c>
      <c r="AU449" s="147" t="s">
        <v>85</v>
      </c>
      <c r="AY449" s="16" t="s">
        <v>161</v>
      </c>
      <c r="BE449" s="148">
        <f>IF(N449="základní",J449,0)</f>
        <v>0</v>
      </c>
      <c r="BF449" s="148">
        <f>IF(N449="snížená",J449,0)</f>
        <v>0</v>
      </c>
      <c r="BG449" s="148">
        <f>IF(N449="zákl. přenesená",J449,0)</f>
        <v>0</v>
      </c>
      <c r="BH449" s="148">
        <f>IF(N449="sníž. přenesená",J449,0)</f>
        <v>0</v>
      </c>
      <c r="BI449" s="148">
        <f>IF(N449="nulová",J449,0)</f>
        <v>0</v>
      </c>
      <c r="BJ449" s="16" t="s">
        <v>81</v>
      </c>
      <c r="BK449" s="148">
        <f>ROUND(I449*H449,2)</f>
        <v>0</v>
      </c>
      <c r="BL449" s="16" t="s">
        <v>238</v>
      </c>
      <c r="BM449" s="147" t="s">
        <v>1021</v>
      </c>
    </row>
    <row r="450" spans="2:65" s="1" customFormat="1" ht="16.5" customHeight="1">
      <c r="B450" s="135"/>
      <c r="C450" s="136" t="s">
        <v>1022</v>
      </c>
      <c r="D450" s="136" t="s">
        <v>164</v>
      </c>
      <c r="E450" s="137" t="s">
        <v>1023</v>
      </c>
      <c r="F450" s="138" t="s">
        <v>1024</v>
      </c>
      <c r="G450" s="139" t="s">
        <v>190</v>
      </c>
      <c r="H450" s="140">
        <v>38.5</v>
      </c>
      <c r="I450" s="141"/>
      <c r="J450" s="142">
        <f>ROUND(I450*H450,2)</f>
        <v>0</v>
      </c>
      <c r="K450" s="138" t="s">
        <v>168</v>
      </c>
      <c r="L450" s="31"/>
      <c r="M450" s="143" t="s">
        <v>1</v>
      </c>
      <c r="N450" s="144" t="s">
        <v>42</v>
      </c>
      <c r="P450" s="145">
        <f>O450*H450</f>
        <v>0</v>
      </c>
      <c r="Q450" s="145">
        <v>0.0003</v>
      </c>
      <c r="R450" s="145">
        <f>Q450*H450</f>
        <v>0.01155</v>
      </c>
      <c r="S450" s="145">
        <v>0</v>
      </c>
      <c r="T450" s="146">
        <f>S450*H450</f>
        <v>0</v>
      </c>
      <c r="AR450" s="147" t="s">
        <v>238</v>
      </c>
      <c r="AT450" s="147" t="s">
        <v>164</v>
      </c>
      <c r="AU450" s="147" t="s">
        <v>85</v>
      </c>
      <c r="AY450" s="16" t="s">
        <v>161</v>
      </c>
      <c r="BE450" s="148">
        <f>IF(N450="základní",J450,0)</f>
        <v>0</v>
      </c>
      <c r="BF450" s="148">
        <f>IF(N450="snížená",J450,0)</f>
        <v>0</v>
      </c>
      <c r="BG450" s="148">
        <f>IF(N450="zákl. přenesená",J450,0)</f>
        <v>0</v>
      </c>
      <c r="BH450" s="148">
        <f>IF(N450="sníž. přenesená",J450,0)</f>
        <v>0</v>
      </c>
      <c r="BI450" s="148">
        <f>IF(N450="nulová",J450,0)</f>
        <v>0</v>
      </c>
      <c r="BJ450" s="16" t="s">
        <v>81</v>
      </c>
      <c r="BK450" s="148">
        <f>ROUND(I450*H450,2)</f>
        <v>0</v>
      </c>
      <c r="BL450" s="16" t="s">
        <v>238</v>
      </c>
      <c r="BM450" s="147" t="s">
        <v>1025</v>
      </c>
    </row>
    <row r="451" spans="2:65" s="1" customFormat="1" ht="24.2" customHeight="1">
      <c r="B451" s="135"/>
      <c r="C451" s="136" t="s">
        <v>1026</v>
      </c>
      <c r="D451" s="136" t="s">
        <v>164</v>
      </c>
      <c r="E451" s="137" t="s">
        <v>1027</v>
      </c>
      <c r="F451" s="138" t="s">
        <v>1028</v>
      </c>
      <c r="G451" s="139" t="s">
        <v>190</v>
      </c>
      <c r="H451" s="140">
        <v>43</v>
      </c>
      <c r="I451" s="141"/>
      <c r="J451" s="142">
        <f>ROUND(I451*H451,2)</f>
        <v>0</v>
      </c>
      <c r="K451" s="138" t="s">
        <v>168</v>
      </c>
      <c r="L451" s="31"/>
      <c r="M451" s="143" t="s">
        <v>1</v>
      </c>
      <c r="N451" s="144" t="s">
        <v>42</v>
      </c>
      <c r="P451" s="145">
        <f>O451*H451</f>
        <v>0</v>
      </c>
      <c r="Q451" s="145">
        <v>0.0015</v>
      </c>
      <c r="R451" s="145">
        <f>Q451*H451</f>
        <v>0.0645</v>
      </c>
      <c r="S451" s="145">
        <v>0</v>
      </c>
      <c r="T451" s="146">
        <f>S451*H451</f>
        <v>0</v>
      </c>
      <c r="AR451" s="147" t="s">
        <v>238</v>
      </c>
      <c r="AT451" s="147" t="s">
        <v>164</v>
      </c>
      <c r="AU451" s="147" t="s">
        <v>85</v>
      </c>
      <c r="AY451" s="16" t="s">
        <v>161</v>
      </c>
      <c r="BE451" s="148">
        <f>IF(N451="základní",J451,0)</f>
        <v>0</v>
      </c>
      <c r="BF451" s="148">
        <f>IF(N451="snížená",J451,0)</f>
        <v>0</v>
      </c>
      <c r="BG451" s="148">
        <f>IF(N451="zákl. přenesená",J451,0)</f>
        <v>0</v>
      </c>
      <c r="BH451" s="148">
        <f>IF(N451="sníž. přenesená",J451,0)</f>
        <v>0</v>
      </c>
      <c r="BI451" s="148">
        <f>IF(N451="nulová",J451,0)</f>
        <v>0</v>
      </c>
      <c r="BJ451" s="16" t="s">
        <v>81</v>
      </c>
      <c r="BK451" s="148">
        <f>ROUND(I451*H451,2)</f>
        <v>0</v>
      </c>
      <c r="BL451" s="16" t="s">
        <v>238</v>
      </c>
      <c r="BM451" s="147" t="s">
        <v>1029</v>
      </c>
    </row>
    <row r="452" spans="2:51" s="14" customFormat="1" ht="12">
      <c r="B452" s="177"/>
      <c r="D452" s="150" t="s">
        <v>171</v>
      </c>
      <c r="E452" s="178" t="s">
        <v>1</v>
      </c>
      <c r="F452" s="179" t="s">
        <v>1030</v>
      </c>
      <c r="H452" s="178" t="s">
        <v>1</v>
      </c>
      <c r="I452" s="180"/>
      <c r="L452" s="177"/>
      <c r="M452" s="181"/>
      <c r="T452" s="182"/>
      <c r="AT452" s="178" t="s">
        <v>171</v>
      </c>
      <c r="AU452" s="178" t="s">
        <v>85</v>
      </c>
      <c r="AV452" s="14" t="s">
        <v>81</v>
      </c>
      <c r="AW452" s="14" t="s">
        <v>32</v>
      </c>
      <c r="AX452" s="14" t="s">
        <v>77</v>
      </c>
      <c r="AY452" s="178" t="s">
        <v>161</v>
      </c>
    </row>
    <row r="453" spans="2:51" s="12" customFormat="1" ht="12">
      <c r="B453" s="149"/>
      <c r="D453" s="150" t="s">
        <v>171</v>
      </c>
      <c r="E453" s="151" t="s">
        <v>1</v>
      </c>
      <c r="F453" s="152" t="s">
        <v>237</v>
      </c>
      <c r="H453" s="153">
        <v>43</v>
      </c>
      <c r="I453" s="154"/>
      <c r="L453" s="149"/>
      <c r="M453" s="155"/>
      <c r="T453" s="156"/>
      <c r="AT453" s="151" t="s">
        <v>171</v>
      </c>
      <c r="AU453" s="151" t="s">
        <v>85</v>
      </c>
      <c r="AV453" s="12" t="s">
        <v>85</v>
      </c>
      <c r="AW453" s="12" t="s">
        <v>32</v>
      </c>
      <c r="AX453" s="12" t="s">
        <v>77</v>
      </c>
      <c r="AY453" s="151" t="s">
        <v>161</v>
      </c>
    </row>
    <row r="454" spans="2:51" s="13" customFormat="1" ht="12">
      <c r="B454" s="157"/>
      <c r="D454" s="150" t="s">
        <v>171</v>
      </c>
      <c r="E454" s="158" t="s">
        <v>1</v>
      </c>
      <c r="F454" s="159" t="s">
        <v>174</v>
      </c>
      <c r="H454" s="160">
        <v>43</v>
      </c>
      <c r="I454" s="161"/>
      <c r="L454" s="157"/>
      <c r="M454" s="162"/>
      <c r="T454" s="163"/>
      <c r="AT454" s="158" t="s">
        <v>171</v>
      </c>
      <c r="AU454" s="158" t="s">
        <v>85</v>
      </c>
      <c r="AV454" s="13" t="s">
        <v>169</v>
      </c>
      <c r="AW454" s="13" t="s">
        <v>32</v>
      </c>
      <c r="AX454" s="13" t="s">
        <v>81</v>
      </c>
      <c r="AY454" s="158" t="s">
        <v>161</v>
      </c>
    </row>
    <row r="455" spans="2:65" s="1" customFormat="1" ht="24.2" customHeight="1">
      <c r="B455" s="135"/>
      <c r="C455" s="136" t="s">
        <v>1031</v>
      </c>
      <c r="D455" s="136" t="s">
        <v>164</v>
      </c>
      <c r="E455" s="137" t="s">
        <v>1032</v>
      </c>
      <c r="F455" s="138" t="s">
        <v>1033</v>
      </c>
      <c r="G455" s="139" t="s">
        <v>316</v>
      </c>
      <c r="H455" s="140">
        <v>21</v>
      </c>
      <c r="I455" s="141"/>
      <c r="J455" s="142">
        <f>ROUND(I455*H455,2)</f>
        <v>0</v>
      </c>
      <c r="K455" s="138" t="s">
        <v>168</v>
      </c>
      <c r="L455" s="31"/>
      <c r="M455" s="143" t="s">
        <v>1</v>
      </c>
      <c r="N455" s="144" t="s">
        <v>42</v>
      </c>
      <c r="P455" s="145">
        <f>O455*H455</f>
        <v>0</v>
      </c>
      <c r="Q455" s="145">
        <v>0.00032</v>
      </c>
      <c r="R455" s="145">
        <f>Q455*H455</f>
        <v>0.00672</v>
      </c>
      <c r="S455" s="145">
        <v>0</v>
      </c>
      <c r="T455" s="146">
        <f>S455*H455</f>
        <v>0</v>
      </c>
      <c r="AR455" s="147" t="s">
        <v>238</v>
      </c>
      <c r="AT455" s="147" t="s">
        <v>164</v>
      </c>
      <c r="AU455" s="147" t="s">
        <v>85</v>
      </c>
      <c r="AY455" s="16" t="s">
        <v>161</v>
      </c>
      <c r="BE455" s="148">
        <f>IF(N455="základní",J455,0)</f>
        <v>0</v>
      </c>
      <c r="BF455" s="148">
        <f>IF(N455="snížená",J455,0)</f>
        <v>0</v>
      </c>
      <c r="BG455" s="148">
        <f>IF(N455="zákl. přenesená",J455,0)</f>
        <v>0</v>
      </c>
      <c r="BH455" s="148">
        <f>IF(N455="sníž. přenesená",J455,0)</f>
        <v>0</v>
      </c>
      <c r="BI455" s="148">
        <f>IF(N455="nulová",J455,0)</f>
        <v>0</v>
      </c>
      <c r="BJ455" s="16" t="s">
        <v>81</v>
      </c>
      <c r="BK455" s="148">
        <f>ROUND(I455*H455,2)</f>
        <v>0</v>
      </c>
      <c r="BL455" s="16" t="s">
        <v>238</v>
      </c>
      <c r="BM455" s="147" t="s">
        <v>1034</v>
      </c>
    </row>
    <row r="456" spans="2:65" s="1" customFormat="1" ht="16.5" customHeight="1">
      <c r="B456" s="135"/>
      <c r="C456" s="136" t="s">
        <v>1035</v>
      </c>
      <c r="D456" s="136" t="s">
        <v>164</v>
      </c>
      <c r="E456" s="137" t="s">
        <v>1036</v>
      </c>
      <c r="F456" s="138" t="s">
        <v>1037</v>
      </c>
      <c r="G456" s="139" t="s">
        <v>190</v>
      </c>
      <c r="H456" s="140">
        <v>38.5</v>
      </c>
      <c r="I456" s="141"/>
      <c r="J456" s="142">
        <f>ROUND(I456*H456,2)</f>
        <v>0</v>
      </c>
      <c r="K456" s="138" t="s">
        <v>168</v>
      </c>
      <c r="L456" s="31"/>
      <c r="M456" s="143" t="s">
        <v>1</v>
      </c>
      <c r="N456" s="144" t="s">
        <v>42</v>
      </c>
      <c r="P456" s="145">
        <f>O456*H456</f>
        <v>0</v>
      </c>
      <c r="Q456" s="145">
        <v>0.0045</v>
      </c>
      <c r="R456" s="145">
        <f>Q456*H456</f>
        <v>0.17325</v>
      </c>
      <c r="S456" s="145">
        <v>0</v>
      </c>
      <c r="T456" s="146">
        <f>S456*H456</f>
        <v>0</v>
      </c>
      <c r="AR456" s="147" t="s">
        <v>238</v>
      </c>
      <c r="AT456" s="147" t="s">
        <v>164</v>
      </c>
      <c r="AU456" s="147" t="s">
        <v>85</v>
      </c>
      <c r="AY456" s="16" t="s">
        <v>161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6" t="s">
        <v>81</v>
      </c>
      <c r="BK456" s="148">
        <f>ROUND(I456*H456,2)</f>
        <v>0</v>
      </c>
      <c r="BL456" s="16" t="s">
        <v>238</v>
      </c>
      <c r="BM456" s="147" t="s">
        <v>1038</v>
      </c>
    </row>
    <row r="457" spans="2:65" s="1" customFormat="1" ht="24.2" customHeight="1">
      <c r="B457" s="135"/>
      <c r="C457" s="136" t="s">
        <v>1039</v>
      </c>
      <c r="D457" s="136" t="s">
        <v>164</v>
      </c>
      <c r="E457" s="137" t="s">
        <v>1040</v>
      </c>
      <c r="F457" s="138" t="s">
        <v>1041</v>
      </c>
      <c r="G457" s="139" t="s">
        <v>190</v>
      </c>
      <c r="H457" s="140">
        <v>38.5</v>
      </c>
      <c r="I457" s="141"/>
      <c r="J457" s="142">
        <f>ROUND(I457*H457,2)</f>
        <v>0</v>
      </c>
      <c r="K457" s="138" t="s">
        <v>168</v>
      </c>
      <c r="L457" s="31"/>
      <c r="M457" s="143" t="s">
        <v>1</v>
      </c>
      <c r="N457" s="144" t="s">
        <v>42</v>
      </c>
      <c r="P457" s="145">
        <f>O457*H457</f>
        <v>0</v>
      </c>
      <c r="Q457" s="145">
        <v>0.0014499999999999997</v>
      </c>
      <c r="R457" s="145">
        <f>Q457*H457</f>
        <v>0.055824999999999986</v>
      </c>
      <c r="S457" s="145">
        <v>0</v>
      </c>
      <c r="T457" s="146">
        <f>S457*H457</f>
        <v>0</v>
      </c>
      <c r="AR457" s="147" t="s">
        <v>238</v>
      </c>
      <c r="AT457" s="147" t="s">
        <v>164</v>
      </c>
      <c r="AU457" s="147" t="s">
        <v>85</v>
      </c>
      <c r="AY457" s="16" t="s">
        <v>161</v>
      </c>
      <c r="BE457" s="148">
        <f>IF(N457="základní",J457,0)</f>
        <v>0</v>
      </c>
      <c r="BF457" s="148">
        <f>IF(N457="snížená",J457,0)</f>
        <v>0</v>
      </c>
      <c r="BG457" s="148">
        <f>IF(N457="zákl. přenesená",J457,0)</f>
        <v>0</v>
      </c>
      <c r="BH457" s="148">
        <f>IF(N457="sníž. přenesená",J457,0)</f>
        <v>0</v>
      </c>
      <c r="BI457" s="148">
        <f>IF(N457="nulová",J457,0)</f>
        <v>0</v>
      </c>
      <c r="BJ457" s="16" t="s">
        <v>81</v>
      </c>
      <c r="BK457" s="148">
        <f>ROUND(I457*H457,2)</f>
        <v>0</v>
      </c>
      <c r="BL457" s="16" t="s">
        <v>238</v>
      </c>
      <c r="BM457" s="147" t="s">
        <v>1042</v>
      </c>
    </row>
    <row r="458" spans="2:65" s="1" customFormat="1" ht="33" customHeight="1">
      <c r="B458" s="135"/>
      <c r="C458" s="136" t="s">
        <v>1043</v>
      </c>
      <c r="D458" s="136" t="s">
        <v>164</v>
      </c>
      <c r="E458" s="137" t="s">
        <v>1044</v>
      </c>
      <c r="F458" s="138" t="s">
        <v>1045</v>
      </c>
      <c r="G458" s="139" t="s">
        <v>190</v>
      </c>
      <c r="H458" s="140">
        <v>38.5</v>
      </c>
      <c r="I458" s="141"/>
      <c r="J458" s="142">
        <f>ROUND(I458*H458,2)</f>
        <v>0</v>
      </c>
      <c r="K458" s="138" t="s">
        <v>168</v>
      </c>
      <c r="L458" s="31"/>
      <c r="M458" s="143" t="s">
        <v>1</v>
      </c>
      <c r="N458" s="144" t="s">
        <v>42</v>
      </c>
      <c r="P458" s="145">
        <f>O458*H458</f>
        <v>0</v>
      </c>
      <c r="Q458" s="145">
        <v>0.00558</v>
      </c>
      <c r="R458" s="145">
        <f>Q458*H458</f>
        <v>0.21483</v>
      </c>
      <c r="S458" s="145">
        <v>0</v>
      </c>
      <c r="T458" s="146">
        <f>S458*H458</f>
        <v>0</v>
      </c>
      <c r="AR458" s="147" t="s">
        <v>238</v>
      </c>
      <c r="AT458" s="147" t="s">
        <v>164</v>
      </c>
      <c r="AU458" s="147" t="s">
        <v>85</v>
      </c>
      <c r="AY458" s="16" t="s">
        <v>161</v>
      </c>
      <c r="BE458" s="148">
        <f>IF(N458="základní",J458,0)</f>
        <v>0</v>
      </c>
      <c r="BF458" s="148">
        <f>IF(N458="snížená",J458,0)</f>
        <v>0</v>
      </c>
      <c r="BG458" s="148">
        <f>IF(N458="zákl. přenesená",J458,0)</f>
        <v>0</v>
      </c>
      <c r="BH458" s="148">
        <f>IF(N458="sníž. přenesená",J458,0)</f>
        <v>0</v>
      </c>
      <c r="BI458" s="148">
        <f>IF(N458="nulová",J458,0)</f>
        <v>0</v>
      </c>
      <c r="BJ458" s="16" t="s">
        <v>81</v>
      </c>
      <c r="BK458" s="148">
        <f>ROUND(I458*H458,2)</f>
        <v>0</v>
      </c>
      <c r="BL458" s="16" t="s">
        <v>238</v>
      </c>
      <c r="BM458" s="147" t="s">
        <v>1046</v>
      </c>
    </row>
    <row r="459" spans="2:65" s="1" customFormat="1" ht="24.2" customHeight="1">
      <c r="B459" s="135"/>
      <c r="C459" s="164" t="s">
        <v>1047</v>
      </c>
      <c r="D459" s="164" t="s">
        <v>175</v>
      </c>
      <c r="E459" s="165" t="s">
        <v>1048</v>
      </c>
      <c r="F459" s="166" t="s">
        <v>1049</v>
      </c>
      <c r="G459" s="167" t="s">
        <v>190</v>
      </c>
      <c r="H459" s="168">
        <v>42.35</v>
      </c>
      <c r="I459" s="169"/>
      <c r="J459" s="170">
        <f>ROUND(I459*H459,2)</f>
        <v>0</v>
      </c>
      <c r="K459" s="166" t="s">
        <v>168</v>
      </c>
      <c r="L459" s="171"/>
      <c r="M459" s="172" t="s">
        <v>1</v>
      </c>
      <c r="N459" s="173" t="s">
        <v>42</v>
      </c>
      <c r="P459" s="145">
        <f>O459*H459</f>
        <v>0</v>
      </c>
      <c r="Q459" s="145">
        <v>0.00992</v>
      </c>
      <c r="R459" s="145">
        <f>Q459*H459</f>
        <v>0.42011200000000004</v>
      </c>
      <c r="S459" s="145">
        <v>0</v>
      </c>
      <c r="T459" s="146">
        <f>S459*H459</f>
        <v>0</v>
      </c>
      <c r="AR459" s="147" t="s">
        <v>327</v>
      </c>
      <c r="AT459" s="147" t="s">
        <v>175</v>
      </c>
      <c r="AU459" s="147" t="s">
        <v>85</v>
      </c>
      <c r="AY459" s="16" t="s">
        <v>161</v>
      </c>
      <c r="BE459" s="148">
        <f>IF(N459="základní",J459,0)</f>
        <v>0</v>
      </c>
      <c r="BF459" s="148">
        <f>IF(N459="snížená",J459,0)</f>
        <v>0</v>
      </c>
      <c r="BG459" s="148">
        <f>IF(N459="zákl. přenesená",J459,0)</f>
        <v>0</v>
      </c>
      <c r="BH459" s="148">
        <f>IF(N459="sníž. přenesená",J459,0)</f>
        <v>0</v>
      </c>
      <c r="BI459" s="148">
        <f>IF(N459="nulová",J459,0)</f>
        <v>0</v>
      </c>
      <c r="BJ459" s="16" t="s">
        <v>81</v>
      </c>
      <c r="BK459" s="148">
        <f>ROUND(I459*H459,2)</f>
        <v>0</v>
      </c>
      <c r="BL459" s="16" t="s">
        <v>238</v>
      </c>
      <c r="BM459" s="147" t="s">
        <v>1050</v>
      </c>
    </row>
    <row r="460" spans="2:51" s="12" customFormat="1" ht="12">
      <c r="B460" s="149"/>
      <c r="D460" s="150" t="s">
        <v>171</v>
      </c>
      <c r="F460" s="152" t="s">
        <v>1051</v>
      </c>
      <c r="H460" s="153">
        <v>42.35</v>
      </c>
      <c r="I460" s="154"/>
      <c r="L460" s="149"/>
      <c r="M460" s="155"/>
      <c r="T460" s="156"/>
      <c r="AT460" s="151" t="s">
        <v>171</v>
      </c>
      <c r="AU460" s="151" t="s">
        <v>85</v>
      </c>
      <c r="AV460" s="12" t="s">
        <v>85</v>
      </c>
      <c r="AW460" s="12" t="s">
        <v>3</v>
      </c>
      <c r="AX460" s="12" t="s">
        <v>81</v>
      </c>
      <c r="AY460" s="151" t="s">
        <v>161</v>
      </c>
    </row>
    <row r="461" spans="2:65" s="1" customFormat="1" ht="24.2" customHeight="1">
      <c r="B461" s="135"/>
      <c r="C461" s="136" t="s">
        <v>1052</v>
      </c>
      <c r="D461" s="136" t="s">
        <v>164</v>
      </c>
      <c r="E461" s="137" t="s">
        <v>1053</v>
      </c>
      <c r="F461" s="138" t="s">
        <v>1054</v>
      </c>
      <c r="G461" s="139" t="s">
        <v>190</v>
      </c>
      <c r="H461" s="140">
        <v>77</v>
      </c>
      <c r="I461" s="141"/>
      <c r="J461" s="142">
        <f>ROUND(I461*H461,2)</f>
        <v>0</v>
      </c>
      <c r="K461" s="138" t="s">
        <v>168</v>
      </c>
      <c r="L461" s="31"/>
      <c r="M461" s="143" t="s">
        <v>1</v>
      </c>
      <c r="N461" s="144" t="s">
        <v>42</v>
      </c>
      <c r="P461" s="145">
        <f>O461*H461</f>
        <v>0</v>
      </c>
      <c r="Q461" s="145">
        <v>0</v>
      </c>
      <c r="R461" s="145">
        <f>Q461*H461</f>
        <v>0</v>
      </c>
      <c r="S461" s="145">
        <v>0.027199999999999995</v>
      </c>
      <c r="T461" s="146">
        <f>S461*H461</f>
        <v>2.0944</v>
      </c>
      <c r="AR461" s="147" t="s">
        <v>238</v>
      </c>
      <c r="AT461" s="147" t="s">
        <v>164</v>
      </c>
      <c r="AU461" s="147" t="s">
        <v>85</v>
      </c>
      <c r="AY461" s="16" t="s">
        <v>161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6" t="s">
        <v>81</v>
      </c>
      <c r="BK461" s="148">
        <f>ROUND(I461*H461,2)</f>
        <v>0</v>
      </c>
      <c r="BL461" s="16" t="s">
        <v>238</v>
      </c>
      <c r="BM461" s="147" t="s">
        <v>1055</v>
      </c>
    </row>
    <row r="462" spans="2:65" s="1" customFormat="1" ht="24.2" customHeight="1">
      <c r="B462" s="135"/>
      <c r="C462" s="136" t="s">
        <v>1056</v>
      </c>
      <c r="D462" s="136" t="s">
        <v>164</v>
      </c>
      <c r="E462" s="137" t="s">
        <v>1057</v>
      </c>
      <c r="F462" s="138" t="s">
        <v>1058</v>
      </c>
      <c r="G462" s="139" t="s">
        <v>316</v>
      </c>
      <c r="H462" s="140">
        <v>43</v>
      </c>
      <c r="I462" s="141"/>
      <c r="J462" s="142">
        <f>ROUND(I462*H462,2)</f>
        <v>0</v>
      </c>
      <c r="K462" s="138" t="s">
        <v>168</v>
      </c>
      <c r="L462" s="31"/>
      <c r="M462" s="143" t="s">
        <v>1</v>
      </c>
      <c r="N462" s="144" t="s">
        <v>42</v>
      </c>
      <c r="P462" s="145">
        <f>O462*H462</f>
        <v>0</v>
      </c>
      <c r="Q462" s="145">
        <v>0.00018</v>
      </c>
      <c r="R462" s="145">
        <f>Q462*H462</f>
        <v>0.00774</v>
      </c>
      <c r="S462" s="145">
        <v>0</v>
      </c>
      <c r="T462" s="146">
        <f>S462*H462</f>
        <v>0</v>
      </c>
      <c r="AR462" s="147" t="s">
        <v>238</v>
      </c>
      <c r="AT462" s="147" t="s">
        <v>164</v>
      </c>
      <c r="AU462" s="147" t="s">
        <v>85</v>
      </c>
      <c r="AY462" s="16" t="s">
        <v>161</v>
      </c>
      <c r="BE462" s="148">
        <f>IF(N462="základní",J462,0)</f>
        <v>0</v>
      </c>
      <c r="BF462" s="148">
        <f>IF(N462="snížená",J462,0)</f>
        <v>0</v>
      </c>
      <c r="BG462" s="148">
        <f>IF(N462="zákl. přenesená",J462,0)</f>
        <v>0</v>
      </c>
      <c r="BH462" s="148">
        <f>IF(N462="sníž. přenesená",J462,0)</f>
        <v>0</v>
      </c>
      <c r="BI462" s="148">
        <f>IF(N462="nulová",J462,0)</f>
        <v>0</v>
      </c>
      <c r="BJ462" s="16" t="s">
        <v>81</v>
      </c>
      <c r="BK462" s="148">
        <f>ROUND(I462*H462,2)</f>
        <v>0</v>
      </c>
      <c r="BL462" s="16" t="s">
        <v>238</v>
      </c>
      <c r="BM462" s="147" t="s">
        <v>1059</v>
      </c>
    </row>
    <row r="463" spans="2:65" s="1" customFormat="1" ht="16.5" customHeight="1">
      <c r="B463" s="135"/>
      <c r="C463" s="164" t="s">
        <v>1060</v>
      </c>
      <c r="D463" s="164" t="s">
        <v>175</v>
      </c>
      <c r="E463" s="165" t="s">
        <v>1061</v>
      </c>
      <c r="F463" s="166" t="s">
        <v>1062</v>
      </c>
      <c r="G463" s="167" t="s">
        <v>316</v>
      </c>
      <c r="H463" s="168">
        <v>45.15</v>
      </c>
      <c r="I463" s="169"/>
      <c r="J463" s="170">
        <f>ROUND(I463*H463,2)</f>
        <v>0</v>
      </c>
      <c r="K463" s="166" t="s">
        <v>168</v>
      </c>
      <c r="L463" s="171"/>
      <c r="M463" s="172" t="s">
        <v>1</v>
      </c>
      <c r="N463" s="173" t="s">
        <v>42</v>
      </c>
      <c r="P463" s="145">
        <f>O463*H463</f>
        <v>0</v>
      </c>
      <c r="Q463" s="145">
        <v>0.00032</v>
      </c>
      <c r="R463" s="145">
        <f>Q463*H463</f>
        <v>0.014448</v>
      </c>
      <c r="S463" s="145">
        <v>0</v>
      </c>
      <c r="T463" s="146">
        <f>S463*H463</f>
        <v>0</v>
      </c>
      <c r="AR463" s="147" t="s">
        <v>327</v>
      </c>
      <c r="AT463" s="147" t="s">
        <v>175</v>
      </c>
      <c r="AU463" s="147" t="s">
        <v>85</v>
      </c>
      <c r="AY463" s="16" t="s">
        <v>161</v>
      </c>
      <c r="BE463" s="148">
        <f>IF(N463="základní",J463,0)</f>
        <v>0</v>
      </c>
      <c r="BF463" s="148">
        <f>IF(N463="snížená",J463,0)</f>
        <v>0</v>
      </c>
      <c r="BG463" s="148">
        <f>IF(N463="zákl. přenesená",J463,0)</f>
        <v>0</v>
      </c>
      <c r="BH463" s="148">
        <f>IF(N463="sníž. přenesená",J463,0)</f>
        <v>0</v>
      </c>
      <c r="BI463" s="148">
        <f>IF(N463="nulová",J463,0)</f>
        <v>0</v>
      </c>
      <c r="BJ463" s="16" t="s">
        <v>81</v>
      </c>
      <c r="BK463" s="148">
        <f>ROUND(I463*H463,2)</f>
        <v>0</v>
      </c>
      <c r="BL463" s="16" t="s">
        <v>238</v>
      </c>
      <c r="BM463" s="147" t="s">
        <v>1063</v>
      </c>
    </row>
    <row r="464" spans="2:51" s="12" customFormat="1" ht="12">
      <c r="B464" s="149"/>
      <c r="D464" s="150" t="s">
        <v>171</v>
      </c>
      <c r="F464" s="152" t="s">
        <v>1064</v>
      </c>
      <c r="H464" s="153">
        <v>45.15</v>
      </c>
      <c r="I464" s="154"/>
      <c r="L464" s="149"/>
      <c r="M464" s="155"/>
      <c r="T464" s="156"/>
      <c r="AT464" s="151" t="s">
        <v>171</v>
      </c>
      <c r="AU464" s="151" t="s">
        <v>85</v>
      </c>
      <c r="AV464" s="12" t="s">
        <v>85</v>
      </c>
      <c r="AW464" s="12" t="s">
        <v>3</v>
      </c>
      <c r="AX464" s="12" t="s">
        <v>81</v>
      </c>
      <c r="AY464" s="151" t="s">
        <v>161</v>
      </c>
    </row>
    <row r="465" spans="2:65" s="1" customFormat="1" ht="16.5" customHeight="1">
      <c r="B465" s="135"/>
      <c r="C465" s="136" t="s">
        <v>1065</v>
      </c>
      <c r="D465" s="136" t="s">
        <v>164</v>
      </c>
      <c r="E465" s="137" t="s">
        <v>1066</v>
      </c>
      <c r="F465" s="138" t="s">
        <v>1067</v>
      </c>
      <c r="G465" s="139" t="s">
        <v>378</v>
      </c>
      <c r="H465" s="140">
        <v>12</v>
      </c>
      <c r="I465" s="141"/>
      <c r="J465" s="142">
        <f>ROUND(I465*H465,2)</f>
        <v>0</v>
      </c>
      <c r="K465" s="138" t="s">
        <v>168</v>
      </c>
      <c r="L465" s="31"/>
      <c r="M465" s="143" t="s">
        <v>1</v>
      </c>
      <c r="N465" s="144" t="s">
        <v>42</v>
      </c>
      <c r="P465" s="145">
        <f>O465*H465</f>
        <v>0</v>
      </c>
      <c r="Q465" s="145">
        <v>0</v>
      </c>
      <c r="R465" s="145">
        <f>Q465*H465</f>
        <v>0</v>
      </c>
      <c r="S465" s="145">
        <v>0</v>
      </c>
      <c r="T465" s="146">
        <f>S465*H465</f>
        <v>0</v>
      </c>
      <c r="AR465" s="147" t="s">
        <v>238</v>
      </c>
      <c r="AT465" s="147" t="s">
        <v>164</v>
      </c>
      <c r="AU465" s="147" t="s">
        <v>85</v>
      </c>
      <c r="AY465" s="16" t="s">
        <v>161</v>
      </c>
      <c r="BE465" s="148">
        <f>IF(N465="základní",J465,0)</f>
        <v>0</v>
      </c>
      <c r="BF465" s="148">
        <f>IF(N465="snížená",J465,0)</f>
        <v>0</v>
      </c>
      <c r="BG465" s="148">
        <f>IF(N465="zákl. přenesená",J465,0)</f>
        <v>0</v>
      </c>
      <c r="BH465" s="148">
        <f>IF(N465="sníž. přenesená",J465,0)</f>
        <v>0</v>
      </c>
      <c r="BI465" s="148">
        <f>IF(N465="nulová",J465,0)</f>
        <v>0</v>
      </c>
      <c r="BJ465" s="16" t="s">
        <v>81</v>
      </c>
      <c r="BK465" s="148">
        <f>ROUND(I465*H465,2)</f>
        <v>0</v>
      </c>
      <c r="BL465" s="16" t="s">
        <v>238</v>
      </c>
      <c r="BM465" s="147" t="s">
        <v>1068</v>
      </c>
    </row>
    <row r="466" spans="2:65" s="1" customFormat="1" ht="21.75" customHeight="1">
      <c r="B466" s="135"/>
      <c r="C466" s="136" t="s">
        <v>1069</v>
      </c>
      <c r="D466" s="136" t="s">
        <v>164</v>
      </c>
      <c r="E466" s="137" t="s">
        <v>1070</v>
      </c>
      <c r="F466" s="138" t="s">
        <v>1071</v>
      </c>
      <c r="G466" s="139" t="s">
        <v>378</v>
      </c>
      <c r="H466" s="140">
        <v>6</v>
      </c>
      <c r="I466" s="141"/>
      <c r="J466" s="142">
        <f>ROUND(I466*H466,2)</f>
        <v>0</v>
      </c>
      <c r="K466" s="138" t="s">
        <v>168</v>
      </c>
      <c r="L466" s="31"/>
      <c r="M466" s="143" t="s">
        <v>1</v>
      </c>
      <c r="N466" s="144" t="s">
        <v>42</v>
      </c>
      <c r="P466" s="145">
        <f>O466*H466</f>
        <v>0</v>
      </c>
      <c r="Q466" s="145">
        <v>0</v>
      </c>
      <c r="R466" s="145">
        <f>Q466*H466</f>
        <v>0</v>
      </c>
      <c r="S466" s="145">
        <v>0</v>
      </c>
      <c r="T466" s="146">
        <f>S466*H466</f>
        <v>0</v>
      </c>
      <c r="AR466" s="147" t="s">
        <v>238</v>
      </c>
      <c r="AT466" s="147" t="s">
        <v>164</v>
      </c>
      <c r="AU466" s="147" t="s">
        <v>85</v>
      </c>
      <c r="AY466" s="16" t="s">
        <v>161</v>
      </c>
      <c r="BE466" s="148">
        <f>IF(N466="základní",J466,0)</f>
        <v>0</v>
      </c>
      <c r="BF466" s="148">
        <f>IF(N466="snížená",J466,0)</f>
        <v>0</v>
      </c>
      <c r="BG466" s="148">
        <f>IF(N466="zákl. přenesená",J466,0)</f>
        <v>0</v>
      </c>
      <c r="BH466" s="148">
        <f>IF(N466="sníž. přenesená",J466,0)</f>
        <v>0</v>
      </c>
      <c r="BI466" s="148">
        <f>IF(N466="nulová",J466,0)</f>
        <v>0</v>
      </c>
      <c r="BJ466" s="16" t="s">
        <v>81</v>
      </c>
      <c r="BK466" s="148">
        <f>ROUND(I466*H466,2)</f>
        <v>0</v>
      </c>
      <c r="BL466" s="16" t="s">
        <v>238</v>
      </c>
      <c r="BM466" s="147" t="s">
        <v>1072</v>
      </c>
    </row>
    <row r="467" spans="2:65" s="1" customFormat="1" ht="24.2" customHeight="1">
      <c r="B467" s="135"/>
      <c r="C467" s="136" t="s">
        <v>1073</v>
      </c>
      <c r="D467" s="136" t="s">
        <v>164</v>
      </c>
      <c r="E467" s="137" t="s">
        <v>1074</v>
      </c>
      <c r="F467" s="138" t="s">
        <v>1075</v>
      </c>
      <c r="G467" s="139" t="s">
        <v>190</v>
      </c>
      <c r="H467" s="140">
        <v>38.5</v>
      </c>
      <c r="I467" s="141"/>
      <c r="J467" s="142">
        <f>ROUND(I467*H467,2)</f>
        <v>0</v>
      </c>
      <c r="K467" s="138" t="s">
        <v>168</v>
      </c>
      <c r="L467" s="31"/>
      <c r="M467" s="143" t="s">
        <v>1</v>
      </c>
      <c r="N467" s="144" t="s">
        <v>42</v>
      </c>
      <c r="P467" s="145">
        <f>O467*H467</f>
        <v>0</v>
      </c>
      <c r="Q467" s="145">
        <v>5E-05</v>
      </c>
      <c r="R467" s="145">
        <f>Q467*H467</f>
        <v>0.001925</v>
      </c>
      <c r="S467" s="145">
        <v>0</v>
      </c>
      <c r="T467" s="146">
        <f>S467*H467</f>
        <v>0</v>
      </c>
      <c r="AR467" s="147" t="s">
        <v>238</v>
      </c>
      <c r="AT467" s="147" t="s">
        <v>164</v>
      </c>
      <c r="AU467" s="147" t="s">
        <v>85</v>
      </c>
      <c r="AY467" s="16" t="s">
        <v>161</v>
      </c>
      <c r="BE467" s="148">
        <f>IF(N467="základní",J467,0)</f>
        <v>0</v>
      </c>
      <c r="BF467" s="148">
        <f>IF(N467="snížená",J467,0)</f>
        <v>0</v>
      </c>
      <c r="BG467" s="148">
        <f>IF(N467="zákl. přenesená",J467,0)</f>
        <v>0</v>
      </c>
      <c r="BH467" s="148">
        <f>IF(N467="sníž. přenesená",J467,0)</f>
        <v>0</v>
      </c>
      <c r="BI467" s="148">
        <f>IF(N467="nulová",J467,0)</f>
        <v>0</v>
      </c>
      <c r="BJ467" s="16" t="s">
        <v>81</v>
      </c>
      <c r="BK467" s="148">
        <f>ROUND(I467*H467,2)</f>
        <v>0</v>
      </c>
      <c r="BL467" s="16" t="s">
        <v>238</v>
      </c>
      <c r="BM467" s="147" t="s">
        <v>1076</v>
      </c>
    </row>
    <row r="468" spans="2:65" s="1" customFormat="1" ht="24.2" customHeight="1">
      <c r="B468" s="135"/>
      <c r="C468" s="136" t="s">
        <v>1077</v>
      </c>
      <c r="D468" s="136" t="s">
        <v>164</v>
      </c>
      <c r="E468" s="137" t="s">
        <v>1078</v>
      </c>
      <c r="F468" s="138" t="s">
        <v>1079</v>
      </c>
      <c r="G468" s="139" t="s">
        <v>167</v>
      </c>
      <c r="H468" s="140">
        <v>0.9709999999999999</v>
      </c>
      <c r="I468" s="141"/>
      <c r="J468" s="142">
        <f>ROUND(I468*H468,2)</f>
        <v>0</v>
      </c>
      <c r="K468" s="138" t="s">
        <v>168</v>
      </c>
      <c r="L468" s="31"/>
      <c r="M468" s="143" t="s">
        <v>1</v>
      </c>
      <c r="N468" s="144" t="s">
        <v>42</v>
      </c>
      <c r="P468" s="145">
        <f>O468*H468</f>
        <v>0</v>
      </c>
      <c r="Q468" s="145">
        <v>0</v>
      </c>
      <c r="R468" s="145">
        <f>Q468*H468</f>
        <v>0</v>
      </c>
      <c r="S468" s="145">
        <v>0</v>
      </c>
      <c r="T468" s="146">
        <f>S468*H468</f>
        <v>0</v>
      </c>
      <c r="AR468" s="147" t="s">
        <v>238</v>
      </c>
      <c r="AT468" s="147" t="s">
        <v>164</v>
      </c>
      <c r="AU468" s="147" t="s">
        <v>85</v>
      </c>
      <c r="AY468" s="16" t="s">
        <v>161</v>
      </c>
      <c r="BE468" s="148">
        <f>IF(N468="základní",J468,0)</f>
        <v>0</v>
      </c>
      <c r="BF468" s="148">
        <f>IF(N468="snížená",J468,0)</f>
        <v>0</v>
      </c>
      <c r="BG468" s="148">
        <f>IF(N468="zákl. přenesená",J468,0)</f>
        <v>0</v>
      </c>
      <c r="BH468" s="148">
        <f>IF(N468="sníž. přenesená",J468,0)</f>
        <v>0</v>
      </c>
      <c r="BI468" s="148">
        <f>IF(N468="nulová",J468,0)</f>
        <v>0</v>
      </c>
      <c r="BJ468" s="16" t="s">
        <v>81</v>
      </c>
      <c r="BK468" s="148">
        <f>ROUND(I468*H468,2)</f>
        <v>0</v>
      </c>
      <c r="BL468" s="16" t="s">
        <v>238</v>
      </c>
      <c r="BM468" s="147" t="s">
        <v>1080</v>
      </c>
    </row>
    <row r="469" spans="2:65" s="1" customFormat="1" ht="33" customHeight="1">
      <c r="B469" s="135"/>
      <c r="C469" s="136" t="s">
        <v>1081</v>
      </c>
      <c r="D469" s="136" t="s">
        <v>164</v>
      </c>
      <c r="E469" s="137" t="s">
        <v>1082</v>
      </c>
      <c r="F469" s="138" t="s">
        <v>1083</v>
      </c>
      <c r="G469" s="139" t="s">
        <v>167</v>
      </c>
      <c r="H469" s="140">
        <v>0.9709999999999999</v>
      </c>
      <c r="I469" s="141"/>
      <c r="J469" s="142">
        <f>ROUND(I469*H469,2)</f>
        <v>0</v>
      </c>
      <c r="K469" s="138" t="s">
        <v>168</v>
      </c>
      <c r="L469" s="31"/>
      <c r="M469" s="143" t="s">
        <v>1</v>
      </c>
      <c r="N469" s="144" t="s">
        <v>42</v>
      </c>
      <c r="P469" s="145">
        <f>O469*H469</f>
        <v>0</v>
      </c>
      <c r="Q469" s="145">
        <v>0</v>
      </c>
      <c r="R469" s="145">
        <f>Q469*H469</f>
        <v>0</v>
      </c>
      <c r="S469" s="145">
        <v>0</v>
      </c>
      <c r="T469" s="146">
        <f>S469*H469</f>
        <v>0</v>
      </c>
      <c r="AR469" s="147" t="s">
        <v>238</v>
      </c>
      <c r="AT469" s="147" t="s">
        <v>164</v>
      </c>
      <c r="AU469" s="147" t="s">
        <v>85</v>
      </c>
      <c r="AY469" s="16" t="s">
        <v>161</v>
      </c>
      <c r="BE469" s="148">
        <f>IF(N469="základní",J469,0)</f>
        <v>0</v>
      </c>
      <c r="BF469" s="148">
        <f>IF(N469="snížená",J469,0)</f>
        <v>0</v>
      </c>
      <c r="BG469" s="148">
        <f>IF(N469="zákl. přenesená",J469,0)</f>
        <v>0</v>
      </c>
      <c r="BH469" s="148">
        <f>IF(N469="sníž. přenesená",J469,0)</f>
        <v>0</v>
      </c>
      <c r="BI469" s="148">
        <f>IF(N469="nulová",J469,0)</f>
        <v>0</v>
      </c>
      <c r="BJ469" s="16" t="s">
        <v>81</v>
      </c>
      <c r="BK469" s="148">
        <f>ROUND(I469*H469,2)</f>
        <v>0</v>
      </c>
      <c r="BL469" s="16" t="s">
        <v>238</v>
      </c>
      <c r="BM469" s="147" t="s">
        <v>1084</v>
      </c>
    </row>
    <row r="470" spans="2:63" s="11" customFormat="1" ht="22.9" customHeight="1">
      <c r="B470" s="123"/>
      <c r="D470" s="124" t="s">
        <v>76</v>
      </c>
      <c r="E470" s="133" t="s">
        <v>1085</v>
      </c>
      <c r="F470" s="133" t="s">
        <v>1086</v>
      </c>
      <c r="I470" s="126"/>
      <c r="J470" s="134">
        <f>BK470</f>
        <v>0</v>
      </c>
      <c r="L470" s="123"/>
      <c r="M470" s="128"/>
      <c r="P470" s="129">
        <f>SUM(P471:P480)</f>
        <v>0</v>
      </c>
      <c r="R470" s="129">
        <f>SUM(R471:R480)</f>
        <v>0.00888</v>
      </c>
      <c r="T470" s="130">
        <f>SUM(T471:T480)</f>
        <v>0</v>
      </c>
      <c r="AR470" s="124" t="s">
        <v>85</v>
      </c>
      <c r="AT470" s="131" t="s">
        <v>76</v>
      </c>
      <c r="AU470" s="131" t="s">
        <v>81</v>
      </c>
      <c r="AY470" s="124" t="s">
        <v>161</v>
      </c>
      <c r="BK470" s="132">
        <f>SUM(BK471:BK480)</f>
        <v>0</v>
      </c>
    </row>
    <row r="471" spans="2:65" s="1" customFormat="1" ht="24.2" customHeight="1">
      <c r="B471" s="135"/>
      <c r="C471" s="136" t="s">
        <v>1087</v>
      </c>
      <c r="D471" s="136" t="s">
        <v>164</v>
      </c>
      <c r="E471" s="137" t="s">
        <v>1088</v>
      </c>
      <c r="F471" s="138" t="s">
        <v>1089</v>
      </c>
      <c r="G471" s="139" t="s">
        <v>190</v>
      </c>
      <c r="H471" s="140">
        <v>12</v>
      </c>
      <c r="I471" s="141"/>
      <c r="J471" s="142">
        <f>ROUND(I471*H471,2)</f>
        <v>0</v>
      </c>
      <c r="K471" s="138" t="s">
        <v>168</v>
      </c>
      <c r="L471" s="31"/>
      <c r="M471" s="143" t="s">
        <v>1</v>
      </c>
      <c r="N471" s="144" t="s">
        <v>42</v>
      </c>
      <c r="P471" s="145">
        <f>O471*H471</f>
        <v>0</v>
      </c>
      <c r="Q471" s="145">
        <v>7E-05</v>
      </c>
      <c r="R471" s="145">
        <f>Q471*H471</f>
        <v>0.0008399999999999999</v>
      </c>
      <c r="S471" s="145">
        <v>0</v>
      </c>
      <c r="T471" s="146">
        <f>S471*H471</f>
        <v>0</v>
      </c>
      <c r="AR471" s="147" t="s">
        <v>238</v>
      </c>
      <c r="AT471" s="147" t="s">
        <v>164</v>
      </c>
      <c r="AU471" s="147" t="s">
        <v>85</v>
      </c>
      <c r="AY471" s="16" t="s">
        <v>161</v>
      </c>
      <c r="BE471" s="148">
        <f>IF(N471="základní",J471,0)</f>
        <v>0</v>
      </c>
      <c r="BF471" s="148">
        <f>IF(N471="snížená",J471,0)</f>
        <v>0</v>
      </c>
      <c r="BG471" s="148">
        <f>IF(N471="zákl. přenesená",J471,0)</f>
        <v>0</v>
      </c>
      <c r="BH471" s="148">
        <f>IF(N471="sníž. přenesená",J471,0)</f>
        <v>0</v>
      </c>
      <c r="BI471" s="148">
        <f>IF(N471="nulová",J471,0)</f>
        <v>0</v>
      </c>
      <c r="BJ471" s="16" t="s">
        <v>81</v>
      </c>
      <c r="BK471" s="148">
        <f>ROUND(I471*H471,2)</f>
        <v>0</v>
      </c>
      <c r="BL471" s="16" t="s">
        <v>238</v>
      </c>
      <c r="BM471" s="147" t="s">
        <v>1090</v>
      </c>
    </row>
    <row r="472" spans="2:65" s="1" customFormat="1" ht="16.5" customHeight="1">
      <c r="B472" s="135"/>
      <c r="C472" s="136" t="s">
        <v>1091</v>
      </c>
      <c r="D472" s="136" t="s">
        <v>164</v>
      </c>
      <c r="E472" s="137" t="s">
        <v>1092</v>
      </c>
      <c r="F472" s="138" t="s">
        <v>1093</v>
      </c>
      <c r="G472" s="139" t="s">
        <v>190</v>
      </c>
      <c r="H472" s="140">
        <v>12</v>
      </c>
      <c r="I472" s="141"/>
      <c r="J472" s="142">
        <f>ROUND(I472*H472,2)</f>
        <v>0</v>
      </c>
      <c r="K472" s="138" t="s">
        <v>168</v>
      </c>
      <c r="L472" s="31"/>
      <c r="M472" s="143" t="s">
        <v>1</v>
      </c>
      <c r="N472" s="144" t="s">
        <v>42</v>
      </c>
      <c r="P472" s="145">
        <f>O472*H472</f>
        <v>0</v>
      </c>
      <c r="Q472" s="145">
        <v>0</v>
      </c>
      <c r="R472" s="145">
        <f>Q472*H472</f>
        <v>0</v>
      </c>
      <c r="S472" s="145">
        <v>0</v>
      </c>
      <c r="T472" s="146">
        <f>S472*H472</f>
        <v>0</v>
      </c>
      <c r="AR472" s="147" t="s">
        <v>238</v>
      </c>
      <c r="AT472" s="147" t="s">
        <v>164</v>
      </c>
      <c r="AU472" s="147" t="s">
        <v>85</v>
      </c>
      <c r="AY472" s="16" t="s">
        <v>161</v>
      </c>
      <c r="BE472" s="148">
        <f>IF(N472="základní",J472,0)</f>
        <v>0</v>
      </c>
      <c r="BF472" s="148">
        <f>IF(N472="snížená",J472,0)</f>
        <v>0</v>
      </c>
      <c r="BG472" s="148">
        <f>IF(N472="zákl. přenesená",J472,0)</f>
        <v>0</v>
      </c>
      <c r="BH472" s="148">
        <f>IF(N472="sníž. přenesená",J472,0)</f>
        <v>0</v>
      </c>
      <c r="BI472" s="148">
        <f>IF(N472="nulová",J472,0)</f>
        <v>0</v>
      </c>
      <c r="BJ472" s="16" t="s">
        <v>81</v>
      </c>
      <c r="BK472" s="148">
        <f>ROUND(I472*H472,2)</f>
        <v>0</v>
      </c>
      <c r="BL472" s="16" t="s">
        <v>238</v>
      </c>
      <c r="BM472" s="147" t="s">
        <v>1094</v>
      </c>
    </row>
    <row r="473" spans="2:65" s="1" customFormat="1" ht="24.2" customHeight="1">
      <c r="B473" s="135"/>
      <c r="C473" s="136" t="s">
        <v>1095</v>
      </c>
      <c r="D473" s="136" t="s">
        <v>164</v>
      </c>
      <c r="E473" s="137" t="s">
        <v>1096</v>
      </c>
      <c r="F473" s="138" t="s">
        <v>1097</v>
      </c>
      <c r="G473" s="139" t="s">
        <v>190</v>
      </c>
      <c r="H473" s="140">
        <v>12</v>
      </c>
      <c r="I473" s="141"/>
      <c r="J473" s="142">
        <f>ROUND(I473*H473,2)</f>
        <v>0</v>
      </c>
      <c r="K473" s="138" t="s">
        <v>168</v>
      </c>
      <c r="L473" s="31"/>
      <c r="M473" s="143" t="s">
        <v>1</v>
      </c>
      <c r="N473" s="144" t="s">
        <v>42</v>
      </c>
      <c r="P473" s="145">
        <f>O473*H473</f>
        <v>0</v>
      </c>
      <c r="Q473" s="145">
        <v>0.00013</v>
      </c>
      <c r="R473" s="145">
        <f>Q473*H473</f>
        <v>0.0015599999999999998</v>
      </c>
      <c r="S473" s="145">
        <v>0</v>
      </c>
      <c r="T473" s="146">
        <f>S473*H473</f>
        <v>0</v>
      </c>
      <c r="AR473" s="147" t="s">
        <v>238</v>
      </c>
      <c r="AT473" s="147" t="s">
        <v>164</v>
      </c>
      <c r="AU473" s="147" t="s">
        <v>85</v>
      </c>
      <c r="AY473" s="16" t="s">
        <v>161</v>
      </c>
      <c r="BE473" s="148">
        <f>IF(N473="základní",J473,0)</f>
        <v>0</v>
      </c>
      <c r="BF473" s="148">
        <f>IF(N473="snížená",J473,0)</f>
        <v>0</v>
      </c>
      <c r="BG473" s="148">
        <f>IF(N473="zákl. přenesená",J473,0)</f>
        <v>0</v>
      </c>
      <c r="BH473" s="148">
        <f>IF(N473="sníž. přenesená",J473,0)</f>
        <v>0</v>
      </c>
      <c r="BI473" s="148">
        <f>IF(N473="nulová",J473,0)</f>
        <v>0</v>
      </c>
      <c r="BJ473" s="16" t="s">
        <v>81</v>
      </c>
      <c r="BK473" s="148">
        <f>ROUND(I473*H473,2)</f>
        <v>0</v>
      </c>
      <c r="BL473" s="16" t="s">
        <v>238</v>
      </c>
      <c r="BM473" s="147" t="s">
        <v>1098</v>
      </c>
    </row>
    <row r="474" spans="2:65" s="1" customFormat="1" ht="24.2" customHeight="1">
      <c r="B474" s="135"/>
      <c r="C474" s="136" t="s">
        <v>1099</v>
      </c>
      <c r="D474" s="136" t="s">
        <v>164</v>
      </c>
      <c r="E474" s="137" t="s">
        <v>1100</v>
      </c>
      <c r="F474" s="138" t="s">
        <v>1101</v>
      </c>
      <c r="G474" s="139" t="s">
        <v>190</v>
      </c>
      <c r="H474" s="140">
        <v>12</v>
      </c>
      <c r="I474" s="141"/>
      <c r="J474" s="142">
        <f>ROUND(I474*H474,2)</f>
        <v>0</v>
      </c>
      <c r="K474" s="138" t="s">
        <v>168</v>
      </c>
      <c r="L474" s="31"/>
      <c r="M474" s="143" t="s">
        <v>1</v>
      </c>
      <c r="N474" s="144" t="s">
        <v>42</v>
      </c>
      <c r="P474" s="145">
        <f>O474*H474</f>
        <v>0</v>
      </c>
      <c r="Q474" s="145">
        <v>0.00023</v>
      </c>
      <c r="R474" s="145">
        <f>Q474*H474</f>
        <v>0.0027600000000000003</v>
      </c>
      <c r="S474" s="145">
        <v>0</v>
      </c>
      <c r="T474" s="146">
        <f>S474*H474</f>
        <v>0</v>
      </c>
      <c r="AR474" s="147" t="s">
        <v>238</v>
      </c>
      <c r="AT474" s="147" t="s">
        <v>164</v>
      </c>
      <c r="AU474" s="147" t="s">
        <v>85</v>
      </c>
      <c r="AY474" s="16" t="s">
        <v>161</v>
      </c>
      <c r="BE474" s="148">
        <f>IF(N474="základní",J474,0)</f>
        <v>0</v>
      </c>
      <c r="BF474" s="148">
        <f>IF(N474="snížená",J474,0)</f>
        <v>0</v>
      </c>
      <c r="BG474" s="148">
        <f>IF(N474="zákl. přenesená",J474,0)</f>
        <v>0</v>
      </c>
      <c r="BH474" s="148">
        <f>IF(N474="sníž. přenesená",J474,0)</f>
        <v>0</v>
      </c>
      <c r="BI474" s="148">
        <f>IF(N474="nulová",J474,0)</f>
        <v>0</v>
      </c>
      <c r="BJ474" s="16" t="s">
        <v>81</v>
      </c>
      <c r="BK474" s="148">
        <f>ROUND(I474*H474,2)</f>
        <v>0</v>
      </c>
      <c r="BL474" s="16" t="s">
        <v>238</v>
      </c>
      <c r="BM474" s="147" t="s">
        <v>1102</v>
      </c>
    </row>
    <row r="475" spans="2:65" s="1" customFormat="1" ht="24.2" customHeight="1">
      <c r="B475" s="135"/>
      <c r="C475" s="136" t="s">
        <v>1103</v>
      </c>
      <c r="D475" s="136" t="s">
        <v>164</v>
      </c>
      <c r="E475" s="137" t="s">
        <v>1104</v>
      </c>
      <c r="F475" s="138" t="s">
        <v>1105</v>
      </c>
      <c r="G475" s="139" t="s">
        <v>190</v>
      </c>
      <c r="H475" s="140">
        <v>12</v>
      </c>
      <c r="I475" s="141"/>
      <c r="J475" s="142">
        <f>ROUND(I475*H475,2)</f>
        <v>0</v>
      </c>
      <c r="K475" s="138" t="s">
        <v>168</v>
      </c>
      <c r="L475" s="31"/>
      <c r="M475" s="143" t="s">
        <v>1</v>
      </c>
      <c r="N475" s="144" t="s">
        <v>42</v>
      </c>
      <c r="P475" s="145">
        <f>O475*H475</f>
        <v>0</v>
      </c>
      <c r="Q475" s="145">
        <v>0.00023</v>
      </c>
      <c r="R475" s="145">
        <f>Q475*H475</f>
        <v>0.0027600000000000003</v>
      </c>
      <c r="S475" s="145">
        <v>0</v>
      </c>
      <c r="T475" s="146">
        <f>S475*H475</f>
        <v>0</v>
      </c>
      <c r="AR475" s="147" t="s">
        <v>238</v>
      </c>
      <c r="AT475" s="147" t="s">
        <v>164</v>
      </c>
      <c r="AU475" s="147" t="s">
        <v>85</v>
      </c>
      <c r="AY475" s="16" t="s">
        <v>161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6" t="s">
        <v>81</v>
      </c>
      <c r="BK475" s="148">
        <f>ROUND(I475*H475,2)</f>
        <v>0</v>
      </c>
      <c r="BL475" s="16" t="s">
        <v>238</v>
      </c>
      <c r="BM475" s="147" t="s">
        <v>1106</v>
      </c>
    </row>
    <row r="476" spans="2:65" s="1" customFormat="1" ht="24.2" customHeight="1">
      <c r="B476" s="135"/>
      <c r="C476" s="136" t="s">
        <v>1107</v>
      </c>
      <c r="D476" s="136" t="s">
        <v>164</v>
      </c>
      <c r="E476" s="137" t="s">
        <v>1108</v>
      </c>
      <c r="F476" s="138" t="s">
        <v>1109</v>
      </c>
      <c r="G476" s="139" t="s">
        <v>316</v>
      </c>
      <c r="H476" s="140">
        <v>8</v>
      </c>
      <c r="I476" s="141"/>
      <c r="J476" s="142">
        <f>ROUND(I476*H476,2)</f>
        <v>0</v>
      </c>
      <c r="K476" s="138" t="s">
        <v>168</v>
      </c>
      <c r="L476" s="31"/>
      <c r="M476" s="143" t="s">
        <v>1</v>
      </c>
      <c r="N476" s="144" t="s">
        <v>42</v>
      </c>
      <c r="P476" s="145">
        <f>O476*H476</f>
        <v>0</v>
      </c>
      <c r="Q476" s="145">
        <v>1E-05</v>
      </c>
      <c r="R476" s="145">
        <f>Q476*H476</f>
        <v>8E-05</v>
      </c>
      <c r="S476" s="145">
        <v>0</v>
      </c>
      <c r="T476" s="146">
        <f>S476*H476</f>
        <v>0</v>
      </c>
      <c r="AR476" s="147" t="s">
        <v>238</v>
      </c>
      <c r="AT476" s="147" t="s">
        <v>164</v>
      </c>
      <c r="AU476" s="147" t="s">
        <v>85</v>
      </c>
      <c r="AY476" s="16" t="s">
        <v>161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6" t="s">
        <v>81</v>
      </c>
      <c r="BK476" s="148">
        <f>ROUND(I476*H476,2)</f>
        <v>0</v>
      </c>
      <c r="BL476" s="16" t="s">
        <v>238</v>
      </c>
      <c r="BM476" s="147" t="s">
        <v>1110</v>
      </c>
    </row>
    <row r="477" spans="2:65" s="1" customFormat="1" ht="24.2" customHeight="1">
      <c r="B477" s="135"/>
      <c r="C477" s="136" t="s">
        <v>1111</v>
      </c>
      <c r="D477" s="136" t="s">
        <v>164</v>
      </c>
      <c r="E477" s="137" t="s">
        <v>1112</v>
      </c>
      <c r="F477" s="138" t="s">
        <v>1113</v>
      </c>
      <c r="G477" s="139" t="s">
        <v>316</v>
      </c>
      <c r="H477" s="140">
        <v>8</v>
      </c>
      <c r="I477" s="141"/>
      <c r="J477" s="142">
        <f>ROUND(I477*H477,2)</f>
        <v>0</v>
      </c>
      <c r="K477" s="138" t="s">
        <v>168</v>
      </c>
      <c r="L477" s="31"/>
      <c r="M477" s="143" t="s">
        <v>1</v>
      </c>
      <c r="N477" s="144" t="s">
        <v>42</v>
      </c>
      <c r="P477" s="145">
        <f>O477*H477</f>
        <v>0</v>
      </c>
      <c r="Q477" s="145">
        <v>2E-05</v>
      </c>
      <c r="R477" s="145">
        <f>Q477*H477</f>
        <v>0.00016</v>
      </c>
      <c r="S477" s="145">
        <v>0</v>
      </c>
      <c r="T477" s="146">
        <f>S477*H477</f>
        <v>0</v>
      </c>
      <c r="AR477" s="147" t="s">
        <v>238</v>
      </c>
      <c r="AT477" s="147" t="s">
        <v>164</v>
      </c>
      <c r="AU477" s="147" t="s">
        <v>85</v>
      </c>
      <c r="AY477" s="16" t="s">
        <v>161</v>
      </c>
      <c r="BE477" s="148">
        <f>IF(N477="základní",J477,0)</f>
        <v>0</v>
      </c>
      <c r="BF477" s="148">
        <f>IF(N477="snížená",J477,0)</f>
        <v>0</v>
      </c>
      <c r="BG477" s="148">
        <f>IF(N477="zákl. přenesená",J477,0)</f>
        <v>0</v>
      </c>
      <c r="BH477" s="148">
        <f>IF(N477="sníž. přenesená",J477,0)</f>
        <v>0</v>
      </c>
      <c r="BI477" s="148">
        <f>IF(N477="nulová",J477,0)</f>
        <v>0</v>
      </c>
      <c r="BJ477" s="16" t="s">
        <v>81</v>
      </c>
      <c r="BK477" s="148">
        <f>ROUND(I477*H477,2)</f>
        <v>0</v>
      </c>
      <c r="BL477" s="16" t="s">
        <v>238</v>
      </c>
      <c r="BM477" s="147" t="s">
        <v>1114</v>
      </c>
    </row>
    <row r="478" spans="2:65" s="1" customFormat="1" ht="24.2" customHeight="1">
      <c r="B478" s="135"/>
      <c r="C478" s="136" t="s">
        <v>1115</v>
      </c>
      <c r="D478" s="136" t="s">
        <v>164</v>
      </c>
      <c r="E478" s="137" t="s">
        <v>1116</v>
      </c>
      <c r="F478" s="138" t="s">
        <v>1117</v>
      </c>
      <c r="G478" s="139" t="s">
        <v>316</v>
      </c>
      <c r="H478" s="140">
        <v>4</v>
      </c>
      <c r="I478" s="141"/>
      <c r="J478" s="142">
        <f>ROUND(I478*H478,2)</f>
        <v>0</v>
      </c>
      <c r="K478" s="138" t="s">
        <v>168</v>
      </c>
      <c r="L478" s="31"/>
      <c r="M478" s="143" t="s">
        <v>1</v>
      </c>
      <c r="N478" s="144" t="s">
        <v>42</v>
      </c>
      <c r="P478" s="145">
        <f>O478*H478</f>
        <v>0</v>
      </c>
      <c r="Q478" s="145">
        <v>2E-05</v>
      </c>
      <c r="R478" s="145">
        <f>Q478*H478</f>
        <v>8E-05</v>
      </c>
      <c r="S478" s="145">
        <v>0</v>
      </c>
      <c r="T478" s="146">
        <f>S478*H478</f>
        <v>0</v>
      </c>
      <c r="AR478" s="147" t="s">
        <v>238</v>
      </c>
      <c r="AT478" s="147" t="s">
        <v>164</v>
      </c>
      <c r="AU478" s="147" t="s">
        <v>85</v>
      </c>
      <c r="AY478" s="16" t="s">
        <v>161</v>
      </c>
      <c r="BE478" s="148">
        <f>IF(N478="základní",J478,0)</f>
        <v>0</v>
      </c>
      <c r="BF478" s="148">
        <f>IF(N478="snížená",J478,0)</f>
        <v>0</v>
      </c>
      <c r="BG478" s="148">
        <f>IF(N478="zákl. přenesená",J478,0)</f>
        <v>0</v>
      </c>
      <c r="BH478" s="148">
        <f>IF(N478="sníž. přenesená",J478,0)</f>
        <v>0</v>
      </c>
      <c r="BI478" s="148">
        <f>IF(N478="nulová",J478,0)</f>
        <v>0</v>
      </c>
      <c r="BJ478" s="16" t="s">
        <v>81</v>
      </c>
      <c r="BK478" s="148">
        <f>ROUND(I478*H478,2)</f>
        <v>0</v>
      </c>
      <c r="BL478" s="16" t="s">
        <v>238</v>
      </c>
      <c r="BM478" s="147" t="s">
        <v>1118</v>
      </c>
    </row>
    <row r="479" spans="2:65" s="1" customFormat="1" ht="24.2" customHeight="1">
      <c r="B479" s="135"/>
      <c r="C479" s="136" t="s">
        <v>1119</v>
      </c>
      <c r="D479" s="136" t="s">
        <v>164</v>
      </c>
      <c r="E479" s="137" t="s">
        <v>1120</v>
      </c>
      <c r="F479" s="138" t="s">
        <v>1121</v>
      </c>
      <c r="G479" s="139" t="s">
        <v>316</v>
      </c>
      <c r="H479" s="140">
        <v>8</v>
      </c>
      <c r="I479" s="141"/>
      <c r="J479" s="142">
        <f>ROUND(I479*H479,2)</f>
        <v>0</v>
      </c>
      <c r="K479" s="138" t="s">
        <v>168</v>
      </c>
      <c r="L479" s="31"/>
      <c r="M479" s="143" t="s">
        <v>1</v>
      </c>
      <c r="N479" s="144" t="s">
        <v>42</v>
      </c>
      <c r="P479" s="145">
        <f>O479*H479</f>
        <v>0</v>
      </c>
      <c r="Q479" s="145">
        <v>8E-05</v>
      </c>
      <c r="R479" s="145">
        <f>Q479*H479</f>
        <v>0.00064</v>
      </c>
      <c r="S479" s="145">
        <v>0</v>
      </c>
      <c r="T479" s="146">
        <f>S479*H479</f>
        <v>0</v>
      </c>
      <c r="AR479" s="147" t="s">
        <v>238</v>
      </c>
      <c r="AT479" s="147" t="s">
        <v>164</v>
      </c>
      <c r="AU479" s="147" t="s">
        <v>85</v>
      </c>
      <c r="AY479" s="16" t="s">
        <v>161</v>
      </c>
      <c r="BE479" s="148">
        <f>IF(N479="základní",J479,0)</f>
        <v>0</v>
      </c>
      <c r="BF479" s="148">
        <f>IF(N479="snížená",J479,0)</f>
        <v>0</v>
      </c>
      <c r="BG479" s="148">
        <f>IF(N479="zákl. přenesená",J479,0)</f>
        <v>0</v>
      </c>
      <c r="BH479" s="148">
        <f>IF(N479="sníž. přenesená",J479,0)</f>
        <v>0</v>
      </c>
      <c r="BI479" s="148">
        <f>IF(N479="nulová",J479,0)</f>
        <v>0</v>
      </c>
      <c r="BJ479" s="16" t="s">
        <v>81</v>
      </c>
      <c r="BK479" s="148">
        <f>ROUND(I479*H479,2)</f>
        <v>0</v>
      </c>
      <c r="BL479" s="16" t="s">
        <v>238</v>
      </c>
      <c r="BM479" s="147" t="s">
        <v>1122</v>
      </c>
    </row>
    <row r="480" spans="2:65" s="1" customFormat="1" ht="16.5" customHeight="1">
      <c r="B480" s="135"/>
      <c r="C480" s="136" t="s">
        <v>1123</v>
      </c>
      <c r="D480" s="136" t="s">
        <v>164</v>
      </c>
      <c r="E480" s="137" t="s">
        <v>1124</v>
      </c>
      <c r="F480" s="138" t="s">
        <v>1125</v>
      </c>
      <c r="G480" s="139" t="s">
        <v>378</v>
      </c>
      <c r="H480" s="140">
        <v>3</v>
      </c>
      <c r="I480" s="141"/>
      <c r="J480" s="142">
        <f>ROUND(I480*H480,2)</f>
        <v>0</v>
      </c>
      <c r="K480" s="138" t="s">
        <v>1</v>
      </c>
      <c r="L480" s="31"/>
      <c r="M480" s="143" t="s">
        <v>1</v>
      </c>
      <c r="N480" s="144" t="s">
        <v>42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238</v>
      </c>
      <c r="AT480" s="147" t="s">
        <v>164</v>
      </c>
      <c r="AU480" s="147" t="s">
        <v>85</v>
      </c>
      <c r="AY480" s="16" t="s">
        <v>161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6" t="s">
        <v>81</v>
      </c>
      <c r="BK480" s="148">
        <f>ROUND(I480*H480,2)</f>
        <v>0</v>
      </c>
      <c r="BL480" s="16" t="s">
        <v>238</v>
      </c>
      <c r="BM480" s="147" t="s">
        <v>1126</v>
      </c>
    </row>
    <row r="481" spans="2:63" s="11" customFormat="1" ht="22.9" customHeight="1">
      <c r="B481" s="123"/>
      <c r="D481" s="124" t="s">
        <v>76</v>
      </c>
      <c r="E481" s="133" t="s">
        <v>1127</v>
      </c>
      <c r="F481" s="133" t="s">
        <v>1128</v>
      </c>
      <c r="I481" s="126"/>
      <c r="J481" s="134">
        <f>BK481</f>
        <v>0</v>
      </c>
      <c r="L481" s="123"/>
      <c r="M481" s="128"/>
      <c r="P481" s="129">
        <f>SUM(P482:P492)</f>
        <v>0</v>
      </c>
      <c r="R481" s="129">
        <f>SUM(R482:R492)</f>
        <v>0.12333999999999999</v>
      </c>
      <c r="T481" s="130">
        <f>SUM(T482:T492)</f>
        <v>0.011315</v>
      </c>
      <c r="AR481" s="124" t="s">
        <v>85</v>
      </c>
      <c r="AT481" s="131" t="s">
        <v>76</v>
      </c>
      <c r="AU481" s="131" t="s">
        <v>81</v>
      </c>
      <c r="AY481" s="124" t="s">
        <v>161</v>
      </c>
      <c r="BK481" s="132">
        <f>SUM(BK482:BK492)</f>
        <v>0</v>
      </c>
    </row>
    <row r="482" spans="2:65" s="1" customFormat="1" ht="24.2" customHeight="1">
      <c r="B482" s="135"/>
      <c r="C482" s="136" t="s">
        <v>1129</v>
      </c>
      <c r="D482" s="136" t="s">
        <v>164</v>
      </c>
      <c r="E482" s="137" t="s">
        <v>1130</v>
      </c>
      <c r="F482" s="138" t="s">
        <v>1131</v>
      </c>
      <c r="G482" s="139" t="s">
        <v>190</v>
      </c>
      <c r="H482" s="140">
        <v>167</v>
      </c>
      <c r="I482" s="141"/>
      <c r="J482" s="142">
        <f>ROUND(I482*H482,2)</f>
        <v>0</v>
      </c>
      <c r="K482" s="138" t="s">
        <v>168</v>
      </c>
      <c r="L482" s="31"/>
      <c r="M482" s="143" t="s">
        <v>1</v>
      </c>
      <c r="N482" s="144" t="s">
        <v>42</v>
      </c>
      <c r="P482" s="145">
        <f>O482*H482</f>
        <v>0</v>
      </c>
      <c r="Q482" s="145">
        <v>0</v>
      </c>
      <c r="R482" s="145">
        <f>Q482*H482</f>
        <v>0</v>
      </c>
      <c r="S482" s="145">
        <v>0</v>
      </c>
      <c r="T482" s="146">
        <f>S482*H482</f>
        <v>0</v>
      </c>
      <c r="AR482" s="147" t="s">
        <v>238</v>
      </c>
      <c r="AT482" s="147" t="s">
        <v>164</v>
      </c>
      <c r="AU482" s="147" t="s">
        <v>85</v>
      </c>
      <c r="AY482" s="16" t="s">
        <v>161</v>
      </c>
      <c r="BE482" s="148">
        <f>IF(N482="základní",J482,0)</f>
        <v>0</v>
      </c>
      <c r="BF482" s="148">
        <f>IF(N482="snížená",J482,0)</f>
        <v>0</v>
      </c>
      <c r="BG482" s="148">
        <f>IF(N482="zákl. přenesená",J482,0)</f>
        <v>0</v>
      </c>
      <c r="BH482" s="148">
        <f>IF(N482="sníž. přenesená",J482,0)</f>
        <v>0</v>
      </c>
      <c r="BI482" s="148">
        <f>IF(N482="nulová",J482,0)</f>
        <v>0</v>
      </c>
      <c r="BJ482" s="16" t="s">
        <v>81</v>
      </c>
      <c r="BK482" s="148">
        <f>ROUND(I482*H482,2)</f>
        <v>0</v>
      </c>
      <c r="BL482" s="16" t="s">
        <v>238</v>
      </c>
      <c r="BM482" s="147" t="s">
        <v>1132</v>
      </c>
    </row>
    <row r="483" spans="2:65" s="1" customFormat="1" ht="16.5" customHeight="1">
      <c r="B483" s="135"/>
      <c r="C483" s="136" t="s">
        <v>1133</v>
      </c>
      <c r="D483" s="136" t="s">
        <v>164</v>
      </c>
      <c r="E483" s="137" t="s">
        <v>1134</v>
      </c>
      <c r="F483" s="138" t="s">
        <v>1135</v>
      </c>
      <c r="G483" s="139" t="s">
        <v>190</v>
      </c>
      <c r="H483" s="140">
        <v>36.5</v>
      </c>
      <c r="I483" s="141"/>
      <c r="J483" s="142">
        <f>ROUND(I483*H483,2)</f>
        <v>0</v>
      </c>
      <c r="K483" s="138" t="s">
        <v>168</v>
      </c>
      <c r="L483" s="31"/>
      <c r="M483" s="143" t="s">
        <v>1</v>
      </c>
      <c r="N483" s="144" t="s">
        <v>42</v>
      </c>
      <c r="P483" s="145">
        <f>O483*H483</f>
        <v>0</v>
      </c>
      <c r="Q483" s="145">
        <v>0.001</v>
      </c>
      <c r="R483" s="145">
        <f>Q483*H483</f>
        <v>0.0365</v>
      </c>
      <c r="S483" s="145">
        <v>0.00031</v>
      </c>
      <c r="T483" s="146">
        <f>S483*H483</f>
        <v>0.011315</v>
      </c>
      <c r="AR483" s="147" t="s">
        <v>238</v>
      </c>
      <c r="AT483" s="147" t="s">
        <v>164</v>
      </c>
      <c r="AU483" s="147" t="s">
        <v>85</v>
      </c>
      <c r="AY483" s="16" t="s">
        <v>161</v>
      </c>
      <c r="BE483" s="148">
        <f>IF(N483="základní",J483,0)</f>
        <v>0</v>
      </c>
      <c r="BF483" s="148">
        <f>IF(N483="snížená",J483,0)</f>
        <v>0</v>
      </c>
      <c r="BG483" s="148">
        <f>IF(N483="zákl. přenesená",J483,0)</f>
        <v>0</v>
      </c>
      <c r="BH483" s="148">
        <f>IF(N483="sníž. přenesená",J483,0)</f>
        <v>0</v>
      </c>
      <c r="BI483" s="148">
        <f>IF(N483="nulová",J483,0)</f>
        <v>0</v>
      </c>
      <c r="BJ483" s="16" t="s">
        <v>81</v>
      </c>
      <c r="BK483" s="148">
        <f>ROUND(I483*H483,2)</f>
        <v>0</v>
      </c>
      <c r="BL483" s="16" t="s">
        <v>238</v>
      </c>
      <c r="BM483" s="147" t="s">
        <v>1136</v>
      </c>
    </row>
    <row r="484" spans="2:51" s="12" customFormat="1" ht="12">
      <c r="B484" s="149"/>
      <c r="D484" s="150" t="s">
        <v>171</v>
      </c>
      <c r="E484" s="151" t="s">
        <v>1</v>
      </c>
      <c r="F484" s="152" t="s">
        <v>1137</v>
      </c>
      <c r="H484" s="153">
        <v>15</v>
      </c>
      <c r="I484" s="154"/>
      <c r="L484" s="149"/>
      <c r="M484" s="155"/>
      <c r="T484" s="156"/>
      <c r="AT484" s="151" t="s">
        <v>171</v>
      </c>
      <c r="AU484" s="151" t="s">
        <v>85</v>
      </c>
      <c r="AV484" s="12" t="s">
        <v>85</v>
      </c>
      <c r="AW484" s="12" t="s">
        <v>32</v>
      </c>
      <c r="AX484" s="12" t="s">
        <v>77</v>
      </c>
      <c r="AY484" s="151" t="s">
        <v>161</v>
      </c>
    </row>
    <row r="485" spans="2:51" s="12" customFormat="1" ht="12">
      <c r="B485" s="149"/>
      <c r="D485" s="150" t="s">
        <v>171</v>
      </c>
      <c r="E485" s="151" t="s">
        <v>1</v>
      </c>
      <c r="F485" s="152" t="s">
        <v>1138</v>
      </c>
      <c r="H485" s="153">
        <v>21.5</v>
      </c>
      <c r="I485" s="154"/>
      <c r="L485" s="149"/>
      <c r="M485" s="155"/>
      <c r="T485" s="156"/>
      <c r="AT485" s="151" t="s">
        <v>171</v>
      </c>
      <c r="AU485" s="151" t="s">
        <v>85</v>
      </c>
      <c r="AV485" s="12" t="s">
        <v>85</v>
      </c>
      <c r="AW485" s="12" t="s">
        <v>32</v>
      </c>
      <c r="AX485" s="12" t="s">
        <v>77</v>
      </c>
      <c r="AY485" s="151" t="s">
        <v>161</v>
      </c>
    </row>
    <row r="486" spans="2:51" s="13" customFormat="1" ht="12">
      <c r="B486" s="157"/>
      <c r="D486" s="150" t="s">
        <v>171</v>
      </c>
      <c r="E486" s="158" t="s">
        <v>1</v>
      </c>
      <c r="F486" s="159" t="s">
        <v>174</v>
      </c>
      <c r="H486" s="160">
        <v>36.5</v>
      </c>
      <c r="I486" s="161"/>
      <c r="L486" s="157"/>
      <c r="M486" s="162"/>
      <c r="T486" s="163"/>
      <c r="AT486" s="158" t="s">
        <v>171</v>
      </c>
      <c r="AU486" s="158" t="s">
        <v>85</v>
      </c>
      <c r="AV486" s="13" t="s">
        <v>169</v>
      </c>
      <c r="AW486" s="13" t="s">
        <v>32</v>
      </c>
      <c r="AX486" s="13" t="s">
        <v>81</v>
      </c>
      <c r="AY486" s="158" t="s">
        <v>161</v>
      </c>
    </row>
    <row r="487" spans="2:65" s="1" customFormat="1" ht="24.2" customHeight="1">
      <c r="B487" s="135"/>
      <c r="C487" s="136" t="s">
        <v>1139</v>
      </c>
      <c r="D487" s="136" t="s">
        <v>164</v>
      </c>
      <c r="E487" s="137" t="s">
        <v>1140</v>
      </c>
      <c r="F487" s="138" t="s">
        <v>1141</v>
      </c>
      <c r="G487" s="139" t="s">
        <v>190</v>
      </c>
      <c r="H487" s="140">
        <v>36.5</v>
      </c>
      <c r="I487" s="141"/>
      <c r="J487" s="142">
        <f>ROUND(I487*H487,2)</f>
        <v>0</v>
      </c>
      <c r="K487" s="138" t="s">
        <v>168</v>
      </c>
      <c r="L487" s="31"/>
      <c r="M487" s="143" t="s">
        <v>1</v>
      </c>
      <c r="N487" s="144" t="s">
        <v>42</v>
      </c>
      <c r="P487" s="145">
        <f>O487*H487</f>
        <v>0</v>
      </c>
      <c r="Q487" s="145">
        <v>0</v>
      </c>
      <c r="R487" s="145">
        <f>Q487*H487</f>
        <v>0</v>
      </c>
      <c r="S487" s="145">
        <v>0</v>
      </c>
      <c r="T487" s="146">
        <f>S487*H487</f>
        <v>0</v>
      </c>
      <c r="AR487" s="147" t="s">
        <v>238</v>
      </c>
      <c r="AT487" s="147" t="s">
        <v>164</v>
      </c>
      <c r="AU487" s="147" t="s">
        <v>85</v>
      </c>
      <c r="AY487" s="16" t="s">
        <v>161</v>
      </c>
      <c r="BE487" s="148">
        <f>IF(N487="základní",J487,0)</f>
        <v>0</v>
      </c>
      <c r="BF487" s="148">
        <f>IF(N487="snížená",J487,0)</f>
        <v>0</v>
      </c>
      <c r="BG487" s="148">
        <f>IF(N487="zákl. přenesená",J487,0)</f>
        <v>0</v>
      </c>
      <c r="BH487" s="148">
        <f>IF(N487="sníž. přenesená",J487,0)</f>
        <v>0</v>
      </c>
      <c r="BI487" s="148">
        <f>IF(N487="nulová",J487,0)</f>
        <v>0</v>
      </c>
      <c r="BJ487" s="16" t="s">
        <v>81</v>
      </c>
      <c r="BK487" s="148">
        <f>ROUND(I487*H487,2)</f>
        <v>0</v>
      </c>
      <c r="BL487" s="16" t="s">
        <v>238</v>
      </c>
      <c r="BM487" s="147" t="s">
        <v>1142</v>
      </c>
    </row>
    <row r="488" spans="2:51" s="12" customFormat="1" ht="12">
      <c r="B488" s="149"/>
      <c r="D488" s="150" t="s">
        <v>171</v>
      </c>
      <c r="E488" s="151" t="s">
        <v>1</v>
      </c>
      <c r="F488" s="152" t="s">
        <v>1137</v>
      </c>
      <c r="H488" s="153">
        <v>15</v>
      </c>
      <c r="I488" s="154"/>
      <c r="L488" s="149"/>
      <c r="M488" s="155"/>
      <c r="T488" s="156"/>
      <c r="AT488" s="151" t="s">
        <v>171</v>
      </c>
      <c r="AU488" s="151" t="s">
        <v>85</v>
      </c>
      <c r="AV488" s="12" t="s">
        <v>85</v>
      </c>
      <c r="AW488" s="12" t="s">
        <v>32</v>
      </c>
      <c r="AX488" s="12" t="s">
        <v>77</v>
      </c>
      <c r="AY488" s="151" t="s">
        <v>161</v>
      </c>
    </row>
    <row r="489" spans="2:51" s="12" customFormat="1" ht="12">
      <c r="B489" s="149"/>
      <c r="D489" s="150" t="s">
        <v>171</v>
      </c>
      <c r="E489" s="151" t="s">
        <v>1</v>
      </c>
      <c r="F489" s="152" t="s">
        <v>1138</v>
      </c>
      <c r="H489" s="153">
        <v>21.5</v>
      </c>
      <c r="I489" s="154"/>
      <c r="L489" s="149"/>
      <c r="M489" s="155"/>
      <c r="T489" s="156"/>
      <c r="AT489" s="151" t="s">
        <v>171</v>
      </c>
      <c r="AU489" s="151" t="s">
        <v>85</v>
      </c>
      <c r="AV489" s="12" t="s">
        <v>85</v>
      </c>
      <c r="AW489" s="12" t="s">
        <v>32</v>
      </c>
      <c r="AX489" s="12" t="s">
        <v>77</v>
      </c>
      <c r="AY489" s="151" t="s">
        <v>161</v>
      </c>
    </row>
    <row r="490" spans="2:51" s="13" customFormat="1" ht="12">
      <c r="B490" s="157"/>
      <c r="D490" s="150" t="s">
        <v>171</v>
      </c>
      <c r="E490" s="158" t="s">
        <v>1</v>
      </c>
      <c r="F490" s="159" t="s">
        <v>174</v>
      </c>
      <c r="H490" s="160">
        <v>36.5</v>
      </c>
      <c r="I490" s="161"/>
      <c r="L490" s="157"/>
      <c r="M490" s="162"/>
      <c r="T490" s="163"/>
      <c r="AT490" s="158" t="s">
        <v>171</v>
      </c>
      <c r="AU490" s="158" t="s">
        <v>85</v>
      </c>
      <c r="AV490" s="13" t="s">
        <v>169</v>
      </c>
      <c r="AW490" s="13" t="s">
        <v>32</v>
      </c>
      <c r="AX490" s="13" t="s">
        <v>81</v>
      </c>
      <c r="AY490" s="158" t="s">
        <v>161</v>
      </c>
    </row>
    <row r="491" spans="2:65" s="1" customFormat="1" ht="24.2" customHeight="1">
      <c r="B491" s="135"/>
      <c r="C491" s="136" t="s">
        <v>1143</v>
      </c>
      <c r="D491" s="136" t="s">
        <v>164</v>
      </c>
      <c r="E491" s="137" t="s">
        <v>1144</v>
      </c>
      <c r="F491" s="138" t="s">
        <v>1145</v>
      </c>
      <c r="G491" s="139" t="s">
        <v>190</v>
      </c>
      <c r="H491" s="140">
        <v>167</v>
      </c>
      <c r="I491" s="141"/>
      <c r="J491" s="142">
        <f>ROUND(I491*H491,2)</f>
        <v>0</v>
      </c>
      <c r="K491" s="138" t="s">
        <v>168</v>
      </c>
      <c r="L491" s="31"/>
      <c r="M491" s="143" t="s">
        <v>1</v>
      </c>
      <c r="N491" s="144" t="s">
        <v>42</v>
      </c>
      <c r="P491" s="145">
        <f>O491*H491</f>
        <v>0</v>
      </c>
      <c r="Q491" s="145">
        <v>0.0002</v>
      </c>
      <c r="R491" s="145">
        <f>Q491*H491</f>
        <v>0.0334</v>
      </c>
      <c r="S491" s="145">
        <v>0</v>
      </c>
      <c r="T491" s="146">
        <f>S491*H491</f>
        <v>0</v>
      </c>
      <c r="AR491" s="147" t="s">
        <v>238</v>
      </c>
      <c r="AT491" s="147" t="s">
        <v>164</v>
      </c>
      <c r="AU491" s="147" t="s">
        <v>85</v>
      </c>
      <c r="AY491" s="16" t="s">
        <v>161</v>
      </c>
      <c r="BE491" s="148">
        <f>IF(N491="základní",J491,0)</f>
        <v>0</v>
      </c>
      <c r="BF491" s="148">
        <f>IF(N491="snížená",J491,0)</f>
        <v>0</v>
      </c>
      <c r="BG491" s="148">
        <f>IF(N491="zákl. přenesená",J491,0)</f>
        <v>0</v>
      </c>
      <c r="BH491" s="148">
        <f>IF(N491="sníž. přenesená",J491,0)</f>
        <v>0</v>
      </c>
      <c r="BI491" s="148">
        <f>IF(N491="nulová",J491,0)</f>
        <v>0</v>
      </c>
      <c r="BJ491" s="16" t="s">
        <v>81</v>
      </c>
      <c r="BK491" s="148">
        <f>ROUND(I491*H491,2)</f>
        <v>0</v>
      </c>
      <c r="BL491" s="16" t="s">
        <v>238</v>
      </c>
      <c r="BM491" s="147" t="s">
        <v>1146</v>
      </c>
    </row>
    <row r="492" spans="2:65" s="1" customFormat="1" ht="33" customHeight="1">
      <c r="B492" s="135"/>
      <c r="C492" s="136" t="s">
        <v>1147</v>
      </c>
      <c r="D492" s="136" t="s">
        <v>164</v>
      </c>
      <c r="E492" s="137" t="s">
        <v>1148</v>
      </c>
      <c r="F492" s="138" t="s">
        <v>1149</v>
      </c>
      <c r="G492" s="139" t="s">
        <v>190</v>
      </c>
      <c r="H492" s="140">
        <v>167</v>
      </c>
      <c r="I492" s="141"/>
      <c r="J492" s="142">
        <f>ROUND(I492*H492,2)</f>
        <v>0</v>
      </c>
      <c r="K492" s="138" t="s">
        <v>168</v>
      </c>
      <c r="L492" s="31"/>
      <c r="M492" s="143" t="s">
        <v>1</v>
      </c>
      <c r="N492" s="144" t="s">
        <v>42</v>
      </c>
      <c r="P492" s="145">
        <f>O492*H492</f>
        <v>0</v>
      </c>
      <c r="Q492" s="145">
        <v>0.00032</v>
      </c>
      <c r="R492" s="145">
        <f>Q492*H492</f>
        <v>0.05344</v>
      </c>
      <c r="S492" s="145">
        <v>0</v>
      </c>
      <c r="T492" s="146">
        <f>S492*H492</f>
        <v>0</v>
      </c>
      <c r="AR492" s="147" t="s">
        <v>238</v>
      </c>
      <c r="AT492" s="147" t="s">
        <v>164</v>
      </c>
      <c r="AU492" s="147" t="s">
        <v>85</v>
      </c>
      <c r="AY492" s="16" t="s">
        <v>161</v>
      </c>
      <c r="BE492" s="148">
        <f>IF(N492="základní",J492,0)</f>
        <v>0</v>
      </c>
      <c r="BF492" s="148">
        <f>IF(N492="snížená",J492,0)</f>
        <v>0</v>
      </c>
      <c r="BG492" s="148">
        <f>IF(N492="zákl. přenesená",J492,0)</f>
        <v>0</v>
      </c>
      <c r="BH492" s="148">
        <f>IF(N492="sníž. přenesená",J492,0)</f>
        <v>0</v>
      </c>
      <c r="BI492" s="148">
        <f>IF(N492="nulová",J492,0)</f>
        <v>0</v>
      </c>
      <c r="BJ492" s="16" t="s">
        <v>81</v>
      </c>
      <c r="BK492" s="148">
        <f>ROUND(I492*H492,2)</f>
        <v>0</v>
      </c>
      <c r="BL492" s="16" t="s">
        <v>238</v>
      </c>
      <c r="BM492" s="147" t="s">
        <v>1150</v>
      </c>
    </row>
    <row r="493" spans="2:63" s="11" customFormat="1" ht="25.9" customHeight="1">
      <c r="B493" s="123"/>
      <c r="D493" s="124" t="s">
        <v>76</v>
      </c>
      <c r="E493" s="125" t="s">
        <v>175</v>
      </c>
      <c r="F493" s="125" t="s">
        <v>1151</v>
      </c>
      <c r="I493" s="126"/>
      <c r="J493" s="127">
        <f>BK493</f>
        <v>0</v>
      </c>
      <c r="L493" s="123"/>
      <c r="M493" s="128"/>
      <c r="P493" s="129">
        <f>P494</f>
        <v>0</v>
      </c>
      <c r="R493" s="129">
        <f>R494</f>
        <v>0.035699999999999996</v>
      </c>
      <c r="T493" s="130">
        <f>T494</f>
        <v>1.8050000000000002</v>
      </c>
      <c r="AR493" s="124" t="s">
        <v>162</v>
      </c>
      <c r="AT493" s="131" t="s">
        <v>76</v>
      </c>
      <c r="AU493" s="131" t="s">
        <v>77</v>
      </c>
      <c r="AY493" s="124" t="s">
        <v>161</v>
      </c>
      <c r="BK493" s="132">
        <f>BK494</f>
        <v>0</v>
      </c>
    </row>
    <row r="494" spans="2:63" s="11" customFormat="1" ht="22.9" customHeight="1">
      <c r="B494" s="123"/>
      <c r="D494" s="124" t="s">
        <v>76</v>
      </c>
      <c r="E494" s="133" t="s">
        <v>1152</v>
      </c>
      <c r="F494" s="133" t="s">
        <v>1153</v>
      </c>
      <c r="I494" s="126"/>
      <c r="J494" s="134">
        <f>BK494</f>
        <v>0</v>
      </c>
      <c r="L494" s="123"/>
      <c r="M494" s="128"/>
      <c r="P494" s="129">
        <f>SUM(P495:P508)</f>
        <v>0</v>
      </c>
      <c r="R494" s="129">
        <f>SUM(R495:R508)</f>
        <v>0.035699999999999996</v>
      </c>
      <c r="T494" s="130">
        <f>SUM(T495:T508)</f>
        <v>1.8050000000000002</v>
      </c>
      <c r="AR494" s="124" t="s">
        <v>162</v>
      </c>
      <c r="AT494" s="131" t="s">
        <v>76</v>
      </c>
      <c r="AU494" s="131" t="s">
        <v>81</v>
      </c>
      <c r="AY494" s="124" t="s">
        <v>161</v>
      </c>
      <c r="BK494" s="132">
        <f>SUM(BK495:BK508)</f>
        <v>0</v>
      </c>
    </row>
    <row r="495" spans="2:65" s="1" customFormat="1" ht="24.2" customHeight="1">
      <c r="B495" s="135"/>
      <c r="C495" s="136" t="s">
        <v>1154</v>
      </c>
      <c r="D495" s="136" t="s">
        <v>164</v>
      </c>
      <c r="E495" s="137" t="s">
        <v>1155</v>
      </c>
      <c r="F495" s="138" t="s">
        <v>1156</v>
      </c>
      <c r="G495" s="139" t="s">
        <v>316</v>
      </c>
      <c r="H495" s="140">
        <v>210</v>
      </c>
      <c r="I495" s="141"/>
      <c r="J495" s="142">
        <f>ROUND(I495*H495,2)</f>
        <v>0</v>
      </c>
      <c r="K495" s="138" t="s">
        <v>168</v>
      </c>
      <c r="L495" s="31"/>
      <c r="M495" s="143" t="s">
        <v>1</v>
      </c>
      <c r="N495" s="144" t="s">
        <v>42</v>
      </c>
      <c r="P495" s="145">
        <f>O495*H495</f>
        <v>0</v>
      </c>
      <c r="Q495" s="145">
        <v>0.00014999999999999996</v>
      </c>
      <c r="R495" s="145">
        <f>Q495*H495</f>
        <v>0.03149999999999999</v>
      </c>
      <c r="S495" s="145">
        <v>0</v>
      </c>
      <c r="T495" s="146">
        <f>S495*H495</f>
        <v>0</v>
      </c>
      <c r="AR495" s="147" t="s">
        <v>479</v>
      </c>
      <c r="AT495" s="147" t="s">
        <v>164</v>
      </c>
      <c r="AU495" s="147" t="s">
        <v>85</v>
      </c>
      <c r="AY495" s="16" t="s">
        <v>161</v>
      </c>
      <c r="BE495" s="148">
        <f>IF(N495="základní",J495,0)</f>
        <v>0</v>
      </c>
      <c r="BF495" s="148">
        <f>IF(N495="snížená",J495,0)</f>
        <v>0</v>
      </c>
      <c r="BG495" s="148">
        <f>IF(N495="zákl. přenesená",J495,0)</f>
        <v>0</v>
      </c>
      <c r="BH495" s="148">
        <f>IF(N495="sníž. přenesená",J495,0)</f>
        <v>0</v>
      </c>
      <c r="BI495" s="148">
        <f>IF(N495="nulová",J495,0)</f>
        <v>0</v>
      </c>
      <c r="BJ495" s="16" t="s">
        <v>81</v>
      </c>
      <c r="BK495" s="148">
        <f>ROUND(I495*H495,2)</f>
        <v>0</v>
      </c>
      <c r="BL495" s="16" t="s">
        <v>479</v>
      </c>
      <c r="BM495" s="147" t="s">
        <v>1157</v>
      </c>
    </row>
    <row r="496" spans="2:65" s="1" customFormat="1" ht="33" customHeight="1">
      <c r="B496" s="135"/>
      <c r="C496" s="136" t="s">
        <v>1158</v>
      </c>
      <c r="D496" s="136" t="s">
        <v>164</v>
      </c>
      <c r="E496" s="137" t="s">
        <v>1159</v>
      </c>
      <c r="F496" s="138" t="s">
        <v>1160</v>
      </c>
      <c r="G496" s="139" t="s">
        <v>378</v>
      </c>
      <c r="H496" s="140">
        <v>8</v>
      </c>
      <c r="I496" s="141"/>
      <c r="J496" s="142">
        <f>ROUND(I496*H496,2)</f>
        <v>0</v>
      </c>
      <c r="K496" s="138" t="s">
        <v>168</v>
      </c>
      <c r="L496" s="31"/>
      <c r="M496" s="143" t="s">
        <v>1</v>
      </c>
      <c r="N496" s="144" t="s">
        <v>42</v>
      </c>
      <c r="P496" s="145">
        <f>O496*H496</f>
        <v>0</v>
      </c>
      <c r="Q496" s="145">
        <v>0</v>
      </c>
      <c r="R496" s="145">
        <f>Q496*H496</f>
        <v>0</v>
      </c>
      <c r="S496" s="145">
        <v>0.054</v>
      </c>
      <c r="T496" s="146">
        <f>S496*H496</f>
        <v>0.432</v>
      </c>
      <c r="AR496" s="147" t="s">
        <v>479</v>
      </c>
      <c r="AT496" s="147" t="s">
        <v>164</v>
      </c>
      <c r="AU496" s="147" t="s">
        <v>85</v>
      </c>
      <c r="AY496" s="16" t="s">
        <v>161</v>
      </c>
      <c r="BE496" s="148">
        <f>IF(N496="základní",J496,0)</f>
        <v>0</v>
      </c>
      <c r="BF496" s="148">
        <f>IF(N496="snížená",J496,0)</f>
        <v>0</v>
      </c>
      <c r="BG496" s="148">
        <f>IF(N496="zákl. přenesená",J496,0)</f>
        <v>0</v>
      </c>
      <c r="BH496" s="148">
        <f>IF(N496="sníž. přenesená",J496,0)</f>
        <v>0</v>
      </c>
      <c r="BI496" s="148">
        <f>IF(N496="nulová",J496,0)</f>
        <v>0</v>
      </c>
      <c r="BJ496" s="16" t="s">
        <v>81</v>
      </c>
      <c r="BK496" s="148">
        <f>ROUND(I496*H496,2)</f>
        <v>0</v>
      </c>
      <c r="BL496" s="16" t="s">
        <v>479</v>
      </c>
      <c r="BM496" s="147" t="s">
        <v>1161</v>
      </c>
    </row>
    <row r="497" spans="2:65" s="1" customFormat="1" ht="33" customHeight="1">
      <c r="B497" s="135"/>
      <c r="C497" s="136" t="s">
        <v>1162</v>
      </c>
      <c r="D497" s="136" t="s">
        <v>164</v>
      </c>
      <c r="E497" s="137" t="s">
        <v>1163</v>
      </c>
      <c r="F497" s="138" t="s">
        <v>1164</v>
      </c>
      <c r="G497" s="139" t="s">
        <v>378</v>
      </c>
      <c r="H497" s="140">
        <v>4</v>
      </c>
      <c r="I497" s="141"/>
      <c r="J497" s="142">
        <f>ROUND(I497*H497,2)</f>
        <v>0</v>
      </c>
      <c r="K497" s="138" t="s">
        <v>168</v>
      </c>
      <c r="L497" s="31"/>
      <c r="M497" s="143" t="s">
        <v>1</v>
      </c>
      <c r="N497" s="144" t="s">
        <v>42</v>
      </c>
      <c r="P497" s="145">
        <f>O497*H497</f>
        <v>0</v>
      </c>
      <c r="Q497" s="145">
        <v>0</v>
      </c>
      <c r="R497" s="145">
        <f>Q497*H497</f>
        <v>0</v>
      </c>
      <c r="S497" s="145">
        <v>0.099</v>
      </c>
      <c r="T497" s="146">
        <f>S497*H497</f>
        <v>0.396</v>
      </c>
      <c r="AR497" s="147" t="s">
        <v>479</v>
      </c>
      <c r="AT497" s="147" t="s">
        <v>164</v>
      </c>
      <c r="AU497" s="147" t="s">
        <v>85</v>
      </c>
      <c r="AY497" s="16" t="s">
        <v>161</v>
      </c>
      <c r="BE497" s="148">
        <f>IF(N497="základní",J497,0)</f>
        <v>0</v>
      </c>
      <c r="BF497" s="148">
        <f>IF(N497="snížená",J497,0)</f>
        <v>0</v>
      </c>
      <c r="BG497" s="148">
        <f>IF(N497="zákl. přenesená",J497,0)</f>
        <v>0</v>
      </c>
      <c r="BH497" s="148">
        <f>IF(N497="sníž. přenesená",J497,0)</f>
        <v>0</v>
      </c>
      <c r="BI497" s="148">
        <f>IF(N497="nulová",J497,0)</f>
        <v>0</v>
      </c>
      <c r="BJ497" s="16" t="s">
        <v>81</v>
      </c>
      <c r="BK497" s="148">
        <f>ROUND(I497*H497,2)</f>
        <v>0</v>
      </c>
      <c r="BL497" s="16" t="s">
        <v>479</v>
      </c>
      <c r="BM497" s="147" t="s">
        <v>1165</v>
      </c>
    </row>
    <row r="498" spans="2:65" s="1" customFormat="1" ht="33" customHeight="1">
      <c r="B498" s="135"/>
      <c r="C498" s="136" t="s">
        <v>1166</v>
      </c>
      <c r="D498" s="136" t="s">
        <v>164</v>
      </c>
      <c r="E498" s="137" t="s">
        <v>1167</v>
      </c>
      <c r="F498" s="138" t="s">
        <v>1168</v>
      </c>
      <c r="G498" s="139" t="s">
        <v>378</v>
      </c>
      <c r="H498" s="140">
        <v>2</v>
      </c>
      <c r="I498" s="141"/>
      <c r="J498" s="142">
        <f>ROUND(I498*H498,2)</f>
        <v>0</v>
      </c>
      <c r="K498" s="138" t="s">
        <v>168</v>
      </c>
      <c r="L498" s="31"/>
      <c r="M498" s="143" t="s">
        <v>1</v>
      </c>
      <c r="N498" s="144" t="s">
        <v>42</v>
      </c>
      <c r="P498" s="145">
        <f>O498*H498</f>
        <v>0</v>
      </c>
      <c r="Q498" s="145">
        <v>0</v>
      </c>
      <c r="R498" s="145">
        <f>Q498*H498</f>
        <v>0</v>
      </c>
      <c r="S498" s="145">
        <v>0.015</v>
      </c>
      <c r="T498" s="146">
        <f>S498*H498</f>
        <v>0.03</v>
      </c>
      <c r="AR498" s="147" t="s">
        <v>479</v>
      </c>
      <c r="AT498" s="147" t="s">
        <v>164</v>
      </c>
      <c r="AU498" s="147" t="s">
        <v>85</v>
      </c>
      <c r="AY498" s="16" t="s">
        <v>161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6" t="s">
        <v>81</v>
      </c>
      <c r="BK498" s="148">
        <f>ROUND(I498*H498,2)</f>
        <v>0</v>
      </c>
      <c r="BL498" s="16" t="s">
        <v>479</v>
      </c>
      <c r="BM498" s="147" t="s">
        <v>1169</v>
      </c>
    </row>
    <row r="499" spans="2:65" s="1" customFormat="1" ht="37.9" customHeight="1">
      <c r="B499" s="135"/>
      <c r="C499" s="136" t="s">
        <v>1170</v>
      </c>
      <c r="D499" s="136" t="s">
        <v>164</v>
      </c>
      <c r="E499" s="137" t="s">
        <v>1171</v>
      </c>
      <c r="F499" s="138" t="s">
        <v>1172</v>
      </c>
      <c r="G499" s="139" t="s">
        <v>378</v>
      </c>
      <c r="H499" s="140">
        <v>17</v>
      </c>
      <c r="I499" s="141"/>
      <c r="J499" s="142">
        <f>ROUND(I499*H499,2)</f>
        <v>0</v>
      </c>
      <c r="K499" s="138" t="s">
        <v>168</v>
      </c>
      <c r="L499" s="31"/>
      <c r="M499" s="143" t="s">
        <v>1</v>
      </c>
      <c r="N499" s="144" t="s">
        <v>42</v>
      </c>
      <c r="P499" s="145">
        <f>O499*H499</f>
        <v>0</v>
      </c>
      <c r="Q499" s="145">
        <v>0</v>
      </c>
      <c r="R499" s="145">
        <f>Q499*H499</f>
        <v>0</v>
      </c>
      <c r="S499" s="145">
        <v>0.031</v>
      </c>
      <c r="T499" s="146">
        <f>S499*H499</f>
        <v>0.527</v>
      </c>
      <c r="AR499" s="147" t="s">
        <v>479</v>
      </c>
      <c r="AT499" s="147" t="s">
        <v>164</v>
      </c>
      <c r="AU499" s="147" t="s">
        <v>85</v>
      </c>
      <c r="AY499" s="16" t="s">
        <v>161</v>
      </c>
      <c r="BE499" s="148">
        <f>IF(N499="základní",J499,0)</f>
        <v>0</v>
      </c>
      <c r="BF499" s="148">
        <f>IF(N499="snížená",J499,0)</f>
        <v>0</v>
      </c>
      <c r="BG499" s="148">
        <f>IF(N499="zákl. přenesená",J499,0)</f>
        <v>0</v>
      </c>
      <c r="BH499" s="148">
        <f>IF(N499="sníž. přenesená",J499,0)</f>
        <v>0</v>
      </c>
      <c r="BI499" s="148">
        <f>IF(N499="nulová",J499,0)</f>
        <v>0</v>
      </c>
      <c r="BJ499" s="16" t="s">
        <v>81</v>
      </c>
      <c r="BK499" s="148">
        <f>ROUND(I499*H499,2)</f>
        <v>0</v>
      </c>
      <c r="BL499" s="16" t="s">
        <v>479</v>
      </c>
      <c r="BM499" s="147" t="s">
        <v>1173</v>
      </c>
    </row>
    <row r="500" spans="2:65" s="1" customFormat="1" ht="24.2" customHeight="1">
      <c r="B500" s="135"/>
      <c r="C500" s="136" t="s">
        <v>1174</v>
      </c>
      <c r="D500" s="136" t="s">
        <v>164</v>
      </c>
      <c r="E500" s="137" t="s">
        <v>1175</v>
      </c>
      <c r="F500" s="138" t="s">
        <v>1176</v>
      </c>
      <c r="G500" s="139" t="s">
        <v>316</v>
      </c>
      <c r="H500" s="140">
        <v>210</v>
      </c>
      <c r="I500" s="141"/>
      <c r="J500" s="142">
        <f>ROUND(I500*H500,2)</f>
        <v>0</v>
      </c>
      <c r="K500" s="138" t="s">
        <v>168</v>
      </c>
      <c r="L500" s="31"/>
      <c r="M500" s="143" t="s">
        <v>1</v>
      </c>
      <c r="N500" s="144" t="s">
        <v>42</v>
      </c>
      <c r="P500" s="145">
        <f>O500*H500</f>
        <v>0</v>
      </c>
      <c r="Q500" s="145">
        <v>2E-05</v>
      </c>
      <c r="R500" s="145">
        <f>Q500*H500</f>
        <v>0.004200000000000001</v>
      </c>
      <c r="S500" s="145">
        <v>0.002</v>
      </c>
      <c r="T500" s="146">
        <f>S500*H500</f>
        <v>0.42</v>
      </c>
      <c r="AR500" s="147" t="s">
        <v>479</v>
      </c>
      <c r="AT500" s="147" t="s">
        <v>164</v>
      </c>
      <c r="AU500" s="147" t="s">
        <v>85</v>
      </c>
      <c r="AY500" s="16" t="s">
        <v>161</v>
      </c>
      <c r="BE500" s="148">
        <f>IF(N500="základní",J500,0)</f>
        <v>0</v>
      </c>
      <c r="BF500" s="148">
        <f>IF(N500="snížená",J500,0)</f>
        <v>0</v>
      </c>
      <c r="BG500" s="148">
        <f>IF(N500="zákl. přenesená",J500,0)</f>
        <v>0</v>
      </c>
      <c r="BH500" s="148">
        <f>IF(N500="sníž. přenesená",J500,0)</f>
        <v>0</v>
      </c>
      <c r="BI500" s="148">
        <f>IF(N500="nulová",J500,0)</f>
        <v>0</v>
      </c>
      <c r="BJ500" s="16" t="s">
        <v>81</v>
      </c>
      <c r="BK500" s="148">
        <f>ROUND(I500*H500,2)</f>
        <v>0</v>
      </c>
      <c r="BL500" s="16" t="s">
        <v>479</v>
      </c>
      <c r="BM500" s="147" t="s">
        <v>1177</v>
      </c>
    </row>
    <row r="501" spans="2:65" s="1" customFormat="1" ht="24.2" customHeight="1">
      <c r="B501" s="135"/>
      <c r="C501" s="136" t="s">
        <v>1178</v>
      </c>
      <c r="D501" s="136" t="s">
        <v>164</v>
      </c>
      <c r="E501" s="137" t="s">
        <v>1179</v>
      </c>
      <c r="F501" s="138" t="s">
        <v>1180</v>
      </c>
      <c r="G501" s="139" t="s">
        <v>167</v>
      </c>
      <c r="H501" s="140">
        <v>1.805</v>
      </c>
      <c r="I501" s="141"/>
      <c r="J501" s="142">
        <f>ROUND(I501*H501,2)</f>
        <v>0</v>
      </c>
      <c r="K501" s="138" t="s">
        <v>168</v>
      </c>
      <c r="L501" s="31"/>
      <c r="M501" s="143" t="s">
        <v>1</v>
      </c>
      <c r="N501" s="144" t="s">
        <v>42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479</v>
      </c>
      <c r="AT501" s="147" t="s">
        <v>164</v>
      </c>
      <c r="AU501" s="147" t="s">
        <v>85</v>
      </c>
      <c r="AY501" s="16" t="s">
        <v>161</v>
      </c>
      <c r="BE501" s="148">
        <f>IF(N501="základní",J501,0)</f>
        <v>0</v>
      </c>
      <c r="BF501" s="148">
        <f>IF(N501="snížená",J501,0)</f>
        <v>0</v>
      </c>
      <c r="BG501" s="148">
        <f>IF(N501="zákl. přenesená",J501,0)</f>
        <v>0</v>
      </c>
      <c r="BH501" s="148">
        <f>IF(N501="sníž. přenesená",J501,0)</f>
        <v>0</v>
      </c>
      <c r="BI501" s="148">
        <f>IF(N501="nulová",J501,0)</f>
        <v>0</v>
      </c>
      <c r="BJ501" s="16" t="s">
        <v>81</v>
      </c>
      <c r="BK501" s="148">
        <f>ROUND(I501*H501,2)</f>
        <v>0</v>
      </c>
      <c r="BL501" s="16" t="s">
        <v>479</v>
      </c>
      <c r="BM501" s="147" t="s">
        <v>1181</v>
      </c>
    </row>
    <row r="502" spans="2:65" s="1" customFormat="1" ht="24.2" customHeight="1">
      <c r="B502" s="135"/>
      <c r="C502" s="136" t="s">
        <v>1182</v>
      </c>
      <c r="D502" s="136" t="s">
        <v>164</v>
      </c>
      <c r="E502" s="137" t="s">
        <v>1183</v>
      </c>
      <c r="F502" s="138" t="s">
        <v>1184</v>
      </c>
      <c r="G502" s="139" t="s">
        <v>167</v>
      </c>
      <c r="H502" s="140">
        <v>5.415</v>
      </c>
      <c r="I502" s="141"/>
      <c r="J502" s="142">
        <f>ROUND(I502*H502,2)</f>
        <v>0</v>
      </c>
      <c r="K502" s="138" t="s">
        <v>168</v>
      </c>
      <c r="L502" s="31"/>
      <c r="M502" s="143" t="s">
        <v>1</v>
      </c>
      <c r="N502" s="144" t="s">
        <v>42</v>
      </c>
      <c r="P502" s="145">
        <f>O502*H502</f>
        <v>0</v>
      </c>
      <c r="Q502" s="145">
        <v>0</v>
      </c>
      <c r="R502" s="145">
        <f>Q502*H502</f>
        <v>0</v>
      </c>
      <c r="S502" s="145">
        <v>0</v>
      </c>
      <c r="T502" s="146">
        <f>S502*H502</f>
        <v>0</v>
      </c>
      <c r="AR502" s="147" t="s">
        <v>479</v>
      </c>
      <c r="AT502" s="147" t="s">
        <v>164</v>
      </c>
      <c r="AU502" s="147" t="s">
        <v>85</v>
      </c>
      <c r="AY502" s="16" t="s">
        <v>161</v>
      </c>
      <c r="BE502" s="148">
        <f>IF(N502="základní",J502,0)</f>
        <v>0</v>
      </c>
      <c r="BF502" s="148">
        <f>IF(N502="snížená",J502,0)</f>
        <v>0</v>
      </c>
      <c r="BG502" s="148">
        <f>IF(N502="zákl. přenesená",J502,0)</f>
        <v>0</v>
      </c>
      <c r="BH502" s="148">
        <f>IF(N502="sníž. přenesená",J502,0)</f>
        <v>0</v>
      </c>
      <c r="BI502" s="148">
        <f>IF(N502="nulová",J502,0)</f>
        <v>0</v>
      </c>
      <c r="BJ502" s="16" t="s">
        <v>81</v>
      </c>
      <c r="BK502" s="148">
        <f>ROUND(I502*H502,2)</f>
        <v>0</v>
      </c>
      <c r="BL502" s="16" t="s">
        <v>479</v>
      </c>
      <c r="BM502" s="147" t="s">
        <v>1185</v>
      </c>
    </row>
    <row r="503" spans="2:51" s="12" customFormat="1" ht="12">
      <c r="B503" s="149"/>
      <c r="D503" s="150" t="s">
        <v>171</v>
      </c>
      <c r="F503" s="152" t="s">
        <v>1186</v>
      </c>
      <c r="H503" s="153">
        <v>5.415</v>
      </c>
      <c r="I503" s="154"/>
      <c r="L503" s="149"/>
      <c r="M503" s="155"/>
      <c r="T503" s="156"/>
      <c r="AT503" s="151" t="s">
        <v>171</v>
      </c>
      <c r="AU503" s="151" t="s">
        <v>85</v>
      </c>
      <c r="AV503" s="12" t="s">
        <v>85</v>
      </c>
      <c r="AW503" s="12" t="s">
        <v>3</v>
      </c>
      <c r="AX503" s="12" t="s">
        <v>81</v>
      </c>
      <c r="AY503" s="151" t="s">
        <v>161</v>
      </c>
    </row>
    <row r="504" spans="2:65" s="1" customFormat="1" ht="24.2" customHeight="1">
      <c r="B504" s="135"/>
      <c r="C504" s="136" t="s">
        <v>1187</v>
      </c>
      <c r="D504" s="136" t="s">
        <v>164</v>
      </c>
      <c r="E504" s="137" t="s">
        <v>1188</v>
      </c>
      <c r="F504" s="138" t="s">
        <v>1189</v>
      </c>
      <c r="G504" s="139" t="s">
        <v>167</v>
      </c>
      <c r="H504" s="140">
        <v>1.805</v>
      </c>
      <c r="I504" s="141"/>
      <c r="J504" s="142">
        <f>ROUND(I504*H504,2)</f>
        <v>0</v>
      </c>
      <c r="K504" s="138" t="s">
        <v>168</v>
      </c>
      <c r="L504" s="31"/>
      <c r="M504" s="143" t="s">
        <v>1</v>
      </c>
      <c r="N504" s="144" t="s">
        <v>42</v>
      </c>
      <c r="P504" s="145">
        <f>O504*H504</f>
        <v>0</v>
      </c>
      <c r="Q504" s="145">
        <v>0</v>
      </c>
      <c r="R504" s="145">
        <f>Q504*H504</f>
        <v>0</v>
      </c>
      <c r="S504" s="145">
        <v>0</v>
      </c>
      <c r="T504" s="146">
        <f>S504*H504</f>
        <v>0</v>
      </c>
      <c r="AR504" s="147" t="s">
        <v>479</v>
      </c>
      <c r="AT504" s="147" t="s">
        <v>164</v>
      </c>
      <c r="AU504" s="147" t="s">
        <v>85</v>
      </c>
      <c r="AY504" s="16" t="s">
        <v>161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6" t="s">
        <v>81</v>
      </c>
      <c r="BK504" s="148">
        <f>ROUND(I504*H504,2)</f>
        <v>0</v>
      </c>
      <c r="BL504" s="16" t="s">
        <v>479</v>
      </c>
      <c r="BM504" s="147" t="s">
        <v>1190</v>
      </c>
    </row>
    <row r="505" spans="2:65" s="1" customFormat="1" ht="24.2" customHeight="1">
      <c r="B505" s="135"/>
      <c r="C505" s="136" t="s">
        <v>1191</v>
      </c>
      <c r="D505" s="136" t="s">
        <v>164</v>
      </c>
      <c r="E505" s="137" t="s">
        <v>1192</v>
      </c>
      <c r="F505" s="138" t="s">
        <v>1193</v>
      </c>
      <c r="G505" s="139" t="s">
        <v>167</v>
      </c>
      <c r="H505" s="140">
        <v>54.15</v>
      </c>
      <c r="I505" s="141"/>
      <c r="J505" s="142">
        <f>ROUND(I505*H505,2)</f>
        <v>0</v>
      </c>
      <c r="K505" s="138" t="s">
        <v>168</v>
      </c>
      <c r="L505" s="31"/>
      <c r="M505" s="143" t="s">
        <v>1</v>
      </c>
      <c r="N505" s="144" t="s">
        <v>42</v>
      </c>
      <c r="P505" s="145">
        <f>O505*H505</f>
        <v>0</v>
      </c>
      <c r="Q505" s="145">
        <v>0</v>
      </c>
      <c r="R505" s="145">
        <f>Q505*H505</f>
        <v>0</v>
      </c>
      <c r="S505" s="145">
        <v>0</v>
      </c>
      <c r="T505" s="146">
        <f>S505*H505</f>
        <v>0</v>
      </c>
      <c r="AR505" s="147" t="s">
        <v>479</v>
      </c>
      <c r="AT505" s="147" t="s">
        <v>164</v>
      </c>
      <c r="AU505" s="147" t="s">
        <v>85</v>
      </c>
      <c r="AY505" s="16" t="s">
        <v>161</v>
      </c>
      <c r="BE505" s="148">
        <f>IF(N505="základní",J505,0)</f>
        <v>0</v>
      </c>
      <c r="BF505" s="148">
        <f>IF(N505="snížená",J505,0)</f>
        <v>0</v>
      </c>
      <c r="BG505" s="148">
        <f>IF(N505="zákl. přenesená",J505,0)</f>
        <v>0</v>
      </c>
      <c r="BH505" s="148">
        <f>IF(N505="sníž. přenesená",J505,0)</f>
        <v>0</v>
      </c>
      <c r="BI505" s="148">
        <f>IF(N505="nulová",J505,0)</f>
        <v>0</v>
      </c>
      <c r="BJ505" s="16" t="s">
        <v>81</v>
      </c>
      <c r="BK505" s="148">
        <f>ROUND(I505*H505,2)</f>
        <v>0</v>
      </c>
      <c r="BL505" s="16" t="s">
        <v>479</v>
      </c>
      <c r="BM505" s="147" t="s">
        <v>1194</v>
      </c>
    </row>
    <row r="506" spans="2:51" s="12" customFormat="1" ht="12">
      <c r="B506" s="149"/>
      <c r="D506" s="150" t="s">
        <v>171</v>
      </c>
      <c r="F506" s="152" t="s">
        <v>1195</v>
      </c>
      <c r="H506" s="153">
        <v>54.15</v>
      </c>
      <c r="I506" s="154"/>
      <c r="L506" s="149"/>
      <c r="M506" s="155"/>
      <c r="T506" s="156"/>
      <c r="AT506" s="151" t="s">
        <v>171</v>
      </c>
      <c r="AU506" s="151" t="s">
        <v>85</v>
      </c>
      <c r="AV506" s="12" t="s">
        <v>85</v>
      </c>
      <c r="AW506" s="12" t="s">
        <v>3</v>
      </c>
      <c r="AX506" s="12" t="s">
        <v>81</v>
      </c>
      <c r="AY506" s="151" t="s">
        <v>161</v>
      </c>
    </row>
    <row r="507" spans="2:65" s="1" customFormat="1" ht="33" customHeight="1">
      <c r="B507" s="135"/>
      <c r="C507" s="136" t="s">
        <v>1196</v>
      </c>
      <c r="D507" s="136" t="s">
        <v>164</v>
      </c>
      <c r="E507" s="137" t="s">
        <v>1197</v>
      </c>
      <c r="F507" s="138" t="s">
        <v>1198</v>
      </c>
      <c r="G507" s="139" t="s">
        <v>167</v>
      </c>
      <c r="H507" s="140">
        <v>1.805</v>
      </c>
      <c r="I507" s="141"/>
      <c r="J507" s="142">
        <f>ROUND(I507*H507,2)</f>
        <v>0</v>
      </c>
      <c r="K507" s="138" t="s">
        <v>168</v>
      </c>
      <c r="L507" s="31"/>
      <c r="M507" s="143" t="s">
        <v>1</v>
      </c>
      <c r="N507" s="144" t="s">
        <v>42</v>
      </c>
      <c r="P507" s="145">
        <f>O507*H507</f>
        <v>0</v>
      </c>
      <c r="Q507" s="145">
        <v>0</v>
      </c>
      <c r="R507" s="145">
        <f>Q507*H507</f>
        <v>0</v>
      </c>
      <c r="S507" s="145">
        <v>0</v>
      </c>
      <c r="T507" s="146">
        <f>S507*H507</f>
        <v>0</v>
      </c>
      <c r="AR507" s="147" t="s">
        <v>479</v>
      </c>
      <c r="AT507" s="147" t="s">
        <v>164</v>
      </c>
      <c r="AU507" s="147" t="s">
        <v>85</v>
      </c>
      <c r="AY507" s="16" t="s">
        <v>161</v>
      </c>
      <c r="BE507" s="148">
        <f>IF(N507="základní",J507,0)</f>
        <v>0</v>
      </c>
      <c r="BF507" s="148">
        <f>IF(N507="snížená",J507,0)</f>
        <v>0</v>
      </c>
      <c r="BG507" s="148">
        <f>IF(N507="zákl. přenesená",J507,0)</f>
        <v>0</v>
      </c>
      <c r="BH507" s="148">
        <f>IF(N507="sníž. přenesená",J507,0)</f>
        <v>0</v>
      </c>
      <c r="BI507" s="148">
        <f>IF(N507="nulová",J507,0)</f>
        <v>0</v>
      </c>
      <c r="BJ507" s="16" t="s">
        <v>81</v>
      </c>
      <c r="BK507" s="148">
        <f>ROUND(I507*H507,2)</f>
        <v>0</v>
      </c>
      <c r="BL507" s="16" t="s">
        <v>479</v>
      </c>
      <c r="BM507" s="147" t="s">
        <v>1199</v>
      </c>
    </row>
    <row r="508" spans="2:65" s="1" customFormat="1" ht="24.2" customHeight="1">
      <c r="B508" s="135"/>
      <c r="C508" s="136" t="s">
        <v>1200</v>
      </c>
      <c r="D508" s="136" t="s">
        <v>164</v>
      </c>
      <c r="E508" s="137" t="s">
        <v>1201</v>
      </c>
      <c r="F508" s="138" t="s">
        <v>1202</v>
      </c>
      <c r="G508" s="139" t="s">
        <v>167</v>
      </c>
      <c r="H508" s="140">
        <v>0.036</v>
      </c>
      <c r="I508" s="141"/>
      <c r="J508" s="142">
        <f>ROUND(I508*H508,2)</f>
        <v>0</v>
      </c>
      <c r="K508" s="138" t="s">
        <v>168</v>
      </c>
      <c r="L508" s="31"/>
      <c r="M508" s="143" t="s">
        <v>1</v>
      </c>
      <c r="N508" s="144" t="s">
        <v>42</v>
      </c>
      <c r="P508" s="145">
        <f>O508*H508</f>
        <v>0</v>
      </c>
      <c r="Q508" s="145">
        <v>0</v>
      </c>
      <c r="R508" s="145">
        <f>Q508*H508</f>
        <v>0</v>
      </c>
      <c r="S508" s="145">
        <v>0</v>
      </c>
      <c r="T508" s="146">
        <f>S508*H508</f>
        <v>0</v>
      </c>
      <c r="AR508" s="147" t="s">
        <v>479</v>
      </c>
      <c r="AT508" s="147" t="s">
        <v>164</v>
      </c>
      <c r="AU508" s="147" t="s">
        <v>85</v>
      </c>
      <c r="AY508" s="16" t="s">
        <v>161</v>
      </c>
      <c r="BE508" s="148">
        <f>IF(N508="základní",J508,0)</f>
        <v>0</v>
      </c>
      <c r="BF508" s="148">
        <f>IF(N508="snížená",J508,0)</f>
        <v>0</v>
      </c>
      <c r="BG508" s="148">
        <f>IF(N508="zákl. přenesená",J508,0)</f>
        <v>0</v>
      </c>
      <c r="BH508" s="148">
        <f>IF(N508="sníž. přenesená",J508,0)</f>
        <v>0</v>
      </c>
      <c r="BI508" s="148">
        <f>IF(N508="nulová",J508,0)</f>
        <v>0</v>
      </c>
      <c r="BJ508" s="16" t="s">
        <v>81</v>
      </c>
      <c r="BK508" s="148">
        <f>ROUND(I508*H508,2)</f>
        <v>0</v>
      </c>
      <c r="BL508" s="16" t="s">
        <v>479</v>
      </c>
      <c r="BM508" s="147" t="s">
        <v>1203</v>
      </c>
    </row>
    <row r="509" spans="2:63" s="11" customFormat="1" ht="25.9" customHeight="1">
      <c r="B509" s="123"/>
      <c r="D509" s="124" t="s">
        <v>76</v>
      </c>
      <c r="E509" s="125" t="s">
        <v>1204</v>
      </c>
      <c r="F509" s="125" t="s">
        <v>1205</v>
      </c>
      <c r="I509" s="126"/>
      <c r="J509" s="127">
        <f>BK509</f>
        <v>0</v>
      </c>
      <c r="L509" s="123"/>
      <c r="M509" s="128"/>
      <c r="P509" s="129">
        <f>SUM(P510:P515)</f>
        <v>0</v>
      </c>
      <c r="R509" s="129">
        <f>SUM(R510:R515)</f>
        <v>0</v>
      </c>
      <c r="T509" s="130">
        <f>SUM(T510:T515)</f>
        <v>0</v>
      </c>
      <c r="AR509" s="124" t="s">
        <v>169</v>
      </c>
      <c r="AT509" s="131" t="s">
        <v>76</v>
      </c>
      <c r="AU509" s="131" t="s">
        <v>77</v>
      </c>
      <c r="AY509" s="124" t="s">
        <v>161</v>
      </c>
      <c r="BK509" s="132">
        <f>SUM(BK510:BK515)</f>
        <v>0</v>
      </c>
    </row>
    <row r="510" spans="2:65" s="1" customFormat="1" ht="16.5" customHeight="1">
      <c r="B510" s="135"/>
      <c r="C510" s="136" t="s">
        <v>1206</v>
      </c>
      <c r="D510" s="136" t="s">
        <v>164</v>
      </c>
      <c r="E510" s="137" t="s">
        <v>1207</v>
      </c>
      <c r="F510" s="138" t="s">
        <v>1208</v>
      </c>
      <c r="G510" s="139" t="s">
        <v>1209</v>
      </c>
      <c r="H510" s="140">
        <v>17</v>
      </c>
      <c r="I510" s="141"/>
      <c r="J510" s="142">
        <f>ROUND(I510*H510,2)</f>
        <v>0</v>
      </c>
      <c r="K510" s="138" t="s">
        <v>168</v>
      </c>
      <c r="L510" s="31"/>
      <c r="M510" s="143" t="s">
        <v>1</v>
      </c>
      <c r="N510" s="144" t="s">
        <v>42</v>
      </c>
      <c r="P510" s="145">
        <f>O510*H510</f>
        <v>0</v>
      </c>
      <c r="Q510" s="145">
        <v>0</v>
      </c>
      <c r="R510" s="145">
        <f>Q510*H510</f>
        <v>0</v>
      </c>
      <c r="S510" s="145">
        <v>0</v>
      </c>
      <c r="T510" s="146">
        <f>S510*H510</f>
        <v>0</v>
      </c>
      <c r="AR510" s="147" t="s">
        <v>1210</v>
      </c>
      <c r="AT510" s="147" t="s">
        <v>164</v>
      </c>
      <c r="AU510" s="147" t="s">
        <v>81</v>
      </c>
      <c r="AY510" s="16" t="s">
        <v>161</v>
      </c>
      <c r="BE510" s="148">
        <f>IF(N510="základní",J510,0)</f>
        <v>0</v>
      </c>
      <c r="BF510" s="148">
        <f>IF(N510="snížená",J510,0)</f>
        <v>0</v>
      </c>
      <c r="BG510" s="148">
        <f>IF(N510="zákl. přenesená",J510,0)</f>
        <v>0</v>
      </c>
      <c r="BH510" s="148">
        <f>IF(N510="sníž. přenesená",J510,0)</f>
        <v>0</v>
      </c>
      <c r="BI510" s="148">
        <f>IF(N510="nulová",J510,0)</f>
        <v>0</v>
      </c>
      <c r="BJ510" s="16" t="s">
        <v>81</v>
      </c>
      <c r="BK510" s="148">
        <f>ROUND(I510*H510,2)</f>
        <v>0</v>
      </c>
      <c r="BL510" s="16" t="s">
        <v>1210</v>
      </c>
      <c r="BM510" s="147" t="s">
        <v>1211</v>
      </c>
    </row>
    <row r="511" spans="2:51" s="14" customFormat="1" ht="12">
      <c r="B511" s="177"/>
      <c r="D511" s="150" t="s">
        <v>171</v>
      </c>
      <c r="E511" s="178" t="s">
        <v>1</v>
      </c>
      <c r="F511" s="179" t="s">
        <v>1212</v>
      </c>
      <c r="H511" s="178" t="s">
        <v>1</v>
      </c>
      <c r="I511" s="180"/>
      <c r="L511" s="177"/>
      <c r="M511" s="181"/>
      <c r="T511" s="182"/>
      <c r="AT511" s="178" t="s">
        <v>171</v>
      </c>
      <c r="AU511" s="178" t="s">
        <v>81</v>
      </c>
      <c r="AV511" s="14" t="s">
        <v>81</v>
      </c>
      <c r="AW511" s="14" t="s">
        <v>32</v>
      </c>
      <c r="AX511" s="14" t="s">
        <v>77</v>
      </c>
      <c r="AY511" s="178" t="s">
        <v>161</v>
      </c>
    </row>
    <row r="512" spans="2:51" s="12" customFormat="1" ht="12">
      <c r="B512" s="149"/>
      <c r="D512" s="150" t="s">
        <v>171</v>
      </c>
      <c r="E512" s="151" t="s">
        <v>1</v>
      </c>
      <c r="F512" s="152" t="s">
        <v>213</v>
      </c>
      <c r="H512" s="153">
        <v>10</v>
      </c>
      <c r="I512" s="154"/>
      <c r="L512" s="149"/>
      <c r="M512" s="155"/>
      <c r="T512" s="156"/>
      <c r="AT512" s="151" t="s">
        <v>171</v>
      </c>
      <c r="AU512" s="151" t="s">
        <v>81</v>
      </c>
      <c r="AV512" s="12" t="s">
        <v>85</v>
      </c>
      <c r="AW512" s="12" t="s">
        <v>32</v>
      </c>
      <c r="AX512" s="12" t="s">
        <v>77</v>
      </c>
      <c r="AY512" s="151" t="s">
        <v>161</v>
      </c>
    </row>
    <row r="513" spans="2:51" s="14" customFormat="1" ht="12">
      <c r="B513" s="177"/>
      <c r="D513" s="150" t="s">
        <v>171</v>
      </c>
      <c r="E513" s="178" t="s">
        <v>1</v>
      </c>
      <c r="F513" s="179" t="s">
        <v>1213</v>
      </c>
      <c r="H513" s="178" t="s">
        <v>1</v>
      </c>
      <c r="I513" s="180"/>
      <c r="L513" s="177"/>
      <c r="M513" s="181"/>
      <c r="T513" s="182"/>
      <c r="AT513" s="178" t="s">
        <v>171</v>
      </c>
      <c r="AU513" s="178" t="s">
        <v>81</v>
      </c>
      <c r="AV513" s="14" t="s">
        <v>81</v>
      </c>
      <c r="AW513" s="14" t="s">
        <v>32</v>
      </c>
      <c r="AX513" s="14" t="s">
        <v>77</v>
      </c>
      <c r="AY513" s="178" t="s">
        <v>161</v>
      </c>
    </row>
    <row r="514" spans="2:51" s="12" customFormat="1" ht="12">
      <c r="B514" s="149"/>
      <c r="D514" s="150" t="s">
        <v>171</v>
      </c>
      <c r="E514" s="151" t="s">
        <v>1</v>
      </c>
      <c r="F514" s="152" t="s">
        <v>202</v>
      </c>
      <c r="H514" s="153">
        <v>7</v>
      </c>
      <c r="I514" s="154"/>
      <c r="L514" s="149"/>
      <c r="M514" s="155"/>
      <c r="T514" s="156"/>
      <c r="AT514" s="151" t="s">
        <v>171</v>
      </c>
      <c r="AU514" s="151" t="s">
        <v>81</v>
      </c>
      <c r="AV514" s="12" t="s">
        <v>85</v>
      </c>
      <c r="AW514" s="12" t="s">
        <v>32</v>
      </c>
      <c r="AX514" s="12" t="s">
        <v>77</v>
      </c>
      <c r="AY514" s="151" t="s">
        <v>161</v>
      </c>
    </row>
    <row r="515" spans="2:51" s="13" customFormat="1" ht="12">
      <c r="B515" s="157"/>
      <c r="D515" s="150" t="s">
        <v>171</v>
      </c>
      <c r="E515" s="158" t="s">
        <v>1</v>
      </c>
      <c r="F515" s="159" t="s">
        <v>174</v>
      </c>
      <c r="H515" s="160">
        <v>17</v>
      </c>
      <c r="I515" s="161"/>
      <c r="L515" s="157"/>
      <c r="M515" s="162"/>
      <c r="T515" s="163"/>
      <c r="AT515" s="158" t="s">
        <v>171</v>
      </c>
      <c r="AU515" s="158" t="s">
        <v>81</v>
      </c>
      <c r="AV515" s="13" t="s">
        <v>169</v>
      </c>
      <c r="AW515" s="13" t="s">
        <v>32</v>
      </c>
      <c r="AX515" s="13" t="s">
        <v>81</v>
      </c>
      <c r="AY515" s="158" t="s">
        <v>161</v>
      </c>
    </row>
    <row r="516" spans="2:63" s="11" customFormat="1" ht="25.9" customHeight="1">
      <c r="B516" s="123"/>
      <c r="D516" s="124" t="s">
        <v>76</v>
      </c>
      <c r="E516" s="125" t="s">
        <v>1214</v>
      </c>
      <c r="F516" s="125" t="s">
        <v>1215</v>
      </c>
      <c r="I516" s="126"/>
      <c r="J516" s="127">
        <f>BK516</f>
        <v>0</v>
      </c>
      <c r="L516" s="123"/>
      <c r="M516" s="128"/>
      <c r="P516" s="129">
        <f>P517+P520+P523+P526</f>
        <v>0</v>
      </c>
      <c r="R516" s="129">
        <f>R517+R520+R523+R526</f>
        <v>0</v>
      </c>
      <c r="T516" s="130">
        <f>T517+T520+T523+T526</f>
        <v>0</v>
      </c>
      <c r="AR516" s="124" t="s">
        <v>192</v>
      </c>
      <c r="AT516" s="131" t="s">
        <v>76</v>
      </c>
      <c r="AU516" s="131" t="s">
        <v>77</v>
      </c>
      <c r="AY516" s="124" t="s">
        <v>161</v>
      </c>
      <c r="BK516" s="132">
        <f>BK517+BK520+BK523+BK526</f>
        <v>0</v>
      </c>
    </row>
    <row r="517" spans="2:63" s="11" customFormat="1" ht="22.9" customHeight="1">
      <c r="B517" s="123"/>
      <c r="D517" s="124" t="s">
        <v>76</v>
      </c>
      <c r="E517" s="133" t="s">
        <v>1216</v>
      </c>
      <c r="F517" s="133" t="s">
        <v>1217</v>
      </c>
      <c r="I517" s="126"/>
      <c r="J517" s="134">
        <f>BK517</f>
        <v>0</v>
      </c>
      <c r="L517" s="123"/>
      <c r="M517" s="128"/>
      <c r="P517" s="129">
        <f>SUM(P518:P519)</f>
        <v>0</v>
      </c>
      <c r="R517" s="129">
        <f>SUM(R518:R519)</f>
        <v>0</v>
      </c>
      <c r="T517" s="130">
        <f>SUM(T518:T519)</f>
        <v>0</v>
      </c>
      <c r="AR517" s="124" t="s">
        <v>192</v>
      </c>
      <c r="AT517" s="131" t="s">
        <v>76</v>
      </c>
      <c r="AU517" s="131" t="s">
        <v>81</v>
      </c>
      <c r="AY517" s="124" t="s">
        <v>161</v>
      </c>
      <c r="BK517" s="132">
        <f>SUM(BK518:BK519)</f>
        <v>0</v>
      </c>
    </row>
    <row r="518" spans="2:65" s="1" customFormat="1" ht="16.5" customHeight="1">
      <c r="B518" s="135"/>
      <c r="C518" s="136" t="s">
        <v>1218</v>
      </c>
      <c r="D518" s="136" t="s">
        <v>164</v>
      </c>
      <c r="E518" s="137" t="s">
        <v>1219</v>
      </c>
      <c r="F518" s="138" t="s">
        <v>1217</v>
      </c>
      <c r="G518" s="139" t="s">
        <v>1220</v>
      </c>
      <c r="H518" s="140">
        <v>1</v>
      </c>
      <c r="I518" s="141"/>
      <c r="J518" s="142">
        <f>ROUND(I518*H518,2)</f>
        <v>0</v>
      </c>
      <c r="K518" s="138" t="s">
        <v>168</v>
      </c>
      <c r="L518" s="31"/>
      <c r="M518" s="143" t="s">
        <v>1</v>
      </c>
      <c r="N518" s="144" t="s">
        <v>42</v>
      </c>
      <c r="P518" s="145">
        <f>O518*H518</f>
        <v>0</v>
      </c>
      <c r="Q518" s="145">
        <v>0</v>
      </c>
      <c r="R518" s="145">
        <f>Q518*H518</f>
        <v>0</v>
      </c>
      <c r="S518" s="145">
        <v>0</v>
      </c>
      <c r="T518" s="146">
        <f>S518*H518</f>
        <v>0</v>
      </c>
      <c r="AR518" s="147" t="s">
        <v>1221</v>
      </c>
      <c r="AT518" s="147" t="s">
        <v>164</v>
      </c>
      <c r="AU518" s="147" t="s">
        <v>85</v>
      </c>
      <c r="AY518" s="16" t="s">
        <v>161</v>
      </c>
      <c r="BE518" s="148">
        <f>IF(N518="základní",J518,0)</f>
        <v>0</v>
      </c>
      <c r="BF518" s="148">
        <f>IF(N518="snížená",J518,0)</f>
        <v>0</v>
      </c>
      <c r="BG518" s="148">
        <f>IF(N518="zákl. přenesená",J518,0)</f>
        <v>0</v>
      </c>
      <c r="BH518" s="148">
        <f>IF(N518="sníž. přenesená",J518,0)</f>
        <v>0</v>
      </c>
      <c r="BI518" s="148">
        <f>IF(N518="nulová",J518,0)</f>
        <v>0</v>
      </c>
      <c r="BJ518" s="16" t="s">
        <v>81</v>
      </c>
      <c r="BK518" s="148">
        <f>ROUND(I518*H518,2)</f>
        <v>0</v>
      </c>
      <c r="BL518" s="16" t="s">
        <v>1221</v>
      </c>
      <c r="BM518" s="147" t="s">
        <v>1222</v>
      </c>
    </row>
    <row r="519" spans="2:47" s="1" customFormat="1" ht="12">
      <c r="B519" s="31"/>
      <c r="D519" s="150" t="s">
        <v>180</v>
      </c>
      <c r="F519" s="174" t="s">
        <v>1223</v>
      </c>
      <c r="I519" s="175"/>
      <c r="L519" s="31"/>
      <c r="M519" s="176"/>
      <c r="T519" s="55"/>
      <c r="AT519" s="16" t="s">
        <v>180</v>
      </c>
      <c r="AU519" s="16" t="s">
        <v>85</v>
      </c>
    </row>
    <row r="520" spans="2:63" s="11" customFormat="1" ht="22.9" customHeight="1">
      <c r="B520" s="123"/>
      <c r="D520" s="124" t="s">
        <v>76</v>
      </c>
      <c r="E520" s="133" t="s">
        <v>1224</v>
      </c>
      <c r="F520" s="133" t="s">
        <v>1225</v>
      </c>
      <c r="I520" s="126"/>
      <c r="J520" s="134">
        <f>BK520</f>
        <v>0</v>
      </c>
      <c r="L520" s="123"/>
      <c r="M520" s="128"/>
      <c r="P520" s="129">
        <f>SUM(P521:P522)</f>
        <v>0</v>
      </c>
      <c r="R520" s="129">
        <f>SUM(R521:R522)</f>
        <v>0</v>
      </c>
      <c r="T520" s="130">
        <f>SUM(T521:T522)</f>
        <v>0</v>
      </c>
      <c r="AR520" s="124" t="s">
        <v>192</v>
      </c>
      <c r="AT520" s="131" t="s">
        <v>76</v>
      </c>
      <c r="AU520" s="131" t="s">
        <v>81</v>
      </c>
      <c r="AY520" s="124" t="s">
        <v>161</v>
      </c>
      <c r="BK520" s="132">
        <f>SUM(BK521:BK522)</f>
        <v>0</v>
      </c>
    </row>
    <row r="521" spans="2:65" s="1" customFormat="1" ht="16.5" customHeight="1">
      <c r="B521" s="135"/>
      <c r="C521" s="136" t="s">
        <v>1226</v>
      </c>
      <c r="D521" s="136" t="s">
        <v>164</v>
      </c>
      <c r="E521" s="137" t="s">
        <v>1227</v>
      </c>
      <c r="F521" s="138" t="s">
        <v>1228</v>
      </c>
      <c r="G521" s="139" t="s">
        <v>1220</v>
      </c>
      <c r="H521" s="140">
        <v>1</v>
      </c>
      <c r="I521" s="141"/>
      <c r="J521" s="142">
        <f>ROUND(I521*H521,2)</f>
        <v>0</v>
      </c>
      <c r="K521" s="138" t="s">
        <v>168</v>
      </c>
      <c r="L521" s="31"/>
      <c r="M521" s="143" t="s">
        <v>1</v>
      </c>
      <c r="N521" s="144" t="s">
        <v>42</v>
      </c>
      <c r="P521" s="145">
        <f>O521*H521</f>
        <v>0</v>
      </c>
      <c r="Q521" s="145">
        <v>0</v>
      </c>
      <c r="R521" s="145">
        <f>Q521*H521</f>
        <v>0</v>
      </c>
      <c r="S521" s="145">
        <v>0</v>
      </c>
      <c r="T521" s="146">
        <f>S521*H521</f>
        <v>0</v>
      </c>
      <c r="AR521" s="147" t="s">
        <v>1221</v>
      </c>
      <c r="AT521" s="147" t="s">
        <v>164</v>
      </c>
      <c r="AU521" s="147" t="s">
        <v>85</v>
      </c>
      <c r="AY521" s="16" t="s">
        <v>161</v>
      </c>
      <c r="BE521" s="148">
        <f>IF(N521="základní",J521,0)</f>
        <v>0</v>
      </c>
      <c r="BF521" s="148">
        <f>IF(N521="snížená",J521,0)</f>
        <v>0</v>
      </c>
      <c r="BG521" s="148">
        <f>IF(N521="zákl. přenesená",J521,0)</f>
        <v>0</v>
      </c>
      <c r="BH521" s="148">
        <f>IF(N521="sníž. přenesená",J521,0)</f>
        <v>0</v>
      </c>
      <c r="BI521" s="148">
        <f>IF(N521="nulová",J521,0)</f>
        <v>0</v>
      </c>
      <c r="BJ521" s="16" t="s">
        <v>81</v>
      </c>
      <c r="BK521" s="148">
        <f>ROUND(I521*H521,2)</f>
        <v>0</v>
      </c>
      <c r="BL521" s="16" t="s">
        <v>1221</v>
      </c>
      <c r="BM521" s="147" t="s">
        <v>1229</v>
      </c>
    </row>
    <row r="522" spans="2:47" s="1" customFormat="1" ht="12">
      <c r="B522" s="31"/>
      <c r="D522" s="150" t="s">
        <v>180</v>
      </c>
      <c r="F522" s="174" t="s">
        <v>1230</v>
      </c>
      <c r="I522" s="175"/>
      <c r="L522" s="31"/>
      <c r="M522" s="176"/>
      <c r="T522" s="55"/>
      <c r="AT522" s="16" t="s">
        <v>180</v>
      </c>
      <c r="AU522" s="16" t="s">
        <v>85</v>
      </c>
    </row>
    <row r="523" spans="2:63" s="11" customFormat="1" ht="22.9" customHeight="1">
      <c r="B523" s="123"/>
      <c r="D523" s="124" t="s">
        <v>76</v>
      </c>
      <c r="E523" s="133" t="s">
        <v>1231</v>
      </c>
      <c r="F523" s="133" t="s">
        <v>1232</v>
      </c>
      <c r="I523" s="126"/>
      <c r="J523" s="134">
        <f>BK523</f>
        <v>0</v>
      </c>
      <c r="L523" s="123"/>
      <c r="M523" s="128"/>
      <c r="P523" s="129">
        <f>SUM(P524:P525)</f>
        <v>0</v>
      </c>
      <c r="R523" s="129">
        <f>SUM(R524:R525)</f>
        <v>0</v>
      </c>
      <c r="T523" s="130">
        <f>SUM(T524:T525)</f>
        <v>0</v>
      </c>
      <c r="AR523" s="124" t="s">
        <v>192</v>
      </c>
      <c r="AT523" s="131" t="s">
        <v>76</v>
      </c>
      <c r="AU523" s="131" t="s">
        <v>81</v>
      </c>
      <c r="AY523" s="124" t="s">
        <v>161</v>
      </c>
      <c r="BK523" s="132">
        <f>SUM(BK524:BK525)</f>
        <v>0</v>
      </c>
    </row>
    <row r="524" spans="2:65" s="1" customFormat="1" ht="16.5" customHeight="1">
      <c r="B524" s="135"/>
      <c r="C524" s="136" t="s">
        <v>1233</v>
      </c>
      <c r="D524" s="136" t="s">
        <v>164</v>
      </c>
      <c r="E524" s="137" t="s">
        <v>1234</v>
      </c>
      <c r="F524" s="138" t="s">
        <v>1232</v>
      </c>
      <c r="G524" s="139" t="s">
        <v>1220</v>
      </c>
      <c r="H524" s="140">
        <v>1</v>
      </c>
      <c r="I524" s="141"/>
      <c r="J524" s="142">
        <f>ROUND(I524*H524,2)</f>
        <v>0</v>
      </c>
      <c r="K524" s="138" t="s">
        <v>168</v>
      </c>
      <c r="L524" s="31"/>
      <c r="M524" s="143" t="s">
        <v>1</v>
      </c>
      <c r="N524" s="144" t="s">
        <v>42</v>
      </c>
      <c r="P524" s="145">
        <f>O524*H524</f>
        <v>0</v>
      </c>
      <c r="Q524" s="145">
        <v>0</v>
      </c>
      <c r="R524" s="145">
        <f>Q524*H524</f>
        <v>0</v>
      </c>
      <c r="S524" s="145">
        <v>0</v>
      </c>
      <c r="T524" s="146">
        <f>S524*H524</f>
        <v>0</v>
      </c>
      <c r="AR524" s="147" t="s">
        <v>1221</v>
      </c>
      <c r="AT524" s="147" t="s">
        <v>164</v>
      </c>
      <c r="AU524" s="147" t="s">
        <v>85</v>
      </c>
      <c r="AY524" s="16" t="s">
        <v>161</v>
      </c>
      <c r="BE524" s="148">
        <f>IF(N524="základní",J524,0)</f>
        <v>0</v>
      </c>
      <c r="BF524" s="148">
        <f>IF(N524="snížená",J524,0)</f>
        <v>0</v>
      </c>
      <c r="BG524" s="148">
        <f>IF(N524="zákl. přenesená",J524,0)</f>
        <v>0</v>
      </c>
      <c r="BH524" s="148">
        <f>IF(N524="sníž. přenesená",J524,0)</f>
        <v>0</v>
      </c>
      <c r="BI524" s="148">
        <f>IF(N524="nulová",J524,0)</f>
        <v>0</v>
      </c>
      <c r="BJ524" s="16" t="s">
        <v>81</v>
      </c>
      <c r="BK524" s="148">
        <f>ROUND(I524*H524,2)</f>
        <v>0</v>
      </c>
      <c r="BL524" s="16" t="s">
        <v>1221</v>
      </c>
      <c r="BM524" s="147" t="s">
        <v>1235</v>
      </c>
    </row>
    <row r="525" spans="2:47" s="1" customFormat="1" ht="12">
      <c r="B525" s="31"/>
      <c r="D525" s="150" t="s">
        <v>180</v>
      </c>
      <c r="F525" s="174" t="s">
        <v>1236</v>
      </c>
      <c r="I525" s="175"/>
      <c r="L525" s="31"/>
      <c r="M525" s="176"/>
      <c r="T525" s="55"/>
      <c r="AT525" s="16" t="s">
        <v>180</v>
      </c>
      <c r="AU525" s="16" t="s">
        <v>85</v>
      </c>
    </row>
    <row r="526" spans="2:63" s="11" customFormat="1" ht="22.9" customHeight="1">
      <c r="B526" s="123"/>
      <c r="D526" s="124" t="s">
        <v>76</v>
      </c>
      <c r="E526" s="133" t="s">
        <v>1237</v>
      </c>
      <c r="F526" s="133" t="s">
        <v>1238</v>
      </c>
      <c r="I526" s="126"/>
      <c r="J526" s="134">
        <f>BK526</f>
        <v>0</v>
      </c>
      <c r="L526" s="123"/>
      <c r="M526" s="128"/>
      <c r="P526" s="129">
        <f>SUM(P527:P528)</f>
        <v>0</v>
      </c>
      <c r="R526" s="129">
        <f>SUM(R527:R528)</f>
        <v>0</v>
      </c>
      <c r="T526" s="130">
        <f>SUM(T527:T528)</f>
        <v>0</v>
      </c>
      <c r="AR526" s="124" t="s">
        <v>192</v>
      </c>
      <c r="AT526" s="131" t="s">
        <v>76</v>
      </c>
      <c r="AU526" s="131" t="s">
        <v>81</v>
      </c>
      <c r="AY526" s="124" t="s">
        <v>161</v>
      </c>
      <c r="BK526" s="132">
        <f>SUM(BK527:BK528)</f>
        <v>0</v>
      </c>
    </row>
    <row r="527" spans="2:65" s="1" customFormat="1" ht="16.5" customHeight="1">
      <c r="B527" s="135"/>
      <c r="C527" s="136" t="s">
        <v>1239</v>
      </c>
      <c r="D527" s="136" t="s">
        <v>164</v>
      </c>
      <c r="E527" s="137" t="s">
        <v>1240</v>
      </c>
      <c r="F527" s="138" t="s">
        <v>1238</v>
      </c>
      <c r="G527" s="139" t="s">
        <v>1220</v>
      </c>
      <c r="H527" s="140">
        <v>1</v>
      </c>
      <c r="I527" s="141"/>
      <c r="J527" s="142">
        <f>ROUND(I527*H527,2)</f>
        <v>0</v>
      </c>
      <c r="K527" s="138" t="s">
        <v>168</v>
      </c>
      <c r="L527" s="31"/>
      <c r="M527" s="143" t="s">
        <v>1</v>
      </c>
      <c r="N527" s="144" t="s">
        <v>42</v>
      </c>
      <c r="P527" s="145">
        <f>O527*H527</f>
        <v>0</v>
      </c>
      <c r="Q527" s="145">
        <v>0</v>
      </c>
      <c r="R527" s="145">
        <f>Q527*H527</f>
        <v>0</v>
      </c>
      <c r="S527" s="145">
        <v>0</v>
      </c>
      <c r="T527" s="146">
        <f>S527*H527</f>
        <v>0</v>
      </c>
      <c r="AR527" s="147" t="s">
        <v>1221</v>
      </c>
      <c r="AT527" s="147" t="s">
        <v>164</v>
      </c>
      <c r="AU527" s="147" t="s">
        <v>85</v>
      </c>
      <c r="AY527" s="16" t="s">
        <v>161</v>
      </c>
      <c r="BE527" s="148">
        <f>IF(N527="základní",J527,0)</f>
        <v>0</v>
      </c>
      <c r="BF527" s="148">
        <f>IF(N527="snížená",J527,0)</f>
        <v>0</v>
      </c>
      <c r="BG527" s="148">
        <f>IF(N527="zákl. přenesená",J527,0)</f>
        <v>0</v>
      </c>
      <c r="BH527" s="148">
        <f>IF(N527="sníž. přenesená",J527,0)</f>
        <v>0</v>
      </c>
      <c r="BI527" s="148">
        <f>IF(N527="nulová",J527,0)</f>
        <v>0</v>
      </c>
      <c r="BJ527" s="16" t="s">
        <v>81</v>
      </c>
      <c r="BK527" s="148">
        <f>ROUND(I527*H527,2)</f>
        <v>0</v>
      </c>
      <c r="BL527" s="16" t="s">
        <v>1221</v>
      </c>
      <c r="BM527" s="147" t="s">
        <v>1241</v>
      </c>
    </row>
    <row r="528" spans="2:47" s="1" customFormat="1" ht="12">
      <c r="B528" s="31"/>
      <c r="D528" s="150" t="s">
        <v>180</v>
      </c>
      <c r="F528" s="174" t="s">
        <v>1242</v>
      </c>
      <c r="I528" s="175"/>
      <c r="L528" s="31"/>
      <c r="M528" s="183"/>
      <c r="N528" s="184"/>
      <c r="O528" s="184"/>
      <c r="P528" s="184"/>
      <c r="Q528" s="184"/>
      <c r="R528" s="184"/>
      <c r="S528" s="184"/>
      <c r="T528" s="185"/>
      <c r="AT528" s="16" t="s">
        <v>180</v>
      </c>
      <c r="AU528" s="16" t="s">
        <v>85</v>
      </c>
    </row>
    <row r="529" spans="2:12" s="1" customFormat="1" ht="6.95" customHeight="1">
      <c r="B529" s="43"/>
      <c r="C529" s="44"/>
      <c r="D529" s="44"/>
      <c r="E529" s="44"/>
      <c r="F529" s="44"/>
      <c r="G529" s="44"/>
      <c r="H529" s="44"/>
      <c r="I529" s="44"/>
      <c r="J529" s="44"/>
      <c r="K529" s="44"/>
      <c r="L529" s="31"/>
    </row>
  </sheetData>
  <autoFilter ref="C147:K528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5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9" t="str">
        <f>'Rekapitulace stavby'!K6</f>
        <v>HAVARIJNÍ OPRAVA SOCIÁLNÍHO ZAŘÍZENÍ - 6 SOCIÁLEK - TYP B</v>
      </c>
      <c r="F7" s="230"/>
      <c r="G7" s="230"/>
      <c r="H7" s="230"/>
      <c r="L7" s="19"/>
    </row>
    <row r="8" spans="2:12" ht="12" customHeight="1">
      <c r="B8" s="19"/>
      <c r="D8" s="26" t="s">
        <v>109</v>
      </c>
      <c r="L8" s="19"/>
    </row>
    <row r="9" spans="2:12" s="1" customFormat="1" ht="16.5" customHeight="1">
      <c r="B9" s="31"/>
      <c r="E9" s="229" t="s">
        <v>110</v>
      </c>
      <c r="F9" s="228"/>
      <c r="G9" s="228"/>
      <c r="H9" s="228"/>
      <c r="L9" s="31"/>
    </row>
    <row r="10" spans="2:12" s="1" customFormat="1" ht="12" customHeight="1">
      <c r="B10" s="31"/>
      <c r="D10" s="26" t="s">
        <v>111</v>
      </c>
      <c r="L10" s="31"/>
    </row>
    <row r="11" spans="2:12" s="1" customFormat="1" ht="16.5" customHeight="1">
      <c r="B11" s="31"/>
      <c r="E11" s="219" t="s">
        <v>1244</v>
      </c>
      <c r="F11" s="228"/>
      <c r="G11" s="228"/>
      <c r="H11" s="22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27. 4. 2024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1" t="str">
        <f>'Rekapitulace stavby'!E14</f>
        <v>Vyplň údaj</v>
      </c>
      <c r="F20" s="197"/>
      <c r="G20" s="197"/>
      <c r="H20" s="19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34</v>
      </c>
      <c r="L25" s="31"/>
    </row>
    <row r="26" spans="2:12" s="1" customFormat="1" ht="18" customHeight="1">
      <c r="B26" s="31"/>
      <c r="E26" s="24" t="s">
        <v>35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3"/>
      <c r="E29" s="201" t="s">
        <v>1</v>
      </c>
      <c r="F29" s="201"/>
      <c r="G29" s="201"/>
      <c r="H29" s="201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37</v>
      </c>
      <c r="J32" s="65">
        <f>ROUND(J148,2)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39</v>
      </c>
      <c r="I34" s="34" t="s">
        <v>38</v>
      </c>
      <c r="J34" s="34" t="s">
        <v>40</v>
      </c>
      <c r="L34" s="31"/>
    </row>
    <row r="35" spans="2:12" s="1" customFormat="1" ht="14.45" customHeight="1">
      <c r="B35" s="31"/>
      <c r="D35" s="54" t="s">
        <v>41</v>
      </c>
      <c r="E35" s="26" t="s">
        <v>42</v>
      </c>
      <c r="F35" s="85">
        <f>ROUND((SUM(BE148:BE528)),2)</f>
        <v>0</v>
      </c>
      <c r="I35" s="95">
        <v>0.21</v>
      </c>
      <c r="J35" s="85">
        <f>ROUND(((SUM(BE148:BE528))*I35),2)</f>
        <v>0</v>
      </c>
      <c r="L35" s="31"/>
    </row>
    <row r="36" spans="2:12" s="1" customFormat="1" ht="14.45" customHeight="1">
      <c r="B36" s="31"/>
      <c r="E36" s="26" t="s">
        <v>43</v>
      </c>
      <c r="F36" s="85">
        <f>ROUND((SUM(BF148:BF528)),2)</f>
        <v>0</v>
      </c>
      <c r="I36" s="95">
        <v>0.12</v>
      </c>
      <c r="J36" s="85">
        <f>ROUND(((SUM(BF148:BF528))*I36),2)</f>
        <v>0</v>
      </c>
      <c r="L36" s="31"/>
    </row>
    <row r="37" spans="2:12" s="1" customFormat="1" ht="14.45" customHeight="1" hidden="1">
      <c r="B37" s="31"/>
      <c r="E37" s="26" t="s">
        <v>44</v>
      </c>
      <c r="F37" s="85">
        <f>ROUND((SUM(BG148:BG528)),2)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45</v>
      </c>
      <c r="F38" s="85">
        <f>ROUND((SUM(BH148:BH528)),2)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46</v>
      </c>
      <c r="F39" s="85">
        <f>ROUND((SUM(BI148:BI528)),2)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47</v>
      </c>
      <c r="E41" s="56"/>
      <c r="F41" s="56"/>
      <c r="G41" s="98" t="s">
        <v>48</v>
      </c>
      <c r="H41" s="99" t="s">
        <v>49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31"/>
      <c r="D61" s="42" t="s">
        <v>52</v>
      </c>
      <c r="E61" s="33"/>
      <c r="F61" s="102" t="s">
        <v>53</v>
      </c>
      <c r="G61" s="42" t="s">
        <v>52</v>
      </c>
      <c r="H61" s="33"/>
      <c r="I61" s="33"/>
      <c r="J61" s="103" t="s">
        <v>53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31"/>
      <c r="D76" s="42" t="s">
        <v>52</v>
      </c>
      <c r="E76" s="33"/>
      <c r="F76" s="102" t="s">
        <v>53</v>
      </c>
      <c r="G76" s="42" t="s">
        <v>52</v>
      </c>
      <c r="H76" s="33"/>
      <c r="I76" s="33"/>
      <c r="J76" s="103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HAVARIJNÍ OPRAVA SOCIÁLNÍHO ZAŘÍZENÍ - 6 SOCIÁLEK - TYP B</v>
      </c>
      <c r="F85" s="230"/>
      <c r="G85" s="230"/>
      <c r="H85" s="230"/>
      <c r="L85" s="31"/>
    </row>
    <row r="86" spans="2:12" ht="12" customHeight="1">
      <c r="B86" s="19"/>
      <c r="C86" s="26" t="s">
        <v>109</v>
      </c>
      <c r="L86" s="19"/>
    </row>
    <row r="87" spans="2:12" s="1" customFormat="1" ht="16.5" customHeight="1">
      <c r="B87" s="31"/>
      <c r="E87" s="229" t="s">
        <v>110</v>
      </c>
      <c r="F87" s="228"/>
      <c r="G87" s="228"/>
      <c r="H87" s="228"/>
      <c r="L87" s="31"/>
    </row>
    <row r="88" spans="2:12" s="1" customFormat="1" ht="12" customHeight="1">
      <c r="B88" s="31"/>
      <c r="C88" s="26" t="s">
        <v>111</v>
      </c>
      <c r="L88" s="31"/>
    </row>
    <row r="89" spans="2:12" s="1" customFormat="1" ht="16.5" customHeight="1">
      <c r="B89" s="31"/>
      <c r="E89" s="219" t="str">
        <f>E11</f>
        <v>03 - Sociálky B - 4.np</v>
      </c>
      <c r="F89" s="228"/>
      <c r="G89" s="228"/>
      <c r="H89" s="22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Švehlova kolej, Slavíkova 22</v>
      </c>
      <c r="I91" s="26" t="s">
        <v>22</v>
      </c>
      <c r="J91" s="51" t="str">
        <f>IF(J14="","",J14)</f>
        <v>27. 4. 2024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24</v>
      </c>
      <c r="F93" s="24" t="str">
        <f>E17</f>
        <v>Universita Karlova – Koleje a menzy</v>
      </c>
      <c r="I93" s="26" t="s">
        <v>30</v>
      </c>
      <c r="J93" s="29" t="str">
        <f>E23</f>
        <v>ing. arch. Jan Pavlovský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Jan Petr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114</v>
      </c>
      <c r="D96" s="96"/>
      <c r="E96" s="96"/>
      <c r="F96" s="96"/>
      <c r="G96" s="96"/>
      <c r="H96" s="96"/>
      <c r="I96" s="96"/>
      <c r="J96" s="105" t="s">
        <v>115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116</v>
      </c>
      <c r="J98" s="65">
        <f>J148</f>
        <v>0</v>
      </c>
      <c r="L98" s="31"/>
      <c r="AU98" s="16" t="s">
        <v>117</v>
      </c>
    </row>
    <row r="99" spans="2:12" s="8" customFormat="1" ht="24.95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" customHeight="1">
      <c r="B100" s="111"/>
      <c r="D100" s="112" t="s">
        <v>119</v>
      </c>
      <c r="E100" s="113"/>
      <c r="F100" s="113"/>
      <c r="G100" s="113"/>
      <c r="H100" s="113"/>
      <c r="I100" s="113"/>
      <c r="J100" s="114">
        <f>J150</f>
        <v>0</v>
      </c>
      <c r="L100" s="111"/>
    </row>
    <row r="101" spans="2:12" s="9" customFormat="1" ht="19.9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J167</f>
        <v>0</v>
      </c>
      <c r="L101" s="111"/>
    </row>
    <row r="102" spans="2:12" s="9" customFormat="1" ht="19.9" customHeight="1">
      <c r="B102" s="111"/>
      <c r="D102" s="112" t="s">
        <v>121</v>
      </c>
      <c r="E102" s="113"/>
      <c r="F102" s="113"/>
      <c r="G102" s="113"/>
      <c r="H102" s="113"/>
      <c r="I102" s="113"/>
      <c r="J102" s="114">
        <f>J192</f>
        <v>0</v>
      </c>
      <c r="L102" s="111"/>
    </row>
    <row r="103" spans="2:12" s="9" customFormat="1" ht="19.9" customHeight="1">
      <c r="B103" s="111"/>
      <c r="D103" s="112" t="s">
        <v>122</v>
      </c>
      <c r="E103" s="113"/>
      <c r="F103" s="113"/>
      <c r="G103" s="113"/>
      <c r="H103" s="113"/>
      <c r="I103" s="113"/>
      <c r="J103" s="114">
        <f>J226</f>
        <v>0</v>
      </c>
      <c r="L103" s="111"/>
    </row>
    <row r="104" spans="2:12" s="9" customFormat="1" ht="19.9" customHeight="1">
      <c r="B104" s="111"/>
      <c r="D104" s="112" t="s">
        <v>123</v>
      </c>
      <c r="E104" s="113"/>
      <c r="F104" s="113"/>
      <c r="G104" s="113"/>
      <c r="H104" s="113"/>
      <c r="I104" s="113"/>
      <c r="J104" s="114">
        <f>J233</f>
        <v>0</v>
      </c>
      <c r="L104" s="111"/>
    </row>
    <row r="105" spans="2:12" s="8" customFormat="1" ht="24.95" customHeight="1">
      <c r="B105" s="107"/>
      <c r="D105" s="108" t="s">
        <v>124</v>
      </c>
      <c r="E105" s="109"/>
      <c r="F105" s="109"/>
      <c r="G105" s="109"/>
      <c r="H105" s="109"/>
      <c r="I105" s="109"/>
      <c r="J105" s="110">
        <f>J237</f>
        <v>0</v>
      </c>
      <c r="L105" s="107"/>
    </row>
    <row r="106" spans="2:12" s="9" customFormat="1" ht="19.9" customHeight="1">
      <c r="B106" s="111"/>
      <c r="D106" s="112" t="s">
        <v>125</v>
      </c>
      <c r="E106" s="113"/>
      <c r="F106" s="113"/>
      <c r="G106" s="113"/>
      <c r="H106" s="113"/>
      <c r="I106" s="113"/>
      <c r="J106" s="114">
        <f>J238</f>
        <v>0</v>
      </c>
      <c r="L106" s="111"/>
    </row>
    <row r="107" spans="2:12" s="9" customFormat="1" ht="19.9" customHeight="1">
      <c r="B107" s="111"/>
      <c r="D107" s="112" t="s">
        <v>126</v>
      </c>
      <c r="E107" s="113"/>
      <c r="F107" s="113"/>
      <c r="G107" s="113"/>
      <c r="H107" s="113"/>
      <c r="I107" s="113"/>
      <c r="J107" s="114">
        <f>J247</f>
        <v>0</v>
      </c>
      <c r="L107" s="111"/>
    </row>
    <row r="108" spans="2:12" s="9" customFormat="1" ht="19.9" customHeight="1">
      <c r="B108" s="111"/>
      <c r="D108" s="112" t="s">
        <v>127</v>
      </c>
      <c r="E108" s="113"/>
      <c r="F108" s="113"/>
      <c r="G108" s="113"/>
      <c r="H108" s="113"/>
      <c r="I108" s="113"/>
      <c r="J108" s="114">
        <f>J293</f>
        <v>0</v>
      </c>
      <c r="L108" s="111"/>
    </row>
    <row r="109" spans="2:12" s="9" customFormat="1" ht="19.9" customHeight="1">
      <c r="B109" s="111"/>
      <c r="D109" s="112" t="s">
        <v>128</v>
      </c>
      <c r="E109" s="113"/>
      <c r="F109" s="113"/>
      <c r="G109" s="113"/>
      <c r="H109" s="113"/>
      <c r="I109" s="113"/>
      <c r="J109" s="114">
        <f>J303</f>
        <v>0</v>
      </c>
      <c r="L109" s="111"/>
    </row>
    <row r="110" spans="2:12" s="9" customFormat="1" ht="19.9" customHeight="1">
      <c r="B110" s="111"/>
      <c r="D110" s="112" t="s">
        <v>129</v>
      </c>
      <c r="E110" s="113"/>
      <c r="F110" s="113"/>
      <c r="G110" s="113"/>
      <c r="H110" s="113"/>
      <c r="I110" s="113"/>
      <c r="J110" s="114">
        <f>J306</f>
        <v>0</v>
      </c>
      <c r="L110" s="111"/>
    </row>
    <row r="111" spans="2:12" s="9" customFormat="1" ht="19.9" customHeight="1">
      <c r="B111" s="111"/>
      <c r="D111" s="112" t="s">
        <v>130</v>
      </c>
      <c r="E111" s="113"/>
      <c r="F111" s="113"/>
      <c r="G111" s="113"/>
      <c r="H111" s="113"/>
      <c r="I111" s="113"/>
      <c r="J111" s="114">
        <f>J362</f>
        <v>0</v>
      </c>
      <c r="L111" s="111"/>
    </row>
    <row r="112" spans="2:12" s="9" customFormat="1" ht="19.9" customHeight="1">
      <c r="B112" s="111"/>
      <c r="D112" s="112" t="s">
        <v>131</v>
      </c>
      <c r="E112" s="113"/>
      <c r="F112" s="113"/>
      <c r="G112" s="113"/>
      <c r="H112" s="113"/>
      <c r="I112" s="113"/>
      <c r="J112" s="114">
        <f>J403</f>
        <v>0</v>
      </c>
      <c r="L112" s="111"/>
    </row>
    <row r="113" spans="2:12" s="9" customFormat="1" ht="19.9" customHeight="1">
      <c r="B113" s="111"/>
      <c r="D113" s="112" t="s">
        <v>132</v>
      </c>
      <c r="E113" s="113"/>
      <c r="F113" s="113"/>
      <c r="G113" s="113"/>
      <c r="H113" s="113"/>
      <c r="I113" s="113"/>
      <c r="J113" s="114">
        <f>J407</f>
        <v>0</v>
      </c>
      <c r="L113" s="111"/>
    </row>
    <row r="114" spans="2:12" s="9" customFormat="1" ht="19.9" customHeight="1">
      <c r="B114" s="111"/>
      <c r="D114" s="112" t="s">
        <v>133</v>
      </c>
      <c r="E114" s="113"/>
      <c r="F114" s="113"/>
      <c r="G114" s="113"/>
      <c r="H114" s="113"/>
      <c r="I114" s="113"/>
      <c r="J114" s="114">
        <f>J419</f>
        <v>0</v>
      </c>
      <c r="L114" s="111"/>
    </row>
    <row r="115" spans="2:12" s="9" customFormat="1" ht="19.9" customHeight="1">
      <c r="B115" s="111"/>
      <c r="D115" s="112" t="s">
        <v>134</v>
      </c>
      <c r="E115" s="113"/>
      <c r="F115" s="113"/>
      <c r="G115" s="113"/>
      <c r="H115" s="113"/>
      <c r="I115" s="113"/>
      <c r="J115" s="114">
        <f>J431</f>
        <v>0</v>
      </c>
      <c r="L115" s="111"/>
    </row>
    <row r="116" spans="2:12" s="9" customFormat="1" ht="19.9" customHeight="1">
      <c r="B116" s="111"/>
      <c r="D116" s="112" t="s">
        <v>135</v>
      </c>
      <c r="E116" s="113"/>
      <c r="F116" s="113"/>
      <c r="G116" s="113"/>
      <c r="H116" s="113"/>
      <c r="I116" s="113"/>
      <c r="J116" s="114">
        <f>J448</f>
        <v>0</v>
      </c>
      <c r="L116" s="111"/>
    </row>
    <row r="117" spans="2:12" s="9" customFormat="1" ht="19.9" customHeight="1">
      <c r="B117" s="111"/>
      <c r="D117" s="112" t="s">
        <v>136</v>
      </c>
      <c r="E117" s="113"/>
      <c r="F117" s="113"/>
      <c r="G117" s="113"/>
      <c r="H117" s="113"/>
      <c r="I117" s="113"/>
      <c r="J117" s="114">
        <f>J470</f>
        <v>0</v>
      </c>
      <c r="L117" s="111"/>
    </row>
    <row r="118" spans="2:12" s="9" customFormat="1" ht="19.9" customHeight="1">
      <c r="B118" s="111"/>
      <c r="D118" s="112" t="s">
        <v>137</v>
      </c>
      <c r="E118" s="113"/>
      <c r="F118" s="113"/>
      <c r="G118" s="113"/>
      <c r="H118" s="113"/>
      <c r="I118" s="113"/>
      <c r="J118" s="114">
        <f>J481</f>
        <v>0</v>
      </c>
      <c r="L118" s="111"/>
    </row>
    <row r="119" spans="2:12" s="8" customFormat="1" ht="24.95" customHeight="1">
      <c r="B119" s="107"/>
      <c r="D119" s="108" t="s">
        <v>138</v>
      </c>
      <c r="E119" s="109"/>
      <c r="F119" s="109"/>
      <c r="G119" s="109"/>
      <c r="H119" s="109"/>
      <c r="I119" s="109"/>
      <c r="J119" s="110">
        <f>J493</f>
        <v>0</v>
      </c>
      <c r="L119" s="107"/>
    </row>
    <row r="120" spans="2:12" s="9" customFormat="1" ht="19.9" customHeight="1">
      <c r="B120" s="111"/>
      <c r="D120" s="112" t="s">
        <v>139</v>
      </c>
      <c r="E120" s="113"/>
      <c r="F120" s="113"/>
      <c r="G120" s="113"/>
      <c r="H120" s="113"/>
      <c r="I120" s="113"/>
      <c r="J120" s="114">
        <f>J494</f>
        <v>0</v>
      </c>
      <c r="L120" s="111"/>
    </row>
    <row r="121" spans="2:12" s="8" customFormat="1" ht="24.95" customHeight="1">
      <c r="B121" s="107"/>
      <c r="D121" s="108" t="s">
        <v>140</v>
      </c>
      <c r="E121" s="109"/>
      <c r="F121" s="109"/>
      <c r="G121" s="109"/>
      <c r="H121" s="109"/>
      <c r="I121" s="109"/>
      <c r="J121" s="110">
        <f>J509</f>
        <v>0</v>
      </c>
      <c r="L121" s="107"/>
    </row>
    <row r="122" spans="2:12" s="8" customFormat="1" ht="24.95" customHeight="1">
      <c r="B122" s="107"/>
      <c r="D122" s="108" t="s">
        <v>141</v>
      </c>
      <c r="E122" s="109"/>
      <c r="F122" s="109"/>
      <c r="G122" s="109"/>
      <c r="H122" s="109"/>
      <c r="I122" s="109"/>
      <c r="J122" s="110">
        <f>J516</f>
        <v>0</v>
      </c>
      <c r="L122" s="107"/>
    </row>
    <row r="123" spans="2:12" s="9" customFormat="1" ht="19.9" customHeight="1">
      <c r="B123" s="111"/>
      <c r="D123" s="112" t="s">
        <v>142</v>
      </c>
      <c r="E123" s="113"/>
      <c r="F123" s="113"/>
      <c r="G123" s="113"/>
      <c r="H123" s="113"/>
      <c r="I123" s="113"/>
      <c r="J123" s="114">
        <f>J517</f>
        <v>0</v>
      </c>
      <c r="L123" s="111"/>
    </row>
    <row r="124" spans="2:12" s="9" customFormat="1" ht="19.9" customHeight="1">
      <c r="B124" s="111"/>
      <c r="D124" s="112" t="s">
        <v>143</v>
      </c>
      <c r="E124" s="113"/>
      <c r="F124" s="113"/>
      <c r="G124" s="113"/>
      <c r="H124" s="113"/>
      <c r="I124" s="113"/>
      <c r="J124" s="114">
        <f>J520</f>
        <v>0</v>
      </c>
      <c r="L124" s="111"/>
    </row>
    <row r="125" spans="2:12" s="9" customFormat="1" ht="19.9" customHeight="1">
      <c r="B125" s="111"/>
      <c r="D125" s="112" t="s">
        <v>144</v>
      </c>
      <c r="E125" s="113"/>
      <c r="F125" s="113"/>
      <c r="G125" s="113"/>
      <c r="H125" s="113"/>
      <c r="I125" s="113"/>
      <c r="J125" s="114">
        <f>J523</f>
        <v>0</v>
      </c>
      <c r="L125" s="111"/>
    </row>
    <row r="126" spans="2:12" s="9" customFormat="1" ht="19.9" customHeight="1">
      <c r="B126" s="111"/>
      <c r="D126" s="112" t="s">
        <v>145</v>
      </c>
      <c r="E126" s="113"/>
      <c r="F126" s="113"/>
      <c r="G126" s="113"/>
      <c r="H126" s="113"/>
      <c r="I126" s="113"/>
      <c r="J126" s="114">
        <f>J526</f>
        <v>0</v>
      </c>
      <c r="L126" s="111"/>
    </row>
    <row r="127" spans="2:12" s="1" customFormat="1" ht="21.75" customHeight="1">
      <c r="B127" s="31"/>
      <c r="L127" s="31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1"/>
    </row>
    <row r="132" spans="2:12" s="1" customFormat="1" ht="6.95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1"/>
    </row>
    <row r="133" spans="2:12" s="1" customFormat="1" ht="24.95" customHeight="1">
      <c r="B133" s="31"/>
      <c r="C133" s="20" t="s">
        <v>146</v>
      </c>
      <c r="L133" s="31"/>
    </row>
    <row r="134" spans="2:12" s="1" customFormat="1" ht="6.95" customHeight="1">
      <c r="B134" s="31"/>
      <c r="L134" s="31"/>
    </row>
    <row r="135" spans="2:12" s="1" customFormat="1" ht="12" customHeight="1">
      <c r="B135" s="31"/>
      <c r="C135" s="26" t="s">
        <v>16</v>
      </c>
      <c r="L135" s="31"/>
    </row>
    <row r="136" spans="2:12" s="1" customFormat="1" ht="26.25" customHeight="1">
      <c r="B136" s="31"/>
      <c r="E136" s="229" t="str">
        <f>E7</f>
        <v>HAVARIJNÍ OPRAVA SOCIÁLNÍHO ZAŘÍZENÍ - 6 SOCIÁLEK - TYP B</v>
      </c>
      <c r="F136" s="230"/>
      <c r="G136" s="230"/>
      <c r="H136" s="230"/>
      <c r="L136" s="31"/>
    </row>
    <row r="137" spans="2:12" ht="12" customHeight="1">
      <c r="B137" s="19"/>
      <c r="C137" s="26" t="s">
        <v>109</v>
      </c>
      <c r="L137" s="19"/>
    </row>
    <row r="138" spans="2:12" s="1" customFormat="1" ht="16.5" customHeight="1">
      <c r="B138" s="31"/>
      <c r="E138" s="229" t="s">
        <v>110</v>
      </c>
      <c r="F138" s="228"/>
      <c r="G138" s="228"/>
      <c r="H138" s="228"/>
      <c r="L138" s="31"/>
    </row>
    <row r="139" spans="2:12" s="1" customFormat="1" ht="12" customHeight="1">
      <c r="B139" s="31"/>
      <c r="C139" s="26" t="s">
        <v>111</v>
      </c>
      <c r="L139" s="31"/>
    </row>
    <row r="140" spans="2:12" s="1" customFormat="1" ht="16.5" customHeight="1">
      <c r="B140" s="31"/>
      <c r="E140" s="219" t="str">
        <f>E11</f>
        <v>03 - Sociálky B - 4.np</v>
      </c>
      <c r="F140" s="228"/>
      <c r="G140" s="228"/>
      <c r="H140" s="228"/>
      <c r="L140" s="31"/>
    </row>
    <row r="141" spans="2:12" s="1" customFormat="1" ht="6.95" customHeight="1">
      <c r="B141" s="31"/>
      <c r="L141" s="31"/>
    </row>
    <row r="142" spans="2:12" s="1" customFormat="1" ht="12" customHeight="1">
      <c r="B142" s="31"/>
      <c r="C142" s="26" t="s">
        <v>20</v>
      </c>
      <c r="F142" s="24" t="str">
        <f>F14</f>
        <v>Švehlova kolej, Slavíkova 22</v>
      </c>
      <c r="I142" s="26" t="s">
        <v>22</v>
      </c>
      <c r="J142" s="51" t="str">
        <f>IF(J14="","",J14)</f>
        <v>27. 4. 2024</v>
      </c>
      <c r="L142" s="31"/>
    </row>
    <row r="143" spans="2:12" s="1" customFormat="1" ht="6.95" customHeight="1">
      <c r="B143" s="31"/>
      <c r="L143" s="31"/>
    </row>
    <row r="144" spans="2:12" s="1" customFormat="1" ht="25.7" customHeight="1">
      <c r="B144" s="31"/>
      <c r="C144" s="26" t="s">
        <v>24</v>
      </c>
      <c r="F144" s="24" t="str">
        <f>E17</f>
        <v>Universita Karlova – Koleje a menzy</v>
      </c>
      <c r="I144" s="26" t="s">
        <v>30</v>
      </c>
      <c r="J144" s="29" t="str">
        <f>E23</f>
        <v>ing. arch. Jan Pavlovský</v>
      </c>
      <c r="L144" s="31"/>
    </row>
    <row r="145" spans="2:12" s="1" customFormat="1" ht="15.2" customHeight="1">
      <c r="B145" s="31"/>
      <c r="C145" s="26" t="s">
        <v>28</v>
      </c>
      <c r="F145" s="24" t="str">
        <f>IF(E20="","",E20)</f>
        <v>Vyplň údaj</v>
      </c>
      <c r="I145" s="26" t="s">
        <v>33</v>
      </c>
      <c r="J145" s="29" t="str">
        <f>E26</f>
        <v>Jan Petr</v>
      </c>
      <c r="L145" s="31"/>
    </row>
    <row r="146" spans="2:12" s="1" customFormat="1" ht="10.35" customHeight="1">
      <c r="B146" s="31"/>
      <c r="L146" s="31"/>
    </row>
    <row r="147" spans="2:20" s="10" customFormat="1" ht="29.25" customHeight="1">
      <c r="B147" s="115"/>
      <c r="C147" s="116" t="s">
        <v>147</v>
      </c>
      <c r="D147" s="117" t="s">
        <v>62</v>
      </c>
      <c r="E147" s="117" t="s">
        <v>58</v>
      </c>
      <c r="F147" s="117" t="s">
        <v>59</v>
      </c>
      <c r="G147" s="117" t="s">
        <v>148</v>
      </c>
      <c r="H147" s="117" t="s">
        <v>149</v>
      </c>
      <c r="I147" s="117" t="s">
        <v>150</v>
      </c>
      <c r="J147" s="117" t="s">
        <v>115</v>
      </c>
      <c r="K147" s="118" t="s">
        <v>151</v>
      </c>
      <c r="L147" s="115"/>
      <c r="M147" s="58" t="s">
        <v>1</v>
      </c>
      <c r="N147" s="59" t="s">
        <v>41</v>
      </c>
      <c r="O147" s="59" t="s">
        <v>152</v>
      </c>
      <c r="P147" s="59" t="s">
        <v>153</v>
      </c>
      <c r="Q147" s="59" t="s">
        <v>154</v>
      </c>
      <c r="R147" s="59" t="s">
        <v>155</v>
      </c>
      <c r="S147" s="59" t="s">
        <v>156</v>
      </c>
      <c r="T147" s="60" t="s">
        <v>157</v>
      </c>
    </row>
    <row r="148" spans="2:63" s="1" customFormat="1" ht="22.9" customHeight="1">
      <c r="B148" s="31"/>
      <c r="C148" s="63" t="s">
        <v>158</v>
      </c>
      <c r="J148" s="119">
        <f>BK148</f>
        <v>0</v>
      </c>
      <c r="L148" s="31"/>
      <c r="M148" s="61"/>
      <c r="N148" s="52"/>
      <c r="O148" s="52"/>
      <c r="P148" s="120">
        <f>P149+P237+P493+P509+P516</f>
        <v>0</v>
      </c>
      <c r="Q148" s="52"/>
      <c r="R148" s="120">
        <f>R149+R237+R493+R509+R516</f>
        <v>11.51078474</v>
      </c>
      <c r="S148" s="52"/>
      <c r="T148" s="121">
        <f>T149+T237+T493+T509+T516</f>
        <v>17.266475</v>
      </c>
      <c r="AT148" s="16" t="s">
        <v>76</v>
      </c>
      <c r="AU148" s="16" t="s">
        <v>117</v>
      </c>
      <c r="BK148" s="122">
        <f>BK149+BK237+BK493+BK509+BK516</f>
        <v>0</v>
      </c>
    </row>
    <row r="149" spans="2:63" s="11" customFormat="1" ht="25.9" customHeight="1">
      <c r="B149" s="123"/>
      <c r="D149" s="124" t="s">
        <v>76</v>
      </c>
      <c r="E149" s="125" t="s">
        <v>159</v>
      </c>
      <c r="F149" s="125" t="s">
        <v>160</v>
      </c>
      <c r="I149" s="126"/>
      <c r="J149" s="127">
        <f>BK149</f>
        <v>0</v>
      </c>
      <c r="L149" s="123"/>
      <c r="M149" s="128"/>
      <c r="P149" s="129">
        <f>P150+P167+P192+P226+P233</f>
        <v>0</v>
      </c>
      <c r="R149" s="129">
        <f>R150+R167+R192+R226+R233</f>
        <v>6.80043724</v>
      </c>
      <c r="T149" s="130">
        <f>T150+T167+T192+T226+T233</f>
        <v>12.9264</v>
      </c>
      <c r="AR149" s="124" t="s">
        <v>81</v>
      </c>
      <c r="AT149" s="131" t="s">
        <v>76</v>
      </c>
      <c r="AU149" s="131" t="s">
        <v>77</v>
      </c>
      <c r="AY149" s="124" t="s">
        <v>161</v>
      </c>
      <c r="BK149" s="132">
        <f>BK150+BK167+BK192+BK226+BK233</f>
        <v>0</v>
      </c>
    </row>
    <row r="150" spans="2:63" s="11" customFormat="1" ht="22.9" customHeight="1">
      <c r="B150" s="123"/>
      <c r="D150" s="124" t="s">
        <v>76</v>
      </c>
      <c r="E150" s="133" t="s">
        <v>162</v>
      </c>
      <c r="F150" s="133" t="s">
        <v>163</v>
      </c>
      <c r="I150" s="126"/>
      <c r="J150" s="134">
        <f>BK150</f>
        <v>0</v>
      </c>
      <c r="L150" s="123"/>
      <c r="M150" s="128"/>
      <c r="P150" s="129">
        <f>SUM(P151:P166)</f>
        <v>0</v>
      </c>
      <c r="R150" s="129">
        <f>SUM(R151:R166)</f>
        <v>1.50953114</v>
      </c>
      <c r="T150" s="130">
        <f>SUM(T151:T166)</f>
        <v>0</v>
      </c>
      <c r="AR150" s="124" t="s">
        <v>81</v>
      </c>
      <c r="AT150" s="131" t="s">
        <v>76</v>
      </c>
      <c r="AU150" s="131" t="s">
        <v>81</v>
      </c>
      <c r="AY150" s="124" t="s">
        <v>161</v>
      </c>
      <c r="BK150" s="132">
        <f>SUM(BK151:BK166)</f>
        <v>0</v>
      </c>
    </row>
    <row r="151" spans="2:65" s="1" customFormat="1" ht="33" customHeight="1">
      <c r="B151" s="135"/>
      <c r="C151" s="136" t="s">
        <v>81</v>
      </c>
      <c r="D151" s="136" t="s">
        <v>164</v>
      </c>
      <c r="E151" s="137" t="s">
        <v>165</v>
      </c>
      <c r="F151" s="138" t="s">
        <v>166</v>
      </c>
      <c r="G151" s="139" t="s">
        <v>167</v>
      </c>
      <c r="H151" s="140">
        <v>0.04100000000000001</v>
      </c>
      <c r="I151" s="141"/>
      <c r="J151" s="142">
        <f>ROUND(I151*H151,2)</f>
        <v>0</v>
      </c>
      <c r="K151" s="138" t="s">
        <v>168</v>
      </c>
      <c r="L151" s="31"/>
      <c r="M151" s="143" t="s">
        <v>1</v>
      </c>
      <c r="N151" s="144" t="s">
        <v>42</v>
      </c>
      <c r="P151" s="145">
        <f>O151*H151</f>
        <v>0</v>
      </c>
      <c r="Q151" s="145">
        <v>0.019539999999999995</v>
      </c>
      <c r="R151" s="145">
        <f>Q151*H151</f>
        <v>0.00080114</v>
      </c>
      <c r="S151" s="145">
        <v>0</v>
      </c>
      <c r="T151" s="146">
        <f>S151*H151</f>
        <v>0</v>
      </c>
      <c r="AR151" s="147" t="s">
        <v>169</v>
      </c>
      <c r="AT151" s="147" t="s">
        <v>164</v>
      </c>
      <c r="AU151" s="147" t="s">
        <v>85</v>
      </c>
      <c r="AY151" s="16" t="s">
        <v>161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81</v>
      </c>
      <c r="BK151" s="148">
        <f>ROUND(I151*H151,2)</f>
        <v>0</v>
      </c>
      <c r="BL151" s="16" t="s">
        <v>169</v>
      </c>
      <c r="BM151" s="147" t="s">
        <v>170</v>
      </c>
    </row>
    <row r="152" spans="2:51" s="12" customFormat="1" ht="12">
      <c r="B152" s="149"/>
      <c r="D152" s="150" t="s">
        <v>171</v>
      </c>
      <c r="E152" s="151" t="s">
        <v>1</v>
      </c>
      <c r="F152" s="152" t="s">
        <v>172</v>
      </c>
      <c r="H152" s="153">
        <v>0.023</v>
      </c>
      <c r="I152" s="154"/>
      <c r="L152" s="149"/>
      <c r="M152" s="155"/>
      <c r="T152" s="156"/>
      <c r="AT152" s="151" t="s">
        <v>171</v>
      </c>
      <c r="AU152" s="151" t="s">
        <v>85</v>
      </c>
      <c r="AV152" s="12" t="s">
        <v>85</v>
      </c>
      <c r="AW152" s="12" t="s">
        <v>32</v>
      </c>
      <c r="AX152" s="12" t="s">
        <v>77</v>
      </c>
      <c r="AY152" s="151" t="s">
        <v>161</v>
      </c>
    </row>
    <row r="153" spans="2:51" s="12" customFormat="1" ht="12">
      <c r="B153" s="149"/>
      <c r="D153" s="150" t="s">
        <v>171</v>
      </c>
      <c r="E153" s="151" t="s">
        <v>1</v>
      </c>
      <c r="F153" s="152" t="s">
        <v>173</v>
      </c>
      <c r="H153" s="153">
        <v>0.018</v>
      </c>
      <c r="I153" s="154"/>
      <c r="L153" s="149"/>
      <c r="M153" s="155"/>
      <c r="T153" s="156"/>
      <c r="AT153" s="151" t="s">
        <v>171</v>
      </c>
      <c r="AU153" s="151" t="s">
        <v>85</v>
      </c>
      <c r="AV153" s="12" t="s">
        <v>85</v>
      </c>
      <c r="AW153" s="12" t="s">
        <v>32</v>
      </c>
      <c r="AX153" s="12" t="s">
        <v>77</v>
      </c>
      <c r="AY153" s="151" t="s">
        <v>161</v>
      </c>
    </row>
    <row r="154" spans="2:51" s="13" customFormat="1" ht="12">
      <c r="B154" s="157"/>
      <c r="D154" s="150" t="s">
        <v>171</v>
      </c>
      <c r="E154" s="158" t="s">
        <v>1</v>
      </c>
      <c r="F154" s="159" t="s">
        <v>174</v>
      </c>
      <c r="H154" s="160">
        <v>0.04100000000000001</v>
      </c>
      <c r="I154" s="161"/>
      <c r="L154" s="157"/>
      <c r="M154" s="162"/>
      <c r="T154" s="163"/>
      <c r="AT154" s="158" t="s">
        <v>171</v>
      </c>
      <c r="AU154" s="158" t="s">
        <v>85</v>
      </c>
      <c r="AV154" s="13" t="s">
        <v>169</v>
      </c>
      <c r="AW154" s="13" t="s">
        <v>32</v>
      </c>
      <c r="AX154" s="13" t="s">
        <v>81</v>
      </c>
      <c r="AY154" s="158" t="s">
        <v>161</v>
      </c>
    </row>
    <row r="155" spans="2:65" s="1" customFormat="1" ht="24.2" customHeight="1">
      <c r="B155" s="135"/>
      <c r="C155" s="164" t="s">
        <v>85</v>
      </c>
      <c r="D155" s="164" t="s">
        <v>175</v>
      </c>
      <c r="E155" s="165" t="s">
        <v>176</v>
      </c>
      <c r="F155" s="166" t="s">
        <v>177</v>
      </c>
      <c r="G155" s="167" t="s">
        <v>167</v>
      </c>
      <c r="H155" s="168">
        <v>0.025</v>
      </c>
      <c r="I155" s="169"/>
      <c r="J155" s="170">
        <f>ROUND(I155*H155,2)</f>
        <v>0</v>
      </c>
      <c r="K155" s="166" t="s">
        <v>168</v>
      </c>
      <c r="L155" s="171"/>
      <c r="M155" s="172" t="s">
        <v>1</v>
      </c>
      <c r="N155" s="173" t="s">
        <v>42</v>
      </c>
      <c r="P155" s="145">
        <f>O155*H155</f>
        <v>0</v>
      </c>
      <c r="Q155" s="145">
        <v>1</v>
      </c>
      <c r="R155" s="145">
        <f>Q155*H155</f>
        <v>0.025</v>
      </c>
      <c r="S155" s="145">
        <v>0</v>
      </c>
      <c r="T155" s="146">
        <f>S155*H155</f>
        <v>0</v>
      </c>
      <c r="AR155" s="147" t="s">
        <v>178</v>
      </c>
      <c r="AT155" s="147" t="s">
        <v>175</v>
      </c>
      <c r="AU155" s="147" t="s">
        <v>85</v>
      </c>
      <c r="AY155" s="16" t="s">
        <v>161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81</v>
      </c>
      <c r="BK155" s="148">
        <f>ROUND(I155*H155,2)</f>
        <v>0</v>
      </c>
      <c r="BL155" s="16" t="s">
        <v>169</v>
      </c>
      <c r="BM155" s="147" t="s">
        <v>179</v>
      </c>
    </row>
    <row r="156" spans="2:47" s="1" customFormat="1" ht="12">
      <c r="B156" s="31"/>
      <c r="D156" s="150" t="s">
        <v>180</v>
      </c>
      <c r="F156" s="174" t="s">
        <v>181</v>
      </c>
      <c r="I156" s="175"/>
      <c r="L156" s="31"/>
      <c r="M156" s="176"/>
      <c r="T156" s="55"/>
      <c r="AT156" s="16" t="s">
        <v>180</v>
      </c>
      <c r="AU156" s="16" t="s">
        <v>85</v>
      </c>
    </row>
    <row r="157" spans="2:51" s="12" customFormat="1" ht="12">
      <c r="B157" s="149"/>
      <c r="D157" s="150" t="s">
        <v>171</v>
      </c>
      <c r="F157" s="152" t="s">
        <v>182</v>
      </c>
      <c r="H157" s="153">
        <v>0.025</v>
      </c>
      <c r="I157" s="154"/>
      <c r="L157" s="149"/>
      <c r="M157" s="155"/>
      <c r="T157" s="156"/>
      <c r="AT157" s="151" t="s">
        <v>171</v>
      </c>
      <c r="AU157" s="151" t="s">
        <v>85</v>
      </c>
      <c r="AV157" s="12" t="s">
        <v>85</v>
      </c>
      <c r="AW157" s="12" t="s">
        <v>3</v>
      </c>
      <c r="AX157" s="12" t="s">
        <v>81</v>
      </c>
      <c r="AY157" s="151" t="s">
        <v>161</v>
      </c>
    </row>
    <row r="158" spans="2:65" s="1" customFormat="1" ht="24.2" customHeight="1">
      <c r="B158" s="135"/>
      <c r="C158" s="164" t="s">
        <v>162</v>
      </c>
      <c r="D158" s="164" t="s">
        <v>175</v>
      </c>
      <c r="E158" s="165" t="s">
        <v>183</v>
      </c>
      <c r="F158" s="166" t="s">
        <v>184</v>
      </c>
      <c r="G158" s="167" t="s">
        <v>167</v>
      </c>
      <c r="H158" s="168">
        <v>0.02</v>
      </c>
      <c r="I158" s="169"/>
      <c r="J158" s="170">
        <f>ROUND(I158*H158,2)</f>
        <v>0</v>
      </c>
      <c r="K158" s="166" t="s">
        <v>168</v>
      </c>
      <c r="L158" s="171"/>
      <c r="M158" s="172" t="s">
        <v>1</v>
      </c>
      <c r="N158" s="173" t="s">
        <v>42</v>
      </c>
      <c r="P158" s="145">
        <f>O158*H158</f>
        <v>0</v>
      </c>
      <c r="Q158" s="145">
        <v>1</v>
      </c>
      <c r="R158" s="145">
        <f>Q158*H158</f>
        <v>0.02</v>
      </c>
      <c r="S158" s="145">
        <v>0</v>
      </c>
      <c r="T158" s="146">
        <f>S158*H158</f>
        <v>0</v>
      </c>
      <c r="AR158" s="147" t="s">
        <v>178</v>
      </c>
      <c r="AT158" s="147" t="s">
        <v>175</v>
      </c>
      <c r="AU158" s="147" t="s">
        <v>85</v>
      </c>
      <c r="AY158" s="16" t="s">
        <v>161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81</v>
      </c>
      <c r="BK158" s="148">
        <f>ROUND(I158*H158,2)</f>
        <v>0</v>
      </c>
      <c r="BL158" s="16" t="s">
        <v>169</v>
      </c>
      <c r="BM158" s="147" t="s">
        <v>185</v>
      </c>
    </row>
    <row r="159" spans="2:47" s="1" customFormat="1" ht="12">
      <c r="B159" s="31"/>
      <c r="D159" s="150" t="s">
        <v>180</v>
      </c>
      <c r="F159" s="174" t="s">
        <v>186</v>
      </c>
      <c r="I159" s="175"/>
      <c r="L159" s="31"/>
      <c r="M159" s="176"/>
      <c r="T159" s="55"/>
      <c r="AT159" s="16" t="s">
        <v>180</v>
      </c>
      <c r="AU159" s="16" t="s">
        <v>85</v>
      </c>
    </row>
    <row r="160" spans="2:51" s="12" customFormat="1" ht="12">
      <c r="B160" s="149"/>
      <c r="D160" s="150" t="s">
        <v>171</v>
      </c>
      <c r="F160" s="152" t="s">
        <v>187</v>
      </c>
      <c r="H160" s="153">
        <v>0.02</v>
      </c>
      <c r="I160" s="154"/>
      <c r="L160" s="149"/>
      <c r="M160" s="155"/>
      <c r="T160" s="156"/>
      <c r="AT160" s="151" t="s">
        <v>171</v>
      </c>
      <c r="AU160" s="151" t="s">
        <v>85</v>
      </c>
      <c r="AV160" s="12" t="s">
        <v>85</v>
      </c>
      <c r="AW160" s="12" t="s">
        <v>3</v>
      </c>
      <c r="AX160" s="12" t="s">
        <v>81</v>
      </c>
      <c r="AY160" s="151" t="s">
        <v>161</v>
      </c>
    </row>
    <row r="161" spans="2:65" s="1" customFormat="1" ht="24.2" customHeight="1">
      <c r="B161" s="135"/>
      <c r="C161" s="136" t="s">
        <v>169</v>
      </c>
      <c r="D161" s="136" t="s">
        <v>164</v>
      </c>
      <c r="E161" s="137" t="s">
        <v>188</v>
      </c>
      <c r="F161" s="138" t="s">
        <v>189</v>
      </c>
      <c r="G161" s="139" t="s">
        <v>190</v>
      </c>
      <c r="H161" s="140">
        <v>1.5</v>
      </c>
      <c r="I161" s="141"/>
      <c r="J161" s="142">
        <f>ROUND(I161*H161,2)</f>
        <v>0</v>
      </c>
      <c r="K161" s="138" t="s">
        <v>168</v>
      </c>
      <c r="L161" s="31"/>
      <c r="M161" s="143" t="s">
        <v>1</v>
      </c>
      <c r="N161" s="144" t="s">
        <v>42</v>
      </c>
      <c r="P161" s="145">
        <f>O161*H161</f>
        <v>0</v>
      </c>
      <c r="Q161" s="145">
        <v>0.0525</v>
      </c>
      <c r="R161" s="145">
        <f>Q161*H161</f>
        <v>0.07875</v>
      </c>
      <c r="S161" s="145">
        <v>0</v>
      </c>
      <c r="T161" s="146">
        <f>S161*H161</f>
        <v>0</v>
      </c>
      <c r="AR161" s="147" t="s">
        <v>169</v>
      </c>
      <c r="AT161" s="147" t="s">
        <v>164</v>
      </c>
      <c r="AU161" s="147" t="s">
        <v>85</v>
      </c>
      <c r="AY161" s="16" t="s">
        <v>161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81</v>
      </c>
      <c r="BK161" s="148">
        <f>ROUND(I161*H161,2)</f>
        <v>0</v>
      </c>
      <c r="BL161" s="16" t="s">
        <v>169</v>
      </c>
      <c r="BM161" s="147" t="s">
        <v>191</v>
      </c>
    </row>
    <row r="162" spans="2:65" s="1" customFormat="1" ht="24.2" customHeight="1">
      <c r="B162" s="135"/>
      <c r="C162" s="136" t="s">
        <v>192</v>
      </c>
      <c r="D162" s="136" t="s">
        <v>164</v>
      </c>
      <c r="E162" s="137" t="s">
        <v>193</v>
      </c>
      <c r="F162" s="138" t="s">
        <v>194</v>
      </c>
      <c r="G162" s="139" t="s">
        <v>190</v>
      </c>
      <c r="H162" s="140">
        <v>18</v>
      </c>
      <c r="I162" s="141"/>
      <c r="J162" s="142">
        <f>ROUND(I162*H162,2)</f>
        <v>0</v>
      </c>
      <c r="K162" s="138" t="s">
        <v>168</v>
      </c>
      <c r="L162" s="31"/>
      <c r="M162" s="143" t="s">
        <v>1</v>
      </c>
      <c r="N162" s="144" t="s">
        <v>42</v>
      </c>
      <c r="P162" s="145">
        <f>O162*H162</f>
        <v>0</v>
      </c>
      <c r="Q162" s="145">
        <v>0.06172</v>
      </c>
      <c r="R162" s="145">
        <f>Q162*H162</f>
        <v>1.11096</v>
      </c>
      <c r="S162" s="145">
        <v>0</v>
      </c>
      <c r="T162" s="146">
        <f>S162*H162</f>
        <v>0</v>
      </c>
      <c r="AR162" s="147" t="s">
        <v>169</v>
      </c>
      <c r="AT162" s="147" t="s">
        <v>164</v>
      </c>
      <c r="AU162" s="147" t="s">
        <v>85</v>
      </c>
      <c r="AY162" s="16" t="s">
        <v>161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81</v>
      </c>
      <c r="BK162" s="148">
        <f>ROUND(I162*H162,2)</f>
        <v>0</v>
      </c>
      <c r="BL162" s="16" t="s">
        <v>169</v>
      </c>
      <c r="BM162" s="147" t="s">
        <v>195</v>
      </c>
    </row>
    <row r="163" spans="2:65" s="1" customFormat="1" ht="16.5" customHeight="1">
      <c r="B163" s="135"/>
      <c r="C163" s="136" t="s">
        <v>196</v>
      </c>
      <c r="D163" s="136" t="s">
        <v>164</v>
      </c>
      <c r="E163" s="137" t="s">
        <v>197</v>
      </c>
      <c r="F163" s="138" t="s">
        <v>198</v>
      </c>
      <c r="G163" s="139" t="s">
        <v>190</v>
      </c>
      <c r="H163" s="140">
        <v>6</v>
      </c>
      <c r="I163" s="141"/>
      <c r="J163" s="142">
        <f>ROUND(I163*H163,2)</f>
        <v>0</v>
      </c>
      <c r="K163" s="138" t="s">
        <v>168</v>
      </c>
      <c r="L163" s="31"/>
      <c r="M163" s="143" t="s">
        <v>1</v>
      </c>
      <c r="N163" s="144" t="s">
        <v>42</v>
      </c>
      <c r="P163" s="145">
        <f>O163*H163</f>
        <v>0</v>
      </c>
      <c r="Q163" s="145">
        <v>0.04567</v>
      </c>
      <c r="R163" s="145">
        <f>Q163*H163</f>
        <v>0.27402000000000004</v>
      </c>
      <c r="S163" s="145">
        <v>0</v>
      </c>
      <c r="T163" s="146">
        <f>S163*H163</f>
        <v>0</v>
      </c>
      <c r="AR163" s="147" t="s">
        <v>169</v>
      </c>
      <c r="AT163" s="147" t="s">
        <v>164</v>
      </c>
      <c r="AU163" s="147" t="s">
        <v>85</v>
      </c>
      <c r="AY163" s="16" t="s">
        <v>161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81</v>
      </c>
      <c r="BK163" s="148">
        <f>ROUND(I163*H163,2)</f>
        <v>0</v>
      </c>
      <c r="BL163" s="16" t="s">
        <v>169</v>
      </c>
      <c r="BM163" s="147" t="s">
        <v>199</v>
      </c>
    </row>
    <row r="164" spans="2:51" s="14" customFormat="1" ht="12">
      <c r="B164" s="177"/>
      <c r="D164" s="150" t="s">
        <v>171</v>
      </c>
      <c r="E164" s="178" t="s">
        <v>1</v>
      </c>
      <c r="F164" s="179" t="s">
        <v>200</v>
      </c>
      <c r="H164" s="178" t="s">
        <v>1</v>
      </c>
      <c r="I164" s="180"/>
      <c r="L164" s="177"/>
      <c r="M164" s="181"/>
      <c r="T164" s="182"/>
      <c r="AT164" s="178" t="s">
        <v>171</v>
      </c>
      <c r="AU164" s="178" t="s">
        <v>85</v>
      </c>
      <c r="AV164" s="14" t="s">
        <v>81</v>
      </c>
      <c r="AW164" s="14" t="s">
        <v>32</v>
      </c>
      <c r="AX164" s="14" t="s">
        <v>77</v>
      </c>
      <c r="AY164" s="178" t="s">
        <v>161</v>
      </c>
    </row>
    <row r="165" spans="2:51" s="12" customFormat="1" ht="12">
      <c r="B165" s="149"/>
      <c r="D165" s="150" t="s">
        <v>171</v>
      </c>
      <c r="E165" s="151" t="s">
        <v>1</v>
      </c>
      <c r="F165" s="152" t="s">
        <v>196</v>
      </c>
      <c r="H165" s="153">
        <v>6</v>
      </c>
      <c r="I165" s="154"/>
      <c r="L165" s="149"/>
      <c r="M165" s="155"/>
      <c r="T165" s="156"/>
      <c r="AT165" s="151" t="s">
        <v>171</v>
      </c>
      <c r="AU165" s="151" t="s">
        <v>85</v>
      </c>
      <c r="AV165" s="12" t="s">
        <v>85</v>
      </c>
      <c r="AW165" s="12" t="s">
        <v>32</v>
      </c>
      <c r="AX165" s="12" t="s">
        <v>77</v>
      </c>
      <c r="AY165" s="151" t="s">
        <v>161</v>
      </c>
    </row>
    <row r="166" spans="2:51" s="13" customFormat="1" ht="12">
      <c r="B166" s="157"/>
      <c r="D166" s="150" t="s">
        <v>171</v>
      </c>
      <c r="E166" s="158" t="s">
        <v>1</v>
      </c>
      <c r="F166" s="159" t="s">
        <v>174</v>
      </c>
      <c r="H166" s="160">
        <v>6</v>
      </c>
      <c r="I166" s="161"/>
      <c r="L166" s="157"/>
      <c r="M166" s="162"/>
      <c r="T166" s="163"/>
      <c r="AT166" s="158" t="s">
        <v>171</v>
      </c>
      <c r="AU166" s="158" t="s">
        <v>85</v>
      </c>
      <c r="AV166" s="13" t="s">
        <v>169</v>
      </c>
      <c r="AW166" s="13" t="s">
        <v>32</v>
      </c>
      <c r="AX166" s="13" t="s">
        <v>81</v>
      </c>
      <c r="AY166" s="158" t="s">
        <v>161</v>
      </c>
    </row>
    <row r="167" spans="2:63" s="11" customFormat="1" ht="22.9" customHeight="1">
      <c r="B167" s="123"/>
      <c r="D167" s="124" t="s">
        <v>76</v>
      </c>
      <c r="E167" s="133" t="s">
        <v>196</v>
      </c>
      <c r="F167" s="133" t="s">
        <v>201</v>
      </c>
      <c r="I167" s="126"/>
      <c r="J167" s="134">
        <f>BK167</f>
        <v>0</v>
      </c>
      <c r="L167" s="123"/>
      <c r="M167" s="128"/>
      <c r="P167" s="129">
        <f>SUM(P168:P191)</f>
        <v>0</v>
      </c>
      <c r="R167" s="129">
        <f>SUM(R168:R191)</f>
        <v>5.2872511</v>
      </c>
      <c r="T167" s="130">
        <f>SUM(T168:T191)</f>
        <v>0</v>
      </c>
      <c r="AR167" s="124" t="s">
        <v>81</v>
      </c>
      <c r="AT167" s="131" t="s">
        <v>76</v>
      </c>
      <c r="AU167" s="131" t="s">
        <v>81</v>
      </c>
      <c r="AY167" s="124" t="s">
        <v>161</v>
      </c>
      <c r="BK167" s="132">
        <f>SUM(BK168:BK191)</f>
        <v>0</v>
      </c>
    </row>
    <row r="168" spans="2:65" s="1" customFormat="1" ht="24.2" customHeight="1">
      <c r="B168" s="135"/>
      <c r="C168" s="136" t="s">
        <v>202</v>
      </c>
      <c r="D168" s="136" t="s">
        <v>164</v>
      </c>
      <c r="E168" s="137" t="s">
        <v>203</v>
      </c>
      <c r="F168" s="138" t="s">
        <v>204</v>
      </c>
      <c r="G168" s="139" t="s">
        <v>190</v>
      </c>
      <c r="H168" s="140">
        <v>21.5</v>
      </c>
      <c r="I168" s="141"/>
      <c r="J168" s="142">
        <f>ROUND(I168*H168,2)</f>
        <v>0</v>
      </c>
      <c r="K168" s="138" t="s">
        <v>168</v>
      </c>
      <c r="L168" s="31"/>
      <c r="M168" s="143" t="s">
        <v>1</v>
      </c>
      <c r="N168" s="144" t="s">
        <v>42</v>
      </c>
      <c r="P168" s="145">
        <f>O168*H168</f>
        <v>0</v>
      </c>
      <c r="Q168" s="145">
        <v>0.00026</v>
      </c>
      <c r="R168" s="145">
        <f>Q168*H168</f>
        <v>0.0055899999999999995</v>
      </c>
      <c r="S168" s="145">
        <v>0</v>
      </c>
      <c r="T168" s="146">
        <f>S168*H168</f>
        <v>0</v>
      </c>
      <c r="AR168" s="147" t="s">
        <v>169</v>
      </c>
      <c r="AT168" s="147" t="s">
        <v>164</v>
      </c>
      <c r="AU168" s="147" t="s">
        <v>85</v>
      </c>
      <c r="AY168" s="16" t="s">
        <v>161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81</v>
      </c>
      <c r="BK168" s="148">
        <f>ROUND(I168*H168,2)</f>
        <v>0</v>
      </c>
      <c r="BL168" s="16" t="s">
        <v>169</v>
      </c>
      <c r="BM168" s="147" t="s">
        <v>205</v>
      </c>
    </row>
    <row r="169" spans="2:65" s="1" customFormat="1" ht="24.2" customHeight="1">
      <c r="B169" s="135"/>
      <c r="C169" s="136" t="s">
        <v>178</v>
      </c>
      <c r="D169" s="136" t="s">
        <v>164</v>
      </c>
      <c r="E169" s="137" t="s">
        <v>206</v>
      </c>
      <c r="F169" s="138" t="s">
        <v>207</v>
      </c>
      <c r="G169" s="139" t="s">
        <v>190</v>
      </c>
      <c r="H169" s="140">
        <v>21.5</v>
      </c>
      <c r="I169" s="141"/>
      <c r="J169" s="142">
        <f>ROUND(I169*H169,2)</f>
        <v>0</v>
      </c>
      <c r="K169" s="138" t="s">
        <v>168</v>
      </c>
      <c r="L169" s="31"/>
      <c r="M169" s="143" t="s">
        <v>1</v>
      </c>
      <c r="N169" s="144" t="s">
        <v>42</v>
      </c>
      <c r="P169" s="145">
        <f>O169*H169</f>
        <v>0</v>
      </c>
      <c r="Q169" s="145">
        <v>0.0167</v>
      </c>
      <c r="R169" s="145">
        <f>Q169*H169</f>
        <v>0.35905</v>
      </c>
      <c r="S169" s="145">
        <v>0</v>
      </c>
      <c r="T169" s="146">
        <f>S169*H169</f>
        <v>0</v>
      </c>
      <c r="AR169" s="147" t="s">
        <v>169</v>
      </c>
      <c r="AT169" s="147" t="s">
        <v>164</v>
      </c>
      <c r="AU169" s="147" t="s">
        <v>85</v>
      </c>
      <c r="AY169" s="16" t="s">
        <v>161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6" t="s">
        <v>81</v>
      </c>
      <c r="BK169" s="148">
        <f>ROUND(I169*H169,2)</f>
        <v>0</v>
      </c>
      <c r="BL169" s="16" t="s">
        <v>169</v>
      </c>
      <c r="BM169" s="147" t="s">
        <v>208</v>
      </c>
    </row>
    <row r="170" spans="2:65" s="1" customFormat="1" ht="24.2" customHeight="1">
      <c r="B170" s="135"/>
      <c r="C170" s="136" t="s">
        <v>209</v>
      </c>
      <c r="D170" s="136" t="s">
        <v>164</v>
      </c>
      <c r="E170" s="137" t="s">
        <v>210</v>
      </c>
      <c r="F170" s="138" t="s">
        <v>211</v>
      </c>
      <c r="G170" s="139" t="s">
        <v>190</v>
      </c>
      <c r="H170" s="140">
        <v>21.5</v>
      </c>
      <c r="I170" s="141"/>
      <c r="J170" s="142">
        <f>ROUND(I170*H170,2)</f>
        <v>0</v>
      </c>
      <c r="K170" s="138" t="s">
        <v>168</v>
      </c>
      <c r="L170" s="31"/>
      <c r="M170" s="143" t="s">
        <v>1</v>
      </c>
      <c r="N170" s="144" t="s">
        <v>42</v>
      </c>
      <c r="P170" s="145">
        <f>O170*H170</f>
        <v>0</v>
      </c>
      <c r="Q170" s="145">
        <v>0.0083</v>
      </c>
      <c r="R170" s="145">
        <f>Q170*H170</f>
        <v>0.17845</v>
      </c>
      <c r="S170" s="145">
        <v>0</v>
      </c>
      <c r="T170" s="146">
        <f>S170*H170</f>
        <v>0</v>
      </c>
      <c r="AR170" s="147" t="s">
        <v>169</v>
      </c>
      <c r="AT170" s="147" t="s">
        <v>164</v>
      </c>
      <c r="AU170" s="147" t="s">
        <v>85</v>
      </c>
      <c r="AY170" s="16" t="s">
        <v>161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6" t="s">
        <v>81</v>
      </c>
      <c r="BK170" s="148">
        <f>ROUND(I170*H170,2)</f>
        <v>0</v>
      </c>
      <c r="BL170" s="16" t="s">
        <v>169</v>
      </c>
      <c r="BM170" s="147" t="s">
        <v>212</v>
      </c>
    </row>
    <row r="171" spans="2:65" s="1" customFormat="1" ht="21.75" customHeight="1">
      <c r="B171" s="135"/>
      <c r="C171" s="136" t="s">
        <v>213</v>
      </c>
      <c r="D171" s="136" t="s">
        <v>164</v>
      </c>
      <c r="E171" s="137" t="s">
        <v>214</v>
      </c>
      <c r="F171" s="138" t="s">
        <v>215</v>
      </c>
      <c r="G171" s="139" t="s">
        <v>190</v>
      </c>
      <c r="H171" s="140">
        <v>21.5</v>
      </c>
      <c r="I171" s="141"/>
      <c r="J171" s="142">
        <f>ROUND(I171*H171,2)</f>
        <v>0</v>
      </c>
      <c r="K171" s="138" t="s">
        <v>168</v>
      </c>
      <c r="L171" s="31"/>
      <c r="M171" s="143" t="s">
        <v>1</v>
      </c>
      <c r="N171" s="144" t="s">
        <v>42</v>
      </c>
      <c r="P171" s="145">
        <f>O171*H171</f>
        <v>0</v>
      </c>
      <c r="Q171" s="145">
        <v>0.004</v>
      </c>
      <c r="R171" s="145">
        <f>Q171*H171</f>
        <v>0.08600000000000001</v>
      </c>
      <c r="S171" s="145">
        <v>0</v>
      </c>
      <c r="T171" s="146">
        <f>S171*H171</f>
        <v>0</v>
      </c>
      <c r="AR171" s="147" t="s">
        <v>169</v>
      </c>
      <c r="AT171" s="147" t="s">
        <v>164</v>
      </c>
      <c r="AU171" s="147" t="s">
        <v>85</v>
      </c>
      <c r="AY171" s="16" t="s">
        <v>161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6" t="s">
        <v>81</v>
      </c>
      <c r="BK171" s="148">
        <f>ROUND(I171*H171,2)</f>
        <v>0</v>
      </c>
      <c r="BL171" s="16" t="s">
        <v>169</v>
      </c>
      <c r="BM171" s="147" t="s">
        <v>216</v>
      </c>
    </row>
    <row r="172" spans="2:65" s="1" customFormat="1" ht="24.2" customHeight="1">
      <c r="B172" s="135"/>
      <c r="C172" s="136" t="s">
        <v>217</v>
      </c>
      <c r="D172" s="136" t="s">
        <v>164</v>
      </c>
      <c r="E172" s="137" t="s">
        <v>218</v>
      </c>
      <c r="F172" s="138" t="s">
        <v>219</v>
      </c>
      <c r="G172" s="139" t="s">
        <v>190</v>
      </c>
      <c r="H172" s="140">
        <v>21.5</v>
      </c>
      <c r="I172" s="141"/>
      <c r="J172" s="142">
        <f>ROUND(I172*H172,2)</f>
        <v>0</v>
      </c>
      <c r="K172" s="138" t="s">
        <v>168</v>
      </c>
      <c r="L172" s="31"/>
      <c r="M172" s="143" t="s">
        <v>1</v>
      </c>
      <c r="N172" s="144" t="s">
        <v>42</v>
      </c>
      <c r="P172" s="145">
        <f>O172*H172</f>
        <v>0</v>
      </c>
      <c r="Q172" s="145">
        <v>0.0156</v>
      </c>
      <c r="R172" s="145">
        <f>Q172*H172</f>
        <v>0.3354</v>
      </c>
      <c r="S172" s="145">
        <v>0</v>
      </c>
      <c r="T172" s="146">
        <f>S172*H172</f>
        <v>0</v>
      </c>
      <c r="AR172" s="147" t="s">
        <v>169</v>
      </c>
      <c r="AT172" s="147" t="s">
        <v>164</v>
      </c>
      <c r="AU172" s="147" t="s">
        <v>85</v>
      </c>
      <c r="AY172" s="16" t="s">
        <v>161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6" t="s">
        <v>81</v>
      </c>
      <c r="BK172" s="148">
        <f>ROUND(I172*H172,2)</f>
        <v>0</v>
      </c>
      <c r="BL172" s="16" t="s">
        <v>169</v>
      </c>
      <c r="BM172" s="147" t="s">
        <v>220</v>
      </c>
    </row>
    <row r="173" spans="2:65" s="1" customFormat="1" ht="24.2" customHeight="1">
      <c r="B173" s="135"/>
      <c r="C173" s="136" t="s">
        <v>8</v>
      </c>
      <c r="D173" s="136" t="s">
        <v>164</v>
      </c>
      <c r="E173" s="137" t="s">
        <v>221</v>
      </c>
      <c r="F173" s="138" t="s">
        <v>222</v>
      </c>
      <c r="G173" s="139" t="s">
        <v>190</v>
      </c>
      <c r="H173" s="140">
        <v>43</v>
      </c>
      <c r="I173" s="141"/>
      <c r="J173" s="142">
        <f>ROUND(I173*H173,2)</f>
        <v>0</v>
      </c>
      <c r="K173" s="138" t="s">
        <v>168</v>
      </c>
      <c r="L173" s="31"/>
      <c r="M173" s="143" t="s">
        <v>1</v>
      </c>
      <c r="N173" s="144" t="s">
        <v>42</v>
      </c>
      <c r="P173" s="145">
        <f>O173*H173</f>
        <v>0</v>
      </c>
      <c r="Q173" s="145">
        <v>0.00026</v>
      </c>
      <c r="R173" s="145">
        <f>Q173*H173</f>
        <v>0.011179999999999999</v>
      </c>
      <c r="S173" s="145">
        <v>0</v>
      </c>
      <c r="T173" s="146">
        <f>S173*H173</f>
        <v>0</v>
      </c>
      <c r="AR173" s="147" t="s">
        <v>169</v>
      </c>
      <c r="AT173" s="147" t="s">
        <v>164</v>
      </c>
      <c r="AU173" s="147" t="s">
        <v>85</v>
      </c>
      <c r="AY173" s="16" t="s">
        <v>161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81</v>
      </c>
      <c r="BK173" s="148">
        <f>ROUND(I173*H173,2)</f>
        <v>0</v>
      </c>
      <c r="BL173" s="16" t="s">
        <v>169</v>
      </c>
      <c r="BM173" s="147" t="s">
        <v>223</v>
      </c>
    </row>
    <row r="174" spans="2:65" s="1" customFormat="1" ht="24.2" customHeight="1">
      <c r="B174" s="135"/>
      <c r="C174" s="136" t="s">
        <v>224</v>
      </c>
      <c r="D174" s="136" t="s">
        <v>164</v>
      </c>
      <c r="E174" s="137" t="s">
        <v>225</v>
      </c>
      <c r="F174" s="138" t="s">
        <v>226</v>
      </c>
      <c r="G174" s="139" t="s">
        <v>190</v>
      </c>
      <c r="H174" s="140">
        <v>43</v>
      </c>
      <c r="I174" s="141"/>
      <c r="J174" s="142">
        <f>ROUND(I174*H174,2)</f>
        <v>0</v>
      </c>
      <c r="K174" s="138" t="s">
        <v>168</v>
      </c>
      <c r="L174" s="31"/>
      <c r="M174" s="143" t="s">
        <v>1</v>
      </c>
      <c r="N174" s="144" t="s">
        <v>42</v>
      </c>
      <c r="P174" s="145">
        <f>O174*H174</f>
        <v>0</v>
      </c>
      <c r="Q174" s="145">
        <v>0.0167</v>
      </c>
      <c r="R174" s="145">
        <f>Q174*H174</f>
        <v>0.7181</v>
      </c>
      <c r="S174" s="145">
        <v>0</v>
      </c>
      <c r="T174" s="146">
        <f>S174*H174</f>
        <v>0</v>
      </c>
      <c r="AR174" s="147" t="s">
        <v>169</v>
      </c>
      <c r="AT174" s="147" t="s">
        <v>164</v>
      </c>
      <c r="AU174" s="147" t="s">
        <v>85</v>
      </c>
      <c r="AY174" s="16" t="s">
        <v>161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6" t="s">
        <v>81</v>
      </c>
      <c r="BK174" s="148">
        <f>ROUND(I174*H174,2)</f>
        <v>0</v>
      </c>
      <c r="BL174" s="16" t="s">
        <v>169</v>
      </c>
      <c r="BM174" s="147" t="s">
        <v>227</v>
      </c>
    </row>
    <row r="175" spans="2:65" s="1" customFormat="1" ht="24.2" customHeight="1">
      <c r="B175" s="135"/>
      <c r="C175" s="136" t="s">
        <v>228</v>
      </c>
      <c r="D175" s="136" t="s">
        <v>164</v>
      </c>
      <c r="E175" s="137" t="s">
        <v>229</v>
      </c>
      <c r="F175" s="138" t="s">
        <v>230</v>
      </c>
      <c r="G175" s="139" t="s">
        <v>190</v>
      </c>
      <c r="H175" s="140">
        <v>43</v>
      </c>
      <c r="I175" s="141"/>
      <c r="J175" s="142">
        <f>ROUND(I175*H175,2)</f>
        <v>0</v>
      </c>
      <c r="K175" s="138" t="s">
        <v>168</v>
      </c>
      <c r="L175" s="31"/>
      <c r="M175" s="143" t="s">
        <v>1</v>
      </c>
      <c r="N175" s="144" t="s">
        <v>42</v>
      </c>
      <c r="P175" s="145">
        <f>O175*H175</f>
        <v>0</v>
      </c>
      <c r="Q175" s="145">
        <v>0.0083</v>
      </c>
      <c r="R175" s="145">
        <f>Q175*H175</f>
        <v>0.3569</v>
      </c>
      <c r="S175" s="145">
        <v>0</v>
      </c>
      <c r="T175" s="146">
        <f>S175*H175</f>
        <v>0</v>
      </c>
      <c r="AR175" s="147" t="s">
        <v>169</v>
      </c>
      <c r="AT175" s="147" t="s">
        <v>164</v>
      </c>
      <c r="AU175" s="147" t="s">
        <v>85</v>
      </c>
      <c r="AY175" s="16" t="s">
        <v>161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81</v>
      </c>
      <c r="BK175" s="148">
        <f>ROUND(I175*H175,2)</f>
        <v>0</v>
      </c>
      <c r="BL175" s="16" t="s">
        <v>169</v>
      </c>
      <c r="BM175" s="147" t="s">
        <v>231</v>
      </c>
    </row>
    <row r="176" spans="2:65" s="1" customFormat="1" ht="21.75" customHeight="1">
      <c r="B176" s="135"/>
      <c r="C176" s="136" t="s">
        <v>232</v>
      </c>
      <c r="D176" s="136" t="s">
        <v>164</v>
      </c>
      <c r="E176" s="137" t="s">
        <v>233</v>
      </c>
      <c r="F176" s="138" t="s">
        <v>234</v>
      </c>
      <c r="G176" s="139" t="s">
        <v>190</v>
      </c>
      <c r="H176" s="140">
        <v>43</v>
      </c>
      <c r="I176" s="141"/>
      <c r="J176" s="142">
        <f>ROUND(I176*H176,2)</f>
        <v>0</v>
      </c>
      <c r="K176" s="138" t="s">
        <v>168</v>
      </c>
      <c r="L176" s="31"/>
      <c r="M176" s="143" t="s">
        <v>1</v>
      </c>
      <c r="N176" s="144" t="s">
        <v>42</v>
      </c>
      <c r="P176" s="145">
        <f>O176*H176</f>
        <v>0</v>
      </c>
      <c r="Q176" s="145">
        <v>0.00438</v>
      </c>
      <c r="R176" s="145">
        <f>Q176*H176</f>
        <v>0.18834</v>
      </c>
      <c r="S176" s="145">
        <v>0</v>
      </c>
      <c r="T176" s="146">
        <f>S176*H176</f>
        <v>0</v>
      </c>
      <c r="AR176" s="147" t="s">
        <v>169</v>
      </c>
      <c r="AT176" s="147" t="s">
        <v>164</v>
      </c>
      <c r="AU176" s="147" t="s">
        <v>85</v>
      </c>
      <c r="AY176" s="16" t="s">
        <v>161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6" t="s">
        <v>81</v>
      </c>
      <c r="BK176" s="148">
        <f>ROUND(I176*H176,2)</f>
        <v>0</v>
      </c>
      <c r="BL176" s="16" t="s">
        <v>169</v>
      </c>
      <c r="BM176" s="147" t="s">
        <v>235</v>
      </c>
    </row>
    <row r="177" spans="2:51" s="14" customFormat="1" ht="12">
      <c r="B177" s="177"/>
      <c r="D177" s="150" t="s">
        <v>171</v>
      </c>
      <c r="E177" s="178" t="s">
        <v>1</v>
      </c>
      <c r="F177" s="179" t="s">
        <v>236</v>
      </c>
      <c r="H177" s="178" t="s">
        <v>1</v>
      </c>
      <c r="I177" s="180"/>
      <c r="L177" s="177"/>
      <c r="M177" s="181"/>
      <c r="T177" s="182"/>
      <c r="AT177" s="178" t="s">
        <v>171</v>
      </c>
      <c r="AU177" s="178" t="s">
        <v>85</v>
      </c>
      <c r="AV177" s="14" t="s">
        <v>81</v>
      </c>
      <c r="AW177" s="14" t="s">
        <v>32</v>
      </c>
      <c r="AX177" s="14" t="s">
        <v>77</v>
      </c>
      <c r="AY177" s="178" t="s">
        <v>161</v>
      </c>
    </row>
    <row r="178" spans="2:51" s="12" customFormat="1" ht="12">
      <c r="B178" s="149"/>
      <c r="D178" s="150" t="s">
        <v>171</v>
      </c>
      <c r="E178" s="151" t="s">
        <v>1</v>
      </c>
      <c r="F178" s="152" t="s">
        <v>237</v>
      </c>
      <c r="H178" s="153">
        <v>43</v>
      </c>
      <c r="I178" s="154"/>
      <c r="L178" s="149"/>
      <c r="M178" s="155"/>
      <c r="T178" s="156"/>
      <c r="AT178" s="151" t="s">
        <v>171</v>
      </c>
      <c r="AU178" s="151" t="s">
        <v>85</v>
      </c>
      <c r="AV178" s="12" t="s">
        <v>85</v>
      </c>
      <c r="AW178" s="12" t="s">
        <v>32</v>
      </c>
      <c r="AX178" s="12" t="s">
        <v>77</v>
      </c>
      <c r="AY178" s="151" t="s">
        <v>161</v>
      </c>
    </row>
    <row r="179" spans="2:51" s="13" customFormat="1" ht="12">
      <c r="B179" s="157"/>
      <c r="D179" s="150" t="s">
        <v>171</v>
      </c>
      <c r="E179" s="158" t="s">
        <v>1</v>
      </c>
      <c r="F179" s="159" t="s">
        <v>174</v>
      </c>
      <c r="H179" s="160">
        <v>43</v>
      </c>
      <c r="I179" s="161"/>
      <c r="L179" s="157"/>
      <c r="M179" s="162"/>
      <c r="T179" s="163"/>
      <c r="AT179" s="158" t="s">
        <v>171</v>
      </c>
      <c r="AU179" s="158" t="s">
        <v>85</v>
      </c>
      <c r="AV179" s="13" t="s">
        <v>169</v>
      </c>
      <c r="AW179" s="13" t="s">
        <v>32</v>
      </c>
      <c r="AX179" s="13" t="s">
        <v>81</v>
      </c>
      <c r="AY179" s="158" t="s">
        <v>161</v>
      </c>
    </row>
    <row r="180" spans="2:65" s="1" customFormat="1" ht="16.5" customHeight="1">
      <c r="B180" s="135"/>
      <c r="C180" s="136" t="s">
        <v>238</v>
      </c>
      <c r="D180" s="136" t="s">
        <v>164</v>
      </c>
      <c r="E180" s="137" t="s">
        <v>239</v>
      </c>
      <c r="F180" s="138" t="s">
        <v>240</v>
      </c>
      <c r="G180" s="139" t="s">
        <v>190</v>
      </c>
      <c r="H180" s="140">
        <v>43</v>
      </c>
      <c r="I180" s="141"/>
      <c r="J180" s="142">
        <f>ROUND(I180*H180,2)</f>
        <v>0</v>
      </c>
      <c r="K180" s="138" t="s">
        <v>168</v>
      </c>
      <c r="L180" s="31"/>
      <c r="M180" s="143" t="s">
        <v>1</v>
      </c>
      <c r="N180" s="144" t="s">
        <v>42</v>
      </c>
      <c r="P180" s="145">
        <f>O180*H180</f>
        <v>0</v>
      </c>
      <c r="Q180" s="145">
        <v>0.004</v>
      </c>
      <c r="R180" s="145">
        <f>Q180*H180</f>
        <v>0.17200000000000001</v>
      </c>
      <c r="S180" s="145">
        <v>0</v>
      </c>
      <c r="T180" s="146">
        <f>S180*H180</f>
        <v>0</v>
      </c>
      <c r="AR180" s="147" t="s">
        <v>169</v>
      </c>
      <c r="AT180" s="147" t="s">
        <v>164</v>
      </c>
      <c r="AU180" s="147" t="s">
        <v>85</v>
      </c>
      <c r="AY180" s="16" t="s">
        <v>161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81</v>
      </c>
      <c r="BK180" s="148">
        <f>ROUND(I180*H180,2)</f>
        <v>0</v>
      </c>
      <c r="BL180" s="16" t="s">
        <v>169</v>
      </c>
      <c r="BM180" s="147" t="s">
        <v>241</v>
      </c>
    </row>
    <row r="181" spans="2:65" s="1" customFormat="1" ht="21.75" customHeight="1">
      <c r="B181" s="135"/>
      <c r="C181" s="136" t="s">
        <v>242</v>
      </c>
      <c r="D181" s="136" t="s">
        <v>164</v>
      </c>
      <c r="E181" s="137" t="s">
        <v>243</v>
      </c>
      <c r="F181" s="138" t="s">
        <v>244</v>
      </c>
      <c r="G181" s="139" t="s">
        <v>190</v>
      </c>
      <c r="H181" s="140">
        <v>1.17</v>
      </c>
      <c r="I181" s="141"/>
      <c r="J181" s="142">
        <f>ROUND(I181*H181,2)</f>
        <v>0</v>
      </c>
      <c r="K181" s="138" t="s">
        <v>168</v>
      </c>
      <c r="L181" s="31"/>
      <c r="M181" s="143" t="s">
        <v>1</v>
      </c>
      <c r="N181" s="144" t="s">
        <v>42</v>
      </c>
      <c r="P181" s="145">
        <f>O181*H181</f>
        <v>0</v>
      </c>
      <c r="Q181" s="145">
        <v>0.04063</v>
      </c>
      <c r="R181" s="145">
        <f>Q181*H181</f>
        <v>0.0475371</v>
      </c>
      <c r="S181" s="145">
        <v>0</v>
      </c>
      <c r="T181" s="146">
        <f>S181*H181</f>
        <v>0</v>
      </c>
      <c r="AR181" s="147" t="s">
        <v>169</v>
      </c>
      <c r="AT181" s="147" t="s">
        <v>164</v>
      </c>
      <c r="AU181" s="147" t="s">
        <v>85</v>
      </c>
      <c r="AY181" s="16" t="s">
        <v>161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6" t="s">
        <v>81</v>
      </c>
      <c r="BK181" s="148">
        <f>ROUND(I181*H181,2)</f>
        <v>0</v>
      </c>
      <c r="BL181" s="16" t="s">
        <v>169</v>
      </c>
      <c r="BM181" s="147" t="s">
        <v>245</v>
      </c>
    </row>
    <row r="182" spans="2:51" s="14" customFormat="1" ht="12">
      <c r="B182" s="177"/>
      <c r="D182" s="150" t="s">
        <v>171</v>
      </c>
      <c r="E182" s="178" t="s">
        <v>1</v>
      </c>
      <c r="F182" s="179" t="s">
        <v>246</v>
      </c>
      <c r="H182" s="178" t="s">
        <v>1</v>
      </c>
      <c r="I182" s="180"/>
      <c r="L182" s="177"/>
      <c r="M182" s="181"/>
      <c r="T182" s="182"/>
      <c r="AT182" s="178" t="s">
        <v>171</v>
      </c>
      <c r="AU182" s="178" t="s">
        <v>85</v>
      </c>
      <c r="AV182" s="14" t="s">
        <v>81</v>
      </c>
      <c r="AW182" s="14" t="s">
        <v>32</v>
      </c>
      <c r="AX182" s="14" t="s">
        <v>77</v>
      </c>
      <c r="AY182" s="178" t="s">
        <v>161</v>
      </c>
    </row>
    <row r="183" spans="2:51" s="12" customFormat="1" ht="12">
      <c r="B183" s="149"/>
      <c r="D183" s="150" t="s">
        <v>171</v>
      </c>
      <c r="E183" s="151" t="s">
        <v>1</v>
      </c>
      <c r="F183" s="152" t="s">
        <v>247</v>
      </c>
      <c r="H183" s="153">
        <v>7.8</v>
      </c>
      <c r="I183" s="154"/>
      <c r="L183" s="149"/>
      <c r="M183" s="155"/>
      <c r="T183" s="156"/>
      <c r="AT183" s="151" t="s">
        <v>171</v>
      </c>
      <c r="AU183" s="151" t="s">
        <v>85</v>
      </c>
      <c r="AV183" s="12" t="s">
        <v>85</v>
      </c>
      <c r="AW183" s="12" t="s">
        <v>32</v>
      </c>
      <c r="AX183" s="12" t="s">
        <v>77</v>
      </c>
      <c r="AY183" s="151" t="s">
        <v>161</v>
      </c>
    </row>
    <row r="184" spans="2:51" s="13" customFormat="1" ht="12">
      <c r="B184" s="157"/>
      <c r="D184" s="150" t="s">
        <v>171</v>
      </c>
      <c r="E184" s="158" t="s">
        <v>1</v>
      </c>
      <c r="F184" s="159" t="s">
        <v>174</v>
      </c>
      <c r="H184" s="160">
        <v>7.8</v>
      </c>
      <c r="I184" s="161"/>
      <c r="L184" s="157"/>
      <c r="M184" s="162"/>
      <c r="T184" s="163"/>
      <c r="AT184" s="158" t="s">
        <v>171</v>
      </c>
      <c r="AU184" s="158" t="s">
        <v>85</v>
      </c>
      <c r="AV184" s="13" t="s">
        <v>169</v>
      </c>
      <c r="AW184" s="13" t="s">
        <v>32</v>
      </c>
      <c r="AX184" s="13" t="s">
        <v>81</v>
      </c>
      <c r="AY184" s="158" t="s">
        <v>161</v>
      </c>
    </row>
    <row r="185" spans="2:51" s="12" customFormat="1" ht="12">
      <c r="B185" s="149"/>
      <c r="D185" s="150" t="s">
        <v>171</v>
      </c>
      <c r="F185" s="152" t="s">
        <v>248</v>
      </c>
      <c r="H185" s="153">
        <v>1.17</v>
      </c>
      <c r="I185" s="154"/>
      <c r="L185" s="149"/>
      <c r="M185" s="155"/>
      <c r="T185" s="156"/>
      <c r="AT185" s="151" t="s">
        <v>171</v>
      </c>
      <c r="AU185" s="151" t="s">
        <v>85</v>
      </c>
      <c r="AV185" s="12" t="s">
        <v>85</v>
      </c>
      <c r="AW185" s="12" t="s">
        <v>3</v>
      </c>
      <c r="AX185" s="12" t="s">
        <v>81</v>
      </c>
      <c r="AY185" s="151" t="s">
        <v>161</v>
      </c>
    </row>
    <row r="186" spans="2:65" s="1" customFormat="1" ht="24.2" customHeight="1">
      <c r="B186" s="135"/>
      <c r="C186" s="136" t="s">
        <v>249</v>
      </c>
      <c r="D186" s="136" t="s">
        <v>164</v>
      </c>
      <c r="E186" s="137" t="s">
        <v>250</v>
      </c>
      <c r="F186" s="138" t="s">
        <v>251</v>
      </c>
      <c r="G186" s="139" t="s">
        <v>190</v>
      </c>
      <c r="H186" s="140">
        <v>65</v>
      </c>
      <c r="I186" s="141"/>
      <c r="J186" s="142">
        <f>ROUND(I186*H186,2)</f>
        <v>0</v>
      </c>
      <c r="K186" s="138" t="s">
        <v>168</v>
      </c>
      <c r="L186" s="31"/>
      <c r="M186" s="143" t="s">
        <v>1</v>
      </c>
      <c r="N186" s="144" t="s">
        <v>42</v>
      </c>
      <c r="P186" s="145">
        <f>O186*H186</f>
        <v>0</v>
      </c>
      <c r="Q186" s="145">
        <v>0.0156</v>
      </c>
      <c r="R186" s="145">
        <f>Q186*H186</f>
        <v>1.014</v>
      </c>
      <c r="S186" s="145">
        <v>0</v>
      </c>
      <c r="T186" s="146">
        <f>S186*H186</f>
        <v>0</v>
      </c>
      <c r="AR186" s="147" t="s">
        <v>169</v>
      </c>
      <c r="AT186" s="147" t="s">
        <v>164</v>
      </c>
      <c r="AU186" s="147" t="s">
        <v>85</v>
      </c>
      <c r="AY186" s="16" t="s">
        <v>161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6" t="s">
        <v>81</v>
      </c>
      <c r="BK186" s="148">
        <f>ROUND(I186*H186,2)</f>
        <v>0</v>
      </c>
      <c r="BL186" s="16" t="s">
        <v>169</v>
      </c>
      <c r="BM186" s="147" t="s">
        <v>252</v>
      </c>
    </row>
    <row r="187" spans="2:65" s="1" customFormat="1" ht="24.2" customHeight="1">
      <c r="B187" s="135"/>
      <c r="C187" s="136" t="s">
        <v>253</v>
      </c>
      <c r="D187" s="136" t="s">
        <v>164</v>
      </c>
      <c r="E187" s="137" t="s">
        <v>254</v>
      </c>
      <c r="F187" s="138" t="s">
        <v>255</v>
      </c>
      <c r="G187" s="139" t="s">
        <v>256</v>
      </c>
      <c r="H187" s="140">
        <v>0.2</v>
      </c>
      <c r="I187" s="141"/>
      <c r="J187" s="142">
        <f>ROUND(I187*H187,2)</f>
        <v>0</v>
      </c>
      <c r="K187" s="138" t="s">
        <v>168</v>
      </c>
      <c r="L187" s="31"/>
      <c r="M187" s="143" t="s">
        <v>1</v>
      </c>
      <c r="N187" s="144" t="s">
        <v>42</v>
      </c>
      <c r="P187" s="145">
        <f>O187*H187</f>
        <v>0</v>
      </c>
      <c r="Q187" s="145">
        <v>2.30102</v>
      </c>
      <c r="R187" s="145">
        <f>Q187*H187</f>
        <v>0.460204</v>
      </c>
      <c r="S187" s="145">
        <v>0</v>
      </c>
      <c r="T187" s="146">
        <f>S187*H187</f>
        <v>0</v>
      </c>
      <c r="AR187" s="147" t="s">
        <v>169</v>
      </c>
      <c r="AT187" s="147" t="s">
        <v>164</v>
      </c>
      <c r="AU187" s="147" t="s">
        <v>85</v>
      </c>
      <c r="AY187" s="16" t="s">
        <v>161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6" t="s">
        <v>81</v>
      </c>
      <c r="BK187" s="148">
        <f>ROUND(I187*H187,2)</f>
        <v>0</v>
      </c>
      <c r="BL187" s="16" t="s">
        <v>169</v>
      </c>
      <c r="BM187" s="147" t="s">
        <v>257</v>
      </c>
    </row>
    <row r="188" spans="2:51" s="14" customFormat="1" ht="12">
      <c r="B188" s="177"/>
      <c r="D188" s="150" t="s">
        <v>171</v>
      </c>
      <c r="E188" s="178" t="s">
        <v>1</v>
      </c>
      <c r="F188" s="179" t="s">
        <v>258</v>
      </c>
      <c r="H188" s="178" t="s">
        <v>1</v>
      </c>
      <c r="I188" s="180"/>
      <c r="L188" s="177"/>
      <c r="M188" s="181"/>
      <c r="T188" s="182"/>
      <c r="AT188" s="178" t="s">
        <v>171</v>
      </c>
      <c r="AU188" s="178" t="s">
        <v>85</v>
      </c>
      <c r="AV188" s="14" t="s">
        <v>81</v>
      </c>
      <c r="AW188" s="14" t="s">
        <v>32</v>
      </c>
      <c r="AX188" s="14" t="s">
        <v>77</v>
      </c>
      <c r="AY188" s="178" t="s">
        <v>161</v>
      </c>
    </row>
    <row r="189" spans="2:51" s="12" customFormat="1" ht="12">
      <c r="B189" s="149"/>
      <c r="D189" s="150" t="s">
        <v>171</v>
      </c>
      <c r="E189" s="151" t="s">
        <v>1</v>
      </c>
      <c r="F189" s="152" t="s">
        <v>259</v>
      </c>
      <c r="H189" s="153">
        <v>0.2</v>
      </c>
      <c r="I189" s="154"/>
      <c r="L189" s="149"/>
      <c r="M189" s="155"/>
      <c r="T189" s="156"/>
      <c r="AT189" s="151" t="s">
        <v>171</v>
      </c>
      <c r="AU189" s="151" t="s">
        <v>85</v>
      </c>
      <c r="AV189" s="12" t="s">
        <v>85</v>
      </c>
      <c r="AW189" s="12" t="s">
        <v>32</v>
      </c>
      <c r="AX189" s="12" t="s">
        <v>77</v>
      </c>
      <c r="AY189" s="151" t="s">
        <v>161</v>
      </c>
    </row>
    <row r="190" spans="2:51" s="13" customFormat="1" ht="12">
      <c r="B190" s="157"/>
      <c r="D190" s="150" t="s">
        <v>171</v>
      </c>
      <c r="E190" s="158" t="s">
        <v>1</v>
      </c>
      <c r="F190" s="159" t="s">
        <v>174</v>
      </c>
      <c r="H190" s="160">
        <v>0.2</v>
      </c>
      <c r="I190" s="161"/>
      <c r="L190" s="157"/>
      <c r="M190" s="162"/>
      <c r="T190" s="163"/>
      <c r="AT190" s="158" t="s">
        <v>171</v>
      </c>
      <c r="AU190" s="158" t="s">
        <v>85</v>
      </c>
      <c r="AV190" s="13" t="s">
        <v>169</v>
      </c>
      <c r="AW190" s="13" t="s">
        <v>32</v>
      </c>
      <c r="AX190" s="13" t="s">
        <v>81</v>
      </c>
      <c r="AY190" s="158" t="s">
        <v>161</v>
      </c>
    </row>
    <row r="191" spans="2:65" s="1" customFormat="1" ht="24.2" customHeight="1">
      <c r="B191" s="135"/>
      <c r="C191" s="136" t="s">
        <v>260</v>
      </c>
      <c r="D191" s="136" t="s">
        <v>164</v>
      </c>
      <c r="E191" s="137" t="s">
        <v>261</v>
      </c>
      <c r="F191" s="138" t="s">
        <v>262</v>
      </c>
      <c r="G191" s="139" t="s">
        <v>190</v>
      </c>
      <c r="H191" s="140">
        <v>21.5</v>
      </c>
      <c r="I191" s="141"/>
      <c r="J191" s="142">
        <f>ROUND(I191*H191,2)</f>
        <v>0</v>
      </c>
      <c r="K191" s="138" t="s">
        <v>168</v>
      </c>
      <c r="L191" s="31"/>
      <c r="M191" s="143" t="s">
        <v>1</v>
      </c>
      <c r="N191" s="144" t="s">
        <v>42</v>
      </c>
      <c r="P191" s="145">
        <f>O191*H191</f>
        <v>0</v>
      </c>
      <c r="Q191" s="145">
        <v>0.063</v>
      </c>
      <c r="R191" s="145">
        <f>Q191*H191</f>
        <v>1.3545</v>
      </c>
      <c r="S191" s="145">
        <v>0</v>
      </c>
      <c r="T191" s="146">
        <f>S191*H191</f>
        <v>0</v>
      </c>
      <c r="AR191" s="147" t="s">
        <v>169</v>
      </c>
      <c r="AT191" s="147" t="s">
        <v>164</v>
      </c>
      <c r="AU191" s="147" t="s">
        <v>85</v>
      </c>
      <c r="AY191" s="16" t="s">
        <v>161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6" t="s">
        <v>81</v>
      </c>
      <c r="BK191" s="148">
        <f>ROUND(I191*H191,2)</f>
        <v>0</v>
      </c>
      <c r="BL191" s="16" t="s">
        <v>169</v>
      </c>
      <c r="BM191" s="147" t="s">
        <v>263</v>
      </c>
    </row>
    <row r="192" spans="2:63" s="11" customFormat="1" ht="22.9" customHeight="1">
      <c r="B192" s="123"/>
      <c r="D192" s="124" t="s">
        <v>76</v>
      </c>
      <c r="E192" s="133" t="s">
        <v>209</v>
      </c>
      <c r="F192" s="133" t="s">
        <v>264</v>
      </c>
      <c r="I192" s="126"/>
      <c r="J192" s="134">
        <f>BK192</f>
        <v>0</v>
      </c>
      <c r="L192" s="123"/>
      <c r="M192" s="128"/>
      <c r="P192" s="129">
        <f>SUM(P193:P225)</f>
        <v>0</v>
      </c>
      <c r="R192" s="129">
        <f>SUM(R193:R225)</f>
        <v>0.003655</v>
      </c>
      <c r="T192" s="130">
        <f>SUM(T193:T225)</f>
        <v>12.9264</v>
      </c>
      <c r="AR192" s="124" t="s">
        <v>81</v>
      </c>
      <c r="AT192" s="131" t="s">
        <v>76</v>
      </c>
      <c r="AU192" s="131" t="s">
        <v>81</v>
      </c>
      <c r="AY192" s="124" t="s">
        <v>161</v>
      </c>
      <c r="BK192" s="132">
        <f>SUM(BK193:BK225)</f>
        <v>0</v>
      </c>
    </row>
    <row r="193" spans="2:65" s="1" customFormat="1" ht="33" customHeight="1">
      <c r="B193" s="135"/>
      <c r="C193" s="136" t="s">
        <v>7</v>
      </c>
      <c r="D193" s="136" t="s">
        <v>164</v>
      </c>
      <c r="E193" s="137" t="s">
        <v>265</v>
      </c>
      <c r="F193" s="138" t="s">
        <v>266</v>
      </c>
      <c r="G193" s="139" t="s">
        <v>190</v>
      </c>
      <c r="H193" s="140">
        <v>21.5</v>
      </c>
      <c r="I193" s="141"/>
      <c r="J193" s="142">
        <f>ROUND(I193*H193,2)</f>
        <v>0</v>
      </c>
      <c r="K193" s="138" t="s">
        <v>168</v>
      </c>
      <c r="L193" s="31"/>
      <c r="M193" s="143" t="s">
        <v>1</v>
      </c>
      <c r="N193" s="144" t="s">
        <v>42</v>
      </c>
      <c r="P193" s="145">
        <f>O193*H193</f>
        <v>0</v>
      </c>
      <c r="Q193" s="145">
        <v>0.00013</v>
      </c>
      <c r="R193" s="145">
        <f>Q193*H193</f>
        <v>0.0027949999999999997</v>
      </c>
      <c r="S193" s="145">
        <v>0</v>
      </c>
      <c r="T193" s="146">
        <f>S193*H193</f>
        <v>0</v>
      </c>
      <c r="AR193" s="147" t="s">
        <v>169</v>
      </c>
      <c r="AT193" s="147" t="s">
        <v>164</v>
      </c>
      <c r="AU193" s="147" t="s">
        <v>85</v>
      </c>
      <c r="AY193" s="16" t="s">
        <v>161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6" t="s">
        <v>81</v>
      </c>
      <c r="BK193" s="148">
        <f>ROUND(I193*H193,2)</f>
        <v>0</v>
      </c>
      <c r="BL193" s="16" t="s">
        <v>169</v>
      </c>
      <c r="BM193" s="147" t="s">
        <v>267</v>
      </c>
    </row>
    <row r="194" spans="2:65" s="1" customFormat="1" ht="24.2" customHeight="1">
      <c r="B194" s="135"/>
      <c r="C194" s="136" t="s">
        <v>268</v>
      </c>
      <c r="D194" s="136" t="s">
        <v>164</v>
      </c>
      <c r="E194" s="137" t="s">
        <v>269</v>
      </c>
      <c r="F194" s="138" t="s">
        <v>270</v>
      </c>
      <c r="G194" s="139" t="s">
        <v>190</v>
      </c>
      <c r="H194" s="140">
        <v>21.5</v>
      </c>
      <c r="I194" s="141"/>
      <c r="J194" s="142">
        <f>ROUND(I194*H194,2)</f>
        <v>0</v>
      </c>
      <c r="K194" s="138" t="s">
        <v>168</v>
      </c>
      <c r="L194" s="31"/>
      <c r="M194" s="143" t="s">
        <v>1</v>
      </c>
      <c r="N194" s="144" t="s">
        <v>42</v>
      </c>
      <c r="P194" s="145">
        <f>O194*H194</f>
        <v>0</v>
      </c>
      <c r="Q194" s="145">
        <v>4E-05</v>
      </c>
      <c r="R194" s="145">
        <f>Q194*H194</f>
        <v>0.0008600000000000001</v>
      </c>
      <c r="S194" s="145">
        <v>0</v>
      </c>
      <c r="T194" s="146">
        <f>S194*H194</f>
        <v>0</v>
      </c>
      <c r="AR194" s="147" t="s">
        <v>169</v>
      </c>
      <c r="AT194" s="147" t="s">
        <v>164</v>
      </c>
      <c r="AU194" s="147" t="s">
        <v>85</v>
      </c>
      <c r="AY194" s="16" t="s">
        <v>161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6" t="s">
        <v>81</v>
      </c>
      <c r="BK194" s="148">
        <f>ROUND(I194*H194,2)</f>
        <v>0</v>
      </c>
      <c r="BL194" s="16" t="s">
        <v>169</v>
      </c>
      <c r="BM194" s="147" t="s">
        <v>271</v>
      </c>
    </row>
    <row r="195" spans="2:65" s="1" customFormat="1" ht="16.5" customHeight="1">
      <c r="B195" s="135"/>
      <c r="C195" s="136" t="s">
        <v>272</v>
      </c>
      <c r="D195" s="136" t="s">
        <v>164</v>
      </c>
      <c r="E195" s="137" t="s">
        <v>273</v>
      </c>
      <c r="F195" s="138" t="s">
        <v>274</v>
      </c>
      <c r="G195" s="139" t="s">
        <v>190</v>
      </c>
      <c r="H195" s="140">
        <v>4000</v>
      </c>
      <c r="I195" s="141"/>
      <c r="J195" s="142">
        <f>ROUND(I195*H195,2)</f>
        <v>0</v>
      </c>
      <c r="K195" s="138" t="s">
        <v>168</v>
      </c>
      <c r="L195" s="31"/>
      <c r="M195" s="143" t="s">
        <v>1</v>
      </c>
      <c r="N195" s="144" t="s">
        <v>42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169</v>
      </c>
      <c r="AT195" s="147" t="s">
        <v>164</v>
      </c>
      <c r="AU195" s="147" t="s">
        <v>85</v>
      </c>
      <c r="AY195" s="16" t="s">
        <v>161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6" t="s">
        <v>81</v>
      </c>
      <c r="BK195" s="148">
        <f>ROUND(I195*H195,2)</f>
        <v>0</v>
      </c>
      <c r="BL195" s="16" t="s">
        <v>169</v>
      </c>
      <c r="BM195" s="147" t="s">
        <v>275</v>
      </c>
    </row>
    <row r="196" spans="2:51" s="14" customFormat="1" ht="12">
      <c r="B196" s="177"/>
      <c r="D196" s="150" t="s">
        <v>171</v>
      </c>
      <c r="E196" s="178" t="s">
        <v>1</v>
      </c>
      <c r="F196" s="179" t="s">
        <v>276</v>
      </c>
      <c r="H196" s="178" t="s">
        <v>1</v>
      </c>
      <c r="I196" s="180"/>
      <c r="L196" s="177"/>
      <c r="M196" s="181"/>
      <c r="T196" s="182"/>
      <c r="AT196" s="178" t="s">
        <v>171</v>
      </c>
      <c r="AU196" s="178" t="s">
        <v>85</v>
      </c>
      <c r="AV196" s="14" t="s">
        <v>81</v>
      </c>
      <c r="AW196" s="14" t="s">
        <v>32</v>
      </c>
      <c r="AX196" s="14" t="s">
        <v>77</v>
      </c>
      <c r="AY196" s="178" t="s">
        <v>161</v>
      </c>
    </row>
    <row r="197" spans="2:51" s="12" customFormat="1" ht="12">
      <c r="B197" s="149"/>
      <c r="D197" s="150" t="s">
        <v>171</v>
      </c>
      <c r="E197" s="151" t="s">
        <v>1</v>
      </c>
      <c r="F197" s="152" t="s">
        <v>277</v>
      </c>
      <c r="H197" s="153">
        <v>4000</v>
      </c>
      <c r="I197" s="154"/>
      <c r="L197" s="149"/>
      <c r="M197" s="155"/>
      <c r="T197" s="156"/>
      <c r="AT197" s="151" t="s">
        <v>171</v>
      </c>
      <c r="AU197" s="151" t="s">
        <v>85</v>
      </c>
      <c r="AV197" s="12" t="s">
        <v>85</v>
      </c>
      <c r="AW197" s="12" t="s">
        <v>32</v>
      </c>
      <c r="AX197" s="12" t="s">
        <v>77</v>
      </c>
      <c r="AY197" s="151" t="s">
        <v>161</v>
      </c>
    </row>
    <row r="198" spans="2:51" s="13" customFormat="1" ht="12">
      <c r="B198" s="157"/>
      <c r="D198" s="150" t="s">
        <v>171</v>
      </c>
      <c r="E198" s="158" t="s">
        <v>1</v>
      </c>
      <c r="F198" s="159" t="s">
        <v>174</v>
      </c>
      <c r="H198" s="160">
        <v>4000</v>
      </c>
      <c r="I198" s="161"/>
      <c r="L198" s="157"/>
      <c r="M198" s="162"/>
      <c r="T198" s="163"/>
      <c r="AT198" s="158" t="s">
        <v>171</v>
      </c>
      <c r="AU198" s="158" t="s">
        <v>85</v>
      </c>
      <c r="AV198" s="13" t="s">
        <v>169</v>
      </c>
      <c r="AW198" s="13" t="s">
        <v>32</v>
      </c>
      <c r="AX198" s="13" t="s">
        <v>81</v>
      </c>
      <c r="AY198" s="158" t="s">
        <v>161</v>
      </c>
    </row>
    <row r="199" spans="2:65" s="1" customFormat="1" ht="24.2" customHeight="1">
      <c r="B199" s="135"/>
      <c r="C199" s="136" t="s">
        <v>278</v>
      </c>
      <c r="D199" s="136" t="s">
        <v>164</v>
      </c>
      <c r="E199" s="137" t="s">
        <v>279</v>
      </c>
      <c r="F199" s="138" t="s">
        <v>280</v>
      </c>
      <c r="G199" s="139" t="s">
        <v>190</v>
      </c>
      <c r="H199" s="140">
        <v>26.35</v>
      </c>
      <c r="I199" s="141"/>
      <c r="J199" s="142">
        <f>ROUND(I199*H199,2)</f>
        <v>0</v>
      </c>
      <c r="K199" s="138" t="s">
        <v>168</v>
      </c>
      <c r="L199" s="31"/>
      <c r="M199" s="143" t="s">
        <v>1</v>
      </c>
      <c r="N199" s="144" t="s">
        <v>42</v>
      </c>
      <c r="P199" s="145">
        <f>O199*H199</f>
        <v>0</v>
      </c>
      <c r="Q199" s="145">
        <v>0</v>
      </c>
      <c r="R199" s="145">
        <f>Q199*H199</f>
        <v>0</v>
      </c>
      <c r="S199" s="145">
        <v>0.18099999999999997</v>
      </c>
      <c r="T199" s="146">
        <f>S199*H199</f>
        <v>4.769349999999999</v>
      </c>
      <c r="AR199" s="147" t="s">
        <v>169</v>
      </c>
      <c r="AT199" s="147" t="s">
        <v>164</v>
      </c>
      <c r="AU199" s="147" t="s">
        <v>85</v>
      </c>
      <c r="AY199" s="16" t="s">
        <v>161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81</v>
      </c>
      <c r="BK199" s="148">
        <f>ROUND(I199*H199,2)</f>
        <v>0</v>
      </c>
      <c r="BL199" s="16" t="s">
        <v>169</v>
      </c>
      <c r="BM199" s="147" t="s">
        <v>281</v>
      </c>
    </row>
    <row r="200" spans="2:51" s="14" customFormat="1" ht="12">
      <c r="B200" s="177"/>
      <c r="D200" s="150" t="s">
        <v>171</v>
      </c>
      <c r="E200" s="178" t="s">
        <v>1</v>
      </c>
      <c r="F200" s="179" t="s">
        <v>282</v>
      </c>
      <c r="H200" s="178" t="s">
        <v>1</v>
      </c>
      <c r="I200" s="180"/>
      <c r="L200" s="177"/>
      <c r="M200" s="181"/>
      <c r="T200" s="182"/>
      <c r="AT200" s="178" t="s">
        <v>171</v>
      </c>
      <c r="AU200" s="178" t="s">
        <v>85</v>
      </c>
      <c r="AV200" s="14" t="s">
        <v>81</v>
      </c>
      <c r="AW200" s="14" t="s">
        <v>32</v>
      </c>
      <c r="AX200" s="14" t="s">
        <v>77</v>
      </c>
      <c r="AY200" s="178" t="s">
        <v>161</v>
      </c>
    </row>
    <row r="201" spans="2:51" s="12" customFormat="1" ht="12">
      <c r="B201" s="149"/>
      <c r="D201" s="150" t="s">
        <v>171</v>
      </c>
      <c r="E201" s="151" t="s">
        <v>1</v>
      </c>
      <c r="F201" s="152" t="s">
        <v>268</v>
      </c>
      <c r="H201" s="153">
        <v>22</v>
      </c>
      <c r="I201" s="154"/>
      <c r="L201" s="149"/>
      <c r="M201" s="155"/>
      <c r="T201" s="156"/>
      <c r="AT201" s="151" t="s">
        <v>171</v>
      </c>
      <c r="AU201" s="151" t="s">
        <v>85</v>
      </c>
      <c r="AV201" s="12" t="s">
        <v>85</v>
      </c>
      <c r="AW201" s="12" t="s">
        <v>32</v>
      </c>
      <c r="AX201" s="12" t="s">
        <v>77</v>
      </c>
      <c r="AY201" s="151" t="s">
        <v>161</v>
      </c>
    </row>
    <row r="202" spans="2:51" s="14" customFormat="1" ht="12">
      <c r="B202" s="177"/>
      <c r="D202" s="150" t="s">
        <v>171</v>
      </c>
      <c r="E202" s="178" t="s">
        <v>1</v>
      </c>
      <c r="F202" s="179" t="s">
        <v>283</v>
      </c>
      <c r="H202" s="178" t="s">
        <v>1</v>
      </c>
      <c r="I202" s="180"/>
      <c r="L202" s="177"/>
      <c r="M202" s="181"/>
      <c r="T202" s="182"/>
      <c r="AT202" s="178" t="s">
        <v>171</v>
      </c>
      <c r="AU202" s="178" t="s">
        <v>85</v>
      </c>
      <c r="AV202" s="14" t="s">
        <v>81</v>
      </c>
      <c r="AW202" s="14" t="s">
        <v>32</v>
      </c>
      <c r="AX202" s="14" t="s">
        <v>77</v>
      </c>
      <c r="AY202" s="178" t="s">
        <v>161</v>
      </c>
    </row>
    <row r="203" spans="2:51" s="12" customFormat="1" ht="12">
      <c r="B203" s="149"/>
      <c r="D203" s="150" t="s">
        <v>171</v>
      </c>
      <c r="E203" s="151" t="s">
        <v>1</v>
      </c>
      <c r="F203" s="152" t="s">
        <v>284</v>
      </c>
      <c r="H203" s="153">
        <v>4.35</v>
      </c>
      <c r="I203" s="154"/>
      <c r="L203" s="149"/>
      <c r="M203" s="155"/>
      <c r="T203" s="156"/>
      <c r="AT203" s="151" t="s">
        <v>171</v>
      </c>
      <c r="AU203" s="151" t="s">
        <v>85</v>
      </c>
      <c r="AV203" s="12" t="s">
        <v>85</v>
      </c>
      <c r="AW203" s="12" t="s">
        <v>32</v>
      </c>
      <c r="AX203" s="12" t="s">
        <v>77</v>
      </c>
      <c r="AY203" s="151" t="s">
        <v>161</v>
      </c>
    </row>
    <row r="204" spans="2:51" s="13" customFormat="1" ht="12">
      <c r="B204" s="157"/>
      <c r="D204" s="150" t="s">
        <v>171</v>
      </c>
      <c r="E204" s="158" t="s">
        <v>1</v>
      </c>
      <c r="F204" s="159" t="s">
        <v>174</v>
      </c>
      <c r="H204" s="160">
        <v>26.35</v>
      </c>
      <c r="I204" s="161"/>
      <c r="L204" s="157"/>
      <c r="M204" s="162"/>
      <c r="T204" s="163"/>
      <c r="AT204" s="158" t="s">
        <v>171</v>
      </c>
      <c r="AU204" s="158" t="s">
        <v>85</v>
      </c>
      <c r="AV204" s="13" t="s">
        <v>169</v>
      </c>
      <c r="AW204" s="13" t="s">
        <v>32</v>
      </c>
      <c r="AX204" s="13" t="s">
        <v>81</v>
      </c>
      <c r="AY204" s="158" t="s">
        <v>161</v>
      </c>
    </row>
    <row r="205" spans="2:65" s="1" customFormat="1" ht="24.2" customHeight="1">
      <c r="B205" s="135"/>
      <c r="C205" s="136" t="s">
        <v>285</v>
      </c>
      <c r="D205" s="136" t="s">
        <v>164</v>
      </c>
      <c r="E205" s="137" t="s">
        <v>286</v>
      </c>
      <c r="F205" s="138" t="s">
        <v>287</v>
      </c>
      <c r="G205" s="139" t="s">
        <v>256</v>
      </c>
      <c r="H205" s="140">
        <v>1.835</v>
      </c>
      <c r="I205" s="141"/>
      <c r="J205" s="142">
        <f>ROUND(I205*H205,2)</f>
        <v>0</v>
      </c>
      <c r="K205" s="138" t="s">
        <v>168</v>
      </c>
      <c r="L205" s="31"/>
      <c r="M205" s="143" t="s">
        <v>1</v>
      </c>
      <c r="N205" s="144" t="s">
        <v>42</v>
      </c>
      <c r="P205" s="145">
        <f>O205*H205</f>
        <v>0</v>
      </c>
      <c r="Q205" s="145">
        <v>0</v>
      </c>
      <c r="R205" s="145">
        <f>Q205*H205</f>
        <v>0</v>
      </c>
      <c r="S205" s="145">
        <v>1.95</v>
      </c>
      <c r="T205" s="146">
        <f>S205*H205</f>
        <v>3.5782499999999997</v>
      </c>
      <c r="AR205" s="147" t="s">
        <v>169</v>
      </c>
      <c r="AT205" s="147" t="s">
        <v>164</v>
      </c>
      <c r="AU205" s="147" t="s">
        <v>85</v>
      </c>
      <c r="AY205" s="16" t="s">
        <v>161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81</v>
      </c>
      <c r="BK205" s="148">
        <f>ROUND(I205*H205,2)</f>
        <v>0</v>
      </c>
      <c r="BL205" s="16" t="s">
        <v>169</v>
      </c>
      <c r="BM205" s="147" t="s">
        <v>288</v>
      </c>
    </row>
    <row r="206" spans="2:51" s="14" customFormat="1" ht="12">
      <c r="B206" s="177"/>
      <c r="D206" s="150" t="s">
        <v>171</v>
      </c>
      <c r="E206" s="178" t="s">
        <v>1</v>
      </c>
      <c r="F206" s="179" t="s">
        <v>289</v>
      </c>
      <c r="H206" s="178" t="s">
        <v>1</v>
      </c>
      <c r="I206" s="180"/>
      <c r="L206" s="177"/>
      <c r="M206" s="181"/>
      <c r="T206" s="182"/>
      <c r="AT206" s="178" t="s">
        <v>171</v>
      </c>
      <c r="AU206" s="178" t="s">
        <v>85</v>
      </c>
      <c r="AV206" s="14" t="s">
        <v>81</v>
      </c>
      <c r="AW206" s="14" t="s">
        <v>32</v>
      </c>
      <c r="AX206" s="14" t="s">
        <v>77</v>
      </c>
      <c r="AY206" s="178" t="s">
        <v>161</v>
      </c>
    </row>
    <row r="207" spans="2:51" s="12" customFormat="1" ht="12">
      <c r="B207" s="149"/>
      <c r="D207" s="150" t="s">
        <v>171</v>
      </c>
      <c r="E207" s="151" t="s">
        <v>1</v>
      </c>
      <c r="F207" s="152" t="s">
        <v>290</v>
      </c>
      <c r="H207" s="153">
        <v>1.675</v>
      </c>
      <c r="I207" s="154"/>
      <c r="L207" s="149"/>
      <c r="M207" s="155"/>
      <c r="T207" s="156"/>
      <c r="AT207" s="151" t="s">
        <v>171</v>
      </c>
      <c r="AU207" s="151" t="s">
        <v>85</v>
      </c>
      <c r="AV207" s="12" t="s">
        <v>85</v>
      </c>
      <c r="AW207" s="12" t="s">
        <v>32</v>
      </c>
      <c r="AX207" s="12" t="s">
        <v>77</v>
      </c>
      <c r="AY207" s="151" t="s">
        <v>161</v>
      </c>
    </row>
    <row r="208" spans="2:51" s="14" customFormat="1" ht="12">
      <c r="B208" s="177"/>
      <c r="D208" s="150" t="s">
        <v>171</v>
      </c>
      <c r="E208" s="178" t="s">
        <v>1</v>
      </c>
      <c r="F208" s="179" t="s">
        <v>291</v>
      </c>
      <c r="H208" s="178" t="s">
        <v>1</v>
      </c>
      <c r="I208" s="180"/>
      <c r="L208" s="177"/>
      <c r="M208" s="181"/>
      <c r="T208" s="182"/>
      <c r="AT208" s="178" t="s">
        <v>171</v>
      </c>
      <c r="AU208" s="178" t="s">
        <v>85</v>
      </c>
      <c r="AV208" s="14" t="s">
        <v>81</v>
      </c>
      <c r="AW208" s="14" t="s">
        <v>32</v>
      </c>
      <c r="AX208" s="14" t="s">
        <v>77</v>
      </c>
      <c r="AY208" s="178" t="s">
        <v>161</v>
      </c>
    </row>
    <row r="209" spans="2:51" s="12" customFormat="1" ht="12">
      <c r="B209" s="149"/>
      <c r="D209" s="150" t="s">
        <v>171</v>
      </c>
      <c r="E209" s="151" t="s">
        <v>1</v>
      </c>
      <c r="F209" s="152" t="s">
        <v>292</v>
      </c>
      <c r="H209" s="153">
        <v>0.16</v>
      </c>
      <c r="I209" s="154"/>
      <c r="L209" s="149"/>
      <c r="M209" s="155"/>
      <c r="T209" s="156"/>
      <c r="AT209" s="151" t="s">
        <v>171</v>
      </c>
      <c r="AU209" s="151" t="s">
        <v>85</v>
      </c>
      <c r="AV209" s="12" t="s">
        <v>85</v>
      </c>
      <c r="AW209" s="12" t="s">
        <v>32</v>
      </c>
      <c r="AX209" s="12" t="s">
        <v>77</v>
      </c>
      <c r="AY209" s="151" t="s">
        <v>161</v>
      </c>
    </row>
    <row r="210" spans="2:51" s="13" customFormat="1" ht="12">
      <c r="B210" s="157"/>
      <c r="D210" s="150" t="s">
        <v>171</v>
      </c>
      <c r="E210" s="158" t="s">
        <v>1</v>
      </c>
      <c r="F210" s="159" t="s">
        <v>174</v>
      </c>
      <c r="H210" s="160">
        <v>1.835</v>
      </c>
      <c r="I210" s="161"/>
      <c r="L210" s="157"/>
      <c r="M210" s="162"/>
      <c r="T210" s="163"/>
      <c r="AT210" s="158" t="s">
        <v>171</v>
      </c>
      <c r="AU210" s="158" t="s">
        <v>85</v>
      </c>
      <c r="AV210" s="13" t="s">
        <v>169</v>
      </c>
      <c r="AW210" s="13" t="s">
        <v>32</v>
      </c>
      <c r="AX210" s="13" t="s">
        <v>81</v>
      </c>
      <c r="AY210" s="158" t="s">
        <v>161</v>
      </c>
    </row>
    <row r="211" spans="2:65" s="1" customFormat="1" ht="37.9" customHeight="1">
      <c r="B211" s="135"/>
      <c r="C211" s="136" t="s">
        <v>293</v>
      </c>
      <c r="D211" s="136" t="s">
        <v>164</v>
      </c>
      <c r="E211" s="137" t="s">
        <v>294</v>
      </c>
      <c r="F211" s="138" t="s">
        <v>295</v>
      </c>
      <c r="G211" s="139" t="s">
        <v>256</v>
      </c>
      <c r="H211" s="140">
        <v>1.505</v>
      </c>
      <c r="I211" s="141"/>
      <c r="J211" s="142">
        <f>ROUND(I211*H211,2)</f>
        <v>0</v>
      </c>
      <c r="K211" s="138" t="s">
        <v>168</v>
      </c>
      <c r="L211" s="31"/>
      <c r="M211" s="143" t="s">
        <v>1</v>
      </c>
      <c r="N211" s="144" t="s">
        <v>42</v>
      </c>
      <c r="P211" s="145">
        <f>O211*H211</f>
        <v>0</v>
      </c>
      <c r="Q211" s="145">
        <v>0</v>
      </c>
      <c r="R211" s="145">
        <f>Q211*H211</f>
        <v>0</v>
      </c>
      <c r="S211" s="145">
        <v>2.2</v>
      </c>
      <c r="T211" s="146">
        <f>S211*H211</f>
        <v>3.311</v>
      </c>
      <c r="AR211" s="147" t="s">
        <v>169</v>
      </c>
      <c r="AT211" s="147" t="s">
        <v>164</v>
      </c>
      <c r="AU211" s="147" t="s">
        <v>85</v>
      </c>
      <c r="AY211" s="16" t="s">
        <v>161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81</v>
      </c>
      <c r="BK211" s="148">
        <f>ROUND(I211*H211,2)</f>
        <v>0</v>
      </c>
      <c r="BL211" s="16" t="s">
        <v>169</v>
      </c>
      <c r="BM211" s="147" t="s">
        <v>296</v>
      </c>
    </row>
    <row r="212" spans="2:51" s="14" customFormat="1" ht="12">
      <c r="B212" s="177"/>
      <c r="D212" s="150" t="s">
        <v>171</v>
      </c>
      <c r="E212" s="178" t="s">
        <v>1</v>
      </c>
      <c r="F212" s="179" t="s">
        <v>297</v>
      </c>
      <c r="H212" s="178" t="s">
        <v>1</v>
      </c>
      <c r="I212" s="180"/>
      <c r="L212" s="177"/>
      <c r="M212" s="181"/>
      <c r="T212" s="182"/>
      <c r="AT212" s="178" t="s">
        <v>171</v>
      </c>
      <c r="AU212" s="178" t="s">
        <v>85</v>
      </c>
      <c r="AV212" s="14" t="s">
        <v>81</v>
      </c>
      <c r="AW212" s="14" t="s">
        <v>32</v>
      </c>
      <c r="AX212" s="14" t="s">
        <v>77</v>
      </c>
      <c r="AY212" s="178" t="s">
        <v>161</v>
      </c>
    </row>
    <row r="213" spans="2:51" s="12" customFormat="1" ht="12">
      <c r="B213" s="149"/>
      <c r="D213" s="150" t="s">
        <v>171</v>
      </c>
      <c r="E213" s="151" t="s">
        <v>1</v>
      </c>
      <c r="F213" s="152" t="s">
        <v>298</v>
      </c>
      <c r="H213" s="153">
        <v>1.505</v>
      </c>
      <c r="I213" s="154"/>
      <c r="L213" s="149"/>
      <c r="M213" s="155"/>
      <c r="T213" s="156"/>
      <c r="AT213" s="151" t="s">
        <v>171</v>
      </c>
      <c r="AU213" s="151" t="s">
        <v>85</v>
      </c>
      <c r="AV213" s="12" t="s">
        <v>85</v>
      </c>
      <c r="AW213" s="12" t="s">
        <v>32</v>
      </c>
      <c r="AX213" s="12" t="s">
        <v>77</v>
      </c>
      <c r="AY213" s="151" t="s">
        <v>161</v>
      </c>
    </row>
    <row r="214" spans="2:51" s="13" customFormat="1" ht="12">
      <c r="B214" s="157"/>
      <c r="D214" s="150" t="s">
        <v>171</v>
      </c>
      <c r="E214" s="158" t="s">
        <v>1</v>
      </c>
      <c r="F214" s="159" t="s">
        <v>174</v>
      </c>
      <c r="H214" s="160">
        <v>1.505</v>
      </c>
      <c r="I214" s="161"/>
      <c r="L214" s="157"/>
      <c r="M214" s="162"/>
      <c r="T214" s="163"/>
      <c r="AT214" s="158" t="s">
        <v>171</v>
      </c>
      <c r="AU214" s="158" t="s">
        <v>85</v>
      </c>
      <c r="AV214" s="13" t="s">
        <v>169</v>
      </c>
      <c r="AW214" s="13" t="s">
        <v>32</v>
      </c>
      <c r="AX214" s="13" t="s">
        <v>81</v>
      </c>
      <c r="AY214" s="158" t="s">
        <v>161</v>
      </c>
    </row>
    <row r="215" spans="2:65" s="1" customFormat="1" ht="24.2" customHeight="1">
      <c r="B215" s="135"/>
      <c r="C215" s="136" t="s">
        <v>299</v>
      </c>
      <c r="D215" s="136" t="s">
        <v>164</v>
      </c>
      <c r="E215" s="137" t="s">
        <v>300</v>
      </c>
      <c r="F215" s="138" t="s">
        <v>301</v>
      </c>
      <c r="G215" s="139" t="s">
        <v>190</v>
      </c>
      <c r="H215" s="140">
        <v>20</v>
      </c>
      <c r="I215" s="141"/>
      <c r="J215" s="142">
        <f>ROUND(I215*H215,2)</f>
        <v>0</v>
      </c>
      <c r="K215" s="138" t="s">
        <v>168</v>
      </c>
      <c r="L215" s="31"/>
      <c r="M215" s="143" t="s">
        <v>1</v>
      </c>
      <c r="N215" s="144" t="s">
        <v>42</v>
      </c>
      <c r="P215" s="145">
        <f>O215*H215</f>
        <v>0</v>
      </c>
      <c r="Q215" s="145">
        <v>0</v>
      </c>
      <c r="R215" s="145">
        <f>Q215*H215</f>
        <v>0</v>
      </c>
      <c r="S215" s="145">
        <v>0.035</v>
      </c>
      <c r="T215" s="146">
        <f>S215*H215</f>
        <v>0.7000000000000001</v>
      </c>
      <c r="AR215" s="147" t="s">
        <v>169</v>
      </c>
      <c r="AT215" s="147" t="s">
        <v>164</v>
      </c>
      <c r="AU215" s="147" t="s">
        <v>85</v>
      </c>
      <c r="AY215" s="16" t="s">
        <v>161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81</v>
      </c>
      <c r="BK215" s="148">
        <f>ROUND(I215*H215,2)</f>
        <v>0</v>
      </c>
      <c r="BL215" s="16" t="s">
        <v>169</v>
      </c>
      <c r="BM215" s="147" t="s">
        <v>302</v>
      </c>
    </row>
    <row r="216" spans="2:65" s="1" customFormat="1" ht="21.75" customHeight="1">
      <c r="B216" s="135"/>
      <c r="C216" s="136" t="s">
        <v>303</v>
      </c>
      <c r="D216" s="136" t="s">
        <v>164</v>
      </c>
      <c r="E216" s="137" t="s">
        <v>304</v>
      </c>
      <c r="F216" s="138" t="s">
        <v>305</v>
      </c>
      <c r="G216" s="139" t="s">
        <v>190</v>
      </c>
      <c r="H216" s="140">
        <v>2</v>
      </c>
      <c r="I216" s="141"/>
      <c r="J216" s="142">
        <f>ROUND(I216*H216,2)</f>
        <v>0</v>
      </c>
      <c r="K216" s="138" t="s">
        <v>168</v>
      </c>
      <c r="L216" s="31"/>
      <c r="M216" s="143" t="s">
        <v>1</v>
      </c>
      <c r="N216" s="144" t="s">
        <v>42</v>
      </c>
      <c r="P216" s="145">
        <f>O216*H216</f>
        <v>0</v>
      </c>
      <c r="Q216" s="145">
        <v>0</v>
      </c>
      <c r="R216" s="145">
        <f>Q216*H216</f>
        <v>0</v>
      </c>
      <c r="S216" s="145">
        <v>0.076</v>
      </c>
      <c r="T216" s="146">
        <f>S216*H216</f>
        <v>0.152</v>
      </c>
      <c r="AR216" s="147" t="s">
        <v>169</v>
      </c>
      <c r="AT216" s="147" t="s">
        <v>164</v>
      </c>
      <c r="AU216" s="147" t="s">
        <v>85</v>
      </c>
      <c r="AY216" s="16" t="s">
        <v>161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6" t="s">
        <v>81</v>
      </c>
      <c r="BK216" s="148">
        <f>ROUND(I216*H216,2)</f>
        <v>0</v>
      </c>
      <c r="BL216" s="16" t="s">
        <v>169</v>
      </c>
      <c r="BM216" s="147" t="s">
        <v>306</v>
      </c>
    </row>
    <row r="217" spans="2:65" s="1" customFormat="1" ht="24.2" customHeight="1">
      <c r="B217" s="135"/>
      <c r="C217" s="136" t="s">
        <v>307</v>
      </c>
      <c r="D217" s="136" t="s">
        <v>164</v>
      </c>
      <c r="E217" s="137" t="s">
        <v>308</v>
      </c>
      <c r="F217" s="138" t="s">
        <v>309</v>
      </c>
      <c r="G217" s="139" t="s">
        <v>256</v>
      </c>
      <c r="H217" s="140">
        <v>0.14</v>
      </c>
      <c r="I217" s="141"/>
      <c r="J217" s="142">
        <f>ROUND(I217*H217,2)</f>
        <v>0</v>
      </c>
      <c r="K217" s="138" t="s">
        <v>168</v>
      </c>
      <c r="L217" s="31"/>
      <c r="M217" s="143" t="s">
        <v>1</v>
      </c>
      <c r="N217" s="144" t="s">
        <v>42</v>
      </c>
      <c r="P217" s="145">
        <f>O217*H217</f>
        <v>0</v>
      </c>
      <c r="Q217" s="145">
        <v>0</v>
      </c>
      <c r="R217" s="145">
        <f>Q217*H217</f>
        <v>0</v>
      </c>
      <c r="S217" s="145">
        <v>1.8</v>
      </c>
      <c r="T217" s="146">
        <f>S217*H217</f>
        <v>0.25200000000000006</v>
      </c>
      <c r="AR217" s="147" t="s">
        <v>169</v>
      </c>
      <c r="AT217" s="147" t="s">
        <v>164</v>
      </c>
      <c r="AU217" s="147" t="s">
        <v>85</v>
      </c>
      <c r="AY217" s="16" t="s">
        <v>161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6" t="s">
        <v>81</v>
      </c>
      <c r="BK217" s="148">
        <f>ROUND(I217*H217,2)</f>
        <v>0</v>
      </c>
      <c r="BL217" s="16" t="s">
        <v>169</v>
      </c>
      <c r="BM217" s="147" t="s">
        <v>310</v>
      </c>
    </row>
    <row r="218" spans="2:51" s="14" customFormat="1" ht="12">
      <c r="B218" s="177"/>
      <c r="D218" s="150" t="s">
        <v>171</v>
      </c>
      <c r="E218" s="178" t="s">
        <v>1</v>
      </c>
      <c r="F218" s="179" t="s">
        <v>311</v>
      </c>
      <c r="H218" s="178" t="s">
        <v>1</v>
      </c>
      <c r="I218" s="180"/>
      <c r="L218" s="177"/>
      <c r="M218" s="181"/>
      <c r="T218" s="182"/>
      <c r="AT218" s="178" t="s">
        <v>171</v>
      </c>
      <c r="AU218" s="178" t="s">
        <v>85</v>
      </c>
      <c r="AV218" s="14" t="s">
        <v>81</v>
      </c>
      <c r="AW218" s="14" t="s">
        <v>32</v>
      </c>
      <c r="AX218" s="14" t="s">
        <v>77</v>
      </c>
      <c r="AY218" s="178" t="s">
        <v>161</v>
      </c>
    </row>
    <row r="219" spans="2:51" s="12" customFormat="1" ht="12">
      <c r="B219" s="149"/>
      <c r="D219" s="150" t="s">
        <v>171</v>
      </c>
      <c r="E219" s="151" t="s">
        <v>1</v>
      </c>
      <c r="F219" s="152" t="s">
        <v>312</v>
      </c>
      <c r="H219" s="153">
        <v>0.14</v>
      </c>
      <c r="I219" s="154"/>
      <c r="L219" s="149"/>
      <c r="M219" s="155"/>
      <c r="T219" s="156"/>
      <c r="AT219" s="151" t="s">
        <v>171</v>
      </c>
      <c r="AU219" s="151" t="s">
        <v>85</v>
      </c>
      <c r="AV219" s="12" t="s">
        <v>85</v>
      </c>
      <c r="AW219" s="12" t="s">
        <v>32</v>
      </c>
      <c r="AX219" s="12" t="s">
        <v>77</v>
      </c>
      <c r="AY219" s="151" t="s">
        <v>161</v>
      </c>
    </row>
    <row r="220" spans="2:51" s="13" customFormat="1" ht="12">
      <c r="B220" s="157"/>
      <c r="D220" s="150" t="s">
        <v>171</v>
      </c>
      <c r="E220" s="158" t="s">
        <v>1</v>
      </c>
      <c r="F220" s="159" t="s">
        <v>174</v>
      </c>
      <c r="H220" s="160">
        <v>0.14</v>
      </c>
      <c r="I220" s="161"/>
      <c r="L220" s="157"/>
      <c r="M220" s="162"/>
      <c r="T220" s="163"/>
      <c r="AT220" s="158" t="s">
        <v>171</v>
      </c>
      <c r="AU220" s="158" t="s">
        <v>85</v>
      </c>
      <c r="AV220" s="13" t="s">
        <v>169</v>
      </c>
      <c r="AW220" s="13" t="s">
        <v>32</v>
      </c>
      <c r="AX220" s="13" t="s">
        <v>81</v>
      </c>
      <c r="AY220" s="158" t="s">
        <v>161</v>
      </c>
    </row>
    <row r="221" spans="2:65" s="1" customFormat="1" ht="24.2" customHeight="1">
      <c r="B221" s="135"/>
      <c r="C221" s="136" t="s">
        <v>313</v>
      </c>
      <c r="D221" s="136" t="s">
        <v>164</v>
      </c>
      <c r="E221" s="137" t="s">
        <v>314</v>
      </c>
      <c r="F221" s="138" t="s">
        <v>315</v>
      </c>
      <c r="G221" s="139" t="s">
        <v>316</v>
      </c>
      <c r="H221" s="140">
        <v>3.9</v>
      </c>
      <c r="I221" s="141"/>
      <c r="J221" s="142">
        <f>ROUND(I221*H221,2)</f>
        <v>0</v>
      </c>
      <c r="K221" s="138" t="s">
        <v>168</v>
      </c>
      <c r="L221" s="31"/>
      <c r="M221" s="143" t="s">
        <v>1</v>
      </c>
      <c r="N221" s="144" t="s">
        <v>42</v>
      </c>
      <c r="P221" s="145">
        <f>O221*H221</f>
        <v>0</v>
      </c>
      <c r="Q221" s="145">
        <v>0</v>
      </c>
      <c r="R221" s="145">
        <f>Q221*H221</f>
        <v>0</v>
      </c>
      <c r="S221" s="145">
        <v>0.042</v>
      </c>
      <c r="T221" s="146">
        <f>S221*H221</f>
        <v>0.1638</v>
      </c>
      <c r="AR221" s="147" t="s">
        <v>169</v>
      </c>
      <c r="AT221" s="147" t="s">
        <v>164</v>
      </c>
      <c r="AU221" s="147" t="s">
        <v>85</v>
      </c>
      <c r="AY221" s="16" t="s">
        <v>161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6" t="s">
        <v>81</v>
      </c>
      <c r="BK221" s="148">
        <f>ROUND(I221*H221,2)</f>
        <v>0</v>
      </c>
      <c r="BL221" s="16" t="s">
        <v>169</v>
      </c>
      <c r="BM221" s="147" t="s">
        <v>317</v>
      </c>
    </row>
    <row r="222" spans="2:51" s="14" customFormat="1" ht="12">
      <c r="B222" s="177"/>
      <c r="D222" s="150" t="s">
        <v>171</v>
      </c>
      <c r="E222" s="178" t="s">
        <v>1</v>
      </c>
      <c r="F222" s="179" t="s">
        <v>318</v>
      </c>
      <c r="H222" s="178" t="s">
        <v>1</v>
      </c>
      <c r="I222" s="180"/>
      <c r="L222" s="177"/>
      <c r="M222" s="181"/>
      <c r="T222" s="182"/>
      <c r="AT222" s="178" t="s">
        <v>171</v>
      </c>
      <c r="AU222" s="178" t="s">
        <v>85</v>
      </c>
      <c r="AV222" s="14" t="s">
        <v>81</v>
      </c>
      <c r="AW222" s="14" t="s">
        <v>32</v>
      </c>
      <c r="AX222" s="14" t="s">
        <v>77</v>
      </c>
      <c r="AY222" s="178" t="s">
        <v>161</v>
      </c>
    </row>
    <row r="223" spans="2:51" s="12" customFormat="1" ht="12">
      <c r="B223" s="149"/>
      <c r="D223" s="150" t="s">
        <v>171</v>
      </c>
      <c r="E223" s="151" t="s">
        <v>1</v>
      </c>
      <c r="F223" s="152" t="s">
        <v>319</v>
      </c>
      <c r="H223" s="153">
        <v>1.2</v>
      </c>
      <c r="I223" s="154"/>
      <c r="L223" s="149"/>
      <c r="M223" s="155"/>
      <c r="T223" s="156"/>
      <c r="AT223" s="151" t="s">
        <v>171</v>
      </c>
      <c r="AU223" s="151" t="s">
        <v>85</v>
      </c>
      <c r="AV223" s="12" t="s">
        <v>85</v>
      </c>
      <c r="AW223" s="12" t="s">
        <v>32</v>
      </c>
      <c r="AX223" s="12" t="s">
        <v>77</v>
      </c>
      <c r="AY223" s="151" t="s">
        <v>161</v>
      </c>
    </row>
    <row r="224" spans="2:51" s="12" customFormat="1" ht="12">
      <c r="B224" s="149"/>
      <c r="D224" s="150" t="s">
        <v>171</v>
      </c>
      <c r="E224" s="151" t="s">
        <v>1</v>
      </c>
      <c r="F224" s="152" t="s">
        <v>320</v>
      </c>
      <c r="H224" s="153">
        <v>2.7</v>
      </c>
      <c r="I224" s="154"/>
      <c r="L224" s="149"/>
      <c r="M224" s="155"/>
      <c r="T224" s="156"/>
      <c r="AT224" s="151" t="s">
        <v>171</v>
      </c>
      <c r="AU224" s="151" t="s">
        <v>85</v>
      </c>
      <c r="AV224" s="12" t="s">
        <v>85</v>
      </c>
      <c r="AW224" s="12" t="s">
        <v>32</v>
      </c>
      <c r="AX224" s="12" t="s">
        <v>77</v>
      </c>
      <c r="AY224" s="151" t="s">
        <v>161</v>
      </c>
    </row>
    <row r="225" spans="2:51" s="13" customFormat="1" ht="12">
      <c r="B225" s="157"/>
      <c r="D225" s="150" t="s">
        <v>171</v>
      </c>
      <c r="E225" s="158" t="s">
        <v>1</v>
      </c>
      <c r="F225" s="159" t="s">
        <v>174</v>
      </c>
      <c r="H225" s="160">
        <v>3.9</v>
      </c>
      <c r="I225" s="161"/>
      <c r="L225" s="157"/>
      <c r="M225" s="162"/>
      <c r="T225" s="163"/>
      <c r="AT225" s="158" t="s">
        <v>171</v>
      </c>
      <c r="AU225" s="158" t="s">
        <v>85</v>
      </c>
      <c r="AV225" s="13" t="s">
        <v>169</v>
      </c>
      <c r="AW225" s="13" t="s">
        <v>32</v>
      </c>
      <c r="AX225" s="13" t="s">
        <v>81</v>
      </c>
      <c r="AY225" s="158" t="s">
        <v>161</v>
      </c>
    </row>
    <row r="226" spans="2:63" s="11" customFormat="1" ht="22.9" customHeight="1">
      <c r="B226" s="123"/>
      <c r="D226" s="124" t="s">
        <v>76</v>
      </c>
      <c r="E226" s="133" t="s">
        <v>321</v>
      </c>
      <c r="F226" s="133" t="s">
        <v>322</v>
      </c>
      <c r="I226" s="126"/>
      <c r="J226" s="134">
        <f>BK226</f>
        <v>0</v>
      </c>
      <c r="L226" s="123"/>
      <c r="M226" s="128"/>
      <c r="P226" s="129">
        <f>SUM(P227:P232)</f>
        <v>0</v>
      </c>
      <c r="R226" s="129">
        <f>SUM(R227:R232)</f>
        <v>0</v>
      </c>
      <c r="T226" s="130">
        <f>SUM(T227:T232)</f>
        <v>0</v>
      </c>
      <c r="AR226" s="124" t="s">
        <v>81</v>
      </c>
      <c r="AT226" s="131" t="s">
        <v>76</v>
      </c>
      <c r="AU226" s="131" t="s">
        <v>81</v>
      </c>
      <c r="AY226" s="124" t="s">
        <v>161</v>
      </c>
      <c r="BK226" s="132">
        <f>SUM(BK227:BK232)</f>
        <v>0</v>
      </c>
    </row>
    <row r="227" spans="2:65" s="1" customFormat="1" ht="24.2" customHeight="1">
      <c r="B227" s="135"/>
      <c r="C227" s="136" t="s">
        <v>323</v>
      </c>
      <c r="D227" s="136" t="s">
        <v>164</v>
      </c>
      <c r="E227" s="137" t="s">
        <v>324</v>
      </c>
      <c r="F227" s="138" t="s">
        <v>325</v>
      </c>
      <c r="G227" s="139" t="s">
        <v>167</v>
      </c>
      <c r="H227" s="140">
        <v>15.461</v>
      </c>
      <c r="I227" s="141"/>
      <c r="J227" s="142">
        <f>ROUND(I227*H227,2)</f>
        <v>0</v>
      </c>
      <c r="K227" s="138" t="s">
        <v>168</v>
      </c>
      <c r="L227" s="31"/>
      <c r="M227" s="143" t="s">
        <v>1</v>
      </c>
      <c r="N227" s="144" t="s">
        <v>42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169</v>
      </c>
      <c r="AT227" s="147" t="s">
        <v>164</v>
      </c>
      <c r="AU227" s="147" t="s">
        <v>85</v>
      </c>
      <c r="AY227" s="16" t="s">
        <v>161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6" t="s">
        <v>81</v>
      </c>
      <c r="BK227" s="148">
        <f>ROUND(I227*H227,2)</f>
        <v>0</v>
      </c>
      <c r="BL227" s="16" t="s">
        <v>169</v>
      </c>
      <c r="BM227" s="147" t="s">
        <v>326</v>
      </c>
    </row>
    <row r="228" spans="2:65" s="1" customFormat="1" ht="24.2" customHeight="1">
      <c r="B228" s="135"/>
      <c r="C228" s="136" t="s">
        <v>327</v>
      </c>
      <c r="D228" s="136" t="s">
        <v>164</v>
      </c>
      <c r="E228" s="137" t="s">
        <v>328</v>
      </c>
      <c r="F228" s="138" t="s">
        <v>329</v>
      </c>
      <c r="G228" s="139" t="s">
        <v>167</v>
      </c>
      <c r="H228" s="140">
        <v>463.83</v>
      </c>
      <c r="I228" s="141"/>
      <c r="J228" s="142">
        <f>ROUND(I228*H228,2)</f>
        <v>0</v>
      </c>
      <c r="K228" s="138" t="s">
        <v>168</v>
      </c>
      <c r="L228" s="31"/>
      <c r="M228" s="143" t="s">
        <v>1</v>
      </c>
      <c r="N228" s="144" t="s">
        <v>42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169</v>
      </c>
      <c r="AT228" s="147" t="s">
        <v>164</v>
      </c>
      <c r="AU228" s="147" t="s">
        <v>85</v>
      </c>
      <c r="AY228" s="16" t="s">
        <v>161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6" t="s">
        <v>81</v>
      </c>
      <c r="BK228" s="148">
        <f>ROUND(I228*H228,2)</f>
        <v>0</v>
      </c>
      <c r="BL228" s="16" t="s">
        <v>169</v>
      </c>
      <c r="BM228" s="147" t="s">
        <v>330</v>
      </c>
    </row>
    <row r="229" spans="2:51" s="12" customFormat="1" ht="12">
      <c r="B229" s="149"/>
      <c r="D229" s="150" t="s">
        <v>171</v>
      </c>
      <c r="F229" s="152" t="s">
        <v>331</v>
      </c>
      <c r="H229" s="153">
        <v>463.83</v>
      </c>
      <c r="I229" s="154"/>
      <c r="L229" s="149"/>
      <c r="M229" s="155"/>
      <c r="T229" s="156"/>
      <c r="AT229" s="151" t="s">
        <v>171</v>
      </c>
      <c r="AU229" s="151" t="s">
        <v>85</v>
      </c>
      <c r="AV229" s="12" t="s">
        <v>85</v>
      </c>
      <c r="AW229" s="12" t="s">
        <v>3</v>
      </c>
      <c r="AX229" s="12" t="s">
        <v>81</v>
      </c>
      <c r="AY229" s="151" t="s">
        <v>161</v>
      </c>
    </row>
    <row r="230" spans="2:65" s="1" customFormat="1" ht="33" customHeight="1">
      <c r="B230" s="135"/>
      <c r="C230" s="136" t="s">
        <v>332</v>
      </c>
      <c r="D230" s="136" t="s">
        <v>164</v>
      </c>
      <c r="E230" s="137" t="s">
        <v>333</v>
      </c>
      <c r="F230" s="138" t="s">
        <v>334</v>
      </c>
      <c r="G230" s="139" t="s">
        <v>167</v>
      </c>
      <c r="H230" s="140">
        <v>15.461</v>
      </c>
      <c r="I230" s="141"/>
      <c r="J230" s="142">
        <f>ROUND(I230*H230,2)</f>
        <v>0</v>
      </c>
      <c r="K230" s="138" t="s">
        <v>168</v>
      </c>
      <c r="L230" s="31"/>
      <c r="M230" s="143" t="s">
        <v>1</v>
      </c>
      <c r="N230" s="144" t="s">
        <v>42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169</v>
      </c>
      <c r="AT230" s="147" t="s">
        <v>164</v>
      </c>
      <c r="AU230" s="147" t="s">
        <v>85</v>
      </c>
      <c r="AY230" s="16" t="s">
        <v>161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6" t="s">
        <v>81</v>
      </c>
      <c r="BK230" s="148">
        <f>ROUND(I230*H230,2)</f>
        <v>0</v>
      </c>
      <c r="BL230" s="16" t="s">
        <v>169</v>
      </c>
      <c r="BM230" s="147" t="s">
        <v>335</v>
      </c>
    </row>
    <row r="231" spans="2:65" s="1" customFormat="1" ht="33" customHeight="1">
      <c r="B231" s="135"/>
      <c r="C231" s="136" t="s">
        <v>336</v>
      </c>
      <c r="D231" s="136" t="s">
        <v>164</v>
      </c>
      <c r="E231" s="137" t="s">
        <v>337</v>
      </c>
      <c r="F231" s="138" t="s">
        <v>338</v>
      </c>
      <c r="G231" s="139" t="s">
        <v>167</v>
      </c>
      <c r="H231" s="140">
        <v>15.461</v>
      </c>
      <c r="I231" s="141"/>
      <c r="J231" s="142">
        <f>ROUND(I231*H231,2)</f>
        <v>0</v>
      </c>
      <c r="K231" s="138" t="s">
        <v>168</v>
      </c>
      <c r="L231" s="31"/>
      <c r="M231" s="143" t="s">
        <v>1</v>
      </c>
      <c r="N231" s="144" t="s">
        <v>42</v>
      </c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169</v>
      </c>
      <c r="AT231" s="147" t="s">
        <v>164</v>
      </c>
      <c r="AU231" s="147" t="s">
        <v>85</v>
      </c>
      <c r="AY231" s="16" t="s">
        <v>161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6" t="s">
        <v>81</v>
      </c>
      <c r="BK231" s="148">
        <f>ROUND(I231*H231,2)</f>
        <v>0</v>
      </c>
      <c r="BL231" s="16" t="s">
        <v>169</v>
      </c>
      <c r="BM231" s="147" t="s">
        <v>339</v>
      </c>
    </row>
    <row r="232" spans="2:65" s="1" customFormat="1" ht="33" customHeight="1">
      <c r="B232" s="135"/>
      <c r="C232" s="136" t="s">
        <v>340</v>
      </c>
      <c r="D232" s="136" t="s">
        <v>164</v>
      </c>
      <c r="E232" s="137" t="s">
        <v>341</v>
      </c>
      <c r="F232" s="138" t="s">
        <v>342</v>
      </c>
      <c r="G232" s="139" t="s">
        <v>167</v>
      </c>
      <c r="H232" s="140">
        <v>0.3</v>
      </c>
      <c r="I232" s="141"/>
      <c r="J232" s="142">
        <f>ROUND(I232*H232,2)</f>
        <v>0</v>
      </c>
      <c r="K232" s="138" t="s">
        <v>168</v>
      </c>
      <c r="L232" s="31"/>
      <c r="M232" s="143" t="s">
        <v>1</v>
      </c>
      <c r="N232" s="144" t="s">
        <v>42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169</v>
      </c>
      <c r="AT232" s="147" t="s">
        <v>164</v>
      </c>
      <c r="AU232" s="147" t="s">
        <v>85</v>
      </c>
      <c r="AY232" s="16" t="s">
        <v>161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6" t="s">
        <v>81</v>
      </c>
      <c r="BK232" s="148">
        <f>ROUND(I232*H232,2)</f>
        <v>0</v>
      </c>
      <c r="BL232" s="16" t="s">
        <v>169</v>
      </c>
      <c r="BM232" s="147" t="s">
        <v>343</v>
      </c>
    </row>
    <row r="233" spans="2:63" s="11" customFormat="1" ht="22.9" customHeight="1">
      <c r="B233" s="123"/>
      <c r="D233" s="124" t="s">
        <v>76</v>
      </c>
      <c r="E233" s="133" t="s">
        <v>344</v>
      </c>
      <c r="F233" s="133" t="s">
        <v>345</v>
      </c>
      <c r="I233" s="126"/>
      <c r="J233" s="134">
        <f>BK233</f>
        <v>0</v>
      </c>
      <c r="L233" s="123"/>
      <c r="M233" s="128"/>
      <c r="P233" s="129">
        <f>SUM(P234:P236)</f>
        <v>0</v>
      </c>
      <c r="R233" s="129">
        <f>SUM(R234:R236)</f>
        <v>0</v>
      </c>
      <c r="T233" s="130">
        <f>SUM(T234:T236)</f>
        <v>0</v>
      </c>
      <c r="AR233" s="124" t="s">
        <v>81</v>
      </c>
      <c r="AT233" s="131" t="s">
        <v>76</v>
      </c>
      <c r="AU233" s="131" t="s">
        <v>81</v>
      </c>
      <c r="AY233" s="124" t="s">
        <v>161</v>
      </c>
      <c r="BK233" s="132">
        <f>SUM(BK234:BK236)</f>
        <v>0</v>
      </c>
    </row>
    <row r="234" spans="2:65" s="1" customFormat="1" ht="24.2" customHeight="1">
      <c r="B234" s="135"/>
      <c r="C234" s="136" t="s">
        <v>346</v>
      </c>
      <c r="D234" s="136" t="s">
        <v>164</v>
      </c>
      <c r="E234" s="137" t="s">
        <v>347</v>
      </c>
      <c r="F234" s="138" t="s">
        <v>348</v>
      </c>
      <c r="G234" s="139" t="s">
        <v>167</v>
      </c>
      <c r="H234" s="140">
        <v>6.8</v>
      </c>
      <c r="I234" s="141"/>
      <c r="J234" s="142">
        <f>ROUND(I234*H234,2)</f>
        <v>0</v>
      </c>
      <c r="K234" s="138" t="s">
        <v>168</v>
      </c>
      <c r="L234" s="31"/>
      <c r="M234" s="143" t="s">
        <v>1</v>
      </c>
      <c r="N234" s="144" t="s">
        <v>42</v>
      </c>
      <c r="P234" s="145">
        <f>O234*H234</f>
        <v>0</v>
      </c>
      <c r="Q234" s="145">
        <v>0</v>
      </c>
      <c r="R234" s="145">
        <f>Q234*H234</f>
        <v>0</v>
      </c>
      <c r="S234" s="145">
        <v>0</v>
      </c>
      <c r="T234" s="146">
        <f>S234*H234</f>
        <v>0</v>
      </c>
      <c r="AR234" s="147" t="s">
        <v>169</v>
      </c>
      <c r="AT234" s="147" t="s">
        <v>164</v>
      </c>
      <c r="AU234" s="147" t="s">
        <v>85</v>
      </c>
      <c r="AY234" s="16" t="s">
        <v>161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6" t="s">
        <v>81</v>
      </c>
      <c r="BK234" s="148">
        <f>ROUND(I234*H234,2)</f>
        <v>0</v>
      </c>
      <c r="BL234" s="16" t="s">
        <v>169</v>
      </c>
      <c r="BM234" s="147" t="s">
        <v>349</v>
      </c>
    </row>
    <row r="235" spans="2:65" s="1" customFormat="1" ht="24.2" customHeight="1">
      <c r="B235" s="135"/>
      <c r="C235" s="136" t="s">
        <v>350</v>
      </c>
      <c r="D235" s="136" t="s">
        <v>164</v>
      </c>
      <c r="E235" s="137" t="s">
        <v>351</v>
      </c>
      <c r="F235" s="138" t="s">
        <v>352</v>
      </c>
      <c r="G235" s="139" t="s">
        <v>167</v>
      </c>
      <c r="H235" s="140">
        <v>13.6</v>
      </c>
      <c r="I235" s="141"/>
      <c r="J235" s="142">
        <f>ROUND(I235*H235,2)</f>
        <v>0</v>
      </c>
      <c r="K235" s="138" t="s">
        <v>168</v>
      </c>
      <c r="L235" s="31"/>
      <c r="M235" s="143" t="s">
        <v>1</v>
      </c>
      <c r="N235" s="144" t="s">
        <v>42</v>
      </c>
      <c r="P235" s="145">
        <f>O235*H235</f>
        <v>0</v>
      </c>
      <c r="Q235" s="145">
        <v>0</v>
      </c>
      <c r="R235" s="145">
        <f>Q235*H235</f>
        <v>0</v>
      </c>
      <c r="S235" s="145">
        <v>0</v>
      </c>
      <c r="T235" s="146">
        <f>S235*H235</f>
        <v>0</v>
      </c>
      <c r="AR235" s="147" t="s">
        <v>169</v>
      </c>
      <c r="AT235" s="147" t="s">
        <v>164</v>
      </c>
      <c r="AU235" s="147" t="s">
        <v>85</v>
      </c>
      <c r="AY235" s="16" t="s">
        <v>161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6" t="s">
        <v>81</v>
      </c>
      <c r="BK235" s="148">
        <f>ROUND(I235*H235,2)</f>
        <v>0</v>
      </c>
      <c r="BL235" s="16" t="s">
        <v>169</v>
      </c>
      <c r="BM235" s="147" t="s">
        <v>353</v>
      </c>
    </row>
    <row r="236" spans="2:51" s="12" customFormat="1" ht="12">
      <c r="B236" s="149"/>
      <c r="D236" s="150" t="s">
        <v>171</v>
      </c>
      <c r="F236" s="152" t="s">
        <v>354</v>
      </c>
      <c r="H236" s="153">
        <v>13.6</v>
      </c>
      <c r="I236" s="154"/>
      <c r="L236" s="149"/>
      <c r="M236" s="155"/>
      <c r="T236" s="156"/>
      <c r="AT236" s="151" t="s">
        <v>171</v>
      </c>
      <c r="AU236" s="151" t="s">
        <v>85</v>
      </c>
      <c r="AV236" s="12" t="s">
        <v>85</v>
      </c>
      <c r="AW236" s="12" t="s">
        <v>3</v>
      </c>
      <c r="AX236" s="12" t="s">
        <v>81</v>
      </c>
      <c r="AY236" s="151" t="s">
        <v>161</v>
      </c>
    </row>
    <row r="237" spans="2:63" s="11" customFormat="1" ht="25.9" customHeight="1">
      <c r="B237" s="123"/>
      <c r="D237" s="124" t="s">
        <v>76</v>
      </c>
      <c r="E237" s="125" t="s">
        <v>355</v>
      </c>
      <c r="F237" s="125" t="s">
        <v>356</v>
      </c>
      <c r="I237" s="126"/>
      <c r="J237" s="127">
        <f>BK237</f>
        <v>0</v>
      </c>
      <c r="L237" s="123"/>
      <c r="M237" s="128"/>
      <c r="P237" s="129">
        <f>P238+P247+P293+P303+P306+P362+P403+P407+P419+P431+P448+P470+P481</f>
        <v>0</v>
      </c>
      <c r="R237" s="129">
        <f>R238+R247+R293+R303+R306+R362+R403+R407+R419+R431+R448+R470+R481</f>
        <v>4.6746475</v>
      </c>
      <c r="T237" s="130">
        <f>T238+T247+T293+T303+T306+T362+T403+T407+T419+T431+T448+T470+T481</f>
        <v>2.535075</v>
      </c>
      <c r="AR237" s="124" t="s">
        <v>85</v>
      </c>
      <c r="AT237" s="131" t="s">
        <v>76</v>
      </c>
      <c r="AU237" s="131" t="s">
        <v>77</v>
      </c>
      <c r="AY237" s="124" t="s">
        <v>161</v>
      </c>
      <c r="BK237" s="132">
        <f>BK238+BK247+BK293+BK303+BK306+BK362+BK403+BK407+BK419+BK431+BK448+BK470+BK481</f>
        <v>0</v>
      </c>
    </row>
    <row r="238" spans="2:63" s="11" customFormat="1" ht="22.9" customHeight="1">
      <c r="B238" s="123"/>
      <c r="D238" s="124" t="s">
        <v>76</v>
      </c>
      <c r="E238" s="133" t="s">
        <v>357</v>
      </c>
      <c r="F238" s="133" t="s">
        <v>358</v>
      </c>
      <c r="I238" s="126"/>
      <c r="J238" s="134">
        <f>BK238</f>
        <v>0</v>
      </c>
      <c r="L238" s="123"/>
      <c r="M238" s="128"/>
      <c r="P238" s="129">
        <f>SUM(P239:P246)</f>
        <v>0</v>
      </c>
      <c r="R238" s="129">
        <f>SUM(R239:R246)</f>
        <v>0.06606</v>
      </c>
      <c r="T238" s="130">
        <f>SUM(T239:T246)</f>
        <v>0</v>
      </c>
      <c r="AR238" s="124" t="s">
        <v>85</v>
      </c>
      <c r="AT238" s="131" t="s">
        <v>76</v>
      </c>
      <c r="AU238" s="131" t="s">
        <v>81</v>
      </c>
      <c r="AY238" s="124" t="s">
        <v>161</v>
      </c>
      <c r="BK238" s="132">
        <f>SUM(BK239:BK246)</f>
        <v>0</v>
      </c>
    </row>
    <row r="239" spans="2:65" s="1" customFormat="1" ht="16.5" customHeight="1">
      <c r="B239" s="135"/>
      <c r="C239" s="136" t="s">
        <v>359</v>
      </c>
      <c r="D239" s="136" t="s">
        <v>164</v>
      </c>
      <c r="E239" s="137" t="s">
        <v>360</v>
      </c>
      <c r="F239" s="138" t="s">
        <v>361</v>
      </c>
      <c r="G239" s="139" t="s">
        <v>316</v>
      </c>
      <c r="H239" s="140">
        <v>11</v>
      </c>
      <c r="I239" s="141"/>
      <c r="J239" s="142">
        <f>ROUND(I239*H239,2)</f>
        <v>0</v>
      </c>
      <c r="K239" s="138" t="s">
        <v>168</v>
      </c>
      <c r="L239" s="31"/>
      <c r="M239" s="143" t="s">
        <v>1</v>
      </c>
      <c r="N239" s="144" t="s">
        <v>42</v>
      </c>
      <c r="P239" s="145">
        <f>O239*H239</f>
        <v>0</v>
      </c>
      <c r="Q239" s="145">
        <v>0.00041</v>
      </c>
      <c r="R239" s="145">
        <f>Q239*H239</f>
        <v>0.00451</v>
      </c>
      <c r="S239" s="145">
        <v>0</v>
      </c>
      <c r="T239" s="146">
        <f>S239*H239</f>
        <v>0</v>
      </c>
      <c r="AR239" s="147" t="s">
        <v>238</v>
      </c>
      <c r="AT239" s="147" t="s">
        <v>164</v>
      </c>
      <c r="AU239" s="147" t="s">
        <v>85</v>
      </c>
      <c r="AY239" s="16" t="s">
        <v>161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6" t="s">
        <v>81</v>
      </c>
      <c r="BK239" s="148">
        <f>ROUND(I239*H239,2)</f>
        <v>0</v>
      </c>
      <c r="BL239" s="16" t="s">
        <v>238</v>
      </c>
      <c r="BM239" s="147" t="s">
        <v>362</v>
      </c>
    </row>
    <row r="240" spans="2:65" s="1" customFormat="1" ht="16.5" customHeight="1">
      <c r="B240" s="135"/>
      <c r="C240" s="136" t="s">
        <v>363</v>
      </c>
      <c r="D240" s="136" t="s">
        <v>164</v>
      </c>
      <c r="E240" s="137" t="s">
        <v>364</v>
      </c>
      <c r="F240" s="138" t="s">
        <v>365</v>
      </c>
      <c r="G240" s="139" t="s">
        <v>316</v>
      </c>
      <c r="H240" s="140">
        <v>14</v>
      </c>
      <c r="I240" s="141"/>
      <c r="J240" s="142">
        <f>ROUND(I240*H240,2)</f>
        <v>0</v>
      </c>
      <c r="K240" s="138" t="s">
        <v>168</v>
      </c>
      <c r="L240" s="31"/>
      <c r="M240" s="143" t="s">
        <v>1</v>
      </c>
      <c r="N240" s="144" t="s">
        <v>42</v>
      </c>
      <c r="P240" s="145">
        <f>O240*H240</f>
        <v>0</v>
      </c>
      <c r="Q240" s="145">
        <v>0.00048</v>
      </c>
      <c r="R240" s="145">
        <f>Q240*H240</f>
        <v>0.00672</v>
      </c>
      <c r="S240" s="145">
        <v>0</v>
      </c>
      <c r="T240" s="146">
        <f>S240*H240</f>
        <v>0</v>
      </c>
      <c r="AR240" s="147" t="s">
        <v>238</v>
      </c>
      <c r="AT240" s="147" t="s">
        <v>164</v>
      </c>
      <c r="AU240" s="147" t="s">
        <v>85</v>
      </c>
      <c r="AY240" s="16" t="s">
        <v>161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6" t="s">
        <v>81</v>
      </c>
      <c r="BK240" s="148">
        <f>ROUND(I240*H240,2)</f>
        <v>0</v>
      </c>
      <c r="BL240" s="16" t="s">
        <v>238</v>
      </c>
      <c r="BM240" s="147" t="s">
        <v>366</v>
      </c>
    </row>
    <row r="241" spans="2:65" s="1" customFormat="1" ht="16.5" customHeight="1">
      <c r="B241" s="135"/>
      <c r="C241" s="136" t="s">
        <v>367</v>
      </c>
      <c r="D241" s="136" t="s">
        <v>164</v>
      </c>
      <c r="E241" s="137" t="s">
        <v>368</v>
      </c>
      <c r="F241" s="138" t="s">
        <v>369</v>
      </c>
      <c r="G241" s="139" t="s">
        <v>316</v>
      </c>
      <c r="H241" s="140">
        <v>7</v>
      </c>
      <c r="I241" s="141"/>
      <c r="J241" s="142">
        <f>ROUND(I241*H241,2)</f>
        <v>0</v>
      </c>
      <c r="K241" s="138" t="s">
        <v>168</v>
      </c>
      <c r="L241" s="31"/>
      <c r="M241" s="143" t="s">
        <v>1</v>
      </c>
      <c r="N241" s="144" t="s">
        <v>42</v>
      </c>
      <c r="P241" s="145">
        <f>O241*H241</f>
        <v>0</v>
      </c>
      <c r="Q241" s="145">
        <v>0.0007100000000000001</v>
      </c>
      <c r="R241" s="145">
        <f>Q241*H241</f>
        <v>0.0049700000000000005</v>
      </c>
      <c r="S241" s="145">
        <v>0</v>
      </c>
      <c r="T241" s="146">
        <f>S241*H241</f>
        <v>0</v>
      </c>
      <c r="AR241" s="147" t="s">
        <v>238</v>
      </c>
      <c r="AT241" s="147" t="s">
        <v>164</v>
      </c>
      <c r="AU241" s="147" t="s">
        <v>85</v>
      </c>
      <c r="AY241" s="16" t="s">
        <v>161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6" t="s">
        <v>81</v>
      </c>
      <c r="BK241" s="148">
        <f>ROUND(I241*H241,2)</f>
        <v>0</v>
      </c>
      <c r="BL241" s="16" t="s">
        <v>238</v>
      </c>
      <c r="BM241" s="147" t="s">
        <v>370</v>
      </c>
    </row>
    <row r="242" spans="2:65" s="1" customFormat="1" ht="16.5" customHeight="1">
      <c r="B242" s="135"/>
      <c r="C242" s="136" t="s">
        <v>371</v>
      </c>
      <c r="D242" s="136" t="s">
        <v>164</v>
      </c>
      <c r="E242" s="137" t="s">
        <v>372</v>
      </c>
      <c r="F242" s="138" t="s">
        <v>373</v>
      </c>
      <c r="G242" s="139" t="s">
        <v>316</v>
      </c>
      <c r="H242" s="140">
        <v>22</v>
      </c>
      <c r="I242" s="141"/>
      <c r="J242" s="142">
        <f>ROUND(I242*H242,2)</f>
        <v>0</v>
      </c>
      <c r="K242" s="138" t="s">
        <v>168</v>
      </c>
      <c r="L242" s="31"/>
      <c r="M242" s="143" t="s">
        <v>1</v>
      </c>
      <c r="N242" s="144" t="s">
        <v>42</v>
      </c>
      <c r="P242" s="145">
        <f>O242*H242</f>
        <v>0</v>
      </c>
      <c r="Q242" s="145">
        <v>0.00224</v>
      </c>
      <c r="R242" s="145">
        <f>Q242*H242</f>
        <v>0.04928</v>
      </c>
      <c r="S242" s="145">
        <v>0</v>
      </c>
      <c r="T242" s="146">
        <f>S242*H242</f>
        <v>0</v>
      </c>
      <c r="AR242" s="147" t="s">
        <v>238</v>
      </c>
      <c r="AT242" s="147" t="s">
        <v>164</v>
      </c>
      <c r="AU242" s="147" t="s">
        <v>85</v>
      </c>
      <c r="AY242" s="16" t="s">
        <v>161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6" t="s">
        <v>81</v>
      </c>
      <c r="BK242" s="148">
        <f>ROUND(I242*H242,2)</f>
        <v>0</v>
      </c>
      <c r="BL242" s="16" t="s">
        <v>238</v>
      </c>
      <c r="BM242" s="147" t="s">
        <v>374</v>
      </c>
    </row>
    <row r="243" spans="2:65" s="1" customFormat="1" ht="16.5" customHeight="1">
      <c r="B243" s="135"/>
      <c r="C243" s="136" t="s">
        <v>375</v>
      </c>
      <c r="D243" s="136" t="s">
        <v>164</v>
      </c>
      <c r="E243" s="137" t="s">
        <v>376</v>
      </c>
      <c r="F243" s="138" t="s">
        <v>377</v>
      </c>
      <c r="G243" s="139" t="s">
        <v>378</v>
      </c>
      <c r="H243" s="140">
        <v>2</v>
      </c>
      <c r="I243" s="141"/>
      <c r="J243" s="142">
        <f>ROUND(I243*H243,2)</f>
        <v>0</v>
      </c>
      <c r="K243" s="138" t="s">
        <v>168</v>
      </c>
      <c r="L243" s="31"/>
      <c r="M243" s="143" t="s">
        <v>1</v>
      </c>
      <c r="N243" s="144" t="s">
        <v>42</v>
      </c>
      <c r="P243" s="145">
        <f>O243*H243</f>
        <v>0</v>
      </c>
      <c r="Q243" s="145">
        <v>0.00029</v>
      </c>
      <c r="R243" s="145">
        <f>Q243*H243</f>
        <v>0.00058</v>
      </c>
      <c r="S243" s="145">
        <v>0</v>
      </c>
      <c r="T243" s="146">
        <f>S243*H243</f>
        <v>0</v>
      </c>
      <c r="AR243" s="147" t="s">
        <v>238</v>
      </c>
      <c r="AT243" s="147" t="s">
        <v>164</v>
      </c>
      <c r="AU243" s="147" t="s">
        <v>85</v>
      </c>
      <c r="AY243" s="16" t="s">
        <v>161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6" t="s">
        <v>81</v>
      </c>
      <c r="BK243" s="148">
        <f>ROUND(I243*H243,2)</f>
        <v>0</v>
      </c>
      <c r="BL243" s="16" t="s">
        <v>238</v>
      </c>
      <c r="BM243" s="147" t="s">
        <v>379</v>
      </c>
    </row>
    <row r="244" spans="2:65" s="1" customFormat="1" ht="21.75" customHeight="1">
      <c r="B244" s="135"/>
      <c r="C244" s="136" t="s">
        <v>237</v>
      </c>
      <c r="D244" s="136" t="s">
        <v>164</v>
      </c>
      <c r="E244" s="137" t="s">
        <v>380</v>
      </c>
      <c r="F244" s="138" t="s">
        <v>381</v>
      </c>
      <c r="G244" s="139" t="s">
        <v>316</v>
      </c>
      <c r="H244" s="140">
        <v>54</v>
      </c>
      <c r="I244" s="141"/>
      <c r="J244" s="142">
        <f>ROUND(I244*H244,2)</f>
        <v>0</v>
      </c>
      <c r="K244" s="138" t="s">
        <v>168</v>
      </c>
      <c r="L244" s="31"/>
      <c r="M244" s="143" t="s">
        <v>1</v>
      </c>
      <c r="N244" s="144" t="s">
        <v>42</v>
      </c>
      <c r="P244" s="145">
        <f>O244*H244</f>
        <v>0</v>
      </c>
      <c r="Q244" s="145">
        <v>0</v>
      </c>
      <c r="R244" s="145">
        <f>Q244*H244</f>
        <v>0</v>
      </c>
      <c r="S244" s="145">
        <v>0</v>
      </c>
      <c r="T244" s="146">
        <f>S244*H244</f>
        <v>0</v>
      </c>
      <c r="AR244" s="147" t="s">
        <v>238</v>
      </c>
      <c r="AT244" s="147" t="s">
        <v>164</v>
      </c>
      <c r="AU244" s="147" t="s">
        <v>85</v>
      </c>
      <c r="AY244" s="16" t="s">
        <v>161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6" t="s">
        <v>81</v>
      </c>
      <c r="BK244" s="148">
        <f>ROUND(I244*H244,2)</f>
        <v>0</v>
      </c>
      <c r="BL244" s="16" t="s">
        <v>238</v>
      </c>
      <c r="BM244" s="147" t="s">
        <v>382</v>
      </c>
    </row>
    <row r="245" spans="2:65" s="1" customFormat="1" ht="24.2" customHeight="1">
      <c r="B245" s="135"/>
      <c r="C245" s="136" t="s">
        <v>383</v>
      </c>
      <c r="D245" s="136" t="s">
        <v>164</v>
      </c>
      <c r="E245" s="137" t="s">
        <v>384</v>
      </c>
      <c r="F245" s="138" t="s">
        <v>385</v>
      </c>
      <c r="G245" s="139" t="s">
        <v>167</v>
      </c>
      <c r="H245" s="140">
        <v>0.066</v>
      </c>
      <c r="I245" s="141"/>
      <c r="J245" s="142">
        <f>ROUND(I245*H245,2)</f>
        <v>0</v>
      </c>
      <c r="K245" s="138" t="s">
        <v>168</v>
      </c>
      <c r="L245" s="31"/>
      <c r="M245" s="143" t="s">
        <v>1</v>
      </c>
      <c r="N245" s="144" t="s">
        <v>42</v>
      </c>
      <c r="P245" s="145">
        <f>O245*H245</f>
        <v>0</v>
      </c>
      <c r="Q245" s="145">
        <v>0</v>
      </c>
      <c r="R245" s="145">
        <f>Q245*H245</f>
        <v>0</v>
      </c>
      <c r="S245" s="145">
        <v>0</v>
      </c>
      <c r="T245" s="146">
        <f>S245*H245</f>
        <v>0</v>
      </c>
      <c r="AR245" s="147" t="s">
        <v>238</v>
      </c>
      <c r="AT245" s="147" t="s">
        <v>164</v>
      </c>
      <c r="AU245" s="147" t="s">
        <v>85</v>
      </c>
      <c r="AY245" s="16" t="s">
        <v>161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6" t="s">
        <v>81</v>
      </c>
      <c r="BK245" s="148">
        <f>ROUND(I245*H245,2)</f>
        <v>0</v>
      </c>
      <c r="BL245" s="16" t="s">
        <v>238</v>
      </c>
      <c r="BM245" s="147" t="s">
        <v>386</v>
      </c>
    </row>
    <row r="246" spans="2:65" s="1" customFormat="1" ht="33" customHeight="1">
      <c r="B246" s="135"/>
      <c r="C246" s="136" t="s">
        <v>387</v>
      </c>
      <c r="D246" s="136" t="s">
        <v>164</v>
      </c>
      <c r="E246" s="137" t="s">
        <v>388</v>
      </c>
      <c r="F246" s="138" t="s">
        <v>389</v>
      </c>
      <c r="G246" s="139" t="s">
        <v>167</v>
      </c>
      <c r="H246" s="140">
        <v>0.066</v>
      </c>
      <c r="I246" s="141"/>
      <c r="J246" s="142">
        <f>ROUND(I246*H246,2)</f>
        <v>0</v>
      </c>
      <c r="K246" s="138" t="s">
        <v>168</v>
      </c>
      <c r="L246" s="31"/>
      <c r="M246" s="143" t="s">
        <v>1</v>
      </c>
      <c r="N246" s="144" t="s">
        <v>42</v>
      </c>
      <c r="P246" s="145">
        <f>O246*H246</f>
        <v>0</v>
      </c>
      <c r="Q246" s="145">
        <v>0</v>
      </c>
      <c r="R246" s="145">
        <f>Q246*H246</f>
        <v>0</v>
      </c>
      <c r="S246" s="145">
        <v>0</v>
      </c>
      <c r="T246" s="146">
        <f>S246*H246</f>
        <v>0</v>
      </c>
      <c r="AR246" s="147" t="s">
        <v>238</v>
      </c>
      <c r="AT246" s="147" t="s">
        <v>164</v>
      </c>
      <c r="AU246" s="147" t="s">
        <v>85</v>
      </c>
      <c r="AY246" s="16" t="s">
        <v>161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6" t="s">
        <v>81</v>
      </c>
      <c r="BK246" s="148">
        <f>ROUND(I246*H246,2)</f>
        <v>0</v>
      </c>
      <c r="BL246" s="16" t="s">
        <v>238</v>
      </c>
      <c r="BM246" s="147" t="s">
        <v>390</v>
      </c>
    </row>
    <row r="247" spans="2:63" s="11" customFormat="1" ht="22.9" customHeight="1">
      <c r="B247" s="123"/>
      <c r="D247" s="124" t="s">
        <v>76</v>
      </c>
      <c r="E247" s="133" t="s">
        <v>391</v>
      </c>
      <c r="F247" s="133" t="s">
        <v>392</v>
      </c>
      <c r="I247" s="126"/>
      <c r="J247" s="134">
        <f>BK247</f>
        <v>0</v>
      </c>
      <c r="L247" s="123"/>
      <c r="M247" s="128"/>
      <c r="P247" s="129">
        <f>SUM(P248:P292)</f>
        <v>0</v>
      </c>
      <c r="R247" s="129">
        <f>SUM(R248:R292)</f>
        <v>0.15776999999999994</v>
      </c>
      <c r="T247" s="130">
        <f>SUM(T248:T292)</f>
        <v>0</v>
      </c>
      <c r="AR247" s="124" t="s">
        <v>85</v>
      </c>
      <c r="AT247" s="131" t="s">
        <v>76</v>
      </c>
      <c r="AU247" s="131" t="s">
        <v>81</v>
      </c>
      <c r="AY247" s="124" t="s">
        <v>161</v>
      </c>
      <c r="BK247" s="132">
        <f>SUM(BK248:BK292)</f>
        <v>0</v>
      </c>
    </row>
    <row r="248" spans="2:65" s="1" customFormat="1" ht="24.2" customHeight="1">
      <c r="B248" s="135"/>
      <c r="C248" s="136" t="s">
        <v>393</v>
      </c>
      <c r="D248" s="136" t="s">
        <v>164</v>
      </c>
      <c r="E248" s="137" t="s">
        <v>394</v>
      </c>
      <c r="F248" s="138" t="s">
        <v>395</v>
      </c>
      <c r="G248" s="139" t="s">
        <v>316</v>
      </c>
      <c r="H248" s="140">
        <v>29</v>
      </c>
      <c r="I248" s="141"/>
      <c r="J248" s="142">
        <f>ROUND(I248*H248,2)</f>
        <v>0</v>
      </c>
      <c r="K248" s="138" t="s">
        <v>168</v>
      </c>
      <c r="L248" s="31"/>
      <c r="M248" s="143" t="s">
        <v>1</v>
      </c>
      <c r="N248" s="144" t="s">
        <v>42</v>
      </c>
      <c r="P248" s="145">
        <f>O248*H248</f>
        <v>0</v>
      </c>
      <c r="Q248" s="145">
        <v>0.00073</v>
      </c>
      <c r="R248" s="145">
        <f>Q248*H248</f>
        <v>0.021169999999999998</v>
      </c>
      <c r="S248" s="145">
        <v>0</v>
      </c>
      <c r="T248" s="146">
        <f>S248*H248</f>
        <v>0</v>
      </c>
      <c r="AR248" s="147" t="s">
        <v>238</v>
      </c>
      <c r="AT248" s="147" t="s">
        <v>164</v>
      </c>
      <c r="AU248" s="147" t="s">
        <v>85</v>
      </c>
      <c r="AY248" s="16" t="s">
        <v>161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6" t="s">
        <v>81</v>
      </c>
      <c r="BK248" s="148">
        <f>ROUND(I248*H248,2)</f>
        <v>0</v>
      </c>
      <c r="BL248" s="16" t="s">
        <v>238</v>
      </c>
      <c r="BM248" s="147" t="s">
        <v>396</v>
      </c>
    </row>
    <row r="249" spans="2:51" s="12" customFormat="1" ht="12">
      <c r="B249" s="149"/>
      <c r="D249" s="150" t="s">
        <v>171</v>
      </c>
      <c r="E249" s="151" t="s">
        <v>1</v>
      </c>
      <c r="F249" s="152" t="s">
        <v>397</v>
      </c>
      <c r="H249" s="153">
        <v>10</v>
      </c>
      <c r="I249" s="154"/>
      <c r="L249" s="149"/>
      <c r="M249" s="155"/>
      <c r="T249" s="156"/>
      <c r="AT249" s="151" t="s">
        <v>171</v>
      </c>
      <c r="AU249" s="151" t="s">
        <v>85</v>
      </c>
      <c r="AV249" s="12" t="s">
        <v>85</v>
      </c>
      <c r="AW249" s="12" t="s">
        <v>32</v>
      </c>
      <c r="AX249" s="12" t="s">
        <v>77</v>
      </c>
      <c r="AY249" s="151" t="s">
        <v>161</v>
      </c>
    </row>
    <row r="250" spans="2:51" s="12" customFormat="1" ht="12">
      <c r="B250" s="149"/>
      <c r="D250" s="150" t="s">
        <v>171</v>
      </c>
      <c r="E250" s="151" t="s">
        <v>1</v>
      </c>
      <c r="F250" s="152" t="s">
        <v>398</v>
      </c>
      <c r="H250" s="153">
        <v>19</v>
      </c>
      <c r="I250" s="154"/>
      <c r="L250" s="149"/>
      <c r="M250" s="155"/>
      <c r="T250" s="156"/>
      <c r="AT250" s="151" t="s">
        <v>171</v>
      </c>
      <c r="AU250" s="151" t="s">
        <v>85</v>
      </c>
      <c r="AV250" s="12" t="s">
        <v>85</v>
      </c>
      <c r="AW250" s="12" t="s">
        <v>32</v>
      </c>
      <c r="AX250" s="12" t="s">
        <v>77</v>
      </c>
      <c r="AY250" s="151" t="s">
        <v>161</v>
      </c>
    </row>
    <row r="251" spans="2:51" s="13" customFormat="1" ht="12">
      <c r="B251" s="157"/>
      <c r="D251" s="150" t="s">
        <v>171</v>
      </c>
      <c r="E251" s="158" t="s">
        <v>1</v>
      </c>
      <c r="F251" s="159" t="s">
        <v>174</v>
      </c>
      <c r="H251" s="160">
        <v>29</v>
      </c>
      <c r="I251" s="161"/>
      <c r="L251" s="157"/>
      <c r="M251" s="162"/>
      <c r="T251" s="163"/>
      <c r="AT251" s="158" t="s">
        <v>171</v>
      </c>
      <c r="AU251" s="158" t="s">
        <v>85</v>
      </c>
      <c r="AV251" s="13" t="s">
        <v>169</v>
      </c>
      <c r="AW251" s="13" t="s">
        <v>32</v>
      </c>
      <c r="AX251" s="13" t="s">
        <v>81</v>
      </c>
      <c r="AY251" s="158" t="s">
        <v>161</v>
      </c>
    </row>
    <row r="252" spans="2:65" s="1" customFormat="1" ht="24.2" customHeight="1">
      <c r="B252" s="135"/>
      <c r="C252" s="136" t="s">
        <v>399</v>
      </c>
      <c r="D252" s="136" t="s">
        <v>164</v>
      </c>
      <c r="E252" s="137" t="s">
        <v>400</v>
      </c>
      <c r="F252" s="138" t="s">
        <v>401</v>
      </c>
      <c r="G252" s="139" t="s">
        <v>316</v>
      </c>
      <c r="H252" s="140">
        <v>26</v>
      </c>
      <c r="I252" s="141"/>
      <c r="J252" s="142">
        <f>ROUND(I252*H252,2)</f>
        <v>0</v>
      </c>
      <c r="K252" s="138" t="s">
        <v>168</v>
      </c>
      <c r="L252" s="31"/>
      <c r="M252" s="143" t="s">
        <v>1</v>
      </c>
      <c r="N252" s="144" t="s">
        <v>42</v>
      </c>
      <c r="P252" s="145">
        <f>O252*H252</f>
        <v>0</v>
      </c>
      <c r="Q252" s="145">
        <v>0.0009799999999999998</v>
      </c>
      <c r="R252" s="145">
        <f>Q252*H252</f>
        <v>0.025479999999999992</v>
      </c>
      <c r="S252" s="145">
        <v>0</v>
      </c>
      <c r="T252" s="146">
        <f>S252*H252</f>
        <v>0</v>
      </c>
      <c r="AR252" s="147" t="s">
        <v>238</v>
      </c>
      <c r="AT252" s="147" t="s">
        <v>164</v>
      </c>
      <c r="AU252" s="147" t="s">
        <v>85</v>
      </c>
      <c r="AY252" s="16" t="s">
        <v>161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6" t="s">
        <v>81</v>
      </c>
      <c r="BK252" s="148">
        <f>ROUND(I252*H252,2)</f>
        <v>0</v>
      </c>
      <c r="BL252" s="16" t="s">
        <v>238</v>
      </c>
      <c r="BM252" s="147" t="s">
        <v>402</v>
      </c>
    </row>
    <row r="253" spans="2:51" s="12" customFormat="1" ht="12">
      <c r="B253" s="149"/>
      <c r="D253" s="150" t="s">
        <v>171</v>
      </c>
      <c r="E253" s="151" t="s">
        <v>1</v>
      </c>
      <c r="F253" s="152" t="s">
        <v>403</v>
      </c>
      <c r="H253" s="153">
        <v>13</v>
      </c>
      <c r="I253" s="154"/>
      <c r="L253" s="149"/>
      <c r="M253" s="155"/>
      <c r="T253" s="156"/>
      <c r="AT253" s="151" t="s">
        <v>171</v>
      </c>
      <c r="AU253" s="151" t="s">
        <v>85</v>
      </c>
      <c r="AV253" s="12" t="s">
        <v>85</v>
      </c>
      <c r="AW253" s="12" t="s">
        <v>32</v>
      </c>
      <c r="AX253" s="12" t="s">
        <v>77</v>
      </c>
      <c r="AY253" s="151" t="s">
        <v>161</v>
      </c>
    </row>
    <row r="254" spans="2:51" s="12" customFormat="1" ht="12">
      <c r="B254" s="149"/>
      <c r="D254" s="150" t="s">
        <v>171</v>
      </c>
      <c r="E254" s="151" t="s">
        <v>1</v>
      </c>
      <c r="F254" s="152" t="s">
        <v>404</v>
      </c>
      <c r="H254" s="153">
        <v>13</v>
      </c>
      <c r="I254" s="154"/>
      <c r="L254" s="149"/>
      <c r="M254" s="155"/>
      <c r="T254" s="156"/>
      <c r="AT254" s="151" t="s">
        <v>171</v>
      </c>
      <c r="AU254" s="151" t="s">
        <v>85</v>
      </c>
      <c r="AV254" s="12" t="s">
        <v>85</v>
      </c>
      <c r="AW254" s="12" t="s">
        <v>32</v>
      </c>
      <c r="AX254" s="12" t="s">
        <v>77</v>
      </c>
      <c r="AY254" s="151" t="s">
        <v>161</v>
      </c>
    </row>
    <row r="255" spans="2:51" s="13" customFormat="1" ht="12">
      <c r="B255" s="157"/>
      <c r="D255" s="150" t="s">
        <v>171</v>
      </c>
      <c r="E255" s="158" t="s">
        <v>1</v>
      </c>
      <c r="F255" s="159" t="s">
        <v>174</v>
      </c>
      <c r="H255" s="160">
        <v>26</v>
      </c>
      <c r="I255" s="161"/>
      <c r="L255" s="157"/>
      <c r="M255" s="162"/>
      <c r="T255" s="163"/>
      <c r="AT255" s="158" t="s">
        <v>171</v>
      </c>
      <c r="AU255" s="158" t="s">
        <v>85</v>
      </c>
      <c r="AV255" s="13" t="s">
        <v>169</v>
      </c>
      <c r="AW255" s="13" t="s">
        <v>32</v>
      </c>
      <c r="AX255" s="13" t="s">
        <v>81</v>
      </c>
      <c r="AY255" s="158" t="s">
        <v>161</v>
      </c>
    </row>
    <row r="256" spans="2:65" s="1" customFormat="1" ht="24.2" customHeight="1">
      <c r="B256" s="135"/>
      <c r="C256" s="136" t="s">
        <v>405</v>
      </c>
      <c r="D256" s="136" t="s">
        <v>164</v>
      </c>
      <c r="E256" s="137" t="s">
        <v>406</v>
      </c>
      <c r="F256" s="138" t="s">
        <v>407</v>
      </c>
      <c r="G256" s="139" t="s">
        <v>316</v>
      </c>
      <c r="H256" s="140">
        <v>16</v>
      </c>
      <c r="I256" s="141"/>
      <c r="J256" s="142">
        <f>ROUND(I256*H256,2)</f>
        <v>0</v>
      </c>
      <c r="K256" s="138" t="s">
        <v>168</v>
      </c>
      <c r="L256" s="31"/>
      <c r="M256" s="143" t="s">
        <v>1</v>
      </c>
      <c r="N256" s="144" t="s">
        <v>42</v>
      </c>
      <c r="P256" s="145">
        <f>O256*H256</f>
        <v>0</v>
      </c>
      <c r="Q256" s="145">
        <v>0.0013</v>
      </c>
      <c r="R256" s="145">
        <f>Q256*H256</f>
        <v>0.0208</v>
      </c>
      <c r="S256" s="145">
        <v>0</v>
      </c>
      <c r="T256" s="146">
        <f>S256*H256</f>
        <v>0</v>
      </c>
      <c r="AR256" s="147" t="s">
        <v>238</v>
      </c>
      <c r="AT256" s="147" t="s">
        <v>164</v>
      </c>
      <c r="AU256" s="147" t="s">
        <v>85</v>
      </c>
      <c r="AY256" s="16" t="s">
        <v>161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6" t="s">
        <v>81</v>
      </c>
      <c r="BK256" s="148">
        <f>ROUND(I256*H256,2)</f>
        <v>0</v>
      </c>
      <c r="BL256" s="16" t="s">
        <v>238</v>
      </c>
      <c r="BM256" s="147" t="s">
        <v>408</v>
      </c>
    </row>
    <row r="257" spans="2:51" s="12" customFormat="1" ht="12">
      <c r="B257" s="149"/>
      <c r="D257" s="150" t="s">
        <v>171</v>
      </c>
      <c r="E257" s="151" t="s">
        <v>1</v>
      </c>
      <c r="F257" s="152" t="s">
        <v>409</v>
      </c>
      <c r="H257" s="153">
        <v>8</v>
      </c>
      <c r="I257" s="154"/>
      <c r="L257" s="149"/>
      <c r="M257" s="155"/>
      <c r="T257" s="156"/>
      <c r="AT257" s="151" t="s">
        <v>171</v>
      </c>
      <c r="AU257" s="151" t="s">
        <v>85</v>
      </c>
      <c r="AV257" s="12" t="s">
        <v>85</v>
      </c>
      <c r="AW257" s="12" t="s">
        <v>32</v>
      </c>
      <c r="AX257" s="12" t="s">
        <v>77</v>
      </c>
      <c r="AY257" s="151" t="s">
        <v>161</v>
      </c>
    </row>
    <row r="258" spans="2:51" s="12" customFormat="1" ht="12">
      <c r="B258" s="149"/>
      <c r="D258" s="150" t="s">
        <v>171</v>
      </c>
      <c r="E258" s="151" t="s">
        <v>1</v>
      </c>
      <c r="F258" s="152" t="s">
        <v>410</v>
      </c>
      <c r="H258" s="153">
        <v>8</v>
      </c>
      <c r="I258" s="154"/>
      <c r="L258" s="149"/>
      <c r="M258" s="155"/>
      <c r="T258" s="156"/>
      <c r="AT258" s="151" t="s">
        <v>171</v>
      </c>
      <c r="AU258" s="151" t="s">
        <v>85</v>
      </c>
      <c r="AV258" s="12" t="s">
        <v>85</v>
      </c>
      <c r="AW258" s="12" t="s">
        <v>32</v>
      </c>
      <c r="AX258" s="12" t="s">
        <v>77</v>
      </c>
      <c r="AY258" s="151" t="s">
        <v>161</v>
      </c>
    </row>
    <row r="259" spans="2:51" s="13" customFormat="1" ht="12">
      <c r="B259" s="157"/>
      <c r="D259" s="150" t="s">
        <v>171</v>
      </c>
      <c r="E259" s="158" t="s">
        <v>1</v>
      </c>
      <c r="F259" s="159" t="s">
        <v>174</v>
      </c>
      <c r="H259" s="160">
        <v>16</v>
      </c>
      <c r="I259" s="161"/>
      <c r="L259" s="157"/>
      <c r="M259" s="162"/>
      <c r="T259" s="163"/>
      <c r="AT259" s="158" t="s">
        <v>171</v>
      </c>
      <c r="AU259" s="158" t="s">
        <v>85</v>
      </c>
      <c r="AV259" s="13" t="s">
        <v>169</v>
      </c>
      <c r="AW259" s="13" t="s">
        <v>32</v>
      </c>
      <c r="AX259" s="13" t="s">
        <v>81</v>
      </c>
      <c r="AY259" s="158" t="s">
        <v>161</v>
      </c>
    </row>
    <row r="260" spans="2:65" s="1" customFormat="1" ht="24.2" customHeight="1">
      <c r="B260" s="135"/>
      <c r="C260" s="136" t="s">
        <v>411</v>
      </c>
      <c r="D260" s="136" t="s">
        <v>164</v>
      </c>
      <c r="E260" s="137" t="s">
        <v>412</v>
      </c>
      <c r="F260" s="138" t="s">
        <v>413</v>
      </c>
      <c r="G260" s="139" t="s">
        <v>316</v>
      </c>
      <c r="H260" s="140">
        <v>10</v>
      </c>
      <c r="I260" s="141"/>
      <c r="J260" s="142">
        <f>ROUND(I260*H260,2)</f>
        <v>0</v>
      </c>
      <c r="K260" s="138" t="s">
        <v>168</v>
      </c>
      <c r="L260" s="31"/>
      <c r="M260" s="143" t="s">
        <v>1</v>
      </c>
      <c r="N260" s="144" t="s">
        <v>42</v>
      </c>
      <c r="P260" s="145">
        <f>O260*H260</f>
        <v>0</v>
      </c>
      <c r="Q260" s="145">
        <v>0.00263</v>
      </c>
      <c r="R260" s="145">
        <f>Q260*H260</f>
        <v>0.0263</v>
      </c>
      <c r="S260" s="145">
        <v>0</v>
      </c>
      <c r="T260" s="146">
        <f>S260*H260</f>
        <v>0</v>
      </c>
      <c r="AR260" s="147" t="s">
        <v>238</v>
      </c>
      <c r="AT260" s="147" t="s">
        <v>164</v>
      </c>
      <c r="AU260" s="147" t="s">
        <v>85</v>
      </c>
      <c r="AY260" s="16" t="s">
        <v>161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6" t="s">
        <v>81</v>
      </c>
      <c r="BK260" s="148">
        <f>ROUND(I260*H260,2)</f>
        <v>0</v>
      </c>
      <c r="BL260" s="16" t="s">
        <v>238</v>
      </c>
      <c r="BM260" s="147" t="s">
        <v>414</v>
      </c>
    </row>
    <row r="261" spans="2:51" s="12" customFormat="1" ht="12">
      <c r="B261" s="149"/>
      <c r="D261" s="150" t="s">
        <v>171</v>
      </c>
      <c r="E261" s="151" t="s">
        <v>1</v>
      </c>
      <c r="F261" s="152" t="s">
        <v>415</v>
      </c>
      <c r="H261" s="153">
        <v>5</v>
      </c>
      <c r="I261" s="154"/>
      <c r="L261" s="149"/>
      <c r="M261" s="155"/>
      <c r="T261" s="156"/>
      <c r="AT261" s="151" t="s">
        <v>171</v>
      </c>
      <c r="AU261" s="151" t="s">
        <v>85</v>
      </c>
      <c r="AV261" s="12" t="s">
        <v>85</v>
      </c>
      <c r="AW261" s="12" t="s">
        <v>32</v>
      </c>
      <c r="AX261" s="12" t="s">
        <v>77</v>
      </c>
      <c r="AY261" s="151" t="s">
        <v>161</v>
      </c>
    </row>
    <row r="262" spans="2:51" s="12" customFormat="1" ht="12">
      <c r="B262" s="149"/>
      <c r="D262" s="150" t="s">
        <v>171</v>
      </c>
      <c r="E262" s="151" t="s">
        <v>1</v>
      </c>
      <c r="F262" s="152" t="s">
        <v>416</v>
      </c>
      <c r="H262" s="153">
        <v>5</v>
      </c>
      <c r="I262" s="154"/>
      <c r="L262" s="149"/>
      <c r="M262" s="155"/>
      <c r="T262" s="156"/>
      <c r="AT262" s="151" t="s">
        <v>171</v>
      </c>
      <c r="AU262" s="151" t="s">
        <v>85</v>
      </c>
      <c r="AV262" s="12" t="s">
        <v>85</v>
      </c>
      <c r="AW262" s="12" t="s">
        <v>32</v>
      </c>
      <c r="AX262" s="12" t="s">
        <v>77</v>
      </c>
      <c r="AY262" s="151" t="s">
        <v>161</v>
      </c>
    </row>
    <row r="263" spans="2:51" s="13" customFormat="1" ht="12">
      <c r="B263" s="157"/>
      <c r="D263" s="150" t="s">
        <v>171</v>
      </c>
      <c r="E263" s="158" t="s">
        <v>1</v>
      </c>
      <c r="F263" s="159" t="s">
        <v>174</v>
      </c>
      <c r="H263" s="160">
        <v>10</v>
      </c>
      <c r="I263" s="161"/>
      <c r="L263" s="157"/>
      <c r="M263" s="162"/>
      <c r="T263" s="163"/>
      <c r="AT263" s="158" t="s">
        <v>171</v>
      </c>
      <c r="AU263" s="158" t="s">
        <v>85</v>
      </c>
      <c r="AV263" s="13" t="s">
        <v>169</v>
      </c>
      <c r="AW263" s="13" t="s">
        <v>32</v>
      </c>
      <c r="AX263" s="13" t="s">
        <v>81</v>
      </c>
      <c r="AY263" s="158" t="s">
        <v>161</v>
      </c>
    </row>
    <row r="264" spans="2:65" s="1" customFormat="1" ht="24.2" customHeight="1">
      <c r="B264" s="135"/>
      <c r="C264" s="136" t="s">
        <v>417</v>
      </c>
      <c r="D264" s="136" t="s">
        <v>164</v>
      </c>
      <c r="E264" s="137" t="s">
        <v>418</v>
      </c>
      <c r="F264" s="138" t="s">
        <v>419</v>
      </c>
      <c r="G264" s="139" t="s">
        <v>316</v>
      </c>
      <c r="H264" s="140">
        <v>6</v>
      </c>
      <c r="I264" s="141"/>
      <c r="J264" s="142">
        <f>ROUND(I264*H264,2)</f>
        <v>0</v>
      </c>
      <c r="K264" s="138" t="s">
        <v>168</v>
      </c>
      <c r="L264" s="31"/>
      <c r="M264" s="143" t="s">
        <v>1</v>
      </c>
      <c r="N264" s="144" t="s">
        <v>42</v>
      </c>
      <c r="P264" s="145">
        <f>O264*H264</f>
        <v>0</v>
      </c>
      <c r="Q264" s="145">
        <v>0.00364</v>
      </c>
      <c r="R264" s="145">
        <f>Q264*H264</f>
        <v>0.02184</v>
      </c>
      <c r="S264" s="145">
        <v>0</v>
      </c>
      <c r="T264" s="146">
        <f>S264*H264</f>
        <v>0</v>
      </c>
      <c r="AR264" s="147" t="s">
        <v>238</v>
      </c>
      <c r="AT264" s="147" t="s">
        <v>164</v>
      </c>
      <c r="AU264" s="147" t="s">
        <v>85</v>
      </c>
      <c r="AY264" s="16" t="s">
        <v>161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6" t="s">
        <v>81</v>
      </c>
      <c r="BK264" s="148">
        <f>ROUND(I264*H264,2)</f>
        <v>0</v>
      </c>
      <c r="BL264" s="16" t="s">
        <v>238</v>
      </c>
      <c r="BM264" s="147" t="s">
        <v>420</v>
      </c>
    </row>
    <row r="265" spans="2:51" s="12" customFormat="1" ht="12">
      <c r="B265" s="149"/>
      <c r="D265" s="150" t="s">
        <v>171</v>
      </c>
      <c r="E265" s="151" t="s">
        <v>1</v>
      </c>
      <c r="F265" s="152" t="s">
        <v>421</v>
      </c>
      <c r="H265" s="153">
        <v>3</v>
      </c>
      <c r="I265" s="154"/>
      <c r="L265" s="149"/>
      <c r="M265" s="155"/>
      <c r="T265" s="156"/>
      <c r="AT265" s="151" t="s">
        <v>171</v>
      </c>
      <c r="AU265" s="151" t="s">
        <v>85</v>
      </c>
      <c r="AV265" s="12" t="s">
        <v>85</v>
      </c>
      <c r="AW265" s="12" t="s">
        <v>32</v>
      </c>
      <c r="AX265" s="12" t="s">
        <v>77</v>
      </c>
      <c r="AY265" s="151" t="s">
        <v>161</v>
      </c>
    </row>
    <row r="266" spans="2:51" s="12" customFormat="1" ht="12">
      <c r="B266" s="149"/>
      <c r="D266" s="150" t="s">
        <v>171</v>
      </c>
      <c r="E266" s="151" t="s">
        <v>1</v>
      </c>
      <c r="F266" s="152" t="s">
        <v>422</v>
      </c>
      <c r="H266" s="153">
        <v>3</v>
      </c>
      <c r="I266" s="154"/>
      <c r="L266" s="149"/>
      <c r="M266" s="155"/>
      <c r="T266" s="156"/>
      <c r="AT266" s="151" t="s">
        <v>171</v>
      </c>
      <c r="AU266" s="151" t="s">
        <v>85</v>
      </c>
      <c r="AV266" s="12" t="s">
        <v>85</v>
      </c>
      <c r="AW266" s="12" t="s">
        <v>32</v>
      </c>
      <c r="AX266" s="12" t="s">
        <v>77</v>
      </c>
      <c r="AY266" s="151" t="s">
        <v>161</v>
      </c>
    </row>
    <row r="267" spans="2:51" s="13" customFormat="1" ht="12">
      <c r="B267" s="157"/>
      <c r="D267" s="150" t="s">
        <v>171</v>
      </c>
      <c r="E267" s="158" t="s">
        <v>1</v>
      </c>
      <c r="F267" s="159" t="s">
        <v>174</v>
      </c>
      <c r="H267" s="160">
        <v>6</v>
      </c>
      <c r="I267" s="161"/>
      <c r="L267" s="157"/>
      <c r="M267" s="162"/>
      <c r="T267" s="163"/>
      <c r="AT267" s="158" t="s">
        <v>171</v>
      </c>
      <c r="AU267" s="158" t="s">
        <v>85</v>
      </c>
      <c r="AV267" s="13" t="s">
        <v>169</v>
      </c>
      <c r="AW267" s="13" t="s">
        <v>32</v>
      </c>
      <c r="AX267" s="13" t="s">
        <v>81</v>
      </c>
      <c r="AY267" s="158" t="s">
        <v>161</v>
      </c>
    </row>
    <row r="268" spans="2:65" s="1" customFormat="1" ht="24.2" customHeight="1">
      <c r="B268" s="135"/>
      <c r="C268" s="136" t="s">
        <v>423</v>
      </c>
      <c r="D268" s="136" t="s">
        <v>164</v>
      </c>
      <c r="E268" s="137" t="s">
        <v>424</v>
      </c>
      <c r="F268" s="138" t="s">
        <v>425</v>
      </c>
      <c r="G268" s="139" t="s">
        <v>316</v>
      </c>
      <c r="H268" s="140">
        <v>2</v>
      </c>
      <c r="I268" s="141"/>
      <c r="J268" s="142">
        <f>ROUND(I268*H268,2)</f>
        <v>0</v>
      </c>
      <c r="K268" s="138" t="s">
        <v>168</v>
      </c>
      <c r="L268" s="31"/>
      <c r="M268" s="143" t="s">
        <v>1</v>
      </c>
      <c r="N268" s="144" t="s">
        <v>42</v>
      </c>
      <c r="P268" s="145">
        <f>O268*H268</f>
        <v>0</v>
      </c>
      <c r="Q268" s="145">
        <v>0.00601</v>
      </c>
      <c r="R268" s="145">
        <f>Q268*H268</f>
        <v>0.01202</v>
      </c>
      <c r="S268" s="145">
        <v>0</v>
      </c>
      <c r="T268" s="146">
        <f>S268*H268</f>
        <v>0</v>
      </c>
      <c r="AR268" s="147" t="s">
        <v>238</v>
      </c>
      <c r="AT268" s="147" t="s">
        <v>164</v>
      </c>
      <c r="AU268" s="147" t="s">
        <v>85</v>
      </c>
      <c r="AY268" s="16" t="s">
        <v>161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6" t="s">
        <v>81</v>
      </c>
      <c r="BK268" s="148">
        <f>ROUND(I268*H268,2)</f>
        <v>0</v>
      </c>
      <c r="BL268" s="16" t="s">
        <v>238</v>
      </c>
      <c r="BM268" s="147" t="s">
        <v>426</v>
      </c>
    </row>
    <row r="269" spans="2:51" s="12" customFormat="1" ht="12">
      <c r="B269" s="149"/>
      <c r="D269" s="150" t="s">
        <v>171</v>
      </c>
      <c r="E269" s="151" t="s">
        <v>1</v>
      </c>
      <c r="F269" s="152" t="s">
        <v>427</v>
      </c>
      <c r="H269" s="153">
        <v>1</v>
      </c>
      <c r="I269" s="154"/>
      <c r="L269" s="149"/>
      <c r="M269" s="155"/>
      <c r="T269" s="156"/>
      <c r="AT269" s="151" t="s">
        <v>171</v>
      </c>
      <c r="AU269" s="151" t="s">
        <v>85</v>
      </c>
      <c r="AV269" s="12" t="s">
        <v>85</v>
      </c>
      <c r="AW269" s="12" t="s">
        <v>32</v>
      </c>
      <c r="AX269" s="12" t="s">
        <v>77</v>
      </c>
      <c r="AY269" s="151" t="s">
        <v>161</v>
      </c>
    </row>
    <row r="270" spans="2:51" s="12" customFormat="1" ht="12">
      <c r="B270" s="149"/>
      <c r="D270" s="150" t="s">
        <v>171</v>
      </c>
      <c r="E270" s="151" t="s">
        <v>1</v>
      </c>
      <c r="F270" s="152" t="s">
        <v>428</v>
      </c>
      <c r="H270" s="153">
        <v>1</v>
      </c>
      <c r="I270" s="154"/>
      <c r="L270" s="149"/>
      <c r="M270" s="155"/>
      <c r="T270" s="156"/>
      <c r="AT270" s="151" t="s">
        <v>171</v>
      </c>
      <c r="AU270" s="151" t="s">
        <v>85</v>
      </c>
      <c r="AV270" s="12" t="s">
        <v>85</v>
      </c>
      <c r="AW270" s="12" t="s">
        <v>32</v>
      </c>
      <c r="AX270" s="12" t="s">
        <v>77</v>
      </c>
      <c r="AY270" s="151" t="s">
        <v>161</v>
      </c>
    </row>
    <row r="271" spans="2:51" s="13" customFormat="1" ht="12">
      <c r="B271" s="157"/>
      <c r="D271" s="150" t="s">
        <v>171</v>
      </c>
      <c r="E271" s="158" t="s">
        <v>1</v>
      </c>
      <c r="F271" s="159" t="s">
        <v>174</v>
      </c>
      <c r="H271" s="160">
        <v>2</v>
      </c>
      <c r="I271" s="161"/>
      <c r="L271" s="157"/>
      <c r="M271" s="162"/>
      <c r="T271" s="163"/>
      <c r="AT271" s="158" t="s">
        <v>171</v>
      </c>
      <c r="AU271" s="158" t="s">
        <v>85</v>
      </c>
      <c r="AV271" s="13" t="s">
        <v>169</v>
      </c>
      <c r="AW271" s="13" t="s">
        <v>32</v>
      </c>
      <c r="AX271" s="13" t="s">
        <v>81</v>
      </c>
      <c r="AY271" s="158" t="s">
        <v>161</v>
      </c>
    </row>
    <row r="272" spans="2:65" s="1" customFormat="1" ht="37.9" customHeight="1">
      <c r="B272" s="135"/>
      <c r="C272" s="136" t="s">
        <v>429</v>
      </c>
      <c r="D272" s="136" t="s">
        <v>164</v>
      </c>
      <c r="E272" s="137" t="s">
        <v>430</v>
      </c>
      <c r="F272" s="138" t="s">
        <v>431</v>
      </c>
      <c r="G272" s="139" t="s">
        <v>316</v>
      </c>
      <c r="H272" s="140">
        <v>29</v>
      </c>
      <c r="I272" s="141"/>
      <c r="J272" s="142">
        <f>ROUND(I272*H272,2)</f>
        <v>0</v>
      </c>
      <c r="K272" s="138" t="s">
        <v>168</v>
      </c>
      <c r="L272" s="31"/>
      <c r="M272" s="143" t="s">
        <v>1</v>
      </c>
      <c r="N272" s="144" t="s">
        <v>42</v>
      </c>
      <c r="P272" s="145">
        <f>O272*H272</f>
        <v>0</v>
      </c>
      <c r="Q272" s="145">
        <v>7E-05</v>
      </c>
      <c r="R272" s="145">
        <f>Q272*H272</f>
        <v>0.0020299999999999997</v>
      </c>
      <c r="S272" s="145">
        <v>0</v>
      </c>
      <c r="T272" s="146">
        <f>S272*H272</f>
        <v>0</v>
      </c>
      <c r="AR272" s="147" t="s">
        <v>238</v>
      </c>
      <c r="AT272" s="147" t="s">
        <v>164</v>
      </c>
      <c r="AU272" s="147" t="s">
        <v>85</v>
      </c>
      <c r="AY272" s="16" t="s">
        <v>161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6" t="s">
        <v>81</v>
      </c>
      <c r="BK272" s="148">
        <f>ROUND(I272*H272,2)</f>
        <v>0</v>
      </c>
      <c r="BL272" s="16" t="s">
        <v>238</v>
      </c>
      <c r="BM272" s="147" t="s">
        <v>432</v>
      </c>
    </row>
    <row r="273" spans="2:51" s="12" customFormat="1" ht="12">
      <c r="B273" s="149"/>
      <c r="D273" s="150" t="s">
        <v>171</v>
      </c>
      <c r="E273" s="151" t="s">
        <v>1</v>
      </c>
      <c r="F273" s="152" t="s">
        <v>433</v>
      </c>
      <c r="H273" s="153">
        <v>29</v>
      </c>
      <c r="I273" s="154"/>
      <c r="L273" s="149"/>
      <c r="M273" s="155"/>
      <c r="T273" s="156"/>
      <c r="AT273" s="151" t="s">
        <v>171</v>
      </c>
      <c r="AU273" s="151" t="s">
        <v>85</v>
      </c>
      <c r="AV273" s="12" t="s">
        <v>85</v>
      </c>
      <c r="AW273" s="12" t="s">
        <v>32</v>
      </c>
      <c r="AX273" s="12" t="s">
        <v>77</v>
      </c>
      <c r="AY273" s="151" t="s">
        <v>161</v>
      </c>
    </row>
    <row r="274" spans="2:51" s="13" customFormat="1" ht="12">
      <c r="B274" s="157"/>
      <c r="D274" s="150" t="s">
        <v>171</v>
      </c>
      <c r="E274" s="158" t="s">
        <v>1</v>
      </c>
      <c r="F274" s="159" t="s">
        <v>174</v>
      </c>
      <c r="H274" s="160">
        <v>29</v>
      </c>
      <c r="I274" s="161"/>
      <c r="L274" s="157"/>
      <c r="M274" s="162"/>
      <c r="T274" s="163"/>
      <c r="AT274" s="158" t="s">
        <v>171</v>
      </c>
      <c r="AU274" s="158" t="s">
        <v>85</v>
      </c>
      <c r="AV274" s="13" t="s">
        <v>169</v>
      </c>
      <c r="AW274" s="13" t="s">
        <v>32</v>
      </c>
      <c r="AX274" s="13" t="s">
        <v>81</v>
      </c>
      <c r="AY274" s="158" t="s">
        <v>161</v>
      </c>
    </row>
    <row r="275" spans="2:65" s="1" customFormat="1" ht="37.9" customHeight="1">
      <c r="B275" s="135"/>
      <c r="C275" s="136" t="s">
        <v>434</v>
      </c>
      <c r="D275" s="136" t="s">
        <v>164</v>
      </c>
      <c r="E275" s="137" t="s">
        <v>435</v>
      </c>
      <c r="F275" s="138" t="s">
        <v>436</v>
      </c>
      <c r="G275" s="139" t="s">
        <v>316</v>
      </c>
      <c r="H275" s="140">
        <v>52</v>
      </c>
      <c r="I275" s="141"/>
      <c r="J275" s="142">
        <f>ROUND(I275*H275,2)</f>
        <v>0</v>
      </c>
      <c r="K275" s="138" t="s">
        <v>168</v>
      </c>
      <c r="L275" s="31"/>
      <c r="M275" s="143" t="s">
        <v>1</v>
      </c>
      <c r="N275" s="144" t="s">
        <v>42</v>
      </c>
      <c r="P275" s="145">
        <f>O275*H275</f>
        <v>0</v>
      </c>
      <c r="Q275" s="145">
        <v>9E-05</v>
      </c>
      <c r="R275" s="145">
        <f>Q275*H275</f>
        <v>0.00468</v>
      </c>
      <c r="S275" s="145">
        <v>0</v>
      </c>
      <c r="T275" s="146">
        <f>S275*H275</f>
        <v>0</v>
      </c>
      <c r="AR275" s="147" t="s">
        <v>238</v>
      </c>
      <c r="AT275" s="147" t="s">
        <v>164</v>
      </c>
      <c r="AU275" s="147" t="s">
        <v>85</v>
      </c>
      <c r="AY275" s="16" t="s">
        <v>161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6" t="s">
        <v>81</v>
      </c>
      <c r="BK275" s="148">
        <f>ROUND(I275*H275,2)</f>
        <v>0</v>
      </c>
      <c r="BL275" s="16" t="s">
        <v>238</v>
      </c>
      <c r="BM275" s="147" t="s">
        <v>437</v>
      </c>
    </row>
    <row r="276" spans="2:51" s="12" customFormat="1" ht="12">
      <c r="B276" s="149"/>
      <c r="D276" s="150" t="s">
        <v>171</v>
      </c>
      <c r="E276" s="151" t="s">
        <v>1</v>
      </c>
      <c r="F276" s="152" t="s">
        <v>438</v>
      </c>
      <c r="H276" s="153">
        <v>52</v>
      </c>
      <c r="I276" s="154"/>
      <c r="L276" s="149"/>
      <c r="M276" s="155"/>
      <c r="T276" s="156"/>
      <c r="AT276" s="151" t="s">
        <v>171</v>
      </c>
      <c r="AU276" s="151" t="s">
        <v>85</v>
      </c>
      <c r="AV276" s="12" t="s">
        <v>85</v>
      </c>
      <c r="AW276" s="12" t="s">
        <v>32</v>
      </c>
      <c r="AX276" s="12" t="s">
        <v>77</v>
      </c>
      <c r="AY276" s="151" t="s">
        <v>161</v>
      </c>
    </row>
    <row r="277" spans="2:51" s="13" customFormat="1" ht="12">
      <c r="B277" s="157"/>
      <c r="D277" s="150" t="s">
        <v>171</v>
      </c>
      <c r="E277" s="158" t="s">
        <v>1</v>
      </c>
      <c r="F277" s="159" t="s">
        <v>174</v>
      </c>
      <c r="H277" s="160">
        <v>52</v>
      </c>
      <c r="I277" s="161"/>
      <c r="L277" s="157"/>
      <c r="M277" s="162"/>
      <c r="T277" s="163"/>
      <c r="AT277" s="158" t="s">
        <v>171</v>
      </c>
      <c r="AU277" s="158" t="s">
        <v>85</v>
      </c>
      <c r="AV277" s="13" t="s">
        <v>169</v>
      </c>
      <c r="AW277" s="13" t="s">
        <v>32</v>
      </c>
      <c r="AX277" s="13" t="s">
        <v>81</v>
      </c>
      <c r="AY277" s="158" t="s">
        <v>161</v>
      </c>
    </row>
    <row r="278" spans="2:65" s="1" customFormat="1" ht="37.9" customHeight="1">
      <c r="B278" s="135"/>
      <c r="C278" s="136" t="s">
        <v>439</v>
      </c>
      <c r="D278" s="136" t="s">
        <v>164</v>
      </c>
      <c r="E278" s="137" t="s">
        <v>440</v>
      </c>
      <c r="F278" s="138" t="s">
        <v>441</v>
      </c>
      <c r="G278" s="139" t="s">
        <v>316</v>
      </c>
      <c r="H278" s="140">
        <v>8</v>
      </c>
      <c r="I278" s="141"/>
      <c r="J278" s="142">
        <f>ROUND(I278*H278,2)</f>
        <v>0</v>
      </c>
      <c r="K278" s="138" t="s">
        <v>168</v>
      </c>
      <c r="L278" s="31"/>
      <c r="M278" s="143" t="s">
        <v>1</v>
      </c>
      <c r="N278" s="144" t="s">
        <v>42</v>
      </c>
      <c r="P278" s="145">
        <f>O278*H278</f>
        <v>0</v>
      </c>
      <c r="Q278" s="145">
        <v>0.00012</v>
      </c>
      <c r="R278" s="145">
        <f>Q278*H278</f>
        <v>0.00096</v>
      </c>
      <c r="S278" s="145">
        <v>0</v>
      </c>
      <c r="T278" s="146">
        <f>S278*H278</f>
        <v>0</v>
      </c>
      <c r="AR278" s="147" t="s">
        <v>238</v>
      </c>
      <c r="AT278" s="147" t="s">
        <v>164</v>
      </c>
      <c r="AU278" s="147" t="s">
        <v>85</v>
      </c>
      <c r="AY278" s="16" t="s">
        <v>161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6" t="s">
        <v>81</v>
      </c>
      <c r="BK278" s="148">
        <f>ROUND(I278*H278,2)</f>
        <v>0</v>
      </c>
      <c r="BL278" s="16" t="s">
        <v>238</v>
      </c>
      <c r="BM278" s="147" t="s">
        <v>442</v>
      </c>
    </row>
    <row r="279" spans="2:51" s="12" customFormat="1" ht="12">
      <c r="B279" s="149"/>
      <c r="D279" s="150" t="s">
        <v>171</v>
      </c>
      <c r="E279" s="151" t="s">
        <v>1</v>
      </c>
      <c r="F279" s="152" t="s">
        <v>409</v>
      </c>
      <c r="H279" s="153">
        <v>8</v>
      </c>
      <c r="I279" s="154"/>
      <c r="L279" s="149"/>
      <c r="M279" s="155"/>
      <c r="T279" s="156"/>
      <c r="AT279" s="151" t="s">
        <v>171</v>
      </c>
      <c r="AU279" s="151" t="s">
        <v>85</v>
      </c>
      <c r="AV279" s="12" t="s">
        <v>85</v>
      </c>
      <c r="AW279" s="12" t="s">
        <v>32</v>
      </c>
      <c r="AX279" s="12" t="s">
        <v>77</v>
      </c>
      <c r="AY279" s="151" t="s">
        <v>161</v>
      </c>
    </row>
    <row r="280" spans="2:51" s="13" customFormat="1" ht="12">
      <c r="B280" s="157"/>
      <c r="D280" s="150" t="s">
        <v>171</v>
      </c>
      <c r="E280" s="158" t="s">
        <v>1</v>
      </c>
      <c r="F280" s="159" t="s">
        <v>174</v>
      </c>
      <c r="H280" s="160">
        <v>8</v>
      </c>
      <c r="I280" s="161"/>
      <c r="L280" s="157"/>
      <c r="M280" s="162"/>
      <c r="T280" s="163"/>
      <c r="AT280" s="158" t="s">
        <v>171</v>
      </c>
      <c r="AU280" s="158" t="s">
        <v>85</v>
      </c>
      <c r="AV280" s="13" t="s">
        <v>169</v>
      </c>
      <c r="AW280" s="13" t="s">
        <v>32</v>
      </c>
      <c r="AX280" s="13" t="s">
        <v>81</v>
      </c>
      <c r="AY280" s="158" t="s">
        <v>161</v>
      </c>
    </row>
    <row r="281" spans="2:65" s="1" customFormat="1" ht="37.9" customHeight="1">
      <c r="B281" s="135"/>
      <c r="C281" s="136" t="s">
        <v>443</v>
      </c>
      <c r="D281" s="136" t="s">
        <v>164</v>
      </c>
      <c r="E281" s="137" t="s">
        <v>444</v>
      </c>
      <c r="F281" s="138" t="s">
        <v>445</v>
      </c>
      <c r="G281" s="139" t="s">
        <v>316</v>
      </c>
      <c r="H281" s="140">
        <v>19</v>
      </c>
      <c r="I281" s="141"/>
      <c r="J281" s="142">
        <f>ROUND(I281*H281,2)</f>
        <v>0</v>
      </c>
      <c r="K281" s="138" t="s">
        <v>168</v>
      </c>
      <c r="L281" s="31"/>
      <c r="M281" s="143" t="s">
        <v>1</v>
      </c>
      <c r="N281" s="144" t="s">
        <v>42</v>
      </c>
      <c r="P281" s="145">
        <f>O281*H281</f>
        <v>0</v>
      </c>
      <c r="Q281" s="145">
        <v>0.00012</v>
      </c>
      <c r="R281" s="145">
        <f>Q281*H281</f>
        <v>0.00228</v>
      </c>
      <c r="S281" s="145">
        <v>0</v>
      </c>
      <c r="T281" s="146">
        <f>S281*H281</f>
        <v>0</v>
      </c>
      <c r="AR281" s="147" t="s">
        <v>238</v>
      </c>
      <c r="AT281" s="147" t="s">
        <v>164</v>
      </c>
      <c r="AU281" s="147" t="s">
        <v>85</v>
      </c>
      <c r="AY281" s="16" t="s">
        <v>161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6" t="s">
        <v>81</v>
      </c>
      <c r="BK281" s="148">
        <f>ROUND(I281*H281,2)</f>
        <v>0</v>
      </c>
      <c r="BL281" s="16" t="s">
        <v>238</v>
      </c>
      <c r="BM281" s="147" t="s">
        <v>446</v>
      </c>
    </row>
    <row r="282" spans="2:51" s="12" customFormat="1" ht="12">
      <c r="B282" s="149"/>
      <c r="D282" s="150" t="s">
        <v>171</v>
      </c>
      <c r="E282" s="151" t="s">
        <v>1</v>
      </c>
      <c r="F282" s="152" t="s">
        <v>398</v>
      </c>
      <c r="H282" s="153">
        <v>19</v>
      </c>
      <c r="I282" s="154"/>
      <c r="L282" s="149"/>
      <c r="M282" s="155"/>
      <c r="T282" s="156"/>
      <c r="AT282" s="151" t="s">
        <v>171</v>
      </c>
      <c r="AU282" s="151" t="s">
        <v>85</v>
      </c>
      <c r="AV282" s="12" t="s">
        <v>85</v>
      </c>
      <c r="AW282" s="12" t="s">
        <v>32</v>
      </c>
      <c r="AX282" s="12" t="s">
        <v>77</v>
      </c>
      <c r="AY282" s="151" t="s">
        <v>161</v>
      </c>
    </row>
    <row r="283" spans="2:51" s="13" customFormat="1" ht="12">
      <c r="B283" s="157"/>
      <c r="D283" s="150" t="s">
        <v>171</v>
      </c>
      <c r="E283" s="158" t="s">
        <v>1</v>
      </c>
      <c r="F283" s="159" t="s">
        <v>174</v>
      </c>
      <c r="H283" s="160">
        <v>19</v>
      </c>
      <c r="I283" s="161"/>
      <c r="L283" s="157"/>
      <c r="M283" s="162"/>
      <c r="T283" s="163"/>
      <c r="AT283" s="158" t="s">
        <v>171</v>
      </c>
      <c r="AU283" s="158" t="s">
        <v>85</v>
      </c>
      <c r="AV283" s="13" t="s">
        <v>169</v>
      </c>
      <c r="AW283" s="13" t="s">
        <v>32</v>
      </c>
      <c r="AX283" s="13" t="s">
        <v>81</v>
      </c>
      <c r="AY283" s="158" t="s">
        <v>161</v>
      </c>
    </row>
    <row r="284" spans="2:65" s="1" customFormat="1" ht="37.9" customHeight="1">
      <c r="B284" s="135"/>
      <c r="C284" s="136" t="s">
        <v>447</v>
      </c>
      <c r="D284" s="136" t="s">
        <v>164</v>
      </c>
      <c r="E284" s="137" t="s">
        <v>448</v>
      </c>
      <c r="F284" s="138" t="s">
        <v>449</v>
      </c>
      <c r="G284" s="139" t="s">
        <v>316</v>
      </c>
      <c r="H284" s="140">
        <v>11</v>
      </c>
      <c r="I284" s="141"/>
      <c r="J284" s="142">
        <f>ROUND(I284*H284,2)</f>
        <v>0</v>
      </c>
      <c r="K284" s="138" t="s">
        <v>1</v>
      </c>
      <c r="L284" s="31"/>
      <c r="M284" s="143" t="s">
        <v>1</v>
      </c>
      <c r="N284" s="144" t="s">
        <v>42</v>
      </c>
      <c r="P284" s="145">
        <f>O284*H284</f>
        <v>0</v>
      </c>
      <c r="Q284" s="145">
        <v>0.00024</v>
      </c>
      <c r="R284" s="145">
        <f>Q284*H284</f>
        <v>0.00264</v>
      </c>
      <c r="S284" s="145">
        <v>0</v>
      </c>
      <c r="T284" s="146">
        <f>S284*H284</f>
        <v>0</v>
      </c>
      <c r="AR284" s="147" t="s">
        <v>238</v>
      </c>
      <c r="AT284" s="147" t="s">
        <v>164</v>
      </c>
      <c r="AU284" s="147" t="s">
        <v>85</v>
      </c>
      <c r="AY284" s="16" t="s">
        <v>161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6" t="s">
        <v>81</v>
      </c>
      <c r="BK284" s="148">
        <f>ROUND(I284*H284,2)</f>
        <v>0</v>
      </c>
      <c r="BL284" s="16" t="s">
        <v>238</v>
      </c>
      <c r="BM284" s="147" t="s">
        <v>450</v>
      </c>
    </row>
    <row r="285" spans="2:65" s="1" customFormat="1" ht="37.9" customHeight="1">
      <c r="B285" s="135"/>
      <c r="C285" s="136" t="s">
        <v>451</v>
      </c>
      <c r="D285" s="136" t="s">
        <v>164</v>
      </c>
      <c r="E285" s="137" t="s">
        <v>452</v>
      </c>
      <c r="F285" s="138" t="s">
        <v>453</v>
      </c>
      <c r="G285" s="139" t="s">
        <v>316</v>
      </c>
      <c r="H285" s="140">
        <v>5</v>
      </c>
      <c r="I285" s="141"/>
      <c r="J285" s="142">
        <f>ROUND(I285*H285,2)</f>
        <v>0</v>
      </c>
      <c r="K285" s="138" t="s">
        <v>1</v>
      </c>
      <c r="L285" s="31"/>
      <c r="M285" s="143" t="s">
        <v>1</v>
      </c>
      <c r="N285" s="144" t="s">
        <v>42</v>
      </c>
      <c r="P285" s="145">
        <f>O285*H285</f>
        <v>0</v>
      </c>
      <c r="Q285" s="145">
        <v>0.00024</v>
      </c>
      <c r="R285" s="145">
        <f>Q285*H285</f>
        <v>0.0012000000000000001</v>
      </c>
      <c r="S285" s="145">
        <v>0</v>
      </c>
      <c r="T285" s="146">
        <f>S285*H285</f>
        <v>0</v>
      </c>
      <c r="AR285" s="147" t="s">
        <v>238</v>
      </c>
      <c r="AT285" s="147" t="s">
        <v>164</v>
      </c>
      <c r="AU285" s="147" t="s">
        <v>85</v>
      </c>
      <c r="AY285" s="16" t="s">
        <v>161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6" t="s">
        <v>81</v>
      </c>
      <c r="BK285" s="148">
        <f>ROUND(I285*H285,2)</f>
        <v>0</v>
      </c>
      <c r="BL285" s="16" t="s">
        <v>238</v>
      </c>
      <c r="BM285" s="147" t="s">
        <v>454</v>
      </c>
    </row>
    <row r="286" spans="2:65" s="1" customFormat="1" ht="37.9" customHeight="1">
      <c r="B286" s="135"/>
      <c r="C286" s="136" t="s">
        <v>455</v>
      </c>
      <c r="D286" s="136" t="s">
        <v>164</v>
      </c>
      <c r="E286" s="137" t="s">
        <v>456</v>
      </c>
      <c r="F286" s="138" t="s">
        <v>457</v>
      </c>
      <c r="G286" s="139" t="s">
        <v>316</v>
      </c>
      <c r="H286" s="140">
        <v>4</v>
      </c>
      <c r="I286" s="141"/>
      <c r="J286" s="142">
        <f>ROUND(I286*H286,2)</f>
        <v>0</v>
      </c>
      <c r="K286" s="138" t="s">
        <v>1</v>
      </c>
      <c r="L286" s="31"/>
      <c r="M286" s="143" t="s">
        <v>1</v>
      </c>
      <c r="N286" s="144" t="s">
        <v>42</v>
      </c>
      <c r="P286" s="145">
        <f>O286*H286</f>
        <v>0</v>
      </c>
      <c r="Q286" s="145">
        <v>0.00024</v>
      </c>
      <c r="R286" s="145">
        <f>Q286*H286</f>
        <v>0.00096</v>
      </c>
      <c r="S286" s="145">
        <v>0</v>
      </c>
      <c r="T286" s="146">
        <f>S286*H286</f>
        <v>0</v>
      </c>
      <c r="AR286" s="147" t="s">
        <v>238</v>
      </c>
      <c r="AT286" s="147" t="s">
        <v>164</v>
      </c>
      <c r="AU286" s="147" t="s">
        <v>85</v>
      </c>
      <c r="AY286" s="16" t="s">
        <v>161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6" t="s">
        <v>81</v>
      </c>
      <c r="BK286" s="148">
        <f>ROUND(I286*H286,2)</f>
        <v>0</v>
      </c>
      <c r="BL286" s="16" t="s">
        <v>238</v>
      </c>
      <c r="BM286" s="147" t="s">
        <v>458</v>
      </c>
    </row>
    <row r="287" spans="2:65" s="1" customFormat="1" ht="16.5" customHeight="1">
      <c r="B287" s="135"/>
      <c r="C287" s="136" t="s">
        <v>459</v>
      </c>
      <c r="D287" s="136" t="s">
        <v>164</v>
      </c>
      <c r="E287" s="137" t="s">
        <v>460</v>
      </c>
      <c r="F287" s="138" t="s">
        <v>461</v>
      </c>
      <c r="G287" s="139" t="s">
        <v>378</v>
      </c>
      <c r="H287" s="140">
        <v>10</v>
      </c>
      <c r="I287" s="141"/>
      <c r="J287" s="142">
        <f>ROUND(I287*H287,2)</f>
        <v>0</v>
      </c>
      <c r="K287" s="138" t="s">
        <v>168</v>
      </c>
      <c r="L287" s="31"/>
      <c r="M287" s="143" t="s">
        <v>1</v>
      </c>
      <c r="N287" s="144" t="s">
        <v>42</v>
      </c>
      <c r="P287" s="145">
        <f>O287*H287</f>
        <v>0</v>
      </c>
      <c r="Q287" s="145">
        <v>0.00029</v>
      </c>
      <c r="R287" s="145">
        <f>Q287*H287</f>
        <v>0.0029</v>
      </c>
      <c r="S287" s="145">
        <v>0</v>
      </c>
      <c r="T287" s="146">
        <f>S287*H287</f>
        <v>0</v>
      </c>
      <c r="AR287" s="147" t="s">
        <v>238</v>
      </c>
      <c r="AT287" s="147" t="s">
        <v>164</v>
      </c>
      <c r="AU287" s="147" t="s">
        <v>85</v>
      </c>
      <c r="AY287" s="16" t="s">
        <v>161</v>
      </c>
      <c r="BE287" s="148">
        <f>IF(N287="základní",J287,0)</f>
        <v>0</v>
      </c>
      <c r="BF287" s="148">
        <f>IF(N287="snížená",J287,0)</f>
        <v>0</v>
      </c>
      <c r="BG287" s="148">
        <f>IF(N287="zákl. přenesená",J287,0)</f>
        <v>0</v>
      </c>
      <c r="BH287" s="148">
        <f>IF(N287="sníž. přenesená",J287,0)</f>
        <v>0</v>
      </c>
      <c r="BI287" s="148">
        <f>IF(N287="nulová",J287,0)</f>
        <v>0</v>
      </c>
      <c r="BJ287" s="16" t="s">
        <v>81</v>
      </c>
      <c r="BK287" s="148">
        <f>ROUND(I287*H287,2)</f>
        <v>0</v>
      </c>
      <c r="BL287" s="16" t="s">
        <v>238</v>
      </c>
      <c r="BM287" s="147" t="s">
        <v>462</v>
      </c>
    </row>
    <row r="288" spans="2:65" s="1" customFormat="1" ht="16.5" customHeight="1">
      <c r="B288" s="135"/>
      <c r="C288" s="136" t="s">
        <v>463</v>
      </c>
      <c r="D288" s="136" t="s">
        <v>164</v>
      </c>
      <c r="E288" s="137" t="s">
        <v>464</v>
      </c>
      <c r="F288" s="138" t="s">
        <v>465</v>
      </c>
      <c r="G288" s="139" t="s">
        <v>378</v>
      </c>
      <c r="H288" s="140">
        <v>8</v>
      </c>
      <c r="I288" s="141"/>
      <c r="J288" s="142">
        <f>ROUND(I288*H288,2)</f>
        <v>0</v>
      </c>
      <c r="K288" s="138" t="s">
        <v>168</v>
      </c>
      <c r="L288" s="31"/>
      <c r="M288" s="143" t="s">
        <v>1</v>
      </c>
      <c r="N288" s="144" t="s">
        <v>42</v>
      </c>
      <c r="P288" s="145">
        <f>O288*H288</f>
        <v>0</v>
      </c>
      <c r="Q288" s="145">
        <v>0.0012299999999999998</v>
      </c>
      <c r="R288" s="145">
        <f>Q288*H288</f>
        <v>0.009839999999999998</v>
      </c>
      <c r="S288" s="145">
        <v>0</v>
      </c>
      <c r="T288" s="146">
        <f>S288*H288</f>
        <v>0</v>
      </c>
      <c r="AR288" s="147" t="s">
        <v>238</v>
      </c>
      <c r="AT288" s="147" t="s">
        <v>164</v>
      </c>
      <c r="AU288" s="147" t="s">
        <v>85</v>
      </c>
      <c r="AY288" s="16" t="s">
        <v>161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6" t="s">
        <v>81</v>
      </c>
      <c r="BK288" s="148">
        <f>ROUND(I288*H288,2)</f>
        <v>0</v>
      </c>
      <c r="BL288" s="16" t="s">
        <v>238</v>
      </c>
      <c r="BM288" s="147" t="s">
        <v>466</v>
      </c>
    </row>
    <row r="289" spans="2:65" s="1" customFormat="1" ht="21.75" customHeight="1">
      <c r="B289" s="135"/>
      <c r="C289" s="136" t="s">
        <v>467</v>
      </c>
      <c r="D289" s="136" t="s">
        <v>164</v>
      </c>
      <c r="E289" s="137" t="s">
        <v>468</v>
      </c>
      <c r="F289" s="138" t="s">
        <v>469</v>
      </c>
      <c r="G289" s="139" t="s">
        <v>316</v>
      </c>
      <c r="H289" s="140">
        <v>89</v>
      </c>
      <c r="I289" s="141"/>
      <c r="J289" s="142">
        <f>ROUND(I289*H289,2)</f>
        <v>0</v>
      </c>
      <c r="K289" s="138" t="s">
        <v>168</v>
      </c>
      <c r="L289" s="31"/>
      <c r="M289" s="143" t="s">
        <v>1</v>
      </c>
      <c r="N289" s="144" t="s">
        <v>42</v>
      </c>
      <c r="P289" s="145">
        <f>O289*H289</f>
        <v>0</v>
      </c>
      <c r="Q289" s="145">
        <v>1E-05</v>
      </c>
      <c r="R289" s="145">
        <f>Q289*H289</f>
        <v>0.0008900000000000001</v>
      </c>
      <c r="S289" s="145">
        <v>0</v>
      </c>
      <c r="T289" s="146">
        <f>S289*H289</f>
        <v>0</v>
      </c>
      <c r="AR289" s="147" t="s">
        <v>238</v>
      </c>
      <c r="AT289" s="147" t="s">
        <v>164</v>
      </c>
      <c r="AU289" s="147" t="s">
        <v>85</v>
      </c>
      <c r="AY289" s="16" t="s">
        <v>161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6" t="s">
        <v>81</v>
      </c>
      <c r="BK289" s="148">
        <f>ROUND(I289*H289,2)</f>
        <v>0</v>
      </c>
      <c r="BL289" s="16" t="s">
        <v>238</v>
      </c>
      <c r="BM289" s="147" t="s">
        <v>470</v>
      </c>
    </row>
    <row r="290" spans="2:65" s="1" customFormat="1" ht="24.2" customHeight="1">
      <c r="B290" s="135"/>
      <c r="C290" s="136" t="s">
        <v>471</v>
      </c>
      <c r="D290" s="136" t="s">
        <v>164</v>
      </c>
      <c r="E290" s="137" t="s">
        <v>472</v>
      </c>
      <c r="F290" s="138" t="s">
        <v>473</v>
      </c>
      <c r="G290" s="139" t="s">
        <v>316</v>
      </c>
      <c r="H290" s="140">
        <v>89</v>
      </c>
      <c r="I290" s="141"/>
      <c r="J290" s="142">
        <f>ROUND(I290*H290,2)</f>
        <v>0</v>
      </c>
      <c r="K290" s="138" t="s">
        <v>168</v>
      </c>
      <c r="L290" s="31"/>
      <c r="M290" s="143" t="s">
        <v>1</v>
      </c>
      <c r="N290" s="144" t="s">
        <v>42</v>
      </c>
      <c r="P290" s="145">
        <f>O290*H290</f>
        <v>0</v>
      </c>
      <c r="Q290" s="145">
        <v>2E-05</v>
      </c>
      <c r="R290" s="145">
        <f>Q290*H290</f>
        <v>0.0017800000000000001</v>
      </c>
      <c r="S290" s="145">
        <v>0</v>
      </c>
      <c r="T290" s="146">
        <f>S290*H290</f>
        <v>0</v>
      </c>
      <c r="AR290" s="147" t="s">
        <v>238</v>
      </c>
      <c r="AT290" s="147" t="s">
        <v>164</v>
      </c>
      <c r="AU290" s="147" t="s">
        <v>85</v>
      </c>
      <c r="AY290" s="16" t="s">
        <v>161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6" t="s">
        <v>81</v>
      </c>
      <c r="BK290" s="148">
        <f>ROUND(I290*H290,2)</f>
        <v>0</v>
      </c>
      <c r="BL290" s="16" t="s">
        <v>238</v>
      </c>
      <c r="BM290" s="147" t="s">
        <v>474</v>
      </c>
    </row>
    <row r="291" spans="2:65" s="1" customFormat="1" ht="24.2" customHeight="1">
      <c r="B291" s="135"/>
      <c r="C291" s="136" t="s">
        <v>475</v>
      </c>
      <c r="D291" s="136" t="s">
        <v>164</v>
      </c>
      <c r="E291" s="137" t="s">
        <v>476</v>
      </c>
      <c r="F291" s="138" t="s">
        <v>477</v>
      </c>
      <c r="G291" s="139" t="s">
        <v>167</v>
      </c>
      <c r="H291" s="140">
        <v>0.158</v>
      </c>
      <c r="I291" s="141"/>
      <c r="J291" s="142">
        <f>ROUND(I291*H291,2)</f>
        <v>0</v>
      </c>
      <c r="K291" s="138" t="s">
        <v>168</v>
      </c>
      <c r="L291" s="31"/>
      <c r="M291" s="143" t="s">
        <v>1</v>
      </c>
      <c r="N291" s="144" t="s">
        <v>42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238</v>
      </c>
      <c r="AT291" s="147" t="s">
        <v>164</v>
      </c>
      <c r="AU291" s="147" t="s">
        <v>85</v>
      </c>
      <c r="AY291" s="16" t="s">
        <v>161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6" t="s">
        <v>81</v>
      </c>
      <c r="BK291" s="148">
        <f>ROUND(I291*H291,2)</f>
        <v>0</v>
      </c>
      <c r="BL291" s="16" t="s">
        <v>238</v>
      </c>
      <c r="BM291" s="147" t="s">
        <v>478</v>
      </c>
    </row>
    <row r="292" spans="2:65" s="1" customFormat="1" ht="33" customHeight="1">
      <c r="B292" s="135"/>
      <c r="C292" s="136" t="s">
        <v>479</v>
      </c>
      <c r="D292" s="136" t="s">
        <v>164</v>
      </c>
      <c r="E292" s="137" t="s">
        <v>480</v>
      </c>
      <c r="F292" s="138" t="s">
        <v>481</v>
      </c>
      <c r="G292" s="139" t="s">
        <v>167</v>
      </c>
      <c r="H292" s="140">
        <v>0.158</v>
      </c>
      <c r="I292" s="141"/>
      <c r="J292" s="142">
        <f>ROUND(I292*H292,2)</f>
        <v>0</v>
      </c>
      <c r="K292" s="138" t="s">
        <v>168</v>
      </c>
      <c r="L292" s="31"/>
      <c r="M292" s="143" t="s">
        <v>1</v>
      </c>
      <c r="N292" s="144" t="s">
        <v>42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238</v>
      </c>
      <c r="AT292" s="147" t="s">
        <v>164</v>
      </c>
      <c r="AU292" s="147" t="s">
        <v>85</v>
      </c>
      <c r="AY292" s="16" t="s">
        <v>161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6" t="s">
        <v>81</v>
      </c>
      <c r="BK292" s="148">
        <f>ROUND(I292*H292,2)</f>
        <v>0</v>
      </c>
      <c r="BL292" s="16" t="s">
        <v>238</v>
      </c>
      <c r="BM292" s="147" t="s">
        <v>482</v>
      </c>
    </row>
    <row r="293" spans="2:63" s="11" customFormat="1" ht="22.9" customHeight="1">
      <c r="B293" s="123"/>
      <c r="D293" s="124" t="s">
        <v>76</v>
      </c>
      <c r="E293" s="133" t="s">
        <v>483</v>
      </c>
      <c r="F293" s="133" t="s">
        <v>484</v>
      </c>
      <c r="I293" s="126"/>
      <c r="J293" s="134">
        <f>BK293</f>
        <v>0</v>
      </c>
      <c r="L293" s="123"/>
      <c r="M293" s="128"/>
      <c r="P293" s="129">
        <f>SUM(P294:P302)</f>
        <v>0</v>
      </c>
      <c r="R293" s="129">
        <f>SUM(R294:R302)</f>
        <v>0.12879</v>
      </c>
      <c r="T293" s="130">
        <f>SUM(T294:T302)</f>
        <v>0.36307999999999996</v>
      </c>
      <c r="AR293" s="124" t="s">
        <v>85</v>
      </c>
      <c r="AT293" s="131" t="s">
        <v>76</v>
      </c>
      <c r="AU293" s="131" t="s">
        <v>81</v>
      </c>
      <c r="AY293" s="124" t="s">
        <v>161</v>
      </c>
      <c r="BK293" s="132">
        <f>SUM(BK294:BK302)</f>
        <v>0</v>
      </c>
    </row>
    <row r="294" spans="2:65" s="1" customFormat="1" ht="24.2" customHeight="1">
      <c r="B294" s="135"/>
      <c r="C294" s="136" t="s">
        <v>485</v>
      </c>
      <c r="D294" s="136" t="s">
        <v>164</v>
      </c>
      <c r="E294" s="137" t="s">
        <v>486</v>
      </c>
      <c r="F294" s="138" t="s">
        <v>487</v>
      </c>
      <c r="G294" s="139" t="s">
        <v>378</v>
      </c>
      <c r="H294" s="140">
        <v>6</v>
      </c>
      <c r="I294" s="141"/>
      <c r="J294" s="142">
        <f>ROUND(I294*H294,2)</f>
        <v>0</v>
      </c>
      <c r="K294" s="138" t="s">
        <v>168</v>
      </c>
      <c r="L294" s="31"/>
      <c r="M294" s="143" t="s">
        <v>1</v>
      </c>
      <c r="N294" s="144" t="s">
        <v>42</v>
      </c>
      <c r="P294" s="145">
        <f>O294*H294</f>
        <v>0</v>
      </c>
      <c r="Q294" s="145">
        <v>0.00535</v>
      </c>
      <c r="R294" s="145">
        <f>Q294*H294</f>
        <v>0.0321</v>
      </c>
      <c r="S294" s="145">
        <v>0</v>
      </c>
      <c r="T294" s="146">
        <f>S294*H294</f>
        <v>0</v>
      </c>
      <c r="AR294" s="147" t="s">
        <v>238</v>
      </c>
      <c r="AT294" s="147" t="s">
        <v>164</v>
      </c>
      <c r="AU294" s="147" t="s">
        <v>85</v>
      </c>
      <c r="AY294" s="16" t="s">
        <v>161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6" t="s">
        <v>81</v>
      </c>
      <c r="BK294" s="148">
        <f>ROUND(I294*H294,2)</f>
        <v>0</v>
      </c>
      <c r="BL294" s="16" t="s">
        <v>238</v>
      </c>
      <c r="BM294" s="147" t="s">
        <v>488</v>
      </c>
    </row>
    <row r="295" spans="2:65" s="1" customFormat="1" ht="24.2" customHeight="1">
      <c r="B295" s="135"/>
      <c r="C295" s="136" t="s">
        <v>489</v>
      </c>
      <c r="D295" s="136" t="s">
        <v>164</v>
      </c>
      <c r="E295" s="137" t="s">
        <v>490</v>
      </c>
      <c r="F295" s="138" t="s">
        <v>491</v>
      </c>
      <c r="G295" s="139" t="s">
        <v>492</v>
      </c>
      <c r="H295" s="140">
        <v>5</v>
      </c>
      <c r="I295" s="141"/>
      <c r="J295" s="142">
        <f>ROUND(I295*H295,2)</f>
        <v>0</v>
      </c>
      <c r="K295" s="138" t="s">
        <v>168</v>
      </c>
      <c r="L295" s="31"/>
      <c r="M295" s="143" t="s">
        <v>1</v>
      </c>
      <c r="N295" s="144" t="s">
        <v>42</v>
      </c>
      <c r="P295" s="145">
        <f>O295*H295</f>
        <v>0</v>
      </c>
      <c r="Q295" s="145">
        <v>0.01497</v>
      </c>
      <c r="R295" s="145">
        <f>Q295*H295</f>
        <v>0.07485</v>
      </c>
      <c r="S295" s="145">
        <v>0</v>
      </c>
      <c r="T295" s="146">
        <f>S295*H295</f>
        <v>0</v>
      </c>
      <c r="AR295" s="147" t="s">
        <v>238</v>
      </c>
      <c r="AT295" s="147" t="s">
        <v>164</v>
      </c>
      <c r="AU295" s="147" t="s">
        <v>85</v>
      </c>
      <c r="AY295" s="16" t="s">
        <v>161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6" t="s">
        <v>81</v>
      </c>
      <c r="BK295" s="148">
        <f>ROUND(I295*H295,2)</f>
        <v>0</v>
      </c>
      <c r="BL295" s="16" t="s">
        <v>238</v>
      </c>
      <c r="BM295" s="147" t="s">
        <v>493</v>
      </c>
    </row>
    <row r="296" spans="2:65" s="1" customFormat="1" ht="21.75" customHeight="1">
      <c r="B296" s="135"/>
      <c r="C296" s="136" t="s">
        <v>494</v>
      </c>
      <c r="D296" s="136" t="s">
        <v>164</v>
      </c>
      <c r="E296" s="137" t="s">
        <v>495</v>
      </c>
      <c r="F296" s="138" t="s">
        <v>496</v>
      </c>
      <c r="G296" s="139" t="s">
        <v>492</v>
      </c>
      <c r="H296" s="140">
        <v>4</v>
      </c>
      <c r="I296" s="141"/>
      <c r="J296" s="142">
        <f>ROUND(I296*H296,2)</f>
        <v>0</v>
      </c>
      <c r="K296" s="138" t="s">
        <v>168</v>
      </c>
      <c r="L296" s="31"/>
      <c r="M296" s="143" t="s">
        <v>1</v>
      </c>
      <c r="N296" s="144" t="s">
        <v>42</v>
      </c>
      <c r="P296" s="145">
        <f>O296*H296</f>
        <v>0</v>
      </c>
      <c r="Q296" s="145">
        <v>0</v>
      </c>
      <c r="R296" s="145">
        <f>Q296*H296</f>
        <v>0</v>
      </c>
      <c r="S296" s="145">
        <v>0.08799999999999998</v>
      </c>
      <c r="T296" s="146">
        <f>S296*H296</f>
        <v>0.3519999999999999</v>
      </c>
      <c r="AR296" s="147" t="s">
        <v>238</v>
      </c>
      <c r="AT296" s="147" t="s">
        <v>164</v>
      </c>
      <c r="AU296" s="147" t="s">
        <v>85</v>
      </c>
      <c r="AY296" s="16" t="s">
        <v>161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6" t="s">
        <v>81</v>
      </c>
      <c r="BK296" s="148">
        <f>ROUND(I296*H296,2)</f>
        <v>0</v>
      </c>
      <c r="BL296" s="16" t="s">
        <v>238</v>
      </c>
      <c r="BM296" s="147" t="s">
        <v>497</v>
      </c>
    </row>
    <row r="297" spans="2:65" s="1" customFormat="1" ht="21.75" customHeight="1">
      <c r="B297" s="135"/>
      <c r="C297" s="136" t="s">
        <v>498</v>
      </c>
      <c r="D297" s="136" t="s">
        <v>164</v>
      </c>
      <c r="E297" s="137" t="s">
        <v>499</v>
      </c>
      <c r="F297" s="138" t="s">
        <v>500</v>
      </c>
      <c r="G297" s="139" t="s">
        <v>492</v>
      </c>
      <c r="H297" s="140">
        <v>5</v>
      </c>
      <c r="I297" s="141"/>
      <c r="J297" s="142">
        <f>ROUND(I297*H297,2)</f>
        <v>0</v>
      </c>
      <c r="K297" s="138" t="s">
        <v>168</v>
      </c>
      <c r="L297" s="31"/>
      <c r="M297" s="143" t="s">
        <v>1</v>
      </c>
      <c r="N297" s="144" t="s">
        <v>42</v>
      </c>
      <c r="P297" s="145">
        <f>O297*H297</f>
        <v>0</v>
      </c>
      <c r="Q297" s="145">
        <v>0.0018</v>
      </c>
      <c r="R297" s="145">
        <f>Q297*H297</f>
        <v>0.009</v>
      </c>
      <c r="S297" s="145">
        <v>0</v>
      </c>
      <c r="T297" s="146">
        <f>S297*H297</f>
        <v>0</v>
      </c>
      <c r="AR297" s="147" t="s">
        <v>238</v>
      </c>
      <c r="AT297" s="147" t="s">
        <v>164</v>
      </c>
      <c r="AU297" s="147" t="s">
        <v>85</v>
      </c>
      <c r="AY297" s="16" t="s">
        <v>161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6" t="s">
        <v>81</v>
      </c>
      <c r="BK297" s="148">
        <f>ROUND(I297*H297,2)</f>
        <v>0</v>
      </c>
      <c r="BL297" s="16" t="s">
        <v>238</v>
      </c>
      <c r="BM297" s="147" t="s">
        <v>501</v>
      </c>
    </row>
    <row r="298" spans="2:65" s="1" customFormat="1" ht="16.5" customHeight="1">
      <c r="B298" s="135"/>
      <c r="C298" s="136" t="s">
        <v>502</v>
      </c>
      <c r="D298" s="136" t="s">
        <v>164</v>
      </c>
      <c r="E298" s="137" t="s">
        <v>503</v>
      </c>
      <c r="F298" s="138" t="s">
        <v>504</v>
      </c>
      <c r="G298" s="139" t="s">
        <v>378</v>
      </c>
      <c r="H298" s="140">
        <v>4</v>
      </c>
      <c r="I298" s="141"/>
      <c r="J298" s="142">
        <f>ROUND(I298*H298,2)</f>
        <v>0</v>
      </c>
      <c r="K298" s="138" t="s">
        <v>168</v>
      </c>
      <c r="L298" s="31"/>
      <c r="M298" s="143" t="s">
        <v>1</v>
      </c>
      <c r="N298" s="144" t="s">
        <v>42</v>
      </c>
      <c r="P298" s="145">
        <f>O298*H298</f>
        <v>0</v>
      </c>
      <c r="Q298" s="145">
        <v>0</v>
      </c>
      <c r="R298" s="145">
        <f>Q298*H298</f>
        <v>0</v>
      </c>
      <c r="S298" s="145">
        <v>0.00225</v>
      </c>
      <c r="T298" s="146">
        <f>S298*H298</f>
        <v>0.009</v>
      </c>
      <c r="AR298" s="147" t="s">
        <v>238</v>
      </c>
      <c r="AT298" s="147" t="s">
        <v>164</v>
      </c>
      <c r="AU298" s="147" t="s">
        <v>85</v>
      </c>
      <c r="AY298" s="16" t="s">
        <v>161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6" t="s">
        <v>81</v>
      </c>
      <c r="BK298" s="148">
        <f>ROUND(I298*H298,2)</f>
        <v>0</v>
      </c>
      <c r="BL298" s="16" t="s">
        <v>238</v>
      </c>
      <c r="BM298" s="147" t="s">
        <v>505</v>
      </c>
    </row>
    <row r="299" spans="2:65" s="1" customFormat="1" ht="21.75" customHeight="1">
      <c r="B299" s="135"/>
      <c r="C299" s="136" t="s">
        <v>506</v>
      </c>
      <c r="D299" s="136" t="s">
        <v>164</v>
      </c>
      <c r="E299" s="137" t="s">
        <v>507</v>
      </c>
      <c r="F299" s="138" t="s">
        <v>508</v>
      </c>
      <c r="G299" s="139" t="s">
        <v>378</v>
      </c>
      <c r="H299" s="140">
        <v>4</v>
      </c>
      <c r="I299" s="141"/>
      <c r="J299" s="142">
        <f>ROUND(I299*H299,2)</f>
        <v>0</v>
      </c>
      <c r="K299" s="138" t="s">
        <v>168</v>
      </c>
      <c r="L299" s="31"/>
      <c r="M299" s="143" t="s">
        <v>1</v>
      </c>
      <c r="N299" s="144" t="s">
        <v>42</v>
      </c>
      <c r="P299" s="145">
        <f>O299*H299</f>
        <v>0</v>
      </c>
      <c r="Q299" s="145">
        <v>0</v>
      </c>
      <c r="R299" s="145">
        <f>Q299*H299</f>
        <v>0</v>
      </c>
      <c r="S299" s="145">
        <v>0.00052</v>
      </c>
      <c r="T299" s="146">
        <f>S299*H299</f>
        <v>0.00208</v>
      </c>
      <c r="AR299" s="147" t="s">
        <v>238</v>
      </c>
      <c r="AT299" s="147" t="s">
        <v>164</v>
      </c>
      <c r="AU299" s="147" t="s">
        <v>85</v>
      </c>
      <c r="AY299" s="16" t="s">
        <v>161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6" t="s">
        <v>81</v>
      </c>
      <c r="BK299" s="148">
        <f>ROUND(I299*H299,2)</f>
        <v>0</v>
      </c>
      <c r="BL299" s="16" t="s">
        <v>238</v>
      </c>
      <c r="BM299" s="147" t="s">
        <v>509</v>
      </c>
    </row>
    <row r="300" spans="2:65" s="1" customFormat="1" ht="21.75" customHeight="1">
      <c r="B300" s="135"/>
      <c r="C300" s="136" t="s">
        <v>510</v>
      </c>
      <c r="D300" s="136" t="s">
        <v>164</v>
      </c>
      <c r="E300" s="137" t="s">
        <v>511</v>
      </c>
      <c r="F300" s="138" t="s">
        <v>512</v>
      </c>
      <c r="G300" s="139" t="s">
        <v>492</v>
      </c>
      <c r="H300" s="140">
        <v>6</v>
      </c>
      <c r="I300" s="141"/>
      <c r="J300" s="142">
        <f>ROUND(I300*H300,2)</f>
        <v>0</v>
      </c>
      <c r="K300" s="138" t="s">
        <v>168</v>
      </c>
      <c r="L300" s="31"/>
      <c r="M300" s="143" t="s">
        <v>1</v>
      </c>
      <c r="N300" s="144" t="s">
        <v>42</v>
      </c>
      <c r="P300" s="145">
        <f>O300*H300</f>
        <v>0</v>
      </c>
      <c r="Q300" s="145">
        <v>0.00214</v>
      </c>
      <c r="R300" s="145">
        <f>Q300*H300</f>
        <v>0.01284</v>
      </c>
      <c r="S300" s="145">
        <v>0</v>
      </c>
      <c r="T300" s="146">
        <f>S300*H300</f>
        <v>0</v>
      </c>
      <c r="AR300" s="147" t="s">
        <v>238</v>
      </c>
      <c r="AT300" s="147" t="s">
        <v>164</v>
      </c>
      <c r="AU300" s="147" t="s">
        <v>85</v>
      </c>
      <c r="AY300" s="16" t="s">
        <v>161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6" t="s">
        <v>81</v>
      </c>
      <c r="BK300" s="148">
        <f>ROUND(I300*H300,2)</f>
        <v>0</v>
      </c>
      <c r="BL300" s="16" t="s">
        <v>238</v>
      </c>
      <c r="BM300" s="147" t="s">
        <v>513</v>
      </c>
    </row>
    <row r="301" spans="2:65" s="1" customFormat="1" ht="24.2" customHeight="1">
      <c r="B301" s="135"/>
      <c r="C301" s="136" t="s">
        <v>514</v>
      </c>
      <c r="D301" s="136" t="s">
        <v>164</v>
      </c>
      <c r="E301" s="137" t="s">
        <v>515</v>
      </c>
      <c r="F301" s="138" t="s">
        <v>516</v>
      </c>
      <c r="G301" s="139" t="s">
        <v>167</v>
      </c>
      <c r="H301" s="140">
        <v>0.129</v>
      </c>
      <c r="I301" s="141"/>
      <c r="J301" s="142">
        <f>ROUND(I301*H301,2)</f>
        <v>0</v>
      </c>
      <c r="K301" s="138" t="s">
        <v>168</v>
      </c>
      <c r="L301" s="31"/>
      <c r="M301" s="143" t="s">
        <v>1</v>
      </c>
      <c r="N301" s="144" t="s">
        <v>42</v>
      </c>
      <c r="P301" s="145">
        <f>O301*H301</f>
        <v>0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238</v>
      </c>
      <c r="AT301" s="147" t="s">
        <v>164</v>
      </c>
      <c r="AU301" s="147" t="s">
        <v>85</v>
      </c>
      <c r="AY301" s="16" t="s">
        <v>161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6" t="s">
        <v>81</v>
      </c>
      <c r="BK301" s="148">
        <f>ROUND(I301*H301,2)</f>
        <v>0</v>
      </c>
      <c r="BL301" s="16" t="s">
        <v>238</v>
      </c>
      <c r="BM301" s="147" t="s">
        <v>517</v>
      </c>
    </row>
    <row r="302" spans="2:65" s="1" customFormat="1" ht="33" customHeight="1">
      <c r="B302" s="135"/>
      <c r="C302" s="136" t="s">
        <v>518</v>
      </c>
      <c r="D302" s="136" t="s">
        <v>164</v>
      </c>
      <c r="E302" s="137" t="s">
        <v>519</v>
      </c>
      <c r="F302" s="138" t="s">
        <v>520</v>
      </c>
      <c r="G302" s="139" t="s">
        <v>167</v>
      </c>
      <c r="H302" s="140">
        <v>0.129</v>
      </c>
      <c r="I302" s="141"/>
      <c r="J302" s="142">
        <f>ROUND(I302*H302,2)</f>
        <v>0</v>
      </c>
      <c r="K302" s="138" t="s">
        <v>168</v>
      </c>
      <c r="L302" s="31"/>
      <c r="M302" s="143" t="s">
        <v>1</v>
      </c>
      <c r="N302" s="144" t="s">
        <v>42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238</v>
      </c>
      <c r="AT302" s="147" t="s">
        <v>164</v>
      </c>
      <c r="AU302" s="147" t="s">
        <v>85</v>
      </c>
      <c r="AY302" s="16" t="s">
        <v>161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6" t="s">
        <v>81</v>
      </c>
      <c r="BK302" s="148">
        <f>ROUND(I302*H302,2)</f>
        <v>0</v>
      </c>
      <c r="BL302" s="16" t="s">
        <v>238</v>
      </c>
      <c r="BM302" s="147" t="s">
        <v>521</v>
      </c>
    </row>
    <row r="303" spans="2:63" s="11" customFormat="1" ht="22.9" customHeight="1">
      <c r="B303" s="123"/>
      <c r="D303" s="124" t="s">
        <v>76</v>
      </c>
      <c r="E303" s="133" t="s">
        <v>522</v>
      </c>
      <c r="F303" s="133" t="s">
        <v>523</v>
      </c>
      <c r="I303" s="126"/>
      <c r="J303" s="134">
        <f>BK303</f>
        <v>0</v>
      </c>
      <c r="L303" s="123"/>
      <c r="M303" s="128"/>
      <c r="P303" s="129">
        <f>SUM(P304:P305)</f>
        <v>0</v>
      </c>
      <c r="R303" s="129">
        <f>SUM(R304:R305)</f>
        <v>0.008200000000000002</v>
      </c>
      <c r="T303" s="130">
        <f>SUM(T304:T305)</f>
        <v>0.04228</v>
      </c>
      <c r="AR303" s="124" t="s">
        <v>85</v>
      </c>
      <c r="AT303" s="131" t="s">
        <v>76</v>
      </c>
      <c r="AU303" s="131" t="s">
        <v>81</v>
      </c>
      <c r="AY303" s="124" t="s">
        <v>161</v>
      </c>
      <c r="BK303" s="132">
        <f>SUM(BK304:BK305)</f>
        <v>0</v>
      </c>
    </row>
    <row r="304" spans="2:65" s="1" customFormat="1" ht="16.5" customHeight="1">
      <c r="B304" s="135"/>
      <c r="C304" s="136" t="s">
        <v>524</v>
      </c>
      <c r="D304" s="136" t="s">
        <v>164</v>
      </c>
      <c r="E304" s="137" t="s">
        <v>525</v>
      </c>
      <c r="F304" s="138" t="s">
        <v>526</v>
      </c>
      <c r="G304" s="139" t="s">
        <v>190</v>
      </c>
      <c r="H304" s="140">
        <v>4</v>
      </c>
      <c r="I304" s="141"/>
      <c r="J304" s="142">
        <f>ROUND(I304*H304,2)</f>
        <v>0</v>
      </c>
      <c r="K304" s="138" t="s">
        <v>168</v>
      </c>
      <c r="L304" s="31"/>
      <c r="M304" s="143" t="s">
        <v>1</v>
      </c>
      <c r="N304" s="144" t="s">
        <v>42</v>
      </c>
      <c r="P304" s="145">
        <f>O304*H304</f>
        <v>0</v>
      </c>
      <c r="Q304" s="145">
        <v>0</v>
      </c>
      <c r="R304" s="145">
        <f>Q304*H304</f>
        <v>0</v>
      </c>
      <c r="S304" s="145">
        <v>0.01057</v>
      </c>
      <c r="T304" s="146">
        <f>S304*H304</f>
        <v>0.04228</v>
      </c>
      <c r="AR304" s="147" t="s">
        <v>238</v>
      </c>
      <c r="AT304" s="147" t="s">
        <v>164</v>
      </c>
      <c r="AU304" s="147" t="s">
        <v>85</v>
      </c>
      <c r="AY304" s="16" t="s">
        <v>161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6" t="s">
        <v>81</v>
      </c>
      <c r="BK304" s="148">
        <f>ROUND(I304*H304,2)</f>
        <v>0</v>
      </c>
      <c r="BL304" s="16" t="s">
        <v>238</v>
      </c>
      <c r="BM304" s="147" t="s">
        <v>527</v>
      </c>
    </row>
    <row r="305" spans="2:65" s="1" customFormat="1" ht="16.5" customHeight="1">
      <c r="B305" s="135"/>
      <c r="C305" s="136" t="s">
        <v>528</v>
      </c>
      <c r="D305" s="136" t="s">
        <v>164</v>
      </c>
      <c r="E305" s="137" t="s">
        <v>529</v>
      </c>
      <c r="F305" s="138" t="s">
        <v>530</v>
      </c>
      <c r="G305" s="139" t="s">
        <v>190</v>
      </c>
      <c r="H305" s="140">
        <v>4</v>
      </c>
      <c r="I305" s="141"/>
      <c r="J305" s="142">
        <f>ROUND(I305*H305,2)</f>
        <v>0</v>
      </c>
      <c r="K305" s="138" t="s">
        <v>168</v>
      </c>
      <c r="L305" s="31"/>
      <c r="M305" s="143" t="s">
        <v>1</v>
      </c>
      <c r="N305" s="144" t="s">
        <v>42</v>
      </c>
      <c r="P305" s="145">
        <f>O305*H305</f>
        <v>0</v>
      </c>
      <c r="Q305" s="145">
        <v>0.0020500000000000006</v>
      </c>
      <c r="R305" s="145">
        <f>Q305*H305</f>
        <v>0.008200000000000002</v>
      </c>
      <c r="S305" s="145">
        <v>0</v>
      </c>
      <c r="T305" s="146">
        <f>S305*H305</f>
        <v>0</v>
      </c>
      <c r="AR305" s="147" t="s">
        <v>238</v>
      </c>
      <c r="AT305" s="147" t="s">
        <v>164</v>
      </c>
      <c r="AU305" s="147" t="s">
        <v>85</v>
      </c>
      <c r="AY305" s="16" t="s">
        <v>161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6" t="s">
        <v>81</v>
      </c>
      <c r="BK305" s="148">
        <f>ROUND(I305*H305,2)</f>
        <v>0</v>
      </c>
      <c r="BL305" s="16" t="s">
        <v>238</v>
      </c>
      <c r="BM305" s="147" t="s">
        <v>531</v>
      </c>
    </row>
    <row r="306" spans="2:63" s="11" customFormat="1" ht="22.9" customHeight="1">
      <c r="B306" s="123"/>
      <c r="D306" s="124" t="s">
        <v>76</v>
      </c>
      <c r="E306" s="133" t="s">
        <v>532</v>
      </c>
      <c r="F306" s="133" t="s">
        <v>533</v>
      </c>
      <c r="I306" s="126"/>
      <c r="J306" s="134">
        <f>BK306</f>
        <v>0</v>
      </c>
      <c r="L306" s="123"/>
      <c r="M306" s="128"/>
      <c r="P306" s="129">
        <f>SUM(P307:P361)</f>
        <v>0</v>
      </c>
      <c r="R306" s="129">
        <f>SUM(R307:R361)</f>
        <v>0.1227035</v>
      </c>
      <c r="T306" s="130">
        <f>SUM(T307:T361)</f>
        <v>0</v>
      </c>
      <c r="AR306" s="124" t="s">
        <v>85</v>
      </c>
      <c r="AT306" s="131" t="s">
        <v>76</v>
      </c>
      <c r="AU306" s="131" t="s">
        <v>81</v>
      </c>
      <c r="AY306" s="124" t="s">
        <v>161</v>
      </c>
      <c r="BK306" s="132">
        <f>SUM(BK307:BK361)</f>
        <v>0</v>
      </c>
    </row>
    <row r="307" spans="2:65" s="1" customFormat="1" ht="24.2" customHeight="1">
      <c r="B307" s="135"/>
      <c r="C307" s="136" t="s">
        <v>534</v>
      </c>
      <c r="D307" s="136" t="s">
        <v>164</v>
      </c>
      <c r="E307" s="137" t="s">
        <v>535</v>
      </c>
      <c r="F307" s="138" t="s">
        <v>536</v>
      </c>
      <c r="G307" s="139" t="s">
        <v>316</v>
      </c>
      <c r="H307" s="140">
        <v>55</v>
      </c>
      <c r="I307" s="141"/>
      <c r="J307" s="142">
        <f>ROUND(I307*H307,2)</f>
        <v>0</v>
      </c>
      <c r="K307" s="138" t="s">
        <v>168</v>
      </c>
      <c r="L307" s="31"/>
      <c r="M307" s="143" t="s">
        <v>1</v>
      </c>
      <c r="N307" s="144" t="s">
        <v>42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238</v>
      </c>
      <c r="AT307" s="147" t="s">
        <v>164</v>
      </c>
      <c r="AU307" s="147" t="s">
        <v>85</v>
      </c>
      <c r="AY307" s="16" t="s">
        <v>161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6" t="s">
        <v>81</v>
      </c>
      <c r="BK307" s="148">
        <f>ROUND(I307*H307,2)</f>
        <v>0</v>
      </c>
      <c r="BL307" s="16" t="s">
        <v>238</v>
      </c>
      <c r="BM307" s="147" t="s">
        <v>537</v>
      </c>
    </row>
    <row r="308" spans="2:65" s="1" customFormat="1" ht="24.2" customHeight="1">
      <c r="B308" s="135"/>
      <c r="C308" s="164" t="s">
        <v>538</v>
      </c>
      <c r="D308" s="164" t="s">
        <v>175</v>
      </c>
      <c r="E308" s="165" t="s">
        <v>539</v>
      </c>
      <c r="F308" s="166" t="s">
        <v>540</v>
      </c>
      <c r="G308" s="167" t="s">
        <v>316</v>
      </c>
      <c r="H308" s="168">
        <v>57.75</v>
      </c>
      <c r="I308" s="169"/>
      <c r="J308" s="170">
        <f>ROUND(I308*H308,2)</f>
        <v>0</v>
      </c>
      <c r="K308" s="166" t="s">
        <v>168</v>
      </c>
      <c r="L308" s="171"/>
      <c r="M308" s="172" t="s">
        <v>1</v>
      </c>
      <c r="N308" s="173" t="s">
        <v>42</v>
      </c>
      <c r="P308" s="145">
        <f>O308*H308</f>
        <v>0</v>
      </c>
      <c r="Q308" s="145">
        <v>0.00021</v>
      </c>
      <c r="R308" s="145">
        <f>Q308*H308</f>
        <v>0.012127500000000001</v>
      </c>
      <c r="S308" s="145">
        <v>0</v>
      </c>
      <c r="T308" s="146">
        <f>S308*H308</f>
        <v>0</v>
      </c>
      <c r="AR308" s="147" t="s">
        <v>327</v>
      </c>
      <c r="AT308" s="147" t="s">
        <v>175</v>
      </c>
      <c r="AU308" s="147" t="s">
        <v>85</v>
      </c>
      <c r="AY308" s="16" t="s">
        <v>161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6" t="s">
        <v>81</v>
      </c>
      <c r="BK308" s="148">
        <f>ROUND(I308*H308,2)</f>
        <v>0</v>
      </c>
      <c r="BL308" s="16" t="s">
        <v>238</v>
      </c>
      <c r="BM308" s="147" t="s">
        <v>541</v>
      </c>
    </row>
    <row r="309" spans="2:51" s="12" customFormat="1" ht="12">
      <c r="B309" s="149"/>
      <c r="D309" s="150" t="s">
        <v>171</v>
      </c>
      <c r="F309" s="152" t="s">
        <v>542</v>
      </c>
      <c r="H309" s="153">
        <v>57.75</v>
      </c>
      <c r="I309" s="154"/>
      <c r="L309" s="149"/>
      <c r="M309" s="155"/>
      <c r="T309" s="156"/>
      <c r="AT309" s="151" t="s">
        <v>171</v>
      </c>
      <c r="AU309" s="151" t="s">
        <v>85</v>
      </c>
      <c r="AV309" s="12" t="s">
        <v>85</v>
      </c>
      <c r="AW309" s="12" t="s">
        <v>3</v>
      </c>
      <c r="AX309" s="12" t="s">
        <v>81</v>
      </c>
      <c r="AY309" s="151" t="s">
        <v>161</v>
      </c>
    </row>
    <row r="310" spans="2:65" s="1" customFormat="1" ht="16.5" customHeight="1">
      <c r="B310" s="135"/>
      <c r="C310" s="136" t="s">
        <v>543</v>
      </c>
      <c r="D310" s="136" t="s">
        <v>164</v>
      </c>
      <c r="E310" s="137" t="s">
        <v>544</v>
      </c>
      <c r="F310" s="138" t="s">
        <v>545</v>
      </c>
      <c r="G310" s="139" t="s">
        <v>378</v>
      </c>
      <c r="H310" s="140">
        <v>16</v>
      </c>
      <c r="I310" s="141"/>
      <c r="J310" s="142">
        <f>ROUND(I310*H310,2)</f>
        <v>0</v>
      </c>
      <c r="K310" s="138" t="s">
        <v>168</v>
      </c>
      <c r="L310" s="31"/>
      <c r="M310" s="143" t="s">
        <v>1</v>
      </c>
      <c r="N310" s="144" t="s">
        <v>42</v>
      </c>
      <c r="P310" s="145">
        <f>O310*H310</f>
        <v>0</v>
      </c>
      <c r="Q310" s="145">
        <v>0</v>
      </c>
      <c r="R310" s="145">
        <f>Q310*H310</f>
        <v>0</v>
      </c>
      <c r="S310" s="145">
        <v>0</v>
      </c>
      <c r="T310" s="146">
        <f>S310*H310</f>
        <v>0</v>
      </c>
      <c r="AR310" s="147" t="s">
        <v>238</v>
      </c>
      <c r="AT310" s="147" t="s">
        <v>164</v>
      </c>
      <c r="AU310" s="147" t="s">
        <v>85</v>
      </c>
      <c r="AY310" s="16" t="s">
        <v>161</v>
      </c>
      <c r="BE310" s="148">
        <f>IF(N310="základní",J310,0)</f>
        <v>0</v>
      </c>
      <c r="BF310" s="148">
        <f>IF(N310="snížená",J310,0)</f>
        <v>0</v>
      </c>
      <c r="BG310" s="148">
        <f>IF(N310="zákl. přenesená",J310,0)</f>
        <v>0</v>
      </c>
      <c r="BH310" s="148">
        <f>IF(N310="sníž. přenesená",J310,0)</f>
        <v>0</v>
      </c>
      <c r="BI310" s="148">
        <f>IF(N310="nulová",J310,0)</f>
        <v>0</v>
      </c>
      <c r="BJ310" s="16" t="s">
        <v>81</v>
      </c>
      <c r="BK310" s="148">
        <f>ROUND(I310*H310,2)</f>
        <v>0</v>
      </c>
      <c r="BL310" s="16" t="s">
        <v>238</v>
      </c>
      <c r="BM310" s="147" t="s">
        <v>546</v>
      </c>
    </row>
    <row r="311" spans="2:65" s="1" customFormat="1" ht="24.2" customHeight="1">
      <c r="B311" s="135"/>
      <c r="C311" s="164" t="s">
        <v>547</v>
      </c>
      <c r="D311" s="164" t="s">
        <v>175</v>
      </c>
      <c r="E311" s="165" t="s">
        <v>548</v>
      </c>
      <c r="F311" s="166" t="s">
        <v>549</v>
      </c>
      <c r="G311" s="167" t="s">
        <v>378</v>
      </c>
      <c r="H311" s="168">
        <v>5</v>
      </c>
      <c r="I311" s="169"/>
      <c r="J311" s="170">
        <f>ROUND(I311*H311,2)</f>
        <v>0</v>
      </c>
      <c r="K311" s="166" t="s">
        <v>168</v>
      </c>
      <c r="L311" s="171"/>
      <c r="M311" s="172" t="s">
        <v>1</v>
      </c>
      <c r="N311" s="173" t="s">
        <v>42</v>
      </c>
      <c r="P311" s="145">
        <f>O311*H311</f>
        <v>0</v>
      </c>
      <c r="Q311" s="145">
        <v>4E-05</v>
      </c>
      <c r="R311" s="145">
        <f>Q311*H311</f>
        <v>0.0002</v>
      </c>
      <c r="S311" s="145">
        <v>0</v>
      </c>
      <c r="T311" s="146">
        <f>S311*H311</f>
        <v>0</v>
      </c>
      <c r="AR311" s="147" t="s">
        <v>327</v>
      </c>
      <c r="AT311" s="147" t="s">
        <v>175</v>
      </c>
      <c r="AU311" s="147" t="s">
        <v>85</v>
      </c>
      <c r="AY311" s="16" t="s">
        <v>161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6" t="s">
        <v>81</v>
      </c>
      <c r="BK311" s="148">
        <f>ROUND(I311*H311,2)</f>
        <v>0</v>
      </c>
      <c r="BL311" s="16" t="s">
        <v>238</v>
      </c>
      <c r="BM311" s="147" t="s">
        <v>550</v>
      </c>
    </row>
    <row r="312" spans="2:65" s="1" customFormat="1" ht="24.2" customHeight="1">
      <c r="B312" s="135"/>
      <c r="C312" s="164" t="s">
        <v>551</v>
      </c>
      <c r="D312" s="164" t="s">
        <v>175</v>
      </c>
      <c r="E312" s="165" t="s">
        <v>552</v>
      </c>
      <c r="F312" s="166" t="s">
        <v>553</v>
      </c>
      <c r="G312" s="167" t="s">
        <v>378</v>
      </c>
      <c r="H312" s="168">
        <v>10</v>
      </c>
      <c r="I312" s="169"/>
      <c r="J312" s="170">
        <f>ROUND(I312*H312,2)</f>
        <v>0</v>
      </c>
      <c r="K312" s="166" t="s">
        <v>168</v>
      </c>
      <c r="L312" s="171"/>
      <c r="M312" s="172" t="s">
        <v>1</v>
      </c>
      <c r="N312" s="173" t="s">
        <v>42</v>
      </c>
      <c r="P312" s="145">
        <f>O312*H312</f>
        <v>0</v>
      </c>
      <c r="Q312" s="145">
        <v>9E-05</v>
      </c>
      <c r="R312" s="145">
        <f>Q312*H312</f>
        <v>0.0009000000000000001</v>
      </c>
      <c r="S312" s="145">
        <v>0</v>
      </c>
      <c r="T312" s="146">
        <f>S312*H312</f>
        <v>0</v>
      </c>
      <c r="AR312" s="147" t="s">
        <v>327</v>
      </c>
      <c r="AT312" s="147" t="s">
        <v>175</v>
      </c>
      <c r="AU312" s="147" t="s">
        <v>85</v>
      </c>
      <c r="AY312" s="16" t="s">
        <v>161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6" t="s">
        <v>81</v>
      </c>
      <c r="BK312" s="148">
        <f>ROUND(I312*H312,2)</f>
        <v>0</v>
      </c>
      <c r="BL312" s="16" t="s">
        <v>238</v>
      </c>
      <c r="BM312" s="147" t="s">
        <v>554</v>
      </c>
    </row>
    <row r="313" spans="2:65" s="1" customFormat="1" ht="24.2" customHeight="1">
      <c r="B313" s="135"/>
      <c r="C313" s="164" t="s">
        <v>555</v>
      </c>
      <c r="D313" s="164" t="s">
        <v>175</v>
      </c>
      <c r="E313" s="165" t="s">
        <v>556</v>
      </c>
      <c r="F313" s="166" t="s">
        <v>557</v>
      </c>
      <c r="G313" s="167" t="s">
        <v>378</v>
      </c>
      <c r="H313" s="168">
        <v>1</v>
      </c>
      <c r="I313" s="169"/>
      <c r="J313" s="170">
        <f>ROUND(I313*H313,2)</f>
        <v>0</v>
      </c>
      <c r="K313" s="166" t="s">
        <v>168</v>
      </c>
      <c r="L313" s="171"/>
      <c r="M313" s="172" t="s">
        <v>1</v>
      </c>
      <c r="N313" s="173" t="s">
        <v>42</v>
      </c>
      <c r="P313" s="145">
        <f>O313*H313</f>
        <v>0</v>
      </c>
      <c r="Q313" s="145">
        <v>9E-05</v>
      </c>
      <c r="R313" s="145">
        <f>Q313*H313</f>
        <v>9E-05</v>
      </c>
      <c r="S313" s="145">
        <v>0</v>
      </c>
      <c r="T313" s="146">
        <f>S313*H313</f>
        <v>0</v>
      </c>
      <c r="AR313" s="147" t="s">
        <v>327</v>
      </c>
      <c r="AT313" s="147" t="s">
        <v>175</v>
      </c>
      <c r="AU313" s="147" t="s">
        <v>85</v>
      </c>
      <c r="AY313" s="16" t="s">
        <v>161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6" t="s">
        <v>81</v>
      </c>
      <c r="BK313" s="148">
        <f>ROUND(I313*H313,2)</f>
        <v>0</v>
      </c>
      <c r="BL313" s="16" t="s">
        <v>238</v>
      </c>
      <c r="BM313" s="147" t="s">
        <v>558</v>
      </c>
    </row>
    <row r="314" spans="2:65" s="1" customFormat="1" ht="24.2" customHeight="1">
      <c r="B314" s="135"/>
      <c r="C314" s="136" t="s">
        <v>559</v>
      </c>
      <c r="D314" s="136" t="s">
        <v>164</v>
      </c>
      <c r="E314" s="137" t="s">
        <v>560</v>
      </c>
      <c r="F314" s="138" t="s">
        <v>561</v>
      </c>
      <c r="G314" s="139" t="s">
        <v>316</v>
      </c>
      <c r="H314" s="140">
        <v>111</v>
      </c>
      <c r="I314" s="141"/>
      <c r="J314" s="142">
        <f>ROUND(I314*H314,2)</f>
        <v>0</v>
      </c>
      <c r="K314" s="138" t="s">
        <v>168</v>
      </c>
      <c r="L314" s="31"/>
      <c r="M314" s="143" t="s">
        <v>1</v>
      </c>
      <c r="N314" s="144" t="s">
        <v>42</v>
      </c>
      <c r="P314" s="145">
        <f>O314*H314</f>
        <v>0</v>
      </c>
      <c r="Q314" s="145">
        <v>0</v>
      </c>
      <c r="R314" s="145">
        <f>Q314*H314</f>
        <v>0</v>
      </c>
      <c r="S314" s="145">
        <v>0</v>
      </c>
      <c r="T314" s="146">
        <f>S314*H314</f>
        <v>0</v>
      </c>
      <c r="AR314" s="147" t="s">
        <v>238</v>
      </c>
      <c r="AT314" s="147" t="s">
        <v>164</v>
      </c>
      <c r="AU314" s="147" t="s">
        <v>85</v>
      </c>
      <c r="AY314" s="16" t="s">
        <v>161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6" t="s">
        <v>81</v>
      </c>
      <c r="BK314" s="148">
        <f>ROUND(I314*H314,2)</f>
        <v>0</v>
      </c>
      <c r="BL314" s="16" t="s">
        <v>238</v>
      </c>
      <c r="BM314" s="147" t="s">
        <v>562</v>
      </c>
    </row>
    <row r="315" spans="2:65" s="1" customFormat="1" ht="24.2" customHeight="1">
      <c r="B315" s="135"/>
      <c r="C315" s="164" t="s">
        <v>563</v>
      </c>
      <c r="D315" s="164" t="s">
        <v>175</v>
      </c>
      <c r="E315" s="165" t="s">
        <v>564</v>
      </c>
      <c r="F315" s="166" t="s">
        <v>565</v>
      </c>
      <c r="G315" s="167" t="s">
        <v>316</v>
      </c>
      <c r="H315" s="168">
        <v>127.65</v>
      </c>
      <c r="I315" s="169"/>
      <c r="J315" s="170">
        <f>ROUND(I315*H315,2)</f>
        <v>0</v>
      </c>
      <c r="K315" s="166" t="s">
        <v>168</v>
      </c>
      <c r="L315" s="171"/>
      <c r="M315" s="172" t="s">
        <v>1</v>
      </c>
      <c r="N315" s="173" t="s">
        <v>42</v>
      </c>
      <c r="P315" s="145">
        <f>O315*H315</f>
        <v>0</v>
      </c>
      <c r="Q315" s="145">
        <v>7E-05</v>
      </c>
      <c r="R315" s="145">
        <f>Q315*H315</f>
        <v>0.008935499999999999</v>
      </c>
      <c r="S315" s="145">
        <v>0</v>
      </c>
      <c r="T315" s="146">
        <f>S315*H315</f>
        <v>0</v>
      </c>
      <c r="AR315" s="147" t="s">
        <v>327</v>
      </c>
      <c r="AT315" s="147" t="s">
        <v>175</v>
      </c>
      <c r="AU315" s="147" t="s">
        <v>85</v>
      </c>
      <c r="AY315" s="16" t="s">
        <v>161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6" t="s">
        <v>81</v>
      </c>
      <c r="BK315" s="148">
        <f>ROUND(I315*H315,2)</f>
        <v>0</v>
      </c>
      <c r="BL315" s="16" t="s">
        <v>238</v>
      </c>
      <c r="BM315" s="147" t="s">
        <v>566</v>
      </c>
    </row>
    <row r="316" spans="2:47" s="1" customFormat="1" ht="12">
      <c r="B316" s="31"/>
      <c r="D316" s="150" t="s">
        <v>180</v>
      </c>
      <c r="F316" s="174" t="s">
        <v>567</v>
      </c>
      <c r="I316" s="175"/>
      <c r="L316" s="31"/>
      <c r="M316" s="176"/>
      <c r="T316" s="55"/>
      <c r="AT316" s="16" t="s">
        <v>180</v>
      </c>
      <c r="AU316" s="16" t="s">
        <v>85</v>
      </c>
    </row>
    <row r="317" spans="2:51" s="12" customFormat="1" ht="12">
      <c r="B317" s="149"/>
      <c r="D317" s="150" t="s">
        <v>171</v>
      </c>
      <c r="F317" s="152" t="s">
        <v>568</v>
      </c>
      <c r="H317" s="153">
        <v>127.65</v>
      </c>
      <c r="I317" s="154"/>
      <c r="L317" s="149"/>
      <c r="M317" s="155"/>
      <c r="T317" s="156"/>
      <c r="AT317" s="151" t="s">
        <v>171</v>
      </c>
      <c r="AU317" s="151" t="s">
        <v>85</v>
      </c>
      <c r="AV317" s="12" t="s">
        <v>85</v>
      </c>
      <c r="AW317" s="12" t="s">
        <v>3</v>
      </c>
      <c r="AX317" s="12" t="s">
        <v>81</v>
      </c>
      <c r="AY317" s="151" t="s">
        <v>161</v>
      </c>
    </row>
    <row r="318" spans="2:65" s="1" customFormat="1" ht="33" customHeight="1">
      <c r="B318" s="135"/>
      <c r="C318" s="136" t="s">
        <v>569</v>
      </c>
      <c r="D318" s="136" t="s">
        <v>164</v>
      </c>
      <c r="E318" s="137" t="s">
        <v>570</v>
      </c>
      <c r="F318" s="138" t="s">
        <v>571</v>
      </c>
      <c r="G318" s="139" t="s">
        <v>316</v>
      </c>
      <c r="H318" s="140">
        <v>55</v>
      </c>
      <c r="I318" s="141"/>
      <c r="J318" s="142">
        <f>ROUND(I318*H318,2)</f>
        <v>0</v>
      </c>
      <c r="K318" s="138" t="s">
        <v>168</v>
      </c>
      <c r="L318" s="31"/>
      <c r="M318" s="143" t="s">
        <v>1</v>
      </c>
      <c r="N318" s="144" t="s">
        <v>42</v>
      </c>
      <c r="P318" s="145">
        <f>O318*H318</f>
        <v>0</v>
      </c>
      <c r="Q318" s="145">
        <v>0</v>
      </c>
      <c r="R318" s="145">
        <f>Q318*H318</f>
        <v>0</v>
      </c>
      <c r="S318" s="145">
        <v>0</v>
      </c>
      <c r="T318" s="146">
        <f>S318*H318</f>
        <v>0</v>
      </c>
      <c r="AR318" s="147" t="s">
        <v>238</v>
      </c>
      <c r="AT318" s="147" t="s">
        <v>164</v>
      </c>
      <c r="AU318" s="147" t="s">
        <v>85</v>
      </c>
      <c r="AY318" s="16" t="s">
        <v>161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6" t="s">
        <v>81</v>
      </c>
      <c r="BK318" s="148">
        <f>ROUND(I318*H318,2)</f>
        <v>0</v>
      </c>
      <c r="BL318" s="16" t="s">
        <v>238</v>
      </c>
      <c r="BM318" s="147" t="s">
        <v>572</v>
      </c>
    </row>
    <row r="319" spans="2:65" s="1" customFormat="1" ht="16.5" customHeight="1">
      <c r="B319" s="135"/>
      <c r="C319" s="164" t="s">
        <v>573</v>
      </c>
      <c r="D319" s="164" t="s">
        <v>175</v>
      </c>
      <c r="E319" s="165" t="s">
        <v>574</v>
      </c>
      <c r="F319" s="166" t="s">
        <v>575</v>
      </c>
      <c r="G319" s="167" t="s">
        <v>316</v>
      </c>
      <c r="H319" s="168">
        <v>63.25</v>
      </c>
      <c r="I319" s="169"/>
      <c r="J319" s="170">
        <f>ROUND(I319*H319,2)</f>
        <v>0</v>
      </c>
      <c r="K319" s="166" t="s">
        <v>1</v>
      </c>
      <c r="L319" s="171"/>
      <c r="M319" s="172" t="s">
        <v>1</v>
      </c>
      <c r="N319" s="173" t="s">
        <v>42</v>
      </c>
      <c r="P319" s="145">
        <f>O319*H319</f>
        <v>0</v>
      </c>
      <c r="Q319" s="145">
        <v>0.00011</v>
      </c>
      <c r="R319" s="145">
        <f>Q319*H319</f>
        <v>0.0069575</v>
      </c>
      <c r="S319" s="145">
        <v>0</v>
      </c>
      <c r="T319" s="146">
        <f>S319*H319</f>
        <v>0</v>
      </c>
      <c r="AR319" s="147" t="s">
        <v>327</v>
      </c>
      <c r="AT319" s="147" t="s">
        <v>175</v>
      </c>
      <c r="AU319" s="147" t="s">
        <v>85</v>
      </c>
      <c r="AY319" s="16" t="s">
        <v>161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6" t="s">
        <v>81</v>
      </c>
      <c r="BK319" s="148">
        <f>ROUND(I319*H319,2)</f>
        <v>0</v>
      </c>
      <c r="BL319" s="16" t="s">
        <v>238</v>
      </c>
      <c r="BM319" s="147" t="s">
        <v>576</v>
      </c>
    </row>
    <row r="320" spans="2:51" s="12" customFormat="1" ht="12">
      <c r="B320" s="149"/>
      <c r="D320" s="150" t="s">
        <v>171</v>
      </c>
      <c r="F320" s="152" t="s">
        <v>577</v>
      </c>
      <c r="H320" s="153">
        <v>63.25</v>
      </c>
      <c r="I320" s="154"/>
      <c r="L320" s="149"/>
      <c r="M320" s="155"/>
      <c r="T320" s="156"/>
      <c r="AT320" s="151" t="s">
        <v>171</v>
      </c>
      <c r="AU320" s="151" t="s">
        <v>85</v>
      </c>
      <c r="AV320" s="12" t="s">
        <v>85</v>
      </c>
      <c r="AW320" s="12" t="s">
        <v>3</v>
      </c>
      <c r="AX320" s="12" t="s">
        <v>81</v>
      </c>
      <c r="AY320" s="151" t="s">
        <v>161</v>
      </c>
    </row>
    <row r="321" spans="2:65" s="1" customFormat="1" ht="24.2" customHeight="1">
      <c r="B321" s="135"/>
      <c r="C321" s="136" t="s">
        <v>578</v>
      </c>
      <c r="D321" s="136" t="s">
        <v>164</v>
      </c>
      <c r="E321" s="137" t="s">
        <v>579</v>
      </c>
      <c r="F321" s="138" t="s">
        <v>580</v>
      </c>
      <c r="G321" s="139" t="s">
        <v>316</v>
      </c>
      <c r="H321" s="140">
        <v>355</v>
      </c>
      <c r="I321" s="141"/>
      <c r="J321" s="142">
        <f>ROUND(I321*H321,2)</f>
        <v>0</v>
      </c>
      <c r="K321" s="138" t="s">
        <v>168</v>
      </c>
      <c r="L321" s="31"/>
      <c r="M321" s="143" t="s">
        <v>1</v>
      </c>
      <c r="N321" s="144" t="s">
        <v>42</v>
      </c>
      <c r="P321" s="145">
        <f>O321*H321</f>
        <v>0</v>
      </c>
      <c r="Q321" s="145">
        <v>0</v>
      </c>
      <c r="R321" s="145">
        <f>Q321*H321</f>
        <v>0</v>
      </c>
      <c r="S321" s="145">
        <v>0</v>
      </c>
      <c r="T321" s="146">
        <f>S321*H321</f>
        <v>0</v>
      </c>
      <c r="AR321" s="147" t="s">
        <v>238</v>
      </c>
      <c r="AT321" s="147" t="s">
        <v>164</v>
      </c>
      <c r="AU321" s="147" t="s">
        <v>85</v>
      </c>
      <c r="AY321" s="16" t="s">
        <v>161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6" t="s">
        <v>81</v>
      </c>
      <c r="BK321" s="148">
        <f>ROUND(I321*H321,2)</f>
        <v>0</v>
      </c>
      <c r="BL321" s="16" t="s">
        <v>238</v>
      </c>
      <c r="BM321" s="147" t="s">
        <v>581</v>
      </c>
    </row>
    <row r="322" spans="2:65" s="1" customFormat="1" ht="24.2" customHeight="1">
      <c r="B322" s="135"/>
      <c r="C322" s="164" t="s">
        <v>582</v>
      </c>
      <c r="D322" s="164" t="s">
        <v>175</v>
      </c>
      <c r="E322" s="165" t="s">
        <v>583</v>
      </c>
      <c r="F322" s="166" t="s">
        <v>584</v>
      </c>
      <c r="G322" s="167" t="s">
        <v>316</v>
      </c>
      <c r="H322" s="168">
        <v>408.25</v>
      </c>
      <c r="I322" s="169"/>
      <c r="J322" s="170">
        <f>ROUND(I322*H322,2)</f>
        <v>0</v>
      </c>
      <c r="K322" s="166" t="s">
        <v>168</v>
      </c>
      <c r="L322" s="171"/>
      <c r="M322" s="172" t="s">
        <v>1</v>
      </c>
      <c r="N322" s="173" t="s">
        <v>42</v>
      </c>
      <c r="P322" s="145">
        <f>O322*H322</f>
        <v>0</v>
      </c>
      <c r="Q322" s="145">
        <v>0.00012</v>
      </c>
      <c r="R322" s="145">
        <f>Q322*H322</f>
        <v>0.04899</v>
      </c>
      <c r="S322" s="145">
        <v>0</v>
      </c>
      <c r="T322" s="146">
        <f>S322*H322</f>
        <v>0</v>
      </c>
      <c r="AR322" s="147" t="s">
        <v>327</v>
      </c>
      <c r="AT322" s="147" t="s">
        <v>175</v>
      </c>
      <c r="AU322" s="147" t="s">
        <v>85</v>
      </c>
      <c r="AY322" s="16" t="s">
        <v>161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6" t="s">
        <v>81</v>
      </c>
      <c r="BK322" s="148">
        <f>ROUND(I322*H322,2)</f>
        <v>0</v>
      </c>
      <c r="BL322" s="16" t="s">
        <v>238</v>
      </c>
      <c r="BM322" s="147" t="s">
        <v>585</v>
      </c>
    </row>
    <row r="323" spans="2:47" s="1" customFormat="1" ht="12">
      <c r="B323" s="31"/>
      <c r="D323" s="150" t="s">
        <v>180</v>
      </c>
      <c r="F323" s="174" t="s">
        <v>586</v>
      </c>
      <c r="I323" s="175"/>
      <c r="L323" s="31"/>
      <c r="M323" s="176"/>
      <c r="T323" s="55"/>
      <c r="AT323" s="16" t="s">
        <v>180</v>
      </c>
      <c r="AU323" s="16" t="s">
        <v>85</v>
      </c>
    </row>
    <row r="324" spans="2:51" s="12" customFormat="1" ht="12">
      <c r="B324" s="149"/>
      <c r="D324" s="150" t="s">
        <v>171</v>
      </c>
      <c r="F324" s="152" t="s">
        <v>587</v>
      </c>
      <c r="H324" s="153">
        <v>408.25</v>
      </c>
      <c r="I324" s="154"/>
      <c r="L324" s="149"/>
      <c r="M324" s="155"/>
      <c r="T324" s="156"/>
      <c r="AT324" s="151" t="s">
        <v>171</v>
      </c>
      <c r="AU324" s="151" t="s">
        <v>85</v>
      </c>
      <c r="AV324" s="12" t="s">
        <v>85</v>
      </c>
      <c r="AW324" s="12" t="s">
        <v>3</v>
      </c>
      <c r="AX324" s="12" t="s">
        <v>81</v>
      </c>
      <c r="AY324" s="151" t="s">
        <v>161</v>
      </c>
    </row>
    <row r="325" spans="2:65" s="1" customFormat="1" ht="24.2" customHeight="1">
      <c r="B325" s="135"/>
      <c r="C325" s="136" t="s">
        <v>588</v>
      </c>
      <c r="D325" s="136" t="s">
        <v>164</v>
      </c>
      <c r="E325" s="137" t="s">
        <v>579</v>
      </c>
      <c r="F325" s="138" t="s">
        <v>580</v>
      </c>
      <c r="G325" s="139" t="s">
        <v>316</v>
      </c>
      <c r="H325" s="140">
        <v>112</v>
      </c>
      <c r="I325" s="141"/>
      <c r="J325" s="142">
        <f>ROUND(I325*H325,2)</f>
        <v>0</v>
      </c>
      <c r="K325" s="138" t="s">
        <v>168</v>
      </c>
      <c r="L325" s="31"/>
      <c r="M325" s="143" t="s">
        <v>1</v>
      </c>
      <c r="N325" s="144" t="s">
        <v>42</v>
      </c>
      <c r="P325" s="145">
        <f>O325*H325</f>
        <v>0</v>
      </c>
      <c r="Q325" s="145">
        <v>0</v>
      </c>
      <c r="R325" s="145">
        <f>Q325*H325</f>
        <v>0</v>
      </c>
      <c r="S325" s="145">
        <v>0</v>
      </c>
      <c r="T325" s="146">
        <f>S325*H325</f>
        <v>0</v>
      </c>
      <c r="AR325" s="147" t="s">
        <v>238</v>
      </c>
      <c r="AT325" s="147" t="s">
        <v>164</v>
      </c>
      <c r="AU325" s="147" t="s">
        <v>85</v>
      </c>
      <c r="AY325" s="16" t="s">
        <v>161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6" t="s">
        <v>81</v>
      </c>
      <c r="BK325" s="148">
        <f>ROUND(I325*H325,2)</f>
        <v>0</v>
      </c>
      <c r="BL325" s="16" t="s">
        <v>238</v>
      </c>
      <c r="BM325" s="147" t="s">
        <v>589</v>
      </c>
    </row>
    <row r="326" spans="2:65" s="1" customFormat="1" ht="49.15" customHeight="1">
      <c r="B326" s="135"/>
      <c r="C326" s="164" t="s">
        <v>590</v>
      </c>
      <c r="D326" s="164" t="s">
        <v>175</v>
      </c>
      <c r="E326" s="165" t="s">
        <v>591</v>
      </c>
      <c r="F326" s="166" t="s">
        <v>592</v>
      </c>
      <c r="G326" s="167" t="s">
        <v>316</v>
      </c>
      <c r="H326" s="168">
        <v>128.8</v>
      </c>
      <c r="I326" s="169"/>
      <c r="J326" s="170">
        <f>ROUND(I326*H326,2)</f>
        <v>0</v>
      </c>
      <c r="K326" s="166" t="s">
        <v>168</v>
      </c>
      <c r="L326" s="171"/>
      <c r="M326" s="172" t="s">
        <v>1</v>
      </c>
      <c r="N326" s="173" t="s">
        <v>42</v>
      </c>
      <c r="P326" s="145">
        <f>O326*H326</f>
        <v>0</v>
      </c>
      <c r="Q326" s="145">
        <v>0.00013</v>
      </c>
      <c r="R326" s="145">
        <f>Q326*H326</f>
        <v>0.016744</v>
      </c>
      <c r="S326" s="145">
        <v>0</v>
      </c>
      <c r="T326" s="146">
        <f>S326*H326</f>
        <v>0</v>
      </c>
      <c r="AR326" s="147" t="s">
        <v>327</v>
      </c>
      <c r="AT326" s="147" t="s">
        <v>175</v>
      </c>
      <c r="AU326" s="147" t="s">
        <v>85</v>
      </c>
      <c r="AY326" s="16" t="s">
        <v>161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6" t="s">
        <v>81</v>
      </c>
      <c r="BK326" s="148">
        <f>ROUND(I326*H326,2)</f>
        <v>0</v>
      </c>
      <c r="BL326" s="16" t="s">
        <v>238</v>
      </c>
      <c r="BM326" s="147" t="s">
        <v>593</v>
      </c>
    </row>
    <row r="327" spans="2:47" s="1" customFormat="1" ht="12">
      <c r="B327" s="31"/>
      <c r="D327" s="150" t="s">
        <v>180</v>
      </c>
      <c r="F327" s="174" t="s">
        <v>594</v>
      </c>
      <c r="I327" s="175"/>
      <c r="L327" s="31"/>
      <c r="M327" s="176"/>
      <c r="T327" s="55"/>
      <c r="AT327" s="16" t="s">
        <v>180</v>
      </c>
      <c r="AU327" s="16" t="s">
        <v>85</v>
      </c>
    </row>
    <row r="328" spans="2:51" s="12" customFormat="1" ht="12">
      <c r="B328" s="149"/>
      <c r="D328" s="150" t="s">
        <v>171</v>
      </c>
      <c r="F328" s="152" t="s">
        <v>595</v>
      </c>
      <c r="H328" s="153">
        <v>128.8</v>
      </c>
      <c r="I328" s="154"/>
      <c r="L328" s="149"/>
      <c r="M328" s="155"/>
      <c r="T328" s="156"/>
      <c r="AT328" s="151" t="s">
        <v>171</v>
      </c>
      <c r="AU328" s="151" t="s">
        <v>85</v>
      </c>
      <c r="AV328" s="12" t="s">
        <v>85</v>
      </c>
      <c r="AW328" s="12" t="s">
        <v>3</v>
      </c>
      <c r="AX328" s="12" t="s">
        <v>81</v>
      </c>
      <c r="AY328" s="151" t="s">
        <v>161</v>
      </c>
    </row>
    <row r="329" spans="2:65" s="1" customFormat="1" ht="33" customHeight="1">
      <c r="B329" s="135"/>
      <c r="C329" s="136" t="s">
        <v>596</v>
      </c>
      <c r="D329" s="136" t="s">
        <v>164</v>
      </c>
      <c r="E329" s="137" t="s">
        <v>597</v>
      </c>
      <c r="F329" s="138" t="s">
        <v>598</v>
      </c>
      <c r="G329" s="139" t="s">
        <v>316</v>
      </c>
      <c r="H329" s="140">
        <v>66</v>
      </c>
      <c r="I329" s="141"/>
      <c r="J329" s="142">
        <f>ROUND(I329*H329,2)</f>
        <v>0</v>
      </c>
      <c r="K329" s="138" t="s">
        <v>168</v>
      </c>
      <c r="L329" s="31"/>
      <c r="M329" s="143" t="s">
        <v>1</v>
      </c>
      <c r="N329" s="144" t="s">
        <v>42</v>
      </c>
      <c r="P329" s="145">
        <f>O329*H329</f>
        <v>0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AR329" s="147" t="s">
        <v>238</v>
      </c>
      <c r="AT329" s="147" t="s">
        <v>164</v>
      </c>
      <c r="AU329" s="147" t="s">
        <v>85</v>
      </c>
      <c r="AY329" s="16" t="s">
        <v>161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6" t="s">
        <v>81</v>
      </c>
      <c r="BK329" s="148">
        <f>ROUND(I329*H329,2)</f>
        <v>0</v>
      </c>
      <c r="BL329" s="16" t="s">
        <v>238</v>
      </c>
      <c r="BM329" s="147" t="s">
        <v>599</v>
      </c>
    </row>
    <row r="330" spans="2:65" s="1" customFormat="1" ht="49.15" customHeight="1">
      <c r="B330" s="135"/>
      <c r="C330" s="164" t="s">
        <v>600</v>
      </c>
      <c r="D330" s="164" t="s">
        <v>175</v>
      </c>
      <c r="E330" s="165" t="s">
        <v>601</v>
      </c>
      <c r="F330" s="166" t="s">
        <v>602</v>
      </c>
      <c r="G330" s="167" t="s">
        <v>316</v>
      </c>
      <c r="H330" s="168">
        <v>75.9</v>
      </c>
      <c r="I330" s="169"/>
      <c r="J330" s="170">
        <f>ROUND(I330*H330,2)</f>
        <v>0</v>
      </c>
      <c r="K330" s="166" t="s">
        <v>168</v>
      </c>
      <c r="L330" s="171"/>
      <c r="M330" s="172" t="s">
        <v>1</v>
      </c>
      <c r="N330" s="173" t="s">
        <v>42</v>
      </c>
      <c r="P330" s="145">
        <f>O330*H330</f>
        <v>0</v>
      </c>
      <c r="Q330" s="145">
        <v>0.00017</v>
      </c>
      <c r="R330" s="145">
        <f>Q330*H330</f>
        <v>0.012903000000000001</v>
      </c>
      <c r="S330" s="145">
        <v>0</v>
      </c>
      <c r="T330" s="146">
        <f>S330*H330</f>
        <v>0</v>
      </c>
      <c r="AR330" s="147" t="s">
        <v>327</v>
      </c>
      <c r="AT330" s="147" t="s">
        <v>175</v>
      </c>
      <c r="AU330" s="147" t="s">
        <v>85</v>
      </c>
      <c r="AY330" s="16" t="s">
        <v>161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6" t="s">
        <v>81</v>
      </c>
      <c r="BK330" s="148">
        <f>ROUND(I330*H330,2)</f>
        <v>0</v>
      </c>
      <c r="BL330" s="16" t="s">
        <v>238</v>
      </c>
      <c r="BM330" s="147" t="s">
        <v>603</v>
      </c>
    </row>
    <row r="331" spans="2:47" s="1" customFormat="1" ht="12">
      <c r="B331" s="31"/>
      <c r="D331" s="150" t="s">
        <v>180</v>
      </c>
      <c r="F331" s="174" t="s">
        <v>604</v>
      </c>
      <c r="I331" s="175"/>
      <c r="L331" s="31"/>
      <c r="M331" s="176"/>
      <c r="T331" s="55"/>
      <c r="AT331" s="16" t="s">
        <v>180</v>
      </c>
      <c r="AU331" s="16" t="s">
        <v>85</v>
      </c>
    </row>
    <row r="332" spans="2:51" s="12" customFormat="1" ht="12">
      <c r="B332" s="149"/>
      <c r="D332" s="150" t="s">
        <v>171</v>
      </c>
      <c r="F332" s="152" t="s">
        <v>605</v>
      </c>
      <c r="H332" s="153">
        <v>75.9</v>
      </c>
      <c r="I332" s="154"/>
      <c r="L332" s="149"/>
      <c r="M332" s="155"/>
      <c r="T332" s="156"/>
      <c r="AT332" s="151" t="s">
        <v>171</v>
      </c>
      <c r="AU332" s="151" t="s">
        <v>85</v>
      </c>
      <c r="AV332" s="12" t="s">
        <v>85</v>
      </c>
      <c r="AW332" s="12" t="s">
        <v>3</v>
      </c>
      <c r="AX332" s="12" t="s">
        <v>81</v>
      </c>
      <c r="AY332" s="151" t="s">
        <v>161</v>
      </c>
    </row>
    <row r="333" spans="2:65" s="1" customFormat="1" ht="33" customHeight="1">
      <c r="B333" s="135"/>
      <c r="C333" s="136" t="s">
        <v>606</v>
      </c>
      <c r="D333" s="136" t="s">
        <v>164</v>
      </c>
      <c r="E333" s="137" t="s">
        <v>607</v>
      </c>
      <c r="F333" s="138" t="s">
        <v>608</v>
      </c>
      <c r="G333" s="139" t="s">
        <v>316</v>
      </c>
      <c r="H333" s="140">
        <v>14</v>
      </c>
      <c r="I333" s="141"/>
      <c r="J333" s="142">
        <f>ROUND(I333*H333,2)</f>
        <v>0</v>
      </c>
      <c r="K333" s="138" t="s">
        <v>168</v>
      </c>
      <c r="L333" s="31"/>
      <c r="M333" s="143" t="s">
        <v>1</v>
      </c>
      <c r="N333" s="144" t="s">
        <v>42</v>
      </c>
      <c r="P333" s="145">
        <f>O333*H333</f>
        <v>0</v>
      </c>
      <c r="Q333" s="145">
        <v>0</v>
      </c>
      <c r="R333" s="145">
        <f>Q333*H333</f>
        <v>0</v>
      </c>
      <c r="S333" s="145">
        <v>0</v>
      </c>
      <c r="T333" s="146">
        <f>S333*H333</f>
        <v>0</v>
      </c>
      <c r="AR333" s="147" t="s">
        <v>238</v>
      </c>
      <c r="AT333" s="147" t="s">
        <v>164</v>
      </c>
      <c r="AU333" s="147" t="s">
        <v>85</v>
      </c>
      <c r="AY333" s="16" t="s">
        <v>161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6" t="s">
        <v>81</v>
      </c>
      <c r="BK333" s="148">
        <f>ROUND(I333*H333,2)</f>
        <v>0</v>
      </c>
      <c r="BL333" s="16" t="s">
        <v>238</v>
      </c>
      <c r="BM333" s="147" t="s">
        <v>609</v>
      </c>
    </row>
    <row r="334" spans="2:65" s="1" customFormat="1" ht="24.2" customHeight="1">
      <c r="B334" s="135"/>
      <c r="C334" s="164" t="s">
        <v>610</v>
      </c>
      <c r="D334" s="164" t="s">
        <v>175</v>
      </c>
      <c r="E334" s="165" t="s">
        <v>611</v>
      </c>
      <c r="F334" s="166" t="s">
        <v>612</v>
      </c>
      <c r="G334" s="167" t="s">
        <v>316</v>
      </c>
      <c r="H334" s="168">
        <v>16.1</v>
      </c>
      <c r="I334" s="169"/>
      <c r="J334" s="170">
        <f>ROUND(I334*H334,2)</f>
        <v>0</v>
      </c>
      <c r="K334" s="166" t="s">
        <v>168</v>
      </c>
      <c r="L334" s="171"/>
      <c r="M334" s="172" t="s">
        <v>1</v>
      </c>
      <c r="N334" s="173" t="s">
        <v>42</v>
      </c>
      <c r="P334" s="145">
        <f>O334*H334</f>
        <v>0</v>
      </c>
      <c r="Q334" s="145">
        <v>0.00016</v>
      </c>
      <c r="R334" s="145">
        <f>Q334*H334</f>
        <v>0.0025760000000000006</v>
      </c>
      <c r="S334" s="145">
        <v>0</v>
      </c>
      <c r="T334" s="146">
        <f>S334*H334</f>
        <v>0</v>
      </c>
      <c r="AR334" s="147" t="s">
        <v>327</v>
      </c>
      <c r="AT334" s="147" t="s">
        <v>175</v>
      </c>
      <c r="AU334" s="147" t="s">
        <v>85</v>
      </c>
      <c r="AY334" s="16" t="s">
        <v>161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6" t="s">
        <v>81</v>
      </c>
      <c r="BK334" s="148">
        <f>ROUND(I334*H334,2)</f>
        <v>0</v>
      </c>
      <c r="BL334" s="16" t="s">
        <v>238</v>
      </c>
      <c r="BM334" s="147" t="s">
        <v>613</v>
      </c>
    </row>
    <row r="335" spans="2:47" s="1" customFormat="1" ht="12">
      <c r="B335" s="31"/>
      <c r="D335" s="150" t="s">
        <v>180</v>
      </c>
      <c r="F335" s="174" t="s">
        <v>614</v>
      </c>
      <c r="I335" s="175"/>
      <c r="L335" s="31"/>
      <c r="M335" s="176"/>
      <c r="T335" s="55"/>
      <c r="AT335" s="16" t="s">
        <v>180</v>
      </c>
      <c r="AU335" s="16" t="s">
        <v>85</v>
      </c>
    </row>
    <row r="336" spans="2:51" s="12" customFormat="1" ht="12">
      <c r="B336" s="149"/>
      <c r="D336" s="150" t="s">
        <v>171</v>
      </c>
      <c r="F336" s="152" t="s">
        <v>615</v>
      </c>
      <c r="H336" s="153">
        <v>16.1</v>
      </c>
      <c r="I336" s="154"/>
      <c r="L336" s="149"/>
      <c r="M336" s="155"/>
      <c r="T336" s="156"/>
      <c r="AT336" s="151" t="s">
        <v>171</v>
      </c>
      <c r="AU336" s="151" t="s">
        <v>85</v>
      </c>
      <c r="AV336" s="12" t="s">
        <v>85</v>
      </c>
      <c r="AW336" s="12" t="s">
        <v>3</v>
      </c>
      <c r="AX336" s="12" t="s">
        <v>81</v>
      </c>
      <c r="AY336" s="151" t="s">
        <v>161</v>
      </c>
    </row>
    <row r="337" spans="2:65" s="1" customFormat="1" ht="24.2" customHeight="1">
      <c r="B337" s="135"/>
      <c r="C337" s="136" t="s">
        <v>616</v>
      </c>
      <c r="D337" s="136" t="s">
        <v>164</v>
      </c>
      <c r="E337" s="137" t="s">
        <v>617</v>
      </c>
      <c r="F337" s="138" t="s">
        <v>618</v>
      </c>
      <c r="G337" s="139" t="s">
        <v>378</v>
      </c>
      <c r="H337" s="140">
        <v>1</v>
      </c>
      <c r="I337" s="141"/>
      <c r="J337" s="142">
        <f>ROUND(I337*H337,2)</f>
        <v>0</v>
      </c>
      <c r="K337" s="138" t="s">
        <v>168</v>
      </c>
      <c r="L337" s="31"/>
      <c r="M337" s="143" t="s">
        <v>1</v>
      </c>
      <c r="N337" s="144" t="s">
        <v>42</v>
      </c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AR337" s="147" t="s">
        <v>238</v>
      </c>
      <c r="AT337" s="147" t="s">
        <v>164</v>
      </c>
      <c r="AU337" s="147" t="s">
        <v>85</v>
      </c>
      <c r="AY337" s="16" t="s">
        <v>161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6" t="s">
        <v>81</v>
      </c>
      <c r="BK337" s="148">
        <f>ROUND(I337*H337,2)</f>
        <v>0</v>
      </c>
      <c r="BL337" s="16" t="s">
        <v>238</v>
      </c>
      <c r="BM337" s="147" t="s">
        <v>619</v>
      </c>
    </row>
    <row r="338" spans="2:65" s="1" customFormat="1" ht="24.2" customHeight="1">
      <c r="B338" s="135"/>
      <c r="C338" s="164" t="s">
        <v>620</v>
      </c>
      <c r="D338" s="164" t="s">
        <v>175</v>
      </c>
      <c r="E338" s="165" t="s">
        <v>621</v>
      </c>
      <c r="F338" s="166" t="s">
        <v>622</v>
      </c>
      <c r="G338" s="167" t="s">
        <v>378</v>
      </c>
      <c r="H338" s="168">
        <v>1</v>
      </c>
      <c r="I338" s="169"/>
      <c r="J338" s="170">
        <f>ROUND(I338*H338,2)</f>
        <v>0</v>
      </c>
      <c r="K338" s="166" t="s">
        <v>168</v>
      </c>
      <c r="L338" s="171"/>
      <c r="M338" s="172" t="s">
        <v>1</v>
      </c>
      <c r="N338" s="173" t="s">
        <v>42</v>
      </c>
      <c r="P338" s="145">
        <f>O338*H338</f>
        <v>0</v>
      </c>
      <c r="Q338" s="145">
        <v>0.0013799999999999997</v>
      </c>
      <c r="R338" s="145">
        <f>Q338*H338</f>
        <v>0.0013799999999999997</v>
      </c>
      <c r="S338" s="145">
        <v>0</v>
      </c>
      <c r="T338" s="146">
        <f>S338*H338</f>
        <v>0</v>
      </c>
      <c r="AR338" s="147" t="s">
        <v>327</v>
      </c>
      <c r="AT338" s="147" t="s">
        <v>175</v>
      </c>
      <c r="AU338" s="147" t="s">
        <v>85</v>
      </c>
      <c r="AY338" s="16" t="s">
        <v>161</v>
      </c>
      <c r="BE338" s="148">
        <f>IF(N338="základní",J338,0)</f>
        <v>0</v>
      </c>
      <c r="BF338" s="148">
        <f>IF(N338="snížená",J338,0)</f>
        <v>0</v>
      </c>
      <c r="BG338" s="148">
        <f>IF(N338="zákl. přenesená",J338,0)</f>
        <v>0</v>
      </c>
      <c r="BH338" s="148">
        <f>IF(N338="sníž. přenesená",J338,0)</f>
        <v>0</v>
      </c>
      <c r="BI338" s="148">
        <f>IF(N338="nulová",J338,0)</f>
        <v>0</v>
      </c>
      <c r="BJ338" s="16" t="s">
        <v>81</v>
      </c>
      <c r="BK338" s="148">
        <f>ROUND(I338*H338,2)</f>
        <v>0</v>
      </c>
      <c r="BL338" s="16" t="s">
        <v>238</v>
      </c>
      <c r="BM338" s="147" t="s">
        <v>623</v>
      </c>
    </row>
    <row r="339" spans="2:65" s="1" customFormat="1" ht="33" customHeight="1">
      <c r="B339" s="135"/>
      <c r="C339" s="136" t="s">
        <v>624</v>
      </c>
      <c r="D339" s="136" t="s">
        <v>164</v>
      </c>
      <c r="E339" s="137" t="s">
        <v>625</v>
      </c>
      <c r="F339" s="138" t="s">
        <v>626</v>
      </c>
      <c r="G339" s="139" t="s">
        <v>378</v>
      </c>
      <c r="H339" s="140">
        <v>9</v>
      </c>
      <c r="I339" s="141"/>
      <c r="J339" s="142">
        <f>ROUND(I339*H339,2)</f>
        <v>0</v>
      </c>
      <c r="K339" s="138" t="s">
        <v>168</v>
      </c>
      <c r="L339" s="31"/>
      <c r="M339" s="143" t="s">
        <v>1</v>
      </c>
      <c r="N339" s="144" t="s">
        <v>42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238</v>
      </c>
      <c r="AT339" s="147" t="s">
        <v>164</v>
      </c>
      <c r="AU339" s="147" t="s">
        <v>85</v>
      </c>
      <c r="AY339" s="16" t="s">
        <v>161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6" t="s">
        <v>81</v>
      </c>
      <c r="BK339" s="148">
        <f>ROUND(I339*H339,2)</f>
        <v>0</v>
      </c>
      <c r="BL339" s="16" t="s">
        <v>238</v>
      </c>
      <c r="BM339" s="147" t="s">
        <v>627</v>
      </c>
    </row>
    <row r="340" spans="2:65" s="1" customFormat="1" ht="24.2" customHeight="1">
      <c r="B340" s="135"/>
      <c r="C340" s="164" t="s">
        <v>628</v>
      </c>
      <c r="D340" s="164" t="s">
        <v>175</v>
      </c>
      <c r="E340" s="165" t="s">
        <v>629</v>
      </c>
      <c r="F340" s="166" t="s">
        <v>630</v>
      </c>
      <c r="G340" s="167" t="s">
        <v>378</v>
      </c>
      <c r="H340" s="168">
        <v>9</v>
      </c>
      <c r="I340" s="169"/>
      <c r="J340" s="170">
        <f>ROUND(I340*H340,2)</f>
        <v>0</v>
      </c>
      <c r="K340" s="166" t="s">
        <v>168</v>
      </c>
      <c r="L340" s="171"/>
      <c r="M340" s="172" t="s">
        <v>1</v>
      </c>
      <c r="N340" s="173" t="s">
        <v>42</v>
      </c>
      <c r="P340" s="145">
        <f>O340*H340</f>
        <v>0</v>
      </c>
      <c r="Q340" s="145">
        <v>4E-05</v>
      </c>
      <c r="R340" s="145">
        <f>Q340*H340</f>
        <v>0.00036</v>
      </c>
      <c r="S340" s="145">
        <v>0</v>
      </c>
      <c r="T340" s="146">
        <f>S340*H340</f>
        <v>0</v>
      </c>
      <c r="AR340" s="147" t="s">
        <v>327</v>
      </c>
      <c r="AT340" s="147" t="s">
        <v>175</v>
      </c>
      <c r="AU340" s="147" t="s">
        <v>85</v>
      </c>
      <c r="AY340" s="16" t="s">
        <v>161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6" t="s">
        <v>81</v>
      </c>
      <c r="BK340" s="148">
        <f>ROUND(I340*H340,2)</f>
        <v>0</v>
      </c>
      <c r="BL340" s="16" t="s">
        <v>238</v>
      </c>
      <c r="BM340" s="147" t="s">
        <v>631</v>
      </c>
    </row>
    <row r="341" spans="2:65" s="1" customFormat="1" ht="16.5" customHeight="1">
      <c r="B341" s="135"/>
      <c r="C341" s="164" t="s">
        <v>632</v>
      </c>
      <c r="D341" s="164" t="s">
        <v>175</v>
      </c>
      <c r="E341" s="165" t="s">
        <v>633</v>
      </c>
      <c r="F341" s="166" t="s">
        <v>634</v>
      </c>
      <c r="G341" s="167" t="s">
        <v>378</v>
      </c>
      <c r="H341" s="168">
        <v>9</v>
      </c>
      <c r="I341" s="169"/>
      <c r="J341" s="170">
        <f>ROUND(I341*H341,2)</f>
        <v>0</v>
      </c>
      <c r="K341" s="166" t="s">
        <v>168</v>
      </c>
      <c r="L341" s="171"/>
      <c r="M341" s="172" t="s">
        <v>1</v>
      </c>
      <c r="N341" s="173" t="s">
        <v>42</v>
      </c>
      <c r="P341" s="145">
        <f>O341*H341</f>
        <v>0</v>
      </c>
      <c r="Q341" s="145">
        <v>1E-05</v>
      </c>
      <c r="R341" s="145">
        <f>Q341*H341</f>
        <v>9E-05</v>
      </c>
      <c r="S341" s="145">
        <v>0</v>
      </c>
      <c r="T341" s="146">
        <f>S341*H341</f>
        <v>0</v>
      </c>
      <c r="AR341" s="147" t="s">
        <v>327</v>
      </c>
      <c r="AT341" s="147" t="s">
        <v>175</v>
      </c>
      <c r="AU341" s="147" t="s">
        <v>85</v>
      </c>
      <c r="AY341" s="16" t="s">
        <v>161</v>
      </c>
      <c r="BE341" s="148">
        <f>IF(N341="základní",J341,0)</f>
        <v>0</v>
      </c>
      <c r="BF341" s="148">
        <f>IF(N341="snížená",J341,0)</f>
        <v>0</v>
      </c>
      <c r="BG341" s="148">
        <f>IF(N341="zákl. přenesená",J341,0)</f>
        <v>0</v>
      </c>
      <c r="BH341" s="148">
        <f>IF(N341="sníž. přenesená",J341,0)</f>
        <v>0</v>
      </c>
      <c r="BI341" s="148">
        <f>IF(N341="nulová",J341,0)</f>
        <v>0</v>
      </c>
      <c r="BJ341" s="16" t="s">
        <v>81</v>
      </c>
      <c r="BK341" s="148">
        <f>ROUND(I341*H341,2)</f>
        <v>0</v>
      </c>
      <c r="BL341" s="16" t="s">
        <v>238</v>
      </c>
      <c r="BM341" s="147" t="s">
        <v>635</v>
      </c>
    </row>
    <row r="342" spans="2:65" s="1" customFormat="1" ht="33" customHeight="1">
      <c r="B342" s="135"/>
      <c r="C342" s="136" t="s">
        <v>636</v>
      </c>
      <c r="D342" s="136" t="s">
        <v>164</v>
      </c>
      <c r="E342" s="137" t="s">
        <v>637</v>
      </c>
      <c r="F342" s="138" t="s">
        <v>638</v>
      </c>
      <c r="G342" s="139" t="s">
        <v>378</v>
      </c>
      <c r="H342" s="140">
        <v>1</v>
      </c>
      <c r="I342" s="141"/>
      <c r="J342" s="142">
        <f>ROUND(I342*H342,2)</f>
        <v>0</v>
      </c>
      <c r="K342" s="138" t="s">
        <v>168</v>
      </c>
      <c r="L342" s="31"/>
      <c r="M342" s="143" t="s">
        <v>1</v>
      </c>
      <c r="N342" s="144" t="s">
        <v>42</v>
      </c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47" t="s">
        <v>238</v>
      </c>
      <c r="AT342" s="147" t="s">
        <v>164</v>
      </c>
      <c r="AU342" s="147" t="s">
        <v>85</v>
      </c>
      <c r="AY342" s="16" t="s">
        <v>161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6" t="s">
        <v>81</v>
      </c>
      <c r="BK342" s="148">
        <f>ROUND(I342*H342,2)</f>
        <v>0</v>
      </c>
      <c r="BL342" s="16" t="s">
        <v>238</v>
      </c>
      <c r="BM342" s="147" t="s">
        <v>639</v>
      </c>
    </row>
    <row r="343" spans="2:65" s="1" customFormat="1" ht="24.2" customHeight="1">
      <c r="B343" s="135"/>
      <c r="C343" s="164" t="s">
        <v>640</v>
      </c>
      <c r="D343" s="164" t="s">
        <v>175</v>
      </c>
      <c r="E343" s="165" t="s">
        <v>641</v>
      </c>
      <c r="F343" s="166" t="s">
        <v>642</v>
      </c>
      <c r="G343" s="167" t="s">
        <v>378</v>
      </c>
      <c r="H343" s="168">
        <v>1</v>
      </c>
      <c r="I343" s="169"/>
      <c r="J343" s="170">
        <f>ROUND(I343*H343,2)</f>
        <v>0</v>
      </c>
      <c r="K343" s="166" t="s">
        <v>168</v>
      </c>
      <c r="L343" s="171"/>
      <c r="M343" s="172" t="s">
        <v>1</v>
      </c>
      <c r="N343" s="173" t="s">
        <v>42</v>
      </c>
      <c r="P343" s="145">
        <f>O343*H343</f>
        <v>0</v>
      </c>
      <c r="Q343" s="145">
        <v>0.00019</v>
      </c>
      <c r="R343" s="145">
        <f>Q343*H343</f>
        <v>0.00019</v>
      </c>
      <c r="S343" s="145">
        <v>0</v>
      </c>
      <c r="T343" s="146">
        <f>S343*H343</f>
        <v>0</v>
      </c>
      <c r="AR343" s="147" t="s">
        <v>327</v>
      </c>
      <c r="AT343" s="147" t="s">
        <v>175</v>
      </c>
      <c r="AU343" s="147" t="s">
        <v>85</v>
      </c>
      <c r="AY343" s="16" t="s">
        <v>161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6" t="s">
        <v>81</v>
      </c>
      <c r="BK343" s="148">
        <f>ROUND(I343*H343,2)</f>
        <v>0</v>
      </c>
      <c r="BL343" s="16" t="s">
        <v>238</v>
      </c>
      <c r="BM343" s="147" t="s">
        <v>643</v>
      </c>
    </row>
    <row r="344" spans="2:65" s="1" customFormat="1" ht="24.2" customHeight="1">
      <c r="B344" s="135"/>
      <c r="C344" s="136" t="s">
        <v>644</v>
      </c>
      <c r="D344" s="136" t="s">
        <v>164</v>
      </c>
      <c r="E344" s="137" t="s">
        <v>645</v>
      </c>
      <c r="F344" s="138" t="s">
        <v>646</v>
      </c>
      <c r="G344" s="139" t="s">
        <v>378</v>
      </c>
      <c r="H344" s="140">
        <v>3</v>
      </c>
      <c r="I344" s="141"/>
      <c r="J344" s="142">
        <f>ROUND(I344*H344,2)</f>
        <v>0</v>
      </c>
      <c r="K344" s="138" t="s">
        <v>168</v>
      </c>
      <c r="L344" s="31"/>
      <c r="M344" s="143" t="s">
        <v>1</v>
      </c>
      <c r="N344" s="144" t="s">
        <v>42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238</v>
      </c>
      <c r="AT344" s="147" t="s">
        <v>164</v>
      </c>
      <c r="AU344" s="147" t="s">
        <v>85</v>
      </c>
      <c r="AY344" s="16" t="s">
        <v>161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6" t="s">
        <v>81</v>
      </c>
      <c r="BK344" s="148">
        <f>ROUND(I344*H344,2)</f>
        <v>0</v>
      </c>
      <c r="BL344" s="16" t="s">
        <v>238</v>
      </c>
      <c r="BM344" s="147" t="s">
        <v>647</v>
      </c>
    </row>
    <row r="345" spans="2:65" s="1" customFormat="1" ht="24.2" customHeight="1">
      <c r="B345" s="135"/>
      <c r="C345" s="164" t="s">
        <v>648</v>
      </c>
      <c r="D345" s="164" t="s">
        <v>175</v>
      </c>
      <c r="E345" s="165" t="s">
        <v>649</v>
      </c>
      <c r="F345" s="166" t="s">
        <v>650</v>
      </c>
      <c r="G345" s="167" t="s">
        <v>378</v>
      </c>
      <c r="H345" s="168">
        <v>1</v>
      </c>
      <c r="I345" s="169"/>
      <c r="J345" s="170">
        <f>ROUND(I345*H345,2)</f>
        <v>0</v>
      </c>
      <c r="K345" s="166" t="s">
        <v>168</v>
      </c>
      <c r="L345" s="171"/>
      <c r="M345" s="172" t="s">
        <v>1</v>
      </c>
      <c r="N345" s="173" t="s">
        <v>42</v>
      </c>
      <c r="P345" s="145">
        <f>O345*H345</f>
        <v>0</v>
      </c>
      <c r="Q345" s="145">
        <v>0.0004</v>
      </c>
      <c r="R345" s="145">
        <f>Q345*H345</f>
        <v>0.0004</v>
      </c>
      <c r="S345" s="145">
        <v>0</v>
      </c>
      <c r="T345" s="146">
        <f>S345*H345</f>
        <v>0</v>
      </c>
      <c r="AR345" s="147" t="s">
        <v>327</v>
      </c>
      <c r="AT345" s="147" t="s">
        <v>175</v>
      </c>
      <c r="AU345" s="147" t="s">
        <v>85</v>
      </c>
      <c r="AY345" s="16" t="s">
        <v>161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6" t="s">
        <v>81</v>
      </c>
      <c r="BK345" s="148">
        <f>ROUND(I345*H345,2)</f>
        <v>0</v>
      </c>
      <c r="BL345" s="16" t="s">
        <v>238</v>
      </c>
      <c r="BM345" s="147" t="s">
        <v>651</v>
      </c>
    </row>
    <row r="346" spans="2:65" s="1" customFormat="1" ht="24.2" customHeight="1">
      <c r="B346" s="135"/>
      <c r="C346" s="164" t="s">
        <v>652</v>
      </c>
      <c r="D346" s="164" t="s">
        <v>175</v>
      </c>
      <c r="E346" s="165" t="s">
        <v>653</v>
      </c>
      <c r="F346" s="166" t="s">
        <v>654</v>
      </c>
      <c r="G346" s="167" t="s">
        <v>378</v>
      </c>
      <c r="H346" s="168">
        <v>2</v>
      </c>
      <c r="I346" s="169"/>
      <c r="J346" s="170">
        <f>ROUND(I346*H346,2)</f>
        <v>0</v>
      </c>
      <c r="K346" s="166" t="s">
        <v>168</v>
      </c>
      <c r="L346" s="171"/>
      <c r="M346" s="172" t="s">
        <v>1</v>
      </c>
      <c r="N346" s="173" t="s">
        <v>42</v>
      </c>
      <c r="P346" s="145">
        <f>O346*H346</f>
        <v>0</v>
      </c>
      <c r="Q346" s="145">
        <v>0.0004</v>
      </c>
      <c r="R346" s="145">
        <f>Q346*H346</f>
        <v>0.0008</v>
      </c>
      <c r="S346" s="145">
        <v>0</v>
      </c>
      <c r="T346" s="146">
        <f>S346*H346</f>
        <v>0</v>
      </c>
      <c r="AR346" s="147" t="s">
        <v>327</v>
      </c>
      <c r="AT346" s="147" t="s">
        <v>175</v>
      </c>
      <c r="AU346" s="147" t="s">
        <v>85</v>
      </c>
      <c r="AY346" s="16" t="s">
        <v>161</v>
      </c>
      <c r="BE346" s="148">
        <f>IF(N346="základní",J346,0)</f>
        <v>0</v>
      </c>
      <c r="BF346" s="148">
        <f>IF(N346="snížená",J346,0)</f>
        <v>0</v>
      </c>
      <c r="BG346" s="148">
        <f>IF(N346="zákl. přenesená",J346,0)</f>
        <v>0</v>
      </c>
      <c r="BH346" s="148">
        <f>IF(N346="sníž. přenesená",J346,0)</f>
        <v>0</v>
      </c>
      <c r="BI346" s="148">
        <f>IF(N346="nulová",J346,0)</f>
        <v>0</v>
      </c>
      <c r="BJ346" s="16" t="s">
        <v>81</v>
      </c>
      <c r="BK346" s="148">
        <f>ROUND(I346*H346,2)</f>
        <v>0</v>
      </c>
      <c r="BL346" s="16" t="s">
        <v>238</v>
      </c>
      <c r="BM346" s="147" t="s">
        <v>655</v>
      </c>
    </row>
    <row r="347" spans="2:65" s="1" customFormat="1" ht="24.2" customHeight="1">
      <c r="B347" s="135"/>
      <c r="C347" s="136" t="s">
        <v>656</v>
      </c>
      <c r="D347" s="136" t="s">
        <v>164</v>
      </c>
      <c r="E347" s="137" t="s">
        <v>657</v>
      </c>
      <c r="F347" s="138" t="s">
        <v>658</v>
      </c>
      <c r="G347" s="139" t="s">
        <v>378</v>
      </c>
      <c r="H347" s="140">
        <v>1</v>
      </c>
      <c r="I347" s="141"/>
      <c r="J347" s="142">
        <f>ROUND(I347*H347,2)</f>
        <v>0</v>
      </c>
      <c r="K347" s="138" t="s">
        <v>168</v>
      </c>
      <c r="L347" s="31"/>
      <c r="M347" s="143" t="s">
        <v>1</v>
      </c>
      <c r="N347" s="144" t="s">
        <v>42</v>
      </c>
      <c r="P347" s="145">
        <f>O347*H347</f>
        <v>0</v>
      </c>
      <c r="Q347" s="145">
        <v>0</v>
      </c>
      <c r="R347" s="145">
        <f>Q347*H347</f>
        <v>0</v>
      </c>
      <c r="S347" s="145">
        <v>0</v>
      </c>
      <c r="T347" s="146">
        <f>S347*H347</f>
        <v>0</v>
      </c>
      <c r="AR347" s="147" t="s">
        <v>238</v>
      </c>
      <c r="AT347" s="147" t="s">
        <v>164</v>
      </c>
      <c r="AU347" s="147" t="s">
        <v>85</v>
      </c>
      <c r="AY347" s="16" t="s">
        <v>161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6" t="s">
        <v>81</v>
      </c>
      <c r="BK347" s="148">
        <f>ROUND(I347*H347,2)</f>
        <v>0</v>
      </c>
      <c r="BL347" s="16" t="s">
        <v>238</v>
      </c>
      <c r="BM347" s="147" t="s">
        <v>659</v>
      </c>
    </row>
    <row r="348" spans="2:65" s="1" customFormat="1" ht="16.5" customHeight="1">
      <c r="B348" s="135"/>
      <c r="C348" s="164" t="s">
        <v>660</v>
      </c>
      <c r="D348" s="164" t="s">
        <v>175</v>
      </c>
      <c r="E348" s="165" t="s">
        <v>661</v>
      </c>
      <c r="F348" s="166" t="s">
        <v>662</v>
      </c>
      <c r="G348" s="167" t="s">
        <v>378</v>
      </c>
      <c r="H348" s="168">
        <v>1</v>
      </c>
      <c r="I348" s="169"/>
      <c r="J348" s="170">
        <f>ROUND(I348*H348,2)</f>
        <v>0</v>
      </c>
      <c r="K348" s="166" t="s">
        <v>168</v>
      </c>
      <c r="L348" s="171"/>
      <c r="M348" s="172" t="s">
        <v>1</v>
      </c>
      <c r="N348" s="173" t="s">
        <v>42</v>
      </c>
      <c r="P348" s="145">
        <f>O348*H348</f>
        <v>0</v>
      </c>
      <c r="Q348" s="145">
        <v>0.00025</v>
      </c>
      <c r="R348" s="145">
        <f>Q348*H348</f>
        <v>0.00025</v>
      </c>
      <c r="S348" s="145">
        <v>0</v>
      </c>
      <c r="T348" s="146">
        <f>S348*H348</f>
        <v>0</v>
      </c>
      <c r="AR348" s="147" t="s">
        <v>327</v>
      </c>
      <c r="AT348" s="147" t="s">
        <v>175</v>
      </c>
      <c r="AU348" s="147" t="s">
        <v>85</v>
      </c>
      <c r="AY348" s="16" t="s">
        <v>161</v>
      </c>
      <c r="BE348" s="148">
        <f>IF(N348="základní",J348,0)</f>
        <v>0</v>
      </c>
      <c r="BF348" s="148">
        <f>IF(N348="snížená",J348,0)</f>
        <v>0</v>
      </c>
      <c r="BG348" s="148">
        <f>IF(N348="zákl. přenesená",J348,0)</f>
        <v>0</v>
      </c>
      <c r="BH348" s="148">
        <f>IF(N348="sníž. přenesená",J348,0)</f>
        <v>0</v>
      </c>
      <c r="BI348" s="148">
        <f>IF(N348="nulová",J348,0)</f>
        <v>0</v>
      </c>
      <c r="BJ348" s="16" t="s">
        <v>81</v>
      </c>
      <c r="BK348" s="148">
        <f>ROUND(I348*H348,2)</f>
        <v>0</v>
      </c>
      <c r="BL348" s="16" t="s">
        <v>238</v>
      </c>
      <c r="BM348" s="147" t="s">
        <v>663</v>
      </c>
    </row>
    <row r="349" spans="2:65" s="1" customFormat="1" ht="24.2" customHeight="1">
      <c r="B349" s="135"/>
      <c r="C349" s="136" t="s">
        <v>664</v>
      </c>
      <c r="D349" s="136" t="s">
        <v>164</v>
      </c>
      <c r="E349" s="137" t="s">
        <v>665</v>
      </c>
      <c r="F349" s="138" t="s">
        <v>666</v>
      </c>
      <c r="G349" s="139" t="s">
        <v>378</v>
      </c>
      <c r="H349" s="140">
        <v>18</v>
      </c>
      <c r="I349" s="141"/>
      <c r="J349" s="142">
        <f>ROUND(I349*H349,2)</f>
        <v>0</v>
      </c>
      <c r="K349" s="138" t="s">
        <v>168</v>
      </c>
      <c r="L349" s="31"/>
      <c r="M349" s="143" t="s">
        <v>1</v>
      </c>
      <c r="N349" s="144" t="s">
        <v>42</v>
      </c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AR349" s="147" t="s">
        <v>238</v>
      </c>
      <c r="AT349" s="147" t="s">
        <v>164</v>
      </c>
      <c r="AU349" s="147" t="s">
        <v>85</v>
      </c>
      <c r="AY349" s="16" t="s">
        <v>161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6" t="s">
        <v>81</v>
      </c>
      <c r="BK349" s="148">
        <f>ROUND(I349*H349,2)</f>
        <v>0</v>
      </c>
      <c r="BL349" s="16" t="s">
        <v>238</v>
      </c>
      <c r="BM349" s="147" t="s">
        <v>667</v>
      </c>
    </row>
    <row r="350" spans="2:65" s="1" customFormat="1" ht="37.9" customHeight="1">
      <c r="B350" s="135"/>
      <c r="C350" s="164" t="s">
        <v>668</v>
      </c>
      <c r="D350" s="164" t="s">
        <v>175</v>
      </c>
      <c r="E350" s="165" t="s">
        <v>669</v>
      </c>
      <c r="F350" s="166" t="s">
        <v>670</v>
      </c>
      <c r="G350" s="167" t="s">
        <v>378</v>
      </c>
      <c r="H350" s="168">
        <v>18</v>
      </c>
      <c r="I350" s="169"/>
      <c r="J350" s="170">
        <f>ROUND(I350*H350,2)</f>
        <v>0</v>
      </c>
      <c r="K350" s="166" t="s">
        <v>1</v>
      </c>
      <c r="L350" s="171"/>
      <c r="M350" s="172" t="s">
        <v>1</v>
      </c>
      <c r="N350" s="173" t="s">
        <v>42</v>
      </c>
      <c r="P350" s="145">
        <f>O350*H350</f>
        <v>0</v>
      </c>
      <c r="Q350" s="145">
        <v>0</v>
      </c>
      <c r="R350" s="145">
        <f>Q350*H350</f>
        <v>0</v>
      </c>
      <c r="S350" s="145">
        <v>0</v>
      </c>
      <c r="T350" s="146">
        <f>S350*H350</f>
        <v>0</v>
      </c>
      <c r="AR350" s="147" t="s">
        <v>327</v>
      </c>
      <c r="AT350" s="147" t="s">
        <v>175</v>
      </c>
      <c r="AU350" s="147" t="s">
        <v>85</v>
      </c>
      <c r="AY350" s="16" t="s">
        <v>161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6" t="s">
        <v>81</v>
      </c>
      <c r="BK350" s="148">
        <f>ROUND(I350*H350,2)</f>
        <v>0</v>
      </c>
      <c r="BL350" s="16" t="s">
        <v>238</v>
      </c>
      <c r="BM350" s="147" t="s">
        <v>671</v>
      </c>
    </row>
    <row r="351" spans="2:65" s="1" customFormat="1" ht="24.2" customHeight="1">
      <c r="B351" s="135"/>
      <c r="C351" s="136" t="s">
        <v>672</v>
      </c>
      <c r="D351" s="136" t="s">
        <v>164</v>
      </c>
      <c r="E351" s="137" t="s">
        <v>673</v>
      </c>
      <c r="F351" s="138" t="s">
        <v>674</v>
      </c>
      <c r="G351" s="139" t="s">
        <v>378</v>
      </c>
      <c r="H351" s="140">
        <v>3</v>
      </c>
      <c r="I351" s="141"/>
      <c r="J351" s="142">
        <f>ROUND(I351*H351,2)</f>
        <v>0</v>
      </c>
      <c r="K351" s="138" t="s">
        <v>168</v>
      </c>
      <c r="L351" s="31"/>
      <c r="M351" s="143" t="s">
        <v>1</v>
      </c>
      <c r="N351" s="144" t="s">
        <v>42</v>
      </c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AR351" s="147" t="s">
        <v>238</v>
      </c>
      <c r="AT351" s="147" t="s">
        <v>164</v>
      </c>
      <c r="AU351" s="147" t="s">
        <v>85</v>
      </c>
      <c r="AY351" s="16" t="s">
        <v>161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6" t="s">
        <v>81</v>
      </c>
      <c r="BK351" s="148">
        <f>ROUND(I351*H351,2)</f>
        <v>0</v>
      </c>
      <c r="BL351" s="16" t="s">
        <v>238</v>
      </c>
      <c r="BM351" s="147" t="s">
        <v>675</v>
      </c>
    </row>
    <row r="352" spans="2:65" s="1" customFormat="1" ht="16.5" customHeight="1">
      <c r="B352" s="135"/>
      <c r="C352" s="164" t="s">
        <v>676</v>
      </c>
      <c r="D352" s="164" t="s">
        <v>175</v>
      </c>
      <c r="E352" s="165" t="s">
        <v>677</v>
      </c>
      <c r="F352" s="166" t="s">
        <v>678</v>
      </c>
      <c r="G352" s="167" t="s">
        <v>378</v>
      </c>
      <c r="H352" s="168">
        <v>3</v>
      </c>
      <c r="I352" s="169"/>
      <c r="J352" s="170">
        <f>ROUND(I352*H352,2)</f>
        <v>0</v>
      </c>
      <c r="K352" s="166" t="s">
        <v>168</v>
      </c>
      <c r="L352" s="171"/>
      <c r="M352" s="172" t="s">
        <v>1</v>
      </c>
      <c r="N352" s="173" t="s">
        <v>42</v>
      </c>
      <c r="P352" s="145">
        <f>O352*H352</f>
        <v>0</v>
      </c>
      <c r="Q352" s="145">
        <v>0.00027</v>
      </c>
      <c r="R352" s="145">
        <f>Q352*H352</f>
        <v>0.00081</v>
      </c>
      <c r="S352" s="145">
        <v>0</v>
      </c>
      <c r="T352" s="146">
        <f>S352*H352</f>
        <v>0</v>
      </c>
      <c r="AR352" s="147" t="s">
        <v>327</v>
      </c>
      <c r="AT352" s="147" t="s">
        <v>175</v>
      </c>
      <c r="AU352" s="147" t="s">
        <v>85</v>
      </c>
      <c r="AY352" s="16" t="s">
        <v>161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6" t="s">
        <v>81</v>
      </c>
      <c r="BK352" s="148">
        <f>ROUND(I352*H352,2)</f>
        <v>0</v>
      </c>
      <c r="BL352" s="16" t="s">
        <v>238</v>
      </c>
      <c r="BM352" s="147" t="s">
        <v>679</v>
      </c>
    </row>
    <row r="353" spans="2:65" s="1" customFormat="1" ht="24.2" customHeight="1">
      <c r="B353" s="135"/>
      <c r="C353" s="136" t="s">
        <v>680</v>
      </c>
      <c r="D353" s="136" t="s">
        <v>164</v>
      </c>
      <c r="E353" s="137" t="s">
        <v>681</v>
      </c>
      <c r="F353" s="138" t="s">
        <v>682</v>
      </c>
      <c r="G353" s="139" t="s">
        <v>378</v>
      </c>
      <c r="H353" s="140">
        <v>1</v>
      </c>
      <c r="I353" s="141"/>
      <c r="J353" s="142">
        <f>ROUND(I353*H353,2)</f>
        <v>0</v>
      </c>
      <c r="K353" s="138" t="s">
        <v>168</v>
      </c>
      <c r="L353" s="31"/>
      <c r="M353" s="143" t="s">
        <v>1</v>
      </c>
      <c r="N353" s="144" t="s">
        <v>42</v>
      </c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AR353" s="147" t="s">
        <v>238</v>
      </c>
      <c r="AT353" s="147" t="s">
        <v>164</v>
      </c>
      <c r="AU353" s="147" t="s">
        <v>85</v>
      </c>
      <c r="AY353" s="16" t="s">
        <v>161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6" t="s">
        <v>81</v>
      </c>
      <c r="BK353" s="148">
        <f>ROUND(I353*H353,2)</f>
        <v>0</v>
      </c>
      <c r="BL353" s="16" t="s">
        <v>238</v>
      </c>
      <c r="BM353" s="147" t="s">
        <v>683</v>
      </c>
    </row>
    <row r="354" spans="2:65" s="1" customFormat="1" ht="37.9" customHeight="1">
      <c r="B354" s="135"/>
      <c r="C354" s="136" t="s">
        <v>684</v>
      </c>
      <c r="D354" s="136" t="s">
        <v>164</v>
      </c>
      <c r="E354" s="137" t="s">
        <v>685</v>
      </c>
      <c r="F354" s="138" t="s">
        <v>686</v>
      </c>
      <c r="G354" s="139" t="s">
        <v>378</v>
      </c>
      <c r="H354" s="140">
        <v>4</v>
      </c>
      <c r="I354" s="141"/>
      <c r="J354" s="142">
        <f>ROUND(I354*H354,2)</f>
        <v>0</v>
      </c>
      <c r="K354" s="138" t="s">
        <v>168</v>
      </c>
      <c r="L354" s="31"/>
      <c r="M354" s="143" t="s">
        <v>1</v>
      </c>
      <c r="N354" s="144" t="s">
        <v>42</v>
      </c>
      <c r="P354" s="145">
        <f>O354*H354</f>
        <v>0</v>
      </c>
      <c r="Q354" s="145">
        <v>0.002</v>
      </c>
      <c r="R354" s="145">
        <f>Q354*H354</f>
        <v>0.008</v>
      </c>
      <c r="S354" s="145">
        <v>0</v>
      </c>
      <c r="T354" s="146">
        <f>S354*H354</f>
        <v>0</v>
      </c>
      <c r="AR354" s="147" t="s">
        <v>238</v>
      </c>
      <c r="AT354" s="147" t="s">
        <v>164</v>
      </c>
      <c r="AU354" s="147" t="s">
        <v>85</v>
      </c>
      <c r="AY354" s="16" t="s">
        <v>161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6" t="s">
        <v>81</v>
      </c>
      <c r="BK354" s="148">
        <f>ROUND(I354*H354,2)</f>
        <v>0</v>
      </c>
      <c r="BL354" s="16" t="s">
        <v>238</v>
      </c>
      <c r="BM354" s="147" t="s">
        <v>687</v>
      </c>
    </row>
    <row r="355" spans="2:65" s="1" customFormat="1" ht="24.2" customHeight="1">
      <c r="B355" s="135"/>
      <c r="C355" s="136" t="s">
        <v>688</v>
      </c>
      <c r="D355" s="136" t="s">
        <v>164</v>
      </c>
      <c r="E355" s="137" t="s">
        <v>689</v>
      </c>
      <c r="F355" s="138" t="s">
        <v>690</v>
      </c>
      <c r="G355" s="139" t="s">
        <v>378</v>
      </c>
      <c r="H355" s="140">
        <v>6</v>
      </c>
      <c r="I355" s="141"/>
      <c r="J355" s="142">
        <f>ROUND(I355*H355,2)</f>
        <v>0</v>
      </c>
      <c r="K355" s="138" t="s">
        <v>1</v>
      </c>
      <c r="L355" s="31"/>
      <c r="M355" s="143" t="s">
        <v>1</v>
      </c>
      <c r="N355" s="144" t="s">
        <v>42</v>
      </c>
      <c r="P355" s="145">
        <f>O355*H355</f>
        <v>0</v>
      </c>
      <c r="Q355" s="145">
        <v>0</v>
      </c>
      <c r="R355" s="145">
        <f>Q355*H355</f>
        <v>0</v>
      </c>
      <c r="S355" s="145">
        <v>0</v>
      </c>
      <c r="T355" s="146">
        <f>S355*H355</f>
        <v>0</v>
      </c>
      <c r="AR355" s="147" t="s">
        <v>238</v>
      </c>
      <c r="AT355" s="147" t="s">
        <v>164</v>
      </c>
      <c r="AU355" s="147" t="s">
        <v>85</v>
      </c>
      <c r="AY355" s="16" t="s">
        <v>161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6" t="s">
        <v>81</v>
      </c>
      <c r="BK355" s="148">
        <f>ROUND(I355*H355,2)</f>
        <v>0</v>
      </c>
      <c r="BL355" s="16" t="s">
        <v>238</v>
      </c>
      <c r="BM355" s="147" t="s">
        <v>691</v>
      </c>
    </row>
    <row r="356" spans="2:65" s="1" customFormat="1" ht="24.2" customHeight="1">
      <c r="B356" s="135"/>
      <c r="C356" s="136" t="s">
        <v>692</v>
      </c>
      <c r="D356" s="136" t="s">
        <v>164</v>
      </c>
      <c r="E356" s="137" t="s">
        <v>693</v>
      </c>
      <c r="F356" s="138" t="s">
        <v>694</v>
      </c>
      <c r="G356" s="139" t="s">
        <v>378</v>
      </c>
      <c r="H356" s="140">
        <v>1</v>
      </c>
      <c r="I356" s="141"/>
      <c r="J356" s="142">
        <f>ROUND(I356*H356,2)</f>
        <v>0</v>
      </c>
      <c r="K356" s="138" t="s">
        <v>1</v>
      </c>
      <c r="L356" s="31"/>
      <c r="M356" s="143" t="s">
        <v>1</v>
      </c>
      <c r="N356" s="144" t="s">
        <v>42</v>
      </c>
      <c r="P356" s="145">
        <f>O356*H356</f>
        <v>0</v>
      </c>
      <c r="Q356" s="145">
        <v>0</v>
      </c>
      <c r="R356" s="145">
        <f>Q356*H356</f>
        <v>0</v>
      </c>
      <c r="S356" s="145">
        <v>0</v>
      </c>
      <c r="T356" s="146">
        <f>S356*H356</f>
        <v>0</v>
      </c>
      <c r="AR356" s="147" t="s">
        <v>238</v>
      </c>
      <c r="AT356" s="147" t="s">
        <v>164</v>
      </c>
      <c r="AU356" s="147" t="s">
        <v>85</v>
      </c>
      <c r="AY356" s="16" t="s">
        <v>161</v>
      </c>
      <c r="BE356" s="148">
        <f>IF(N356="základní",J356,0)</f>
        <v>0</v>
      </c>
      <c r="BF356" s="148">
        <f>IF(N356="snížená",J356,0)</f>
        <v>0</v>
      </c>
      <c r="BG356" s="148">
        <f>IF(N356="zákl. přenesená",J356,0)</f>
        <v>0</v>
      </c>
      <c r="BH356" s="148">
        <f>IF(N356="sníž. přenesená",J356,0)</f>
        <v>0</v>
      </c>
      <c r="BI356" s="148">
        <f>IF(N356="nulová",J356,0)</f>
        <v>0</v>
      </c>
      <c r="BJ356" s="16" t="s">
        <v>81</v>
      </c>
      <c r="BK356" s="148">
        <f>ROUND(I356*H356,2)</f>
        <v>0</v>
      </c>
      <c r="BL356" s="16" t="s">
        <v>238</v>
      </c>
      <c r="BM356" s="147" t="s">
        <v>695</v>
      </c>
    </row>
    <row r="357" spans="2:65" s="1" customFormat="1" ht="24.2" customHeight="1">
      <c r="B357" s="135"/>
      <c r="C357" s="136" t="s">
        <v>696</v>
      </c>
      <c r="D357" s="136" t="s">
        <v>164</v>
      </c>
      <c r="E357" s="137" t="s">
        <v>697</v>
      </c>
      <c r="F357" s="138" t="s">
        <v>698</v>
      </c>
      <c r="G357" s="139" t="s">
        <v>378</v>
      </c>
      <c r="H357" s="140">
        <v>15</v>
      </c>
      <c r="I357" s="141"/>
      <c r="J357" s="142">
        <f>ROUND(I357*H357,2)</f>
        <v>0</v>
      </c>
      <c r="K357" s="138" t="s">
        <v>1</v>
      </c>
      <c r="L357" s="31"/>
      <c r="M357" s="143" t="s">
        <v>1</v>
      </c>
      <c r="N357" s="144" t="s">
        <v>42</v>
      </c>
      <c r="P357" s="145">
        <f>O357*H357</f>
        <v>0</v>
      </c>
      <c r="Q357" s="145">
        <v>0</v>
      </c>
      <c r="R357" s="145">
        <f>Q357*H357</f>
        <v>0</v>
      </c>
      <c r="S357" s="145">
        <v>0</v>
      </c>
      <c r="T357" s="146">
        <f>S357*H357</f>
        <v>0</v>
      </c>
      <c r="AR357" s="147" t="s">
        <v>238</v>
      </c>
      <c r="AT357" s="147" t="s">
        <v>164</v>
      </c>
      <c r="AU357" s="147" t="s">
        <v>85</v>
      </c>
      <c r="AY357" s="16" t="s">
        <v>161</v>
      </c>
      <c r="BE357" s="148">
        <f>IF(N357="základní",J357,0)</f>
        <v>0</v>
      </c>
      <c r="BF357" s="148">
        <f>IF(N357="snížená",J357,0)</f>
        <v>0</v>
      </c>
      <c r="BG357" s="148">
        <f>IF(N357="zákl. přenesená",J357,0)</f>
        <v>0</v>
      </c>
      <c r="BH357" s="148">
        <f>IF(N357="sníž. přenesená",J357,0)</f>
        <v>0</v>
      </c>
      <c r="BI357" s="148">
        <f>IF(N357="nulová",J357,0)</f>
        <v>0</v>
      </c>
      <c r="BJ357" s="16" t="s">
        <v>81</v>
      </c>
      <c r="BK357" s="148">
        <f>ROUND(I357*H357,2)</f>
        <v>0</v>
      </c>
      <c r="BL357" s="16" t="s">
        <v>238</v>
      </c>
      <c r="BM357" s="147" t="s">
        <v>699</v>
      </c>
    </row>
    <row r="358" spans="2:65" s="1" customFormat="1" ht="37.9" customHeight="1">
      <c r="B358" s="135"/>
      <c r="C358" s="136" t="s">
        <v>700</v>
      </c>
      <c r="D358" s="136" t="s">
        <v>164</v>
      </c>
      <c r="E358" s="137" t="s">
        <v>701</v>
      </c>
      <c r="F358" s="138" t="s">
        <v>702</v>
      </c>
      <c r="G358" s="139" t="s">
        <v>378</v>
      </c>
      <c r="H358" s="140">
        <v>1</v>
      </c>
      <c r="I358" s="141"/>
      <c r="J358" s="142">
        <f>ROUND(I358*H358,2)</f>
        <v>0</v>
      </c>
      <c r="K358" s="138" t="s">
        <v>1</v>
      </c>
      <c r="L358" s="31"/>
      <c r="M358" s="143" t="s">
        <v>1</v>
      </c>
      <c r="N358" s="144" t="s">
        <v>42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238</v>
      </c>
      <c r="AT358" s="147" t="s">
        <v>164</v>
      </c>
      <c r="AU358" s="147" t="s">
        <v>85</v>
      </c>
      <c r="AY358" s="16" t="s">
        <v>161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6" t="s">
        <v>81</v>
      </c>
      <c r="BK358" s="148">
        <f>ROUND(I358*H358,2)</f>
        <v>0</v>
      </c>
      <c r="BL358" s="16" t="s">
        <v>238</v>
      </c>
      <c r="BM358" s="147" t="s">
        <v>703</v>
      </c>
    </row>
    <row r="359" spans="2:65" s="1" customFormat="1" ht="16.5" customHeight="1">
      <c r="B359" s="135"/>
      <c r="C359" s="136" t="s">
        <v>704</v>
      </c>
      <c r="D359" s="136" t="s">
        <v>164</v>
      </c>
      <c r="E359" s="137" t="s">
        <v>705</v>
      </c>
      <c r="F359" s="138" t="s">
        <v>706</v>
      </c>
      <c r="G359" s="139" t="s">
        <v>492</v>
      </c>
      <c r="H359" s="140">
        <v>1</v>
      </c>
      <c r="I359" s="141"/>
      <c r="J359" s="142">
        <f>ROUND(I359*H359,2)</f>
        <v>0</v>
      </c>
      <c r="K359" s="138" t="s">
        <v>1</v>
      </c>
      <c r="L359" s="31"/>
      <c r="M359" s="143" t="s">
        <v>1</v>
      </c>
      <c r="N359" s="144" t="s">
        <v>42</v>
      </c>
      <c r="P359" s="145">
        <f>O359*H359</f>
        <v>0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AR359" s="147" t="s">
        <v>238</v>
      </c>
      <c r="AT359" s="147" t="s">
        <v>164</v>
      </c>
      <c r="AU359" s="147" t="s">
        <v>85</v>
      </c>
      <c r="AY359" s="16" t="s">
        <v>161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6" t="s">
        <v>81</v>
      </c>
      <c r="BK359" s="148">
        <f>ROUND(I359*H359,2)</f>
        <v>0</v>
      </c>
      <c r="BL359" s="16" t="s">
        <v>238</v>
      </c>
      <c r="BM359" s="147" t="s">
        <v>707</v>
      </c>
    </row>
    <row r="360" spans="2:65" s="1" customFormat="1" ht="24.2" customHeight="1">
      <c r="B360" s="135"/>
      <c r="C360" s="136" t="s">
        <v>708</v>
      </c>
      <c r="D360" s="136" t="s">
        <v>164</v>
      </c>
      <c r="E360" s="137" t="s">
        <v>709</v>
      </c>
      <c r="F360" s="138" t="s">
        <v>710</v>
      </c>
      <c r="G360" s="139" t="s">
        <v>167</v>
      </c>
      <c r="H360" s="140">
        <v>0.123</v>
      </c>
      <c r="I360" s="141"/>
      <c r="J360" s="142">
        <f>ROUND(I360*H360,2)</f>
        <v>0</v>
      </c>
      <c r="K360" s="138" t="s">
        <v>168</v>
      </c>
      <c r="L360" s="31"/>
      <c r="M360" s="143" t="s">
        <v>1</v>
      </c>
      <c r="N360" s="144" t="s">
        <v>42</v>
      </c>
      <c r="P360" s="145">
        <f>O360*H360</f>
        <v>0</v>
      </c>
      <c r="Q360" s="145">
        <v>0</v>
      </c>
      <c r="R360" s="145">
        <f>Q360*H360</f>
        <v>0</v>
      </c>
      <c r="S360" s="145">
        <v>0</v>
      </c>
      <c r="T360" s="146">
        <f>S360*H360</f>
        <v>0</v>
      </c>
      <c r="AR360" s="147" t="s">
        <v>238</v>
      </c>
      <c r="AT360" s="147" t="s">
        <v>164</v>
      </c>
      <c r="AU360" s="147" t="s">
        <v>85</v>
      </c>
      <c r="AY360" s="16" t="s">
        <v>161</v>
      </c>
      <c r="BE360" s="148">
        <f>IF(N360="základní",J360,0)</f>
        <v>0</v>
      </c>
      <c r="BF360" s="148">
        <f>IF(N360="snížená",J360,0)</f>
        <v>0</v>
      </c>
      <c r="BG360" s="148">
        <f>IF(N360="zákl. přenesená",J360,0)</f>
        <v>0</v>
      </c>
      <c r="BH360" s="148">
        <f>IF(N360="sníž. přenesená",J360,0)</f>
        <v>0</v>
      </c>
      <c r="BI360" s="148">
        <f>IF(N360="nulová",J360,0)</f>
        <v>0</v>
      </c>
      <c r="BJ360" s="16" t="s">
        <v>81</v>
      </c>
      <c r="BK360" s="148">
        <f>ROUND(I360*H360,2)</f>
        <v>0</v>
      </c>
      <c r="BL360" s="16" t="s">
        <v>238</v>
      </c>
      <c r="BM360" s="147" t="s">
        <v>711</v>
      </c>
    </row>
    <row r="361" spans="2:65" s="1" customFormat="1" ht="24.2" customHeight="1">
      <c r="B361" s="135"/>
      <c r="C361" s="136" t="s">
        <v>712</v>
      </c>
      <c r="D361" s="136" t="s">
        <v>164</v>
      </c>
      <c r="E361" s="137" t="s">
        <v>713</v>
      </c>
      <c r="F361" s="138" t="s">
        <v>714</v>
      </c>
      <c r="G361" s="139" t="s">
        <v>167</v>
      </c>
      <c r="H361" s="140">
        <v>0.123</v>
      </c>
      <c r="I361" s="141"/>
      <c r="J361" s="142">
        <f>ROUND(I361*H361,2)</f>
        <v>0</v>
      </c>
      <c r="K361" s="138" t="s">
        <v>168</v>
      </c>
      <c r="L361" s="31"/>
      <c r="M361" s="143" t="s">
        <v>1</v>
      </c>
      <c r="N361" s="144" t="s">
        <v>42</v>
      </c>
      <c r="P361" s="145">
        <f>O361*H361</f>
        <v>0</v>
      </c>
      <c r="Q361" s="145">
        <v>0</v>
      </c>
      <c r="R361" s="145">
        <f>Q361*H361</f>
        <v>0</v>
      </c>
      <c r="S361" s="145">
        <v>0</v>
      </c>
      <c r="T361" s="146">
        <f>S361*H361</f>
        <v>0</v>
      </c>
      <c r="AR361" s="147" t="s">
        <v>238</v>
      </c>
      <c r="AT361" s="147" t="s">
        <v>164</v>
      </c>
      <c r="AU361" s="147" t="s">
        <v>85</v>
      </c>
      <c r="AY361" s="16" t="s">
        <v>161</v>
      </c>
      <c r="BE361" s="148">
        <f>IF(N361="základní",J361,0)</f>
        <v>0</v>
      </c>
      <c r="BF361" s="148">
        <f>IF(N361="snížená",J361,0)</f>
        <v>0</v>
      </c>
      <c r="BG361" s="148">
        <f>IF(N361="zákl. přenesená",J361,0)</f>
        <v>0</v>
      </c>
      <c r="BH361" s="148">
        <f>IF(N361="sníž. přenesená",J361,0)</f>
        <v>0</v>
      </c>
      <c r="BI361" s="148">
        <f>IF(N361="nulová",J361,0)</f>
        <v>0</v>
      </c>
      <c r="BJ361" s="16" t="s">
        <v>81</v>
      </c>
      <c r="BK361" s="148">
        <f>ROUND(I361*H361,2)</f>
        <v>0</v>
      </c>
      <c r="BL361" s="16" t="s">
        <v>238</v>
      </c>
      <c r="BM361" s="147" t="s">
        <v>715</v>
      </c>
    </row>
    <row r="362" spans="2:63" s="11" customFormat="1" ht="22.9" customHeight="1">
      <c r="B362" s="123"/>
      <c r="D362" s="124" t="s">
        <v>76</v>
      </c>
      <c r="E362" s="133" t="s">
        <v>716</v>
      </c>
      <c r="F362" s="133" t="s">
        <v>717</v>
      </c>
      <c r="I362" s="126"/>
      <c r="J362" s="134">
        <f>BK362</f>
        <v>0</v>
      </c>
      <c r="L362" s="123"/>
      <c r="M362" s="128"/>
      <c r="P362" s="129">
        <f>SUM(P363:P402)</f>
        <v>0</v>
      </c>
      <c r="R362" s="129">
        <f>SUM(R363:R402)</f>
        <v>0.36562700000000004</v>
      </c>
      <c r="T362" s="130">
        <f>SUM(T363:T402)</f>
        <v>0</v>
      </c>
      <c r="AR362" s="124" t="s">
        <v>85</v>
      </c>
      <c r="AT362" s="131" t="s">
        <v>76</v>
      </c>
      <c r="AU362" s="131" t="s">
        <v>81</v>
      </c>
      <c r="AY362" s="124" t="s">
        <v>161</v>
      </c>
      <c r="BK362" s="132">
        <f>SUM(BK363:BK402)</f>
        <v>0</v>
      </c>
    </row>
    <row r="363" spans="2:65" s="1" customFormat="1" ht="24.2" customHeight="1">
      <c r="B363" s="135"/>
      <c r="C363" s="136" t="s">
        <v>718</v>
      </c>
      <c r="D363" s="136" t="s">
        <v>164</v>
      </c>
      <c r="E363" s="137" t="s">
        <v>719</v>
      </c>
      <c r="F363" s="138" t="s">
        <v>720</v>
      </c>
      <c r="G363" s="139" t="s">
        <v>378</v>
      </c>
      <c r="H363" s="140">
        <v>1</v>
      </c>
      <c r="I363" s="141"/>
      <c r="J363" s="142">
        <f>ROUND(I363*H363,2)</f>
        <v>0</v>
      </c>
      <c r="K363" s="138" t="s">
        <v>168</v>
      </c>
      <c r="L363" s="31"/>
      <c r="M363" s="143" t="s">
        <v>1</v>
      </c>
      <c r="N363" s="144" t="s">
        <v>42</v>
      </c>
      <c r="P363" s="145">
        <f>O363*H363</f>
        <v>0</v>
      </c>
      <c r="Q363" s="145">
        <v>0</v>
      </c>
      <c r="R363" s="145">
        <f>Q363*H363</f>
        <v>0</v>
      </c>
      <c r="S363" s="145">
        <v>0</v>
      </c>
      <c r="T363" s="146">
        <f>S363*H363</f>
        <v>0</v>
      </c>
      <c r="AR363" s="147" t="s">
        <v>238</v>
      </c>
      <c r="AT363" s="147" t="s">
        <v>164</v>
      </c>
      <c r="AU363" s="147" t="s">
        <v>85</v>
      </c>
      <c r="AY363" s="16" t="s">
        <v>161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6" t="s">
        <v>81</v>
      </c>
      <c r="BK363" s="148">
        <f>ROUND(I363*H363,2)</f>
        <v>0</v>
      </c>
      <c r="BL363" s="16" t="s">
        <v>238</v>
      </c>
      <c r="BM363" s="147" t="s">
        <v>721</v>
      </c>
    </row>
    <row r="364" spans="2:65" s="1" customFormat="1" ht="24.2" customHeight="1">
      <c r="B364" s="135"/>
      <c r="C364" s="164" t="s">
        <v>722</v>
      </c>
      <c r="D364" s="164" t="s">
        <v>175</v>
      </c>
      <c r="E364" s="165" t="s">
        <v>723</v>
      </c>
      <c r="F364" s="166" t="s">
        <v>724</v>
      </c>
      <c r="G364" s="167" t="s">
        <v>378</v>
      </c>
      <c r="H364" s="168">
        <v>1</v>
      </c>
      <c r="I364" s="169"/>
      <c r="J364" s="170">
        <f>ROUND(I364*H364,2)</f>
        <v>0</v>
      </c>
      <c r="K364" s="166" t="s">
        <v>168</v>
      </c>
      <c r="L364" s="171"/>
      <c r="M364" s="172" t="s">
        <v>1</v>
      </c>
      <c r="N364" s="173" t="s">
        <v>42</v>
      </c>
      <c r="P364" s="145">
        <f>O364*H364</f>
        <v>0</v>
      </c>
      <c r="Q364" s="145">
        <v>0.014</v>
      </c>
      <c r="R364" s="145">
        <f>Q364*H364</f>
        <v>0.014</v>
      </c>
      <c r="S364" s="145">
        <v>0</v>
      </c>
      <c r="T364" s="146">
        <f>S364*H364</f>
        <v>0</v>
      </c>
      <c r="AR364" s="147" t="s">
        <v>327</v>
      </c>
      <c r="AT364" s="147" t="s">
        <v>175</v>
      </c>
      <c r="AU364" s="147" t="s">
        <v>85</v>
      </c>
      <c r="AY364" s="16" t="s">
        <v>161</v>
      </c>
      <c r="BE364" s="148">
        <f>IF(N364="základní",J364,0)</f>
        <v>0</v>
      </c>
      <c r="BF364" s="148">
        <f>IF(N364="snížená",J364,0)</f>
        <v>0</v>
      </c>
      <c r="BG364" s="148">
        <f>IF(N364="zákl. přenesená",J364,0)</f>
        <v>0</v>
      </c>
      <c r="BH364" s="148">
        <f>IF(N364="sníž. přenesená",J364,0)</f>
        <v>0</v>
      </c>
      <c r="BI364" s="148">
        <f>IF(N364="nulová",J364,0)</f>
        <v>0</v>
      </c>
      <c r="BJ364" s="16" t="s">
        <v>81</v>
      </c>
      <c r="BK364" s="148">
        <f>ROUND(I364*H364,2)</f>
        <v>0</v>
      </c>
      <c r="BL364" s="16" t="s">
        <v>238</v>
      </c>
      <c r="BM364" s="147" t="s">
        <v>725</v>
      </c>
    </row>
    <row r="365" spans="2:47" s="1" customFormat="1" ht="12">
      <c r="B365" s="31"/>
      <c r="D365" s="150" t="s">
        <v>180</v>
      </c>
      <c r="F365" s="174" t="s">
        <v>726</v>
      </c>
      <c r="I365" s="175"/>
      <c r="L365" s="31"/>
      <c r="M365" s="176"/>
      <c r="T365" s="55"/>
      <c r="AT365" s="16" t="s">
        <v>180</v>
      </c>
      <c r="AU365" s="16" t="s">
        <v>85</v>
      </c>
    </row>
    <row r="366" spans="2:65" s="1" customFormat="1" ht="16.5" customHeight="1">
      <c r="B366" s="135"/>
      <c r="C366" s="136" t="s">
        <v>727</v>
      </c>
      <c r="D366" s="136" t="s">
        <v>164</v>
      </c>
      <c r="E366" s="137" t="s">
        <v>728</v>
      </c>
      <c r="F366" s="138" t="s">
        <v>729</v>
      </c>
      <c r="G366" s="139" t="s">
        <v>378</v>
      </c>
      <c r="H366" s="140">
        <v>7</v>
      </c>
      <c r="I366" s="141"/>
      <c r="J366" s="142">
        <f>ROUND(I366*H366,2)</f>
        <v>0</v>
      </c>
      <c r="K366" s="138" t="s">
        <v>168</v>
      </c>
      <c r="L366" s="31"/>
      <c r="M366" s="143" t="s">
        <v>1</v>
      </c>
      <c r="N366" s="144" t="s">
        <v>42</v>
      </c>
      <c r="P366" s="145">
        <f>O366*H366</f>
        <v>0</v>
      </c>
      <c r="Q366" s="145">
        <v>0</v>
      </c>
      <c r="R366" s="145">
        <f>Q366*H366</f>
        <v>0</v>
      </c>
      <c r="S366" s="145">
        <v>0</v>
      </c>
      <c r="T366" s="146">
        <f>S366*H366</f>
        <v>0</v>
      </c>
      <c r="AR366" s="147" t="s">
        <v>238</v>
      </c>
      <c r="AT366" s="147" t="s">
        <v>164</v>
      </c>
      <c r="AU366" s="147" t="s">
        <v>85</v>
      </c>
      <c r="AY366" s="16" t="s">
        <v>161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6" t="s">
        <v>81</v>
      </c>
      <c r="BK366" s="148">
        <f>ROUND(I366*H366,2)</f>
        <v>0</v>
      </c>
      <c r="BL366" s="16" t="s">
        <v>238</v>
      </c>
      <c r="BM366" s="147" t="s">
        <v>730</v>
      </c>
    </row>
    <row r="367" spans="2:65" s="1" customFormat="1" ht="21.75" customHeight="1">
      <c r="B367" s="135"/>
      <c r="C367" s="164" t="s">
        <v>731</v>
      </c>
      <c r="D367" s="164" t="s">
        <v>175</v>
      </c>
      <c r="E367" s="165" t="s">
        <v>732</v>
      </c>
      <c r="F367" s="166" t="s">
        <v>733</v>
      </c>
      <c r="G367" s="167" t="s">
        <v>378</v>
      </c>
      <c r="H367" s="168">
        <v>7</v>
      </c>
      <c r="I367" s="169"/>
      <c r="J367" s="170">
        <f>ROUND(I367*H367,2)</f>
        <v>0</v>
      </c>
      <c r="K367" s="166" t="s">
        <v>168</v>
      </c>
      <c r="L367" s="171"/>
      <c r="M367" s="172" t="s">
        <v>1</v>
      </c>
      <c r="N367" s="173" t="s">
        <v>42</v>
      </c>
      <c r="P367" s="145">
        <f>O367*H367</f>
        <v>0</v>
      </c>
      <c r="Q367" s="145">
        <v>0.0004</v>
      </c>
      <c r="R367" s="145">
        <f>Q367*H367</f>
        <v>0.0028</v>
      </c>
      <c r="S367" s="145">
        <v>0</v>
      </c>
      <c r="T367" s="146">
        <f>S367*H367</f>
        <v>0</v>
      </c>
      <c r="AR367" s="147" t="s">
        <v>327</v>
      </c>
      <c r="AT367" s="147" t="s">
        <v>175</v>
      </c>
      <c r="AU367" s="147" t="s">
        <v>85</v>
      </c>
      <c r="AY367" s="16" t="s">
        <v>161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6" t="s">
        <v>81</v>
      </c>
      <c r="BK367" s="148">
        <f>ROUND(I367*H367,2)</f>
        <v>0</v>
      </c>
      <c r="BL367" s="16" t="s">
        <v>238</v>
      </c>
      <c r="BM367" s="147" t="s">
        <v>734</v>
      </c>
    </row>
    <row r="368" spans="2:65" s="1" customFormat="1" ht="21.75" customHeight="1">
      <c r="B368" s="135"/>
      <c r="C368" s="136" t="s">
        <v>735</v>
      </c>
      <c r="D368" s="136" t="s">
        <v>164</v>
      </c>
      <c r="E368" s="137" t="s">
        <v>736</v>
      </c>
      <c r="F368" s="138" t="s">
        <v>737</v>
      </c>
      <c r="G368" s="139" t="s">
        <v>378</v>
      </c>
      <c r="H368" s="140">
        <v>4</v>
      </c>
      <c r="I368" s="141"/>
      <c r="J368" s="142">
        <f>ROUND(I368*H368,2)</f>
        <v>0</v>
      </c>
      <c r="K368" s="138" t="s">
        <v>168</v>
      </c>
      <c r="L368" s="31"/>
      <c r="M368" s="143" t="s">
        <v>1</v>
      </c>
      <c r="N368" s="144" t="s">
        <v>42</v>
      </c>
      <c r="P368" s="145">
        <f>O368*H368</f>
        <v>0</v>
      </c>
      <c r="Q368" s="145">
        <v>0</v>
      </c>
      <c r="R368" s="145">
        <f>Q368*H368</f>
        <v>0</v>
      </c>
      <c r="S368" s="145">
        <v>0</v>
      </c>
      <c r="T368" s="146">
        <f>S368*H368</f>
        <v>0</v>
      </c>
      <c r="AR368" s="147" t="s">
        <v>238</v>
      </c>
      <c r="AT368" s="147" t="s">
        <v>164</v>
      </c>
      <c r="AU368" s="147" t="s">
        <v>85</v>
      </c>
      <c r="AY368" s="16" t="s">
        <v>161</v>
      </c>
      <c r="BE368" s="148">
        <f>IF(N368="základní",J368,0)</f>
        <v>0</v>
      </c>
      <c r="BF368" s="148">
        <f>IF(N368="snížená",J368,0)</f>
        <v>0</v>
      </c>
      <c r="BG368" s="148">
        <f>IF(N368="zákl. přenesená",J368,0)</f>
        <v>0</v>
      </c>
      <c r="BH368" s="148">
        <f>IF(N368="sníž. přenesená",J368,0)</f>
        <v>0</v>
      </c>
      <c r="BI368" s="148">
        <f>IF(N368="nulová",J368,0)</f>
        <v>0</v>
      </c>
      <c r="BJ368" s="16" t="s">
        <v>81</v>
      </c>
      <c r="BK368" s="148">
        <f>ROUND(I368*H368,2)</f>
        <v>0</v>
      </c>
      <c r="BL368" s="16" t="s">
        <v>238</v>
      </c>
      <c r="BM368" s="147" t="s">
        <v>738</v>
      </c>
    </row>
    <row r="369" spans="2:65" s="1" customFormat="1" ht="21.75" customHeight="1">
      <c r="B369" s="135"/>
      <c r="C369" s="164" t="s">
        <v>739</v>
      </c>
      <c r="D369" s="164" t="s">
        <v>175</v>
      </c>
      <c r="E369" s="165" t="s">
        <v>740</v>
      </c>
      <c r="F369" s="166" t="s">
        <v>741</v>
      </c>
      <c r="G369" s="167" t="s">
        <v>378</v>
      </c>
      <c r="H369" s="168">
        <v>4</v>
      </c>
      <c r="I369" s="169"/>
      <c r="J369" s="170">
        <f>ROUND(I369*H369,2)</f>
        <v>0</v>
      </c>
      <c r="K369" s="166" t="s">
        <v>168</v>
      </c>
      <c r="L369" s="171"/>
      <c r="M369" s="172" t="s">
        <v>1</v>
      </c>
      <c r="N369" s="173" t="s">
        <v>42</v>
      </c>
      <c r="P369" s="145">
        <f>O369*H369</f>
        <v>0</v>
      </c>
      <c r="Q369" s="145">
        <v>0.0006</v>
      </c>
      <c r="R369" s="145">
        <f>Q369*H369</f>
        <v>0.0024</v>
      </c>
      <c r="S369" s="145">
        <v>0</v>
      </c>
      <c r="T369" s="146">
        <f>S369*H369</f>
        <v>0</v>
      </c>
      <c r="AR369" s="147" t="s">
        <v>327</v>
      </c>
      <c r="AT369" s="147" t="s">
        <v>175</v>
      </c>
      <c r="AU369" s="147" t="s">
        <v>85</v>
      </c>
      <c r="AY369" s="16" t="s">
        <v>161</v>
      </c>
      <c r="BE369" s="148">
        <f>IF(N369="základní",J369,0)</f>
        <v>0</v>
      </c>
      <c r="BF369" s="148">
        <f>IF(N369="snížená",J369,0)</f>
        <v>0</v>
      </c>
      <c r="BG369" s="148">
        <f>IF(N369="zákl. přenesená",J369,0)</f>
        <v>0</v>
      </c>
      <c r="BH369" s="148">
        <f>IF(N369="sníž. přenesená",J369,0)</f>
        <v>0</v>
      </c>
      <c r="BI369" s="148">
        <f>IF(N369="nulová",J369,0)</f>
        <v>0</v>
      </c>
      <c r="BJ369" s="16" t="s">
        <v>81</v>
      </c>
      <c r="BK369" s="148">
        <f>ROUND(I369*H369,2)</f>
        <v>0</v>
      </c>
      <c r="BL369" s="16" t="s">
        <v>238</v>
      </c>
      <c r="BM369" s="147" t="s">
        <v>742</v>
      </c>
    </row>
    <row r="370" spans="2:65" s="1" customFormat="1" ht="21.75" customHeight="1">
      <c r="B370" s="135"/>
      <c r="C370" s="136" t="s">
        <v>743</v>
      </c>
      <c r="D370" s="136" t="s">
        <v>164</v>
      </c>
      <c r="E370" s="137" t="s">
        <v>744</v>
      </c>
      <c r="F370" s="138" t="s">
        <v>745</v>
      </c>
      <c r="G370" s="139" t="s">
        <v>378</v>
      </c>
      <c r="H370" s="140">
        <v>2</v>
      </c>
      <c r="I370" s="141"/>
      <c r="J370" s="142">
        <f>ROUND(I370*H370,2)</f>
        <v>0</v>
      </c>
      <c r="K370" s="138" t="s">
        <v>168</v>
      </c>
      <c r="L370" s="31"/>
      <c r="M370" s="143" t="s">
        <v>1</v>
      </c>
      <c r="N370" s="144" t="s">
        <v>42</v>
      </c>
      <c r="P370" s="145">
        <f>O370*H370</f>
        <v>0</v>
      </c>
      <c r="Q370" s="145">
        <v>0</v>
      </c>
      <c r="R370" s="145">
        <f>Q370*H370</f>
        <v>0</v>
      </c>
      <c r="S370" s="145">
        <v>0</v>
      </c>
      <c r="T370" s="146">
        <f>S370*H370</f>
        <v>0</v>
      </c>
      <c r="AR370" s="147" t="s">
        <v>238</v>
      </c>
      <c r="AT370" s="147" t="s">
        <v>164</v>
      </c>
      <c r="AU370" s="147" t="s">
        <v>85</v>
      </c>
      <c r="AY370" s="16" t="s">
        <v>161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6" t="s">
        <v>81</v>
      </c>
      <c r="BK370" s="148">
        <f>ROUND(I370*H370,2)</f>
        <v>0</v>
      </c>
      <c r="BL370" s="16" t="s">
        <v>238</v>
      </c>
      <c r="BM370" s="147" t="s">
        <v>746</v>
      </c>
    </row>
    <row r="371" spans="2:65" s="1" customFormat="1" ht="24.2" customHeight="1">
      <c r="B371" s="135"/>
      <c r="C371" s="164" t="s">
        <v>747</v>
      </c>
      <c r="D371" s="164" t="s">
        <v>175</v>
      </c>
      <c r="E371" s="165" t="s">
        <v>748</v>
      </c>
      <c r="F371" s="166" t="s">
        <v>749</v>
      </c>
      <c r="G371" s="167" t="s">
        <v>378</v>
      </c>
      <c r="H371" s="168">
        <v>2</v>
      </c>
      <c r="I371" s="169"/>
      <c r="J371" s="170">
        <f>ROUND(I371*H371,2)</f>
        <v>0</v>
      </c>
      <c r="K371" s="166" t="s">
        <v>168</v>
      </c>
      <c r="L371" s="171"/>
      <c r="M371" s="172" t="s">
        <v>1</v>
      </c>
      <c r="N371" s="173" t="s">
        <v>42</v>
      </c>
      <c r="P371" s="145">
        <f>O371*H371</f>
        <v>0</v>
      </c>
      <c r="Q371" s="145">
        <v>0.0013</v>
      </c>
      <c r="R371" s="145">
        <f>Q371*H371</f>
        <v>0.0026</v>
      </c>
      <c r="S371" s="145">
        <v>0</v>
      </c>
      <c r="T371" s="146">
        <f>S371*H371</f>
        <v>0</v>
      </c>
      <c r="AR371" s="147" t="s">
        <v>327</v>
      </c>
      <c r="AT371" s="147" t="s">
        <v>175</v>
      </c>
      <c r="AU371" s="147" t="s">
        <v>85</v>
      </c>
      <c r="AY371" s="16" t="s">
        <v>161</v>
      </c>
      <c r="BE371" s="148">
        <f>IF(N371="základní",J371,0)</f>
        <v>0</v>
      </c>
      <c r="BF371" s="148">
        <f>IF(N371="snížená",J371,0)</f>
        <v>0</v>
      </c>
      <c r="BG371" s="148">
        <f>IF(N371="zákl. přenesená",J371,0)</f>
        <v>0</v>
      </c>
      <c r="BH371" s="148">
        <f>IF(N371="sníž. přenesená",J371,0)</f>
        <v>0</v>
      </c>
      <c r="BI371" s="148">
        <f>IF(N371="nulová",J371,0)</f>
        <v>0</v>
      </c>
      <c r="BJ371" s="16" t="s">
        <v>81</v>
      </c>
      <c r="BK371" s="148">
        <f>ROUND(I371*H371,2)</f>
        <v>0</v>
      </c>
      <c r="BL371" s="16" t="s">
        <v>238</v>
      </c>
      <c r="BM371" s="147" t="s">
        <v>750</v>
      </c>
    </row>
    <row r="372" spans="2:65" s="1" customFormat="1" ht="24.2" customHeight="1">
      <c r="B372" s="135"/>
      <c r="C372" s="136" t="s">
        <v>751</v>
      </c>
      <c r="D372" s="136" t="s">
        <v>164</v>
      </c>
      <c r="E372" s="137" t="s">
        <v>752</v>
      </c>
      <c r="F372" s="138" t="s">
        <v>753</v>
      </c>
      <c r="G372" s="139" t="s">
        <v>378</v>
      </c>
      <c r="H372" s="140">
        <v>2</v>
      </c>
      <c r="I372" s="141"/>
      <c r="J372" s="142">
        <f>ROUND(I372*H372,2)</f>
        <v>0</v>
      </c>
      <c r="K372" s="138" t="s">
        <v>168</v>
      </c>
      <c r="L372" s="31"/>
      <c r="M372" s="143" t="s">
        <v>1</v>
      </c>
      <c r="N372" s="144" t="s">
        <v>42</v>
      </c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AR372" s="147" t="s">
        <v>238</v>
      </c>
      <c r="AT372" s="147" t="s">
        <v>164</v>
      </c>
      <c r="AU372" s="147" t="s">
        <v>85</v>
      </c>
      <c r="AY372" s="16" t="s">
        <v>161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6" t="s">
        <v>81</v>
      </c>
      <c r="BK372" s="148">
        <f>ROUND(I372*H372,2)</f>
        <v>0</v>
      </c>
      <c r="BL372" s="16" t="s">
        <v>238</v>
      </c>
      <c r="BM372" s="147" t="s">
        <v>754</v>
      </c>
    </row>
    <row r="373" spans="2:65" s="1" customFormat="1" ht="16.5" customHeight="1">
      <c r="B373" s="135"/>
      <c r="C373" s="164" t="s">
        <v>755</v>
      </c>
      <c r="D373" s="164" t="s">
        <v>175</v>
      </c>
      <c r="E373" s="165" t="s">
        <v>756</v>
      </c>
      <c r="F373" s="166" t="s">
        <v>757</v>
      </c>
      <c r="G373" s="167" t="s">
        <v>378</v>
      </c>
      <c r="H373" s="168">
        <v>2</v>
      </c>
      <c r="I373" s="169"/>
      <c r="J373" s="170">
        <f>ROUND(I373*H373,2)</f>
        <v>0</v>
      </c>
      <c r="K373" s="166" t="s">
        <v>168</v>
      </c>
      <c r="L373" s="171"/>
      <c r="M373" s="172" t="s">
        <v>1</v>
      </c>
      <c r="N373" s="173" t="s">
        <v>42</v>
      </c>
      <c r="P373" s="145">
        <f>O373*H373</f>
        <v>0</v>
      </c>
      <c r="Q373" s="145">
        <v>0.0019</v>
      </c>
      <c r="R373" s="145">
        <f>Q373*H373</f>
        <v>0.0038</v>
      </c>
      <c r="S373" s="145">
        <v>0</v>
      </c>
      <c r="T373" s="146">
        <f>S373*H373</f>
        <v>0</v>
      </c>
      <c r="AR373" s="147" t="s">
        <v>327</v>
      </c>
      <c r="AT373" s="147" t="s">
        <v>175</v>
      </c>
      <c r="AU373" s="147" t="s">
        <v>85</v>
      </c>
      <c r="AY373" s="16" t="s">
        <v>161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6" t="s">
        <v>81</v>
      </c>
      <c r="BK373" s="148">
        <f>ROUND(I373*H373,2)</f>
        <v>0</v>
      </c>
      <c r="BL373" s="16" t="s">
        <v>238</v>
      </c>
      <c r="BM373" s="147" t="s">
        <v>758</v>
      </c>
    </row>
    <row r="374" spans="2:65" s="1" customFormat="1" ht="33" customHeight="1">
      <c r="B374" s="135"/>
      <c r="C374" s="136" t="s">
        <v>759</v>
      </c>
      <c r="D374" s="136" t="s">
        <v>164</v>
      </c>
      <c r="E374" s="137" t="s">
        <v>760</v>
      </c>
      <c r="F374" s="138" t="s">
        <v>761</v>
      </c>
      <c r="G374" s="139" t="s">
        <v>316</v>
      </c>
      <c r="H374" s="140">
        <v>1.2</v>
      </c>
      <c r="I374" s="141"/>
      <c r="J374" s="142">
        <f>ROUND(I374*H374,2)</f>
        <v>0</v>
      </c>
      <c r="K374" s="138" t="s">
        <v>168</v>
      </c>
      <c r="L374" s="31"/>
      <c r="M374" s="143" t="s">
        <v>1</v>
      </c>
      <c r="N374" s="144" t="s">
        <v>42</v>
      </c>
      <c r="P374" s="145">
        <f>O374*H374</f>
        <v>0</v>
      </c>
      <c r="Q374" s="145">
        <v>0.05654</v>
      </c>
      <c r="R374" s="145">
        <f>Q374*H374</f>
        <v>0.06784799999999999</v>
      </c>
      <c r="S374" s="145">
        <v>0</v>
      </c>
      <c r="T374" s="146">
        <f>S374*H374</f>
        <v>0</v>
      </c>
      <c r="AR374" s="147" t="s">
        <v>238</v>
      </c>
      <c r="AT374" s="147" t="s">
        <v>164</v>
      </c>
      <c r="AU374" s="147" t="s">
        <v>85</v>
      </c>
      <c r="AY374" s="16" t="s">
        <v>161</v>
      </c>
      <c r="BE374" s="148">
        <f>IF(N374="základní",J374,0)</f>
        <v>0</v>
      </c>
      <c r="BF374" s="148">
        <f>IF(N374="snížená",J374,0)</f>
        <v>0</v>
      </c>
      <c r="BG374" s="148">
        <f>IF(N374="zákl. přenesená",J374,0)</f>
        <v>0</v>
      </c>
      <c r="BH374" s="148">
        <f>IF(N374="sníž. přenesená",J374,0)</f>
        <v>0</v>
      </c>
      <c r="BI374" s="148">
        <f>IF(N374="nulová",J374,0)</f>
        <v>0</v>
      </c>
      <c r="BJ374" s="16" t="s">
        <v>81</v>
      </c>
      <c r="BK374" s="148">
        <f>ROUND(I374*H374,2)</f>
        <v>0</v>
      </c>
      <c r="BL374" s="16" t="s">
        <v>238</v>
      </c>
      <c r="BM374" s="147" t="s">
        <v>762</v>
      </c>
    </row>
    <row r="375" spans="2:65" s="1" customFormat="1" ht="33" customHeight="1">
      <c r="B375" s="135"/>
      <c r="C375" s="136" t="s">
        <v>763</v>
      </c>
      <c r="D375" s="136" t="s">
        <v>164</v>
      </c>
      <c r="E375" s="137" t="s">
        <v>764</v>
      </c>
      <c r="F375" s="138" t="s">
        <v>765</v>
      </c>
      <c r="G375" s="139" t="s">
        <v>316</v>
      </c>
      <c r="H375" s="140">
        <v>1.2</v>
      </c>
      <c r="I375" s="141"/>
      <c r="J375" s="142">
        <f>ROUND(I375*H375,2)</f>
        <v>0</v>
      </c>
      <c r="K375" s="138" t="s">
        <v>168</v>
      </c>
      <c r="L375" s="31"/>
      <c r="M375" s="143" t="s">
        <v>1</v>
      </c>
      <c r="N375" s="144" t="s">
        <v>42</v>
      </c>
      <c r="P375" s="145">
        <f>O375*H375</f>
        <v>0</v>
      </c>
      <c r="Q375" s="145">
        <v>0.06859</v>
      </c>
      <c r="R375" s="145">
        <f>Q375*H375</f>
        <v>0.08230799999999999</v>
      </c>
      <c r="S375" s="145">
        <v>0</v>
      </c>
      <c r="T375" s="146">
        <f>S375*H375</f>
        <v>0</v>
      </c>
      <c r="AR375" s="147" t="s">
        <v>238</v>
      </c>
      <c r="AT375" s="147" t="s">
        <v>164</v>
      </c>
      <c r="AU375" s="147" t="s">
        <v>85</v>
      </c>
      <c r="AY375" s="16" t="s">
        <v>161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6" t="s">
        <v>81</v>
      </c>
      <c r="BK375" s="148">
        <f>ROUND(I375*H375,2)</f>
        <v>0</v>
      </c>
      <c r="BL375" s="16" t="s">
        <v>238</v>
      </c>
      <c r="BM375" s="147" t="s">
        <v>766</v>
      </c>
    </row>
    <row r="376" spans="2:65" s="1" customFormat="1" ht="33" customHeight="1">
      <c r="B376" s="135"/>
      <c r="C376" s="136" t="s">
        <v>767</v>
      </c>
      <c r="D376" s="136" t="s">
        <v>164</v>
      </c>
      <c r="E376" s="137" t="s">
        <v>768</v>
      </c>
      <c r="F376" s="138" t="s">
        <v>769</v>
      </c>
      <c r="G376" s="139" t="s">
        <v>316</v>
      </c>
      <c r="H376" s="140">
        <v>0.8</v>
      </c>
      <c r="I376" s="141"/>
      <c r="J376" s="142">
        <f>ROUND(I376*H376,2)</f>
        <v>0</v>
      </c>
      <c r="K376" s="138" t="s">
        <v>168</v>
      </c>
      <c r="L376" s="31"/>
      <c r="M376" s="143" t="s">
        <v>1</v>
      </c>
      <c r="N376" s="144" t="s">
        <v>42</v>
      </c>
      <c r="P376" s="145">
        <f>O376*H376</f>
        <v>0</v>
      </c>
      <c r="Q376" s="145">
        <v>0.09647</v>
      </c>
      <c r="R376" s="145">
        <f>Q376*H376</f>
        <v>0.07717600000000001</v>
      </c>
      <c r="S376" s="145">
        <v>0</v>
      </c>
      <c r="T376" s="146">
        <f>S376*H376</f>
        <v>0</v>
      </c>
      <c r="AR376" s="147" t="s">
        <v>238</v>
      </c>
      <c r="AT376" s="147" t="s">
        <v>164</v>
      </c>
      <c r="AU376" s="147" t="s">
        <v>85</v>
      </c>
      <c r="AY376" s="16" t="s">
        <v>161</v>
      </c>
      <c r="BE376" s="148">
        <f>IF(N376="základní",J376,0)</f>
        <v>0</v>
      </c>
      <c r="BF376" s="148">
        <f>IF(N376="snížená",J376,0)</f>
        <v>0</v>
      </c>
      <c r="BG376" s="148">
        <f>IF(N376="zákl. přenesená",J376,0)</f>
        <v>0</v>
      </c>
      <c r="BH376" s="148">
        <f>IF(N376="sníž. přenesená",J376,0)</f>
        <v>0</v>
      </c>
      <c r="BI376" s="148">
        <f>IF(N376="nulová",J376,0)</f>
        <v>0</v>
      </c>
      <c r="BJ376" s="16" t="s">
        <v>81</v>
      </c>
      <c r="BK376" s="148">
        <f>ROUND(I376*H376,2)</f>
        <v>0</v>
      </c>
      <c r="BL376" s="16" t="s">
        <v>238</v>
      </c>
      <c r="BM376" s="147" t="s">
        <v>770</v>
      </c>
    </row>
    <row r="377" spans="2:65" s="1" customFormat="1" ht="33" customHeight="1">
      <c r="B377" s="135"/>
      <c r="C377" s="136" t="s">
        <v>771</v>
      </c>
      <c r="D377" s="136" t="s">
        <v>164</v>
      </c>
      <c r="E377" s="137" t="s">
        <v>772</v>
      </c>
      <c r="F377" s="138" t="s">
        <v>773</v>
      </c>
      <c r="G377" s="139" t="s">
        <v>316</v>
      </c>
      <c r="H377" s="140">
        <v>7</v>
      </c>
      <c r="I377" s="141"/>
      <c r="J377" s="142">
        <f>ROUND(I377*H377,2)</f>
        <v>0</v>
      </c>
      <c r="K377" s="138" t="s">
        <v>168</v>
      </c>
      <c r="L377" s="31"/>
      <c r="M377" s="143" t="s">
        <v>1</v>
      </c>
      <c r="N377" s="144" t="s">
        <v>42</v>
      </c>
      <c r="P377" s="145">
        <f>O377*H377</f>
        <v>0</v>
      </c>
      <c r="Q377" s="145">
        <v>0</v>
      </c>
      <c r="R377" s="145">
        <f>Q377*H377</f>
        <v>0</v>
      </c>
      <c r="S377" s="145">
        <v>0</v>
      </c>
      <c r="T377" s="146">
        <f>S377*H377</f>
        <v>0</v>
      </c>
      <c r="AR377" s="147" t="s">
        <v>238</v>
      </c>
      <c r="AT377" s="147" t="s">
        <v>164</v>
      </c>
      <c r="AU377" s="147" t="s">
        <v>85</v>
      </c>
      <c r="AY377" s="16" t="s">
        <v>161</v>
      </c>
      <c r="BE377" s="148">
        <f>IF(N377="základní",J377,0)</f>
        <v>0</v>
      </c>
      <c r="BF377" s="148">
        <f>IF(N377="snížená",J377,0)</f>
        <v>0</v>
      </c>
      <c r="BG377" s="148">
        <f>IF(N377="zákl. přenesená",J377,0)</f>
        <v>0</v>
      </c>
      <c r="BH377" s="148">
        <f>IF(N377="sníž. přenesená",J377,0)</f>
        <v>0</v>
      </c>
      <c r="BI377" s="148">
        <f>IF(N377="nulová",J377,0)</f>
        <v>0</v>
      </c>
      <c r="BJ377" s="16" t="s">
        <v>81</v>
      </c>
      <c r="BK377" s="148">
        <f>ROUND(I377*H377,2)</f>
        <v>0</v>
      </c>
      <c r="BL377" s="16" t="s">
        <v>238</v>
      </c>
      <c r="BM377" s="147" t="s">
        <v>774</v>
      </c>
    </row>
    <row r="378" spans="2:65" s="1" customFormat="1" ht="16.5" customHeight="1">
      <c r="B378" s="135"/>
      <c r="C378" s="164" t="s">
        <v>775</v>
      </c>
      <c r="D378" s="164" t="s">
        <v>175</v>
      </c>
      <c r="E378" s="165" t="s">
        <v>776</v>
      </c>
      <c r="F378" s="166" t="s">
        <v>777</v>
      </c>
      <c r="G378" s="167" t="s">
        <v>316</v>
      </c>
      <c r="H378" s="168">
        <v>8.4</v>
      </c>
      <c r="I378" s="169"/>
      <c r="J378" s="170">
        <f>ROUND(I378*H378,2)</f>
        <v>0</v>
      </c>
      <c r="K378" s="166" t="s">
        <v>168</v>
      </c>
      <c r="L378" s="171"/>
      <c r="M378" s="172" t="s">
        <v>1</v>
      </c>
      <c r="N378" s="173" t="s">
        <v>42</v>
      </c>
      <c r="P378" s="145">
        <f>O378*H378</f>
        <v>0</v>
      </c>
      <c r="Q378" s="145">
        <v>0.0015</v>
      </c>
      <c r="R378" s="145">
        <f>Q378*H378</f>
        <v>0.0126</v>
      </c>
      <c r="S378" s="145">
        <v>0</v>
      </c>
      <c r="T378" s="146">
        <f>S378*H378</f>
        <v>0</v>
      </c>
      <c r="AR378" s="147" t="s">
        <v>327</v>
      </c>
      <c r="AT378" s="147" t="s">
        <v>175</v>
      </c>
      <c r="AU378" s="147" t="s">
        <v>85</v>
      </c>
      <c r="AY378" s="16" t="s">
        <v>161</v>
      </c>
      <c r="BE378" s="148">
        <f>IF(N378="základní",J378,0)</f>
        <v>0</v>
      </c>
      <c r="BF378" s="148">
        <f>IF(N378="snížená",J378,0)</f>
        <v>0</v>
      </c>
      <c r="BG378" s="148">
        <f>IF(N378="zákl. přenesená",J378,0)</f>
        <v>0</v>
      </c>
      <c r="BH378" s="148">
        <f>IF(N378="sníž. přenesená",J378,0)</f>
        <v>0</v>
      </c>
      <c r="BI378" s="148">
        <f>IF(N378="nulová",J378,0)</f>
        <v>0</v>
      </c>
      <c r="BJ378" s="16" t="s">
        <v>81</v>
      </c>
      <c r="BK378" s="148">
        <f>ROUND(I378*H378,2)</f>
        <v>0</v>
      </c>
      <c r="BL378" s="16" t="s">
        <v>238</v>
      </c>
      <c r="BM378" s="147" t="s">
        <v>778</v>
      </c>
    </row>
    <row r="379" spans="2:51" s="12" customFormat="1" ht="12">
      <c r="B379" s="149"/>
      <c r="D379" s="150" t="s">
        <v>171</v>
      </c>
      <c r="F379" s="152" t="s">
        <v>779</v>
      </c>
      <c r="H379" s="153">
        <v>8.4</v>
      </c>
      <c r="I379" s="154"/>
      <c r="L379" s="149"/>
      <c r="M379" s="155"/>
      <c r="T379" s="156"/>
      <c r="AT379" s="151" t="s">
        <v>171</v>
      </c>
      <c r="AU379" s="151" t="s">
        <v>85</v>
      </c>
      <c r="AV379" s="12" t="s">
        <v>85</v>
      </c>
      <c r="AW379" s="12" t="s">
        <v>3</v>
      </c>
      <c r="AX379" s="12" t="s">
        <v>81</v>
      </c>
      <c r="AY379" s="151" t="s">
        <v>161</v>
      </c>
    </row>
    <row r="380" spans="2:65" s="1" customFormat="1" ht="37.9" customHeight="1">
      <c r="B380" s="135"/>
      <c r="C380" s="136" t="s">
        <v>780</v>
      </c>
      <c r="D380" s="136" t="s">
        <v>164</v>
      </c>
      <c r="E380" s="137" t="s">
        <v>781</v>
      </c>
      <c r="F380" s="138" t="s">
        <v>782</v>
      </c>
      <c r="G380" s="139" t="s">
        <v>316</v>
      </c>
      <c r="H380" s="140">
        <v>9</v>
      </c>
      <c r="I380" s="141"/>
      <c r="J380" s="142">
        <f>ROUND(I380*H380,2)</f>
        <v>0</v>
      </c>
      <c r="K380" s="138" t="s">
        <v>168</v>
      </c>
      <c r="L380" s="31"/>
      <c r="M380" s="143" t="s">
        <v>1</v>
      </c>
      <c r="N380" s="144" t="s">
        <v>42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238</v>
      </c>
      <c r="AT380" s="147" t="s">
        <v>164</v>
      </c>
      <c r="AU380" s="147" t="s">
        <v>85</v>
      </c>
      <c r="AY380" s="16" t="s">
        <v>161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6" t="s">
        <v>81</v>
      </c>
      <c r="BK380" s="148">
        <f>ROUND(I380*H380,2)</f>
        <v>0</v>
      </c>
      <c r="BL380" s="16" t="s">
        <v>238</v>
      </c>
      <c r="BM380" s="147" t="s">
        <v>783</v>
      </c>
    </row>
    <row r="381" spans="2:65" s="1" customFormat="1" ht="16.5" customHeight="1">
      <c r="B381" s="135"/>
      <c r="C381" s="164" t="s">
        <v>784</v>
      </c>
      <c r="D381" s="164" t="s">
        <v>175</v>
      </c>
      <c r="E381" s="165" t="s">
        <v>785</v>
      </c>
      <c r="F381" s="166" t="s">
        <v>786</v>
      </c>
      <c r="G381" s="167" t="s">
        <v>316</v>
      </c>
      <c r="H381" s="168">
        <v>2.4</v>
      </c>
      <c r="I381" s="169"/>
      <c r="J381" s="170">
        <f>ROUND(I381*H381,2)</f>
        <v>0</v>
      </c>
      <c r="K381" s="166" t="s">
        <v>168</v>
      </c>
      <c r="L381" s="171"/>
      <c r="M381" s="172" t="s">
        <v>1</v>
      </c>
      <c r="N381" s="173" t="s">
        <v>42</v>
      </c>
      <c r="P381" s="145">
        <f>O381*H381</f>
        <v>0</v>
      </c>
      <c r="Q381" s="145">
        <v>0.0018</v>
      </c>
      <c r="R381" s="145">
        <f>Q381*H381</f>
        <v>0.00432</v>
      </c>
      <c r="S381" s="145">
        <v>0</v>
      </c>
      <c r="T381" s="146">
        <f>S381*H381</f>
        <v>0</v>
      </c>
      <c r="AR381" s="147" t="s">
        <v>327</v>
      </c>
      <c r="AT381" s="147" t="s">
        <v>175</v>
      </c>
      <c r="AU381" s="147" t="s">
        <v>85</v>
      </c>
      <c r="AY381" s="16" t="s">
        <v>161</v>
      </c>
      <c r="BE381" s="148">
        <f>IF(N381="základní",J381,0)</f>
        <v>0</v>
      </c>
      <c r="BF381" s="148">
        <f>IF(N381="snížená",J381,0)</f>
        <v>0</v>
      </c>
      <c r="BG381" s="148">
        <f>IF(N381="zákl. přenesená",J381,0)</f>
        <v>0</v>
      </c>
      <c r="BH381" s="148">
        <f>IF(N381="sníž. přenesená",J381,0)</f>
        <v>0</v>
      </c>
      <c r="BI381" s="148">
        <f>IF(N381="nulová",J381,0)</f>
        <v>0</v>
      </c>
      <c r="BJ381" s="16" t="s">
        <v>81</v>
      </c>
      <c r="BK381" s="148">
        <f>ROUND(I381*H381,2)</f>
        <v>0</v>
      </c>
      <c r="BL381" s="16" t="s">
        <v>238</v>
      </c>
      <c r="BM381" s="147" t="s">
        <v>787</v>
      </c>
    </row>
    <row r="382" spans="2:51" s="12" customFormat="1" ht="12">
      <c r="B382" s="149"/>
      <c r="D382" s="150" t="s">
        <v>171</v>
      </c>
      <c r="F382" s="152" t="s">
        <v>788</v>
      </c>
      <c r="H382" s="153">
        <v>2.4</v>
      </c>
      <c r="I382" s="154"/>
      <c r="L382" s="149"/>
      <c r="M382" s="155"/>
      <c r="T382" s="156"/>
      <c r="AT382" s="151" t="s">
        <v>171</v>
      </c>
      <c r="AU382" s="151" t="s">
        <v>85</v>
      </c>
      <c r="AV382" s="12" t="s">
        <v>85</v>
      </c>
      <c r="AW382" s="12" t="s">
        <v>3</v>
      </c>
      <c r="AX382" s="12" t="s">
        <v>81</v>
      </c>
      <c r="AY382" s="151" t="s">
        <v>161</v>
      </c>
    </row>
    <row r="383" spans="2:65" s="1" customFormat="1" ht="16.5" customHeight="1">
      <c r="B383" s="135"/>
      <c r="C383" s="164" t="s">
        <v>789</v>
      </c>
      <c r="D383" s="164" t="s">
        <v>175</v>
      </c>
      <c r="E383" s="165" t="s">
        <v>790</v>
      </c>
      <c r="F383" s="166" t="s">
        <v>791</v>
      </c>
      <c r="G383" s="167" t="s">
        <v>316</v>
      </c>
      <c r="H383" s="168">
        <v>6</v>
      </c>
      <c r="I383" s="169"/>
      <c r="J383" s="170">
        <f>ROUND(I383*H383,2)</f>
        <v>0</v>
      </c>
      <c r="K383" s="166" t="s">
        <v>168</v>
      </c>
      <c r="L383" s="171"/>
      <c r="M383" s="172" t="s">
        <v>1</v>
      </c>
      <c r="N383" s="173" t="s">
        <v>42</v>
      </c>
      <c r="P383" s="145">
        <f>O383*H383</f>
        <v>0</v>
      </c>
      <c r="Q383" s="145">
        <v>0.0021</v>
      </c>
      <c r="R383" s="145">
        <f>Q383*H383</f>
        <v>0.0126</v>
      </c>
      <c r="S383" s="145">
        <v>0</v>
      </c>
      <c r="T383" s="146">
        <f>S383*H383</f>
        <v>0</v>
      </c>
      <c r="AR383" s="147" t="s">
        <v>327</v>
      </c>
      <c r="AT383" s="147" t="s">
        <v>175</v>
      </c>
      <c r="AU383" s="147" t="s">
        <v>85</v>
      </c>
      <c r="AY383" s="16" t="s">
        <v>161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6" t="s">
        <v>81</v>
      </c>
      <c r="BK383" s="148">
        <f>ROUND(I383*H383,2)</f>
        <v>0</v>
      </c>
      <c r="BL383" s="16" t="s">
        <v>238</v>
      </c>
      <c r="BM383" s="147" t="s">
        <v>792</v>
      </c>
    </row>
    <row r="384" spans="2:51" s="12" customFormat="1" ht="12">
      <c r="B384" s="149"/>
      <c r="D384" s="150" t="s">
        <v>171</v>
      </c>
      <c r="F384" s="152" t="s">
        <v>793</v>
      </c>
      <c r="H384" s="153">
        <v>6</v>
      </c>
      <c r="I384" s="154"/>
      <c r="L384" s="149"/>
      <c r="M384" s="155"/>
      <c r="T384" s="156"/>
      <c r="AT384" s="151" t="s">
        <v>171</v>
      </c>
      <c r="AU384" s="151" t="s">
        <v>85</v>
      </c>
      <c r="AV384" s="12" t="s">
        <v>85</v>
      </c>
      <c r="AW384" s="12" t="s">
        <v>3</v>
      </c>
      <c r="AX384" s="12" t="s">
        <v>81</v>
      </c>
      <c r="AY384" s="151" t="s">
        <v>161</v>
      </c>
    </row>
    <row r="385" spans="2:65" s="1" customFormat="1" ht="16.5" customHeight="1">
      <c r="B385" s="135"/>
      <c r="C385" s="164" t="s">
        <v>794</v>
      </c>
      <c r="D385" s="164" t="s">
        <v>175</v>
      </c>
      <c r="E385" s="165" t="s">
        <v>795</v>
      </c>
      <c r="F385" s="166" t="s">
        <v>796</v>
      </c>
      <c r="G385" s="167" t="s">
        <v>316</v>
      </c>
      <c r="H385" s="168">
        <v>2.4</v>
      </c>
      <c r="I385" s="169"/>
      <c r="J385" s="170">
        <f>ROUND(I385*H385,2)</f>
        <v>0</v>
      </c>
      <c r="K385" s="166" t="s">
        <v>168</v>
      </c>
      <c r="L385" s="171"/>
      <c r="M385" s="172" t="s">
        <v>1</v>
      </c>
      <c r="N385" s="173" t="s">
        <v>42</v>
      </c>
      <c r="P385" s="145">
        <f>O385*H385</f>
        <v>0</v>
      </c>
      <c r="Q385" s="145">
        <v>0.0023</v>
      </c>
      <c r="R385" s="145">
        <f>Q385*H385</f>
        <v>0.00552</v>
      </c>
      <c r="S385" s="145">
        <v>0</v>
      </c>
      <c r="T385" s="146">
        <f>S385*H385</f>
        <v>0</v>
      </c>
      <c r="AR385" s="147" t="s">
        <v>327</v>
      </c>
      <c r="AT385" s="147" t="s">
        <v>175</v>
      </c>
      <c r="AU385" s="147" t="s">
        <v>85</v>
      </c>
      <c r="AY385" s="16" t="s">
        <v>161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6" t="s">
        <v>81</v>
      </c>
      <c r="BK385" s="148">
        <f>ROUND(I385*H385,2)</f>
        <v>0</v>
      </c>
      <c r="BL385" s="16" t="s">
        <v>238</v>
      </c>
      <c r="BM385" s="147" t="s">
        <v>797</v>
      </c>
    </row>
    <row r="386" spans="2:51" s="12" customFormat="1" ht="12">
      <c r="B386" s="149"/>
      <c r="D386" s="150" t="s">
        <v>171</v>
      </c>
      <c r="F386" s="152" t="s">
        <v>788</v>
      </c>
      <c r="H386" s="153">
        <v>2.4</v>
      </c>
      <c r="I386" s="154"/>
      <c r="L386" s="149"/>
      <c r="M386" s="155"/>
      <c r="T386" s="156"/>
      <c r="AT386" s="151" t="s">
        <v>171</v>
      </c>
      <c r="AU386" s="151" t="s">
        <v>85</v>
      </c>
      <c r="AV386" s="12" t="s">
        <v>85</v>
      </c>
      <c r="AW386" s="12" t="s">
        <v>3</v>
      </c>
      <c r="AX386" s="12" t="s">
        <v>81</v>
      </c>
      <c r="AY386" s="151" t="s">
        <v>161</v>
      </c>
    </row>
    <row r="387" spans="2:65" s="1" customFormat="1" ht="37.9" customHeight="1">
      <c r="B387" s="135"/>
      <c r="C387" s="136" t="s">
        <v>798</v>
      </c>
      <c r="D387" s="136" t="s">
        <v>164</v>
      </c>
      <c r="E387" s="137" t="s">
        <v>799</v>
      </c>
      <c r="F387" s="138" t="s">
        <v>800</v>
      </c>
      <c r="G387" s="139" t="s">
        <v>316</v>
      </c>
      <c r="H387" s="140">
        <v>3</v>
      </c>
      <c r="I387" s="141"/>
      <c r="J387" s="142">
        <f>ROUND(I387*H387,2)</f>
        <v>0</v>
      </c>
      <c r="K387" s="138" t="s">
        <v>168</v>
      </c>
      <c r="L387" s="31"/>
      <c r="M387" s="143" t="s">
        <v>1</v>
      </c>
      <c r="N387" s="144" t="s">
        <v>42</v>
      </c>
      <c r="P387" s="145">
        <f>O387*H387</f>
        <v>0</v>
      </c>
      <c r="Q387" s="145">
        <v>0</v>
      </c>
      <c r="R387" s="145">
        <f>Q387*H387</f>
        <v>0</v>
      </c>
      <c r="S387" s="145">
        <v>0</v>
      </c>
      <c r="T387" s="146">
        <f>S387*H387</f>
        <v>0</v>
      </c>
      <c r="AR387" s="147" t="s">
        <v>238</v>
      </c>
      <c r="AT387" s="147" t="s">
        <v>164</v>
      </c>
      <c r="AU387" s="147" t="s">
        <v>85</v>
      </c>
      <c r="AY387" s="16" t="s">
        <v>161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6" t="s">
        <v>81</v>
      </c>
      <c r="BK387" s="148">
        <f>ROUND(I387*H387,2)</f>
        <v>0</v>
      </c>
      <c r="BL387" s="16" t="s">
        <v>238</v>
      </c>
      <c r="BM387" s="147" t="s">
        <v>801</v>
      </c>
    </row>
    <row r="388" spans="2:65" s="1" customFormat="1" ht="16.5" customHeight="1">
      <c r="B388" s="135"/>
      <c r="C388" s="164" t="s">
        <v>802</v>
      </c>
      <c r="D388" s="164" t="s">
        <v>175</v>
      </c>
      <c r="E388" s="165" t="s">
        <v>803</v>
      </c>
      <c r="F388" s="166" t="s">
        <v>804</v>
      </c>
      <c r="G388" s="167" t="s">
        <v>316</v>
      </c>
      <c r="H388" s="168">
        <v>3.6</v>
      </c>
      <c r="I388" s="169"/>
      <c r="J388" s="170">
        <f>ROUND(I388*H388,2)</f>
        <v>0</v>
      </c>
      <c r="K388" s="166" t="s">
        <v>168</v>
      </c>
      <c r="L388" s="171"/>
      <c r="M388" s="172" t="s">
        <v>1</v>
      </c>
      <c r="N388" s="173" t="s">
        <v>42</v>
      </c>
      <c r="P388" s="145">
        <f>O388*H388</f>
        <v>0</v>
      </c>
      <c r="Q388" s="145">
        <v>0.0032</v>
      </c>
      <c r="R388" s="145">
        <f>Q388*H388</f>
        <v>0.01152</v>
      </c>
      <c r="S388" s="145">
        <v>0</v>
      </c>
      <c r="T388" s="146">
        <f>S388*H388</f>
        <v>0</v>
      </c>
      <c r="AR388" s="147" t="s">
        <v>327</v>
      </c>
      <c r="AT388" s="147" t="s">
        <v>175</v>
      </c>
      <c r="AU388" s="147" t="s">
        <v>85</v>
      </c>
      <c r="AY388" s="16" t="s">
        <v>161</v>
      </c>
      <c r="BE388" s="148">
        <f>IF(N388="základní",J388,0)</f>
        <v>0</v>
      </c>
      <c r="BF388" s="148">
        <f>IF(N388="snížená",J388,0)</f>
        <v>0</v>
      </c>
      <c r="BG388" s="148">
        <f>IF(N388="zákl. přenesená",J388,0)</f>
        <v>0</v>
      </c>
      <c r="BH388" s="148">
        <f>IF(N388="sníž. přenesená",J388,0)</f>
        <v>0</v>
      </c>
      <c r="BI388" s="148">
        <f>IF(N388="nulová",J388,0)</f>
        <v>0</v>
      </c>
      <c r="BJ388" s="16" t="s">
        <v>81</v>
      </c>
      <c r="BK388" s="148">
        <f>ROUND(I388*H388,2)</f>
        <v>0</v>
      </c>
      <c r="BL388" s="16" t="s">
        <v>238</v>
      </c>
      <c r="BM388" s="147" t="s">
        <v>805</v>
      </c>
    </row>
    <row r="389" spans="2:51" s="12" customFormat="1" ht="12">
      <c r="B389" s="149"/>
      <c r="D389" s="150" t="s">
        <v>171</v>
      </c>
      <c r="F389" s="152" t="s">
        <v>806</v>
      </c>
      <c r="H389" s="153">
        <v>3.6</v>
      </c>
      <c r="I389" s="154"/>
      <c r="L389" s="149"/>
      <c r="M389" s="155"/>
      <c r="T389" s="156"/>
      <c r="AT389" s="151" t="s">
        <v>171</v>
      </c>
      <c r="AU389" s="151" t="s">
        <v>85</v>
      </c>
      <c r="AV389" s="12" t="s">
        <v>85</v>
      </c>
      <c r="AW389" s="12" t="s">
        <v>3</v>
      </c>
      <c r="AX389" s="12" t="s">
        <v>81</v>
      </c>
      <c r="AY389" s="151" t="s">
        <v>161</v>
      </c>
    </row>
    <row r="390" spans="2:65" s="1" customFormat="1" ht="37.9" customHeight="1">
      <c r="B390" s="135"/>
      <c r="C390" s="136" t="s">
        <v>807</v>
      </c>
      <c r="D390" s="136" t="s">
        <v>164</v>
      </c>
      <c r="E390" s="137" t="s">
        <v>808</v>
      </c>
      <c r="F390" s="138" t="s">
        <v>809</v>
      </c>
      <c r="G390" s="139" t="s">
        <v>316</v>
      </c>
      <c r="H390" s="140">
        <v>1.5</v>
      </c>
      <c r="I390" s="141"/>
      <c r="J390" s="142">
        <f>ROUND(I390*H390,2)</f>
        <v>0</v>
      </c>
      <c r="K390" s="138" t="s">
        <v>168</v>
      </c>
      <c r="L390" s="31"/>
      <c r="M390" s="143" t="s">
        <v>1</v>
      </c>
      <c r="N390" s="144" t="s">
        <v>42</v>
      </c>
      <c r="P390" s="145">
        <f>O390*H390</f>
        <v>0</v>
      </c>
      <c r="Q390" s="145">
        <v>0</v>
      </c>
      <c r="R390" s="145">
        <f>Q390*H390</f>
        <v>0</v>
      </c>
      <c r="S390" s="145">
        <v>0</v>
      </c>
      <c r="T390" s="146">
        <f>S390*H390</f>
        <v>0</v>
      </c>
      <c r="AR390" s="147" t="s">
        <v>238</v>
      </c>
      <c r="AT390" s="147" t="s">
        <v>164</v>
      </c>
      <c r="AU390" s="147" t="s">
        <v>85</v>
      </c>
      <c r="AY390" s="16" t="s">
        <v>161</v>
      </c>
      <c r="BE390" s="148">
        <f>IF(N390="základní",J390,0)</f>
        <v>0</v>
      </c>
      <c r="BF390" s="148">
        <f>IF(N390="snížená",J390,0)</f>
        <v>0</v>
      </c>
      <c r="BG390" s="148">
        <f>IF(N390="zákl. přenesená",J390,0)</f>
        <v>0</v>
      </c>
      <c r="BH390" s="148">
        <f>IF(N390="sníž. přenesená",J390,0)</f>
        <v>0</v>
      </c>
      <c r="BI390" s="148">
        <f>IF(N390="nulová",J390,0)</f>
        <v>0</v>
      </c>
      <c r="BJ390" s="16" t="s">
        <v>81</v>
      </c>
      <c r="BK390" s="148">
        <f>ROUND(I390*H390,2)</f>
        <v>0</v>
      </c>
      <c r="BL390" s="16" t="s">
        <v>238</v>
      </c>
      <c r="BM390" s="147" t="s">
        <v>810</v>
      </c>
    </row>
    <row r="391" spans="2:65" s="1" customFormat="1" ht="16.5" customHeight="1">
      <c r="B391" s="135"/>
      <c r="C391" s="164" t="s">
        <v>811</v>
      </c>
      <c r="D391" s="164" t="s">
        <v>175</v>
      </c>
      <c r="E391" s="165" t="s">
        <v>812</v>
      </c>
      <c r="F391" s="166" t="s">
        <v>813</v>
      </c>
      <c r="G391" s="167" t="s">
        <v>316</v>
      </c>
      <c r="H391" s="168">
        <v>1.8</v>
      </c>
      <c r="I391" s="169"/>
      <c r="J391" s="170">
        <f>ROUND(I391*H391,2)</f>
        <v>0</v>
      </c>
      <c r="K391" s="166" t="s">
        <v>168</v>
      </c>
      <c r="L391" s="171"/>
      <c r="M391" s="172" t="s">
        <v>1</v>
      </c>
      <c r="N391" s="173" t="s">
        <v>42</v>
      </c>
      <c r="P391" s="145">
        <f>O391*H391</f>
        <v>0</v>
      </c>
      <c r="Q391" s="145">
        <v>0.0042</v>
      </c>
      <c r="R391" s="145">
        <f>Q391*H391</f>
        <v>0.00756</v>
      </c>
      <c r="S391" s="145">
        <v>0</v>
      </c>
      <c r="T391" s="146">
        <f>S391*H391</f>
        <v>0</v>
      </c>
      <c r="AR391" s="147" t="s">
        <v>327</v>
      </c>
      <c r="AT391" s="147" t="s">
        <v>175</v>
      </c>
      <c r="AU391" s="147" t="s">
        <v>85</v>
      </c>
      <c r="AY391" s="16" t="s">
        <v>161</v>
      </c>
      <c r="BE391" s="148">
        <f>IF(N391="základní",J391,0)</f>
        <v>0</v>
      </c>
      <c r="BF391" s="148">
        <f>IF(N391="snížená",J391,0)</f>
        <v>0</v>
      </c>
      <c r="BG391" s="148">
        <f>IF(N391="zákl. přenesená",J391,0)</f>
        <v>0</v>
      </c>
      <c r="BH391" s="148">
        <f>IF(N391="sníž. přenesená",J391,0)</f>
        <v>0</v>
      </c>
      <c r="BI391" s="148">
        <f>IF(N391="nulová",J391,0)</f>
        <v>0</v>
      </c>
      <c r="BJ391" s="16" t="s">
        <v>81</v>
      </c>
      <c r="BK391" s="148">
        <f>ROUND(I391*H391,2)</f>
        <v>0</v>
      </c>
      <c r="BL391" s="16" t="s">
        <v>238</v>
      </c>
      <c r="BM391" s="147" t="s">
        <v>814</v>
      </c>
    </row>
    <row r="392" spans="2:51" s="12" customFormat="1" ht="12">
      <c r="B392" s="149"/>
      <c r="D392" s="150" t="s">
        <v>171</v>
      </c>
      <c r="F392" s="152" t="s">
        <v>815</v>
      </c>
      <c r="H392" s="153">
        <v>1.8</v>
      </c>
      <c r="I392" s="154"/>
      <c r="L392" s="149"/>
      <c r="M392" s="155"/>
      <c r="T392" s="156"/>
      <c r="AT392" s="151" t="s">
        <v>171</v>
      </c>
      <c r="AU392" s="151" t="s">
        <v>85</v>
      </c>
      <c r="AV392" s="12" t="s">
        <v>85</v>
      </c>
      <c r="AW392" s="12" t="s">
        <v>3</v>
      </c>
      <c r="AX392" s="12" t="s">
        <v>81</v>
      </c>
      <c r="AY392" s="151" t="s">
        <v>161</v>
      </c>
    </row>
    <row r="393" spans="2:65" s="1" customFormat="1" ht="33" customHeight="1">
      <c r="B393" s="135"/>
      <c r="C393" s="136" t="s">
        <v>816</v>
      </c>
      <c r="D393" s="136" t="s">
        <v>164</v>
      </c>
      <c r="E393" s="137" t="s">
        <v>817</v>
      </c>
      <c r="F393" s="138" t="s">
        <v>818</v>
      </c>
      <c r="G393" s="139" t="s">
        <v>378</v>
      </c>
      <c r="H393" s="140">
        <v>1</v>
      </c>
      <c r="I393" s="141"/>
      <c r="J393" s="142">
        <f>ROUND(I393*H393,2)</f>
        <v>0</v>
      </c>
      <c r="K393" s="138" t="s">
        <v>168</v>
      </c>
      <c r="L393" s="31"/>
      <c r="M393" s="143" t="s">
        <v>1</v>
      </c>
      <c r="N393" s="144" t="s">
        <v>42</v>
      </c>
      <c r="P393" s="145">
        <f>O393*H393</f>
        <v>0</v>
      </c>
      <c r="Q393" s="145">
        <v>0</v>
      </c>
      <c r="R393" s="145">
        <f>Q393*H393</f>
        <v>0</v>
      </c>
      <c r="S393" s="145">
        <v>0</v>
      </c>
      <c r="T393" s="146">
        <f>S393*H393</f>
        <v>0</v>
      </c>
      <c r="AR393" s="147" t="s">
        <v>238</v>
      </c>
      <c r="AT393" s="147" t="s">
        <v>164</v>
      </c>
      <c r="AU393" s="147" t="s">
        <v>85</v>
      </c>
      <c r="AY393" s="16" t="s">
        <v>161</v>
      </c>
      <c r="BE393" s="148">
        <f>IF(N393="základní",J393,0)</f>
        <v>0</v>
      </c>
      <c r="BF393" s="148">
        <f>IF(N393="snížená",J393,0)</f>
        <v>0</v>
      </c>
      <c r="BG393" s="148">
        <f>IF(N393="zákl. přenesená",J393,0)</f>
        <v>0</v>
      </c>
      <c r="BH393" s="148">
        <f>IF(N393="sníž. přenesená",J393,0)</f>
        <v>0</v>
      </c>
      <c r="BI393" s="148">
        <f>IF(N393="nulová",J393,0)</f>
        <v>0</v>
      </c>
      <c r="BJ393" s="16" t="s">
        <v>81</v>
      </c>
      <c r="BK393" s="148">
        <f>ROUND(I393*H393,2)</f>
        <v>0</v>
      </c>
      <c r="BL393" s="16" t="s">
        <v>238</v>
      </c>
      <c r="BM393" s="147" t="s">
        <v>819</v>
      </c>
    </row>
    <row r="394" spans="2:65" s="1" customFormat="1" ht="16.5" customHeight="1">
      <c r="B394" s="135"/>
      <c r="C394" s="164" t="s">
        <v>820</v>
      </c>
      <c r="D394" s="164" t="s">
        <v>175</v>
      </c>
      <c r="E394" s="165" t="s">
        <v>821</v>
      </c>
      <c r="F394" s="166" t="s">
        <v>822</v>
      </c>
      <c r="G394" s="167" t="s">
        <v>378</v>
      </c>
      <c r="H394" s="168">
        <v>1</v>
      </c>
      <c r="I394" s="169"/>
      <c r="J394" s="170">
        <f>ROUND(I394*H394,2)</f>
        <v>0</v>
      </c>
      <c r="K394" s="166" t="s">
        <v>168</v>
      </c>
      <c r="L394" s="171"/>
      <c r="M394" s="172" t="s">
        <v>1</v>
      </c>
      <c r="N394" s="173" t="s">
        <v>42</v>
      </c>
      <c r="P394" s="145">
        <f>O394*H394</f>
        <v>0</v>
      </c>
      <c r="Q394" s="145">
        <v>0.0036</v>
      </c>
      <c r="R394" s="145">
        <f>Q394*H394</f>
        <v>0.0036</v>
      </c>
      <c r="S394" s="145">
        <v>0</v>
      </c>
      <c r="T394" s="146">
        <f>S394*H394</f>
        <v>0</v>
      </c>
      <c r="AR394" s="147" t="s">
        <v>327</v>
      </c>
      <c r="AT394" s="147" t="s">
        <v>175</v>
      </c>
      <c r="AU394" s="147" t="s">
        <v>85</v>
      </c>
      <c r="AY394" s="16" t="s">
        <v>161</v>
      </c>
      <c r="BE394" s="148">
        <f>IF(N394="základní",J394,0)</f>
        <v>0</v>
      </c>
      <c r="BF394" s="148">
        <f>IF(N394="snížená",J394,0)</f>
        <v>0</v>
      </c>
      <c r="BG394" s="148">
        <f>IF(N394="zákl. přenesená",J394,0)</f>
        <v>0</v>
      </c>
      <c r="BH394" s="148">
        <f>IF(N394="sníž. přenesená",J394,0)</f>
        <v>0</v>
      </c>
      <c r="BI394" s="148">
        <f>IF(N394="nulová",J394,0)</f>
        <v>0</v>
      </c>
      <c r="BJ394" s="16" t="s">
        <v>81</v>
      </c>
      <c r="BK394" s="148">
        <f>ROUND(I394*H394,2)</f>
        <v>0</v>
      </c>
      <c r="BL394" s="16" t="s">
        <v>238</v>
      </c>
      <c r="BM394" s="147" t="s">
        <v>823</v>
      </c>
    </row>
    <row r="395" spans="2:65" s="1" customFormat="1" ht="37.9" customHeight="1">
      <c r="B395" s="135"/>
      <c r="C395" s="136" t="s">
        <v>824</v>
      </c>
      <c r="D395" s="136" t="s">
        <v>164</v>
      </c>
      <c r="E395" s="137" t="s">
        <v>825</v>
      </c>
      <c r="F395" s="138" t="s">
        <v>826</v>
      </c>
      <c r="G395" s="139" t="s">
        <v>378</v>
      </c>
      <c r="H395" s="140">
        <v>1</v>
      </c>
      <c r="I395" s="141"/>
      <c r="J395" s="142">
        <f>ROUND(I395*H395,2)</f>
        <v>0</v>
      </c>
      <c r="K395" s="138" t="s">
        <v>168</v>
      </c>
      <c r="L395" s="31"/>
      <c r="M395" s="143" t="s">
        <v>1</v>
      </c>
      <c r="N395" s="144" t="s">
        <v>42</v>
      </c>
      <c r="P395" s="145">
        <f>O395*H395</f>
        <v>0</v>
      </c>
      <c r="Q395" s="145">
        <v>0</v>
      </c>
      <c r="R395" s="145">
        <f>Q395*H395</f>
        <v>0</v>
      </c>
      <c r="S395" s="145">
        <v>0</v>
      </c>
      <c r="T395" s="146">
        <f>S395*H395</f>
        <v>0</v>
      </c>
      <c r="AR395" s="147" t="s">
        <v>238</v>
      </c>
      <c r="AT395" s="147" t="s">
        <v>164</v>
      </c>
      <c r="AU395" s="147" t="s">
        <v>85</v>
      </c>
      <c r="AY395" s="16" t="s">
        <v>161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6" t="s">
        <v>81</v>
      </c>
      <c r="BK395" s="148">
        <f>ROUND(I395*H395,2)</f>
        <v>0</v>
      </c>
      <c r="BL395" s="16" t="s">
        <v>238</v>
      </c>
      <c r="BM395" s="147" t="s">
        <v>827</v>
      </c>
    </row>
    <row r="396" spans="2:65" s="1" customFormat="1" ht="24.2" customHeight="1">
      <c r="B396" s="135"/>
      <c r="C396" s="164" t="s">
        <v>828</v>
      </c>
      <c r="D396" s="164" t="s">
        <v>175</v>
      </c>
      <c r="E396" s="165" t="s">
        <v>829</v>
      </c>
      <c r="F396" s="166" t="s">
        <v>830</v>
      </c>
      <c r="G396" s="167" t="s">
        <v>378</v>
      </c>
      <c r="H396" s="168">
        <v>1</v>
      </c>
      <c r="I396" s="169"/>
      <c r="J396" s="170">
        <f>ROUND(I396*H396,2)</f>
        <v>0</v>
      </c>
      <c r="K396" s="166" t="s">
        <v>1</v>
      </c>
      <c r="L396" s="171"/>
      <c r="M396" s="172" t="s">
        <v>1</v>
      </c>
      <c r="N396" s="173" t="s">
        <v>42</v>
      </c>
      <c r="P396" s="145">
        <f>O396*H396</f>
        <v>0</v>
      </c>
      <c r="Q396" s="145">
        <v>0.0407</v>
      </c>
      <c r="R396" s="145">
        <f>Q396*H396</f>
        <v>0.0407</v>
      </c>
      <c r="S396" s="145">
        <v>0</v>
      </c>
      <c r="T396" s="146">
        <f>S396*H396</f>
        <v>0</v>
      </c>
      <c r="AR396" s="147" t="s">
        <v>327</v>
      </c>
      <c r="AT396" s="147" t="s">
        <v>175</v>
      </c>
      <c r="AU396" s="147" t="s">
        <v>85</v>
      </c>
      <c r="AY396" s="16" t="s">
        <v>161</v>
      </c>
      <c r="BE396" s="148">
        <f>IF(N396="základní",J396,0)</f>
        <v>0</v>
      </c>
      <c r="BF396" s="148">
        <f>IF(N396="snížená",J396,0)</f>
        <v>0</v>
      </c>
      <c r="BG396" s="148">
        <f>IF(N396="zákl. přenesená",J396,0)</f>
        <v>0</v>
      </c>
      <c r="BH396" s="148">
        <f>IF(N396="sníž. přenesená",J396,0)</f>
        <v>0</v>
      </c>
      <c r="BI396" s="148">
        <f>IF(N396="nulová",J396,0)</f>
        <v>0</v>
      </c>
      <c r="BJ396" s="16" t="s">
        <v>81</v>
      </c>
      <c r="BK396" s="148">
        <f>ROUND(I396*H396,2)</f>
        <v>0</v>
      </c>
      <c r="BL396" s="16" t="s">
        <v>238</v>
      </c>
      <c r="BM396" s="147" t="s">
        <v>831</v>
      </c>
    </row>
    <row r="397" spans="2:65" s="1" customFormat="1" ht="16.5" customHeight="1">
      <c r="B397" s="135"/>
      <c r="C397" s="136" t="s">
        <v>832</v>
      </c>
      <c r="D397" s="136" t="s">
        <v>164</v>
      </c>
      <c r="E397" s="137" t="s">
        <v>833</v>
      </c>
      <c r="F397" s="138" t="s">
        <v>834</v>
      </c>
      <c r="G397" s="139" t="s">
        <v>316</v>
      </c>
      <c r="H397" s="140">
        <v>7</v>
      </c>
      <c r="I397" s="141"/>
      <c r="J397" s="142">
        <f>ROUND(I397*H397,2)</f>
        <v>0</v>
      </c>
      <c r="K397" s="138" t="s">
        <v>1</v>
      </c>
      <c r="L397" s="31"/>
      <c r="M397" s="143" t="s">
        <v>1</v>
      </c>
      <c r="N397" s="144" t="s">
        <v>42</v>
      </c>
      <c r="P397" s="145">
        <f>O397*H397</f>
        <v>0</v>
      </c>
      <c r="Q397" s="145">
        <v>0.00058</v>
      </c>
      <c r="R397" s="145">
        <f>Q397*H397</f>
        <v>0.00406</v>
      </c>
      <c r="S397" s="145">
        <v>0</v>
      </c>
      <c r="T397" s="146">
        <f>S397*H397</f>
        <v>0</v>
      </c>
      <c r="AR397" s="147" t="s">
        <v>238</v>
      </c>
      <c r="AT397" s="147" t="s">
        <v>164</v>
      </c>
      <c r="AU397" s="147" t="s">
        <v>85</v>
      </c>
      <c r="AY397" s="16" t="s">
        <v>161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6" t="s">
        <v>81</v>
      </c>
      <c r="BK397" s="148">
        <f>ROUND(I397*H397,2)</f>
        <v>0</v>
      </c>
      <c r="BL397" s="16" t="s">
        <v>238</v>
      </c>
      <c r="BM397" s="147" t="s">
        <v>835</v>
      </c>
    </row>
    <row r="398" spans="2:65" s="1" customFormat="1" ht="21.75" customHeight="1">
      <c r="B398" s="135"/>
      <c r="C398" s="136" t="s">
        <v>836</v>
      </c>
      <c r="D398" s="136" t="s">
        <v>164</v>
      </c>
      <c r="E398" s="137" t="s">
        <v>837</v>
      </c>
      <c r="F398" s="138" t="s">
        <v>838</v>
      </c>
      <c r="G398" s="139" t="s">
        <v>316</v>
      </c>
      <c r="H398" s="140">
        <v>9</v>
      </c>
      <c r="I398" s="141"/>
      <c r="J398" s="142">
        <f>ROUND(I398*H398,2)</f>
        <v>0</v>
      </c>
      <c r="K398" s="138" t="s">
        <v>1</v>
      </c>
      <c r="L398" s="31"/>
      <c r="M398" s="143" t="s">
        <v>1</v>
      </c>
      <c r="N398" s="144" t="s">
        <v>42</v>
      </c>
      <c r="P398" s="145">
        <f>O398*H398</f>
        <v>0</v>
      </c>
      <c r="Q398" s="145">
        <v>0.0007</v>
      </c>
      <c r="R398" s="145">
        <f>Q398*H398</f>
        <v>0.0063</v>
      </c>
      <c r="S398" s="145">
        <v>0</v>
      </c>
      <c r="T398" s="146">
        <f>S398*H398</f>
        <v>0</v>
      </c>
      <c r="AR398" s="147" t="s">
        <v>238</v>
      </c>
      <c r="AT398" s="147" t="s">
        <v>164</v>
      </c>
      <c r="AU398" s="147" t="s">
        <v>85</v>
      </c>
      <c r="AY398" s="16" t="s">
        <v>161</v>
      </c>
      <c r="BE398" s="148">
        <f>IF(N398="základní",J398,0)</f>
        <v>0</v>
      </c>
      <c r="BF398" s="148">
        <f>IF(N398="snížená",J398,0)</f>
        <v>0</v>
      </c>
      <c r="BG398" s="148">
        <f>IF(N398="zákl. přenesená",J398,0)</f>
        <v>0</v>
      </c>
      <c r="BH398" s="148">
        <f>IF(N398="sníž. přenesená",J398,0)</f>
        <v>0</v>
      </c>
      <c r="BI398" s="148">
        <f>IF(N398="nulová",J398,0)</f>
        <v>0</v>
      </c>
      <c r="BJ398" s="16" t="s">
        <v>81</v>
      </c>
      <c r="BK398" s="148">
        <f>ROUND(I398*H398,2)</f>
        <v>0</v>
      </c>
      <c r="BL398" s="16" t="s">
        <v>238</v>
      </c>
      <c r="BM398" s="147" t="s">
        <v>839</v>
      </c>
    </row>
    <row r="399" spans="2:65" s="1" customFormat="1" ht="21.75" customHeight="1">
      <c r="B399" s="135"/>
      <c r="C399" s="136" t="s">
        <v>840</v>
      </c>
      <c r="D399" s="136" t="s">
        <v>164</v>
      </c>
      <c r="E399" s="137" t="s">
        <v>841</v>
      </c>
      <c r="F399" s="138" t="s">
        <v>842</v>
      </c>
      <c r="G399" s="139" t="s">
        <v>316</v>
      </c>
      <c r="H399" s="140">
        <v>3</v>
      </c>
      <c r="I399" s="141"/>
      <c r="J399" s="142">
        <f>ROUND(I399*H399,2)</f>
        <v>0</v>
      </c>
      <c r="K399" s="138" t="s">
        <v>1</v>
      </c>
      <c r="L399" s="31"/>
      <c r="M399" s="143" t="s">
        <v>1</v>
      </c>
      <c r="N399" s="144" t="s">
        <v>42</v>
      </c>
      <c r="P399" s="145">
        <f>O399*H399</f>
        <v>0</v>
      </c>
      <c r="Q399" s="145">
        <v>0.00083</v>
      </c>
      <c r="R399" s="145">
        <f>Q399*H399</f>
        <v>0.00249</v>
      </c>
      <c r="S399" s="145">
        <v>0</v>
      </c>
      <c r="T399" s="146">
        <f>S399*H399</f>
        <v>0</v>
      </c>
      <c r="AR399" s="147" t="s">
        <v>238</v>
      </c>
      <c r="AT399" s="147" t="s">
        <v>164</v>
      </c>
      <c r="AU399" s="147" t="s">
        <v>85</v>
      </c>
      <c r="AY399" s="16" t="s">
        <v>161</v>
      </c>
      <c r="BE399" s="148">
        <f>IF(N399="základní",J399,0)</f>
        <v>0</v>
      </c>
      <c r="BF399" s="148">
        <f>IF(N399="snížená",J399,0)</f>
        <v>0</v>
      </c>
      <c r="BG399" s="148">
        <f>IF(N399="zákl. přenesená",J399,0)</f>
        <v>0</v>
      </c>
      <c r="BH399" s="148">
        <f>IF(N399="sníž. přenesená",J399,0)</f>
        <v>0</v>
      </c>
      <c r="BI399" s="148">
        <f>IF(N399="nulová",J399,0)</f>
        <v>0</v>
      </c>
      <c r="BJ399" s="16" t="s">
        <v>81</v>
      </c>
      <c r="BK399" s="148">
        <f>ROUND(I399*H399,2)</f>
        <v>0</v>
      </c>
      <c r="BL399" s="16" t="s">
        <v>238</v>
      </c>
      <c r="BM399" s="147" t="s">
        <v>843</v>
      </c>
    </row>
    <row r="400" spans="2:65" s="1" customFormat="1" ht="21.75" customHeight="1">
      <c r="B400" s="135"/>
      <c r="C400" s="136" t="s">
        <v>844</v>
      </c>
      <c r="D400" s="136" t="s">
        <v>164</v>
      </c>
      <c r="E400" s="137" t="s">
        <v>845</v>
      </c>
      <c r="F400" s="138" t="s">
        <v>846</v>
      </c>
      <c r="G400" s="139" t="s">
        <v>316</v>
      </c>
      <c r="H400" s="140">
        <v>1.5</v>
      </c>
      <c r="I400" s="141"/>
      <c r="J400" s="142">
        <f>ROUND(I400*H400,2)</f>
        <v>0</v>
      </c>
      <c r="K400" s="138" t="s">
        <v>1</v>
      </c>
      <c r="L400" s="31"/>
      <c r="M400" s="143" t="s">
        <v>1</v>
      </c>
      <c r="N400" s="144" t="s">
        <v>42</v>
      </c>
      <c r="P400" s="145">
        <f>O400*H400</f>
        <v>0</v>
      </c>
      <c r="Q400" s="145">
        <v>0.00095</v>
      </c>
      <c r="R400" s="145">
        <f>Q400*H400</f>
        <v>0.001425</v>
      </c>
      <c r="S400" s="145">
        <v>0</v>
      </c>
      <c r="T400" s="146">
        <f>S400*H400</f>
        <v>0</v>
      </c>
      <c r="AR400" s="147" t="s">
        <v>238</v>
      </c>
      <c r="AT400" s="147" t="s">
        <v>164</v>
      </c>
      <c r="AU400" s="147" t="s">
        <v>85</v>
      </c>
      <c r="AY400" s="16" t="s">
        <v>161</v>
      </c>
      <c r="BE400" s="148">
        <f>IF(N400="základní",J400,0)</f>
        <v>0</v>
      </c>
      <c r="BF400" s="148">
        <f>IF(N400="snížená",J400,0)</f>
        <v>0</v>
      </c>
      <c r="BG400" s="148">
        <f>IF(N400="zákl. přenesená",J400,0)</f>
        <v>0</v>
      </c>
      <c r="BH400" s="148">
        <f>IF(N400="sníž. přenesená",J400,0)</f>
        <v>0</v>
      </c>
      <c r="BI400" s="148">
        <f>IF(N400="nulová",J400,0)</f>
        <v>0</v>
      </c>
      <c r="BJ400" s="16" t="s">
        <v>81</v>
      </c>
      <c r="BK400" s="148">
        <f>ROUND(I400*H400,2)</f>
        <v>0</v>
      </c>
      <c r="BL400" s="16" t="s">
        <v>238</v>
      </c>
      <c r="BM400" s="147" t="s">
        <v>847</v>
      </c>
    </row>
    <row r="401" spans="2:65" s="1" customFormat="1" ht="24.2" customHeight="1">
      <c r="B401" s="135"/>
      <c r="C401" s="136" t="s">
        <v>848</v>
      </c>
      <c r="D401" s="136" t="s">
        <v>164</v>
      </c>
      <c r="E401" s="137" t="s">
        <v>849</v>
      </c>
      <c r="F401" s="138" t="s">
        <v>850</v>
      </c>
      <c r="G401" s="139" t="s">
        <v>167</v>
      </c>
      <c r="H401" s="140">
        <v>0.366</v>
      </c>
      <c r="I401" s="141"/>
      <c r="J401" s="142">
        <f>ROUND(I401*H401,2)</f>
        <v>0</v>
      </c>
      <c r="K401" s="138" t="s">
        <v>168</v>
      </c>
      <c r="L401" s="31"/>
      <c r="M401" s="143" t="s">
        <v>1</v>
      </c>
      <c r="N401" s="144" t="s">
        <v>42</v>
      </c>
      <c r="P401" s="145">
        <f>O401*H401</f>
        <v>0</v>
      </c>
      <c r="Q401" s="145">
        <v>0</v>
      </c>
      <c r="R401" s="145">
        <f>Q401*H401</f>
        <v>0</v>
      </c>
      <c r="S401" s="145">
        <v>0</v>
      </c>
      <c r="T401" s="146">
        <f>S401*H401</f>
        <v>0</v>
      </c>
      <c r="AR401" s="147" t="s">
        <v>238</v>
      </c>
      <c r="AT401" s="147" t="s">
        <v>164</v>
      </c>
      <c r="AU401" s="147" t="s">
        <v>85</v>
      </c>
      <c r="AY401" s="16" t="s">
        <v>161</v>
      </c>
      <c r="BE401" s="148">
        <f>IF(N401="základní",J401,0)</f>
        <v>0</v>
      </c>
      <c r="BF401" s="148">
        <f>IF(N401="snížená",J401,0)</f>
        <v>0</v>
      </c>
      <c r="BG401" s="148">
        <f>IF(N401="zákl. přenesená",J401,0)</f>
        <v>0</v>
      </c>
      <c r="BH401" s="148">
        <f>IF(N401="sníž. přenesená",J401,0)</f>
        <v>0</v>
      </c>
      <c r="BI401" s="148">
        <f>IF(N401="nulová",J401,0)</f>
        <v>0</v>
      </c>
      <c r="BJ401" s="16" t="s">
        <v>81</v>
      </c>
      <c r="BK401" s="148">
        <f>ROUND(I401*H401,2)</f>
        <v>0</v>
      </c>
      <c r="BL401" s="16" t="s">
        <v>238</v>
      </c>
      <c r="BM401" s="147" t="s">
        <v>851</v>
      </c>
    </row>
    <row r="402" spans="2:65" s="1" customFormat="1" ht="33" customHeight="1">
      <c r="B402" s="135"/>
      <c r="C402" s="136" t="s">
        <v>852</v>
      </c>
      <c r="D402" s="136" t="s">
        <v>164</v>
      </c>
      <c r="E402" s="137" t="s">
        <v>853</v>
      </c>
      <c r="F402" s="138" t="s">
        <v>854</v>
      </c>
      <c r="G402" s="139" t="s">
        <v>167</v>
      </c>
      <c r="H402" s="140">
        <v>0.366</v>
      </c>
      <c r="I402" s="141"/>
      <c r="J402" s="142">
        <f>ROUND(I402*H402,2)</f>
        <v>0</v>
      </c>
      <c r="K402" s="138" t="s">
        <v>168</v>
      </c>
      <c r="L402" s="31"/>
      <c r="M402" s="143" t="s">
        <v>1</v>
      </c>
      <c r="N402" s="144" t="s">
        <v>42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238</v>
      </c>
      <c r="AT402" s="147" t="s">
        <v>164</v>
      </c>
      <c r="AU402" s="147" t="s">
        <v>85</v>
      </c>
      <c r="AY402" s="16" t="s">
        <v>161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6" t="s">
        <v>81</v>
      </c>
      <c r="BK402" s="148">
        <f>ROUND(I402*H402,2)</f>
        <v>0</v>
      </c>
      <c r="BL402" s="16" t="s">
        <v>238</v>
      </c>
      <c r="BM402" s="147" t="s">
        <v>855</v>
      </c>
    </row>
    <row r="403" spans="2:63" s="11" customFormat="1" ht="22.9" customHeight="1">
      <c r="B403" s="123"/>
      <c r="D403" s="124" t="s">
        <v>76</v>
      </c>
      <c r="E403" s="133" t="s">
        <v>856</v>
      </c>
      <c r="F403" s="133" t="s">
        <v>857</v>
      </c>
      <c r="I403" s="126"/>
      <c r="J403" s="134">
        <f>BK403</f>
        <v>0</v>
      </c>
      <c r="L403" s="123"/>
      <c r="M403" s="128"/>
      <c r="P403" s="129">
        <f>SUM(P404:P406)</f>
        <v>0</v>
      </c>
      <c r="R403" s="129">
        <f>SUM(R404:R406)</f>
        <v>1.455075</v>
      </c>
      <c r="T403" s="130">
        <f>SUM(T404:T406)</f>
        <v>0</v>
      </c>
      <c r="AR403" s="124" t="s">
        <v>85</v>
      </c>
      <c r="AT403" s="131" t="s">
        <v>76</v>
      </c>
      <c r="AU403" s="131" t="s">
        <v>81</v>
      </c>
      <c r="AY403" s="124" t="s">
        <v>161</v>
      </c>
      <c r="BK403" s="132">
        <f>SUM(BK404:BK406)</f>
        <v>0</v>
      </c>
    </row>
    <row r="404" spans="2:65" s="1" customFormat="1" ht="24.2" customHeight="1">
      <c r="B404" s="135"/>
      <c r="C404" s="136" t="s">
        <v>858</v>
      </c>
      <c r="D404" s="136" t="s">
        <v>164</v>
      </c>
      <c r="E404" s="137" t="s">
        <v>859</v>
      </c>
      <c r="F404" s="138" t="s">
        <v>860</v>
      </c>
      <c r="G404" s="139" t="s">
        <v>190</v>
      </c>
      <c r="H404" s="140">
        <v>14.5</v>
      </c>
      <c r="I404" s="141"/>
      <c r="J404" s="142">
        <f>ROUND(I404*H404,2)</f>
        <v>0</v>
      </c>
      <c r="K404" s="138" t="s">
        <v>168</v>
      </c>
      <c r="L404" s="31"/>
      <c r="M404" s="143" t="s">
        <v>1</v>
      </c>
      <c r="N404" s="144" t="s">
        <v>42</v>
      </c>
      <c r="P404" s="145">
        <f>O404*H404</f>
        <v>0</v>
      </c>
      <c r="Q404" s="145">
        <v>0.10035</v>
      </c>
      <c r="R404" s="145">
        <f>Q404*H404</f>
        <v>1.455075</v>
      </c>
      <c r="S404" s="145">
        <v>0</v>
      </c>
      <c r="T404" s="146">
        <f>S404*H404</f>
        <v>0</v>
      </c>
      <c r="AR404" s="147" t="s">
        <v>238</v>
      </c>
      <c r="AT404" s="147" t="s">
        <v>164</v>
      </c>
      <c r="AU404" s="147" t="s">
        <v>85</v>
      </c>
      <c r="AY404" s="16" t="s">
        <v>161</v>
      </c>
      <c r="BE404" s="148">
        <f>IF(N404="základní",J404,0)</f>
        <v>0</v>
      </c>
      <c r="BF404" s="148">
        <f>IF(N404="snížená",J404,0)</f>
        <v>0</v>
      </c>
      <c r="BG404" s="148">
        <f>IF(N404="zákl. přenesená",J404,0)</f>
        <v>0</v>
      </c>
      <c r="BH404" s="148">
        <f>IF(N404="sníž. přenesená",J404,0)</f>
        <v>0</v>
      </c>
      <c r="BI404" s="148">
        <f>IF(N404="nulová",J404,0)</f>
        <v>0</v>
      </c>
      <c r="BJ404" s="16" t="s">
        <v>81</v>
      </c>
      <c r="BK404" s="148">
        <f>ROUND(I404*H404,2)</f>
        <v>0</v>
      </c>
      <c r="BL404" s="16" t="s">
        <v>238</v>
      </c>
      <c r="BM404" s="147" t="s">
        <v>861</v>
      </c>
    </row>
    <row r="405" spans="2:65" s="1" customFormat="1" ht="24.2" customHeight="1">
      <c r="B405" s="135"/>
      <c r="C405" s="136" t="s">
        <v>862</v>
      </c>
      <c r="D405" s="136" t="s">
        <v>164</v>
      </c>
      <c r="E405" s="137" t="s">
        <v>863</v>
      </c>
      <c r="F405" s="138" t="s">
        <v>864</v>
      </c>
      <c r="G405" s="139" t="s">
        <v>167</v>
      </c>
      <c r="H405" s="140">
        <v>1.455</v>
      </c>
      <c r="I405" s="141"/>
      <c r="J405" s="142">
        <f>ROUND(I405*H405,2)</f>
        <v>0</v>
      </c>
      <c r="K405" s="138" t="s">
        <v>168</v>
      </c>
      <c r="L405" s="31"/>
      <c r="M405" s="143" t="s">
        <v>1</v>
      </c>
      <c r="N405" s="144" t="s">
        <v>42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238</v>
      </c>
      <c r="AT405" s="147" t="s">
        <v>164</v>
      </c>
      <c r="AU405" s="147" t="s">
        <v>85</v>
      </c>
      <c r="AY405" s="16" t="s">
        <v>161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6" t="s">
        <v>81</v>
      </c>
      <c r="BK405" s="148">
        <f>ROUND(I405*H405,2)</f>
        <v>0</v>
      </c>
      <c r="BL405" s="16" t="s">
        <v>238</v>
      </c>
      <c r="BM405" s="147" t="s">
        <v>865</v>
      </c>
    </row>
    <row r="406" spans="2:65" s="1" customFormat="1" ht="33" customHeight="1">
      <c r="B406" s="135"/>
      <c r="C406" s="136" t="s">
        <v>866</v>
      </c>
      <c r="D406" s="136" t="s">
        <v>164</v>
      </c>
      <c r="E406" s="137" t="s">
        <v>867</v>
      </c>
      <c r="F406" s="138" t="s">
        <v>868</v>
      </c>
      <c r="G406" s="139" t="s">
        <v>167</v>
      </c>
      <c r="H406" s="140">
        <v>1.455</v>
      </c>
      <c r="I406" s="141"/>
      <c r="J406" s="142">
        <f>ROUND(I406*H406,2)</f>
        <v>0</v>
      </c>
      <c r="K406" s="138" t="s">
        <v>168</v>
      </c>
      <c r="L406" s="31"/>
      <c r="M406" s="143" t="s">
        <v>1</v>
      </c>
      <c r="N406" s="144" t="s">
        <v>42</v>
      </c>
      <c r="P406" s="145">
        <f>O406*H406</f>
        <v>0</v>
      </c>
      <c r="Q406" s="145">
        <v>0</v>
      </c>
      <c r="R406" s="145">
        <f>Q406*H406</f>
        <v>0</v>
      </c>
      <c r="S406" s="145">
        <v>0</v>
      </c>
      <c r="T406" s="146">
        <f>S406*H406</f>
        <v>0</v>
      </c>
      <c r="AR406" s="147" t="s">
        <v>238</v>
      </c>
      <c r="AT406" s="147" t="s">
        <v>164</v>
      </c>
      <c r="AU406" s="147" t="s">
        <v>85</v>
      </c>
      <c r="AY406" s="16" t="s">
        <v>161</v>
      </c>
      <c r="BE406" s="148">
        <f>IF(N406="základní",J406,0)</f>
        <v>0</v>
      </c>
      <c r="BF406" s="148">
        <f>IF(N406="snížená",J406,0)</f>
        <v>0</v>
      </c>
      <c r="BG406" s="148">
        <f>IF(N406="zákl. přenesená",J406,0)</f>
        <v>0</v>
      </c>
      <c r="BH406" s="148">
        <f>IF(N406="sníž. přenesená",J406,0)</f>
        <v>0</v>
      </c>
      <c r="BI406" s="148">
        <f>IF(N406="nulová",J406,0)</f>
        <v>0</v>
      </c>
      <c r="BJ406" s="16" t="s">
        <v>81</v>
      </c>
      <c r="BK406" s="148">
        <f>ROUND(I406*H406,2)</f>
        <v>0</v>
      </c>
      <c r="BL406" s="16" t="s">
        <v>238</v>
      </c>
      <c r="BM406" s="147" t="s">
        <v>869</v>
      </c>
    </row>
    <row r="407" spans="2:63" s="11" customFormat="1" ht="22.9" customHeight="1">
      <c r="B407" s="123"/>
      <c r="D407" s="124" t="s">
        <v>76</v>
      </c>
      <c r="E407" s="133" t="s">
        <v>870</v>
      </c>
      <c r="F407" s="133" t="s">
        <v>871</v>
      </c>
      <c r="I407" s="126"/>
      <c r="J407" s="134">
        <f>BK407</f>
        <v>0</v>
      </c>
      <c r="L407" s="123"/>
      <c r="M407" s="128"/>
      <c r="P407" s="129">
        <f>SUM(P408:P418)</f>
        <v>0</v>
      </c>
      <c r="R407" s="129">
        <f>SUM(R408:R418)</f>
        <v>0.29496</v>
      </c>
      <c r="T407" s="130">
        <f>SUM(T408:T418)</f>
        <v>0</v>
      </c>
      <c r="AR407" s="124" t="s">
        <v>85</v>
      </c>
      <c r="AT407" s="131" t="s">
        <v>76</v>
      </c>
      <c r="AU407" s="131" t="s">
        <v>81</v>
      </c>
      <c r="AY407" s="124" t="s">
        <v>161</v>
      </c>
      <c r="BK407" s="132">
        <f>SUM(BK408:BK418)</f>
        <v>0</v>
      </c>
    </row>
    <row r="408" spans="2:65" s="1" customFormat="1" ht="16.5" customHeight="1">
      <c r="B408" s="135"/>
      <c r="C408" s="136" t="s">
        <v>872</v>
      </c>
      <c r="D408" s="136" t="s">
        <v>164</v>
      </c>
      <c r="E408" s="137" t="s">
        <v>873</v>
      </c>
      <c r="F408" s="138" t="s">
        <v>874</v>
      </c>
      <c r="G408" s="139" t="s">
        <v>190</v>
      </c>
      <c r="H408" s="140">
        <v>19</v>
      </c>
      <c r="I408" s="141"/>
      <c r="J408" s="142">
        <f>ROUND(I408*H408,2)</f>
        <v>0</v>
      </c>
      <c r="K408" s="138" t="s">
        <v>168</v>
      </c>
      <c r="L408" s="31"/>
      <c r="M408" s="143" t="s">
        <v>1</v>
      </c>
      <c r="N408" s="144" t="s">
        <v>42</v>
      </c>
      <c r="P408" s="145">
        <f>O408*H408</f>
        <v>0</v>
      </c>
      <c r="Q408" s="145">
        <v>0.0001</v>
      </c>
      <c r="R408" s="145">
        <f>Q408*H408</f>
        <v>0.0019</v>
      </c>
      <c r="S408" s="145">
        <v>0</v>
      </c>
      <c r="T408" s="146">
        <f>S408*H408</f>
        <v>0</v>
      </c>
      <c r="AR408" s="147" t="s">
        <v>238</v>
      </c>
      <c r="AT408" s="147" t="s">
        <v>164</v>
      </c>
      <c r="AU408" s="147" t="s">
        <v>85</v>
      </c>
      <c r="AY408" s="16" t="s">
        <v>161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6" t="s">
        <v>81</v>
      </c>
      <c r="BK408" s="148">
        <f>ROUND(I408*H408,2)</f>
        <v>0</v>
      </c>
      <c r="BL408" s="16" t="s">
        <v>238</v>
      </c>
      <c r="BM408" s="147" t="s">
        <v>875</v>
      </c>
    </row>
    <row r="409" spans="2:65" s="1" customFormat="1" ht="21.75" customHeight="1">
      <c r="B409" s="135"/>
      <c r="C409" s="136" t="s">
        <v>876</v>
      </c>
      <c r="D409" s="136" t="s">
        <v>164</v>
      </c>
      <c r="E409" s="137" t="s">
        <v>877</v>
      </c>
      <c r="F409" s="138" t="s">
        <v>878</v>
      </c>
      <c r="G409" s="139" t="s">
        <v>190</v>
      </c>
      <c r="H409" s="140">
        <v>19</v>
      </c>
      <c r="I409" s="141"/>
      <c r="J409" s="142">
        <f>ROUND(I409*H409,2)</f>
        <v>0</v>
      </c>
      <c r="K409" s="138" t="s">
        <v>168</v>
      </c>
      <c r="L409" s="31"/>
      <c r="M409" s="143" t="s">
        <v>1</v>
      </c>
      <c r="N409" s="144" t="s">
        <v>42</v>
      </c>
      <c r="P409" s="145">
        <f>O409*H409</f>
        <v>0</v>
      </c>
      <c r="Q409" s="145">
        <v>0.01255</v>
      </c>
      <c r="R409" s="145">
        <f>Q409*H409</f>
        <v>0.23845</v>
      </c>
      <c r="S409" s="145">
        <v>0</v>
      </c>
      <c r="T409" s="146">
        <f>S409*H409</f>
        <v>0</v>
      </c>
      <c r="AR409" s="147" t="s">
        <v>238</v>
      </c>
      <c r="AT409" s="147" t="s">
        <v>164</v>
      </c>
      <c r="AU409" s="147" t="s">
        <v>85</v>
      </c>
      <c r="AY409" s="16" t="s">
        <v>161</v>
      </c>
      <c r="BE409" s="148">
        <f>IF(N409="základní",J409,0)</f>
        <v>0</v>
      </c>
      <c r="BF409" s="148">
        <f>IF(N409="snížená",J409,0)</f>
        <v>0</v>
      </c>
      <c r="BG409" s="148">
        <f>IF(N409="zákl. přenesená",J409,0)</f>
        <v>0</v>
      </c>
      <c r="BH409" s="148">
        <f>IF(N409="sníž. přenesená",J409,0)</f>
        <v>0</v>
      </c>
      <c r="BI409" s="148">
        <f>IF(N409="nulová",J409,0)</f>
        <v>0</v>
      </c>
      <c r="BJ409" s="16" t="s">
        <v>81</v>
      </c>
      <c r="BK409" s="148">
        <f>ROUND(I409*H409,2)</f>
        <v>0</v>
      </c>
      <c r="BL409" s="16" t="s">
        <v>238</v>
      </c>
      <c r="BM409" s="147" t="s">
        <v>879</v>
      </c>
    </row>
    <row r="410" spans="2:65" s="1" customFormat="1" ht="33" customHeight="1">
      <c r="B410" s="135"/>
      <c r="C410" s="136" t="s">
        <v>880</v>
      </c>
      <c r="D410" s="136" t="s">
        <v>164</v>
      </c>
      <c r="E410" s="137" t="s">
        <v>881</v>
      </c>
      <c r="F410" s="138" t="s">
        <v>882</v>
      </c>
      <c r="G410" s="139" t="s">
        <v>378</v>
      </c>
      <c r="H410" s="140">
        <v>1</v>
      </c>
      <c r="I410" s="141"/>
      <c r="J410" s="142">
        <f>ROUND(I410*H410,2)</f>
        <v>0</v>
      </c>
      <c r="K410" s="138" t="s">
        <v>168</v>
      </c>
      <c r="L410" s="31"/>
      <c r="M410" s="143" t="s">
        <v>1</v>
      </c>
      <c r="N410" s="144" t="s">
        <v>42</v>
      </c>
      <c r="P410" s="145">
        <f>O410*H410</f>
        <v>0</v>
      </c>
      <c r="Q410" s="145">
        <v>3E-05</v>
      </c>
      <c r="R410" s="145">
        <f>Q410*H410</f>
        <v>3E-05</v>
      </c>
      <c r="S410" s="145">
        <v>0</v>
      </c>
      <c r="T410" s="146">
        <f>S410*H410</f>
        <v>0</v>
      </c>
      <c r="AR410" s="147" t="s">
        <v>238</v>
      </c>
      <c r="AT410" s="147" t="s">
        <v>164</v>
      </c>
      <c r="AU410" s="147" t="s">
        <v>85</v>
      </c>
      <c r="AY410" s="16" t="s">
        <v>161</v>
      </c>
      <c r="BE410" s="148">
        <f>IF(N410="základní",J410,0)</f>
        <v>0</v>
      </c>
      <c r="BF410" s="148">
        <f>IF(N410="snížená",J410,0)</f>
        <v>0</v>
      </c>
      <c r="BG410" s="148">
        <f>IF(N410="zákl. přenesená",J410,0)</f>
        <v>0</v>
      </c>
      <c r="BH410" s="148">
        <f>IF(N410="sníž. přenesená",J410,0)</f>
        <v>0</v>
      </c>
      <c r="BI410" s="148">
        <f>IF(N410="nulová",J410,0)</f>
        <v>0</v>
      </c>
      <c r="BJ410" s="16" t="s">
        <v>81</v>
      </c>
      <c r="BK410" s="148">
        <f>ROUND(I410*H410,2)</f>
        <v>0</v>
      </c>
      <c r="BL410" s="16" t="s">
        <v>238</v>
      </c>
      <c r="BM410" s="147" t="s">
        <v>883</v>
      </c>
    </row>
    <row r="411" spans="2:65" s="1" customFormat="1" ht="24.2" customHeight="1">
      <c r="B411" s="135"/>
      <c r="C411" s="164" t="s">
        <v>884</v>
      </c>
      <c r="D411" s="164" t="s">
        <v>175</v>
      </c>
      <c r="E411" s="165" t="s">
        <v>885</v>
      </c>
      <c r="F411" s="166" t="s">
        <v>886</v>
      </c>
      <c r="G411" s="167" t="s">
        <v>378</v>
      </c>
      <c r="H411" s="168">
        <v>1</v>
      </c>
      <c r="I411" s="169"/>
      <c r="J411" s="170">
        <f>ROUND(I411*H411,2)</f>
        <v>0</v>
      </c>
      <c r="K411" s="166" t="s">
        <v>168</v>
      </c>
      <c r="L411" s="171"/>
      <c r="M411" s="172" t="s">
        <v>1</v>
      </c>
      <c r="N411" s="173" t="s">
        <v>42</v>
      </c>
      <c r="P411" s="145">
        <f>O411*H411</f>
        <v>0</v>
      </c>
      <c r="Q411" s="145">
        <v>0.0032</v>
      </c>
      <c r="R411" s="145">
        <f>Q411*H411</f>
        <v>0.0032</v>
      </c>
      <c r="S411" s="145">
        <v>0</v>
      </c>
      <c r="T411" s="146">
        <f>S411*H411</f>
        <v>0</v>
      </c>
      <c r="AR411" s="147" t="s">
        <v>327</v>
      </c>
      <c r="AT411" s="147" t="s">
        <v>175</v>
      </c>
      <c r="AU411" s="147" t="s">
        <v>85</v>
      </c>
      <c r="AY411" s="16" t="s">
        <v>161</v>
      </c>
      <c r="BE411" s="148">
        <f>IF(N411="základní",J411,0)</f>
        <v>0</v>
      </c>
      <c r="BF411" s="148">
        <f>IF(N411="snížená",J411,0)</f>
        <v>0</v>
      </c>
      <c r="BG411" s="148">
        <f>IF(N411="zákl. přenesená",J411,0)</f>
        <v>0</v>
      </c>
      <c r="BH411" s="148">
        <f>IF(N411="sníž. přenesená",J411,0)</f>
        <v>0</v>
      </c>
      <c r="BI411" s="148">
        <f>IF(N411="nulová",J411,0)</f>
        <v>0</v>
      </c>
      <c r="BJ411" s="16" t="s">
        <v>81</v>
      </c>
      <c r="BK411" s="148">
        <f>ROUND(I411*H411,2)</f>
        <v>0</v>
      </c>
      <c r="BL411" s="16" t="s">
        <v>238</v>
      </c>
      <c r="BM411" s="147" t="s">
        <v>887</v>
      </c>
    </row>
    <row r="412" spans="2:65" s="1" customFormat="1" ht="33" customHeight="1">
      <c r="B412" s="135"/>
      <c r="C412" s="136" t="s">
        <v>888</v>
      </c>
      <c r="D412" s="136" t="s">
        <v>164</v>
      </c>
      <c r="E412" s="137" t="s">
        <v>889</v>
      </c>
      <c r="F412" s="138" t="s">
        <v>890</v>
      </c>
      <c r="G412" s="139" t="s">
        <v>378</v>
      </c>
      <c r="H412" s="140">
        <v>2</v>
      </c>
      <c r="I412" s="141"/>
      <c r="J412" s="142">
        <f>ROUND(I412*H412,2)</f>
        <v>0</v>
      </c>
      <c r="K412" s="138" t="s">
        <v>168</v>
      </c>
      <c r="L412" s="31"/>
      <c r="M412" s="143" t="s">
        <v>1</v>
      </c>
      <c r="N412" s="144" t="s">
        <v>42</v>
      </c>
      <c r="P412" s="145">
        <f>O412*H412</f>
        <v>0</v>
      </c>
      <c r="Q412" s="145">
        <v>3E-05</v>
      </c>
      <c r="R412" s="145">
        <f>Q412*H412</f>
        <v>6E-05</v>
      </c>
      <c r="S412" s="145">
        <v>0</v>
      </c>
      <c r="T412" s="146">
        <f>S412*H412</f>
        <v>0</v>
      </c>
      <c r="AR412" s="147" t="s">
        <v>238</v>
      </c>
      <c r="AT412" s="147" t="s">
        <v>164</v>
      </c>
      <c r="AU412" s="147" t="s">
        <v>85</v>
      </c>
      <c r="AY412" s="16" t="s">
        <v>161</v>
      </c>
      <c r="BE412" s="148">
        <f>IF(N412="základní",J412,0)</f>
        <v>0</v>
      </c>
      <c r="BF412" s="148">
        <f>IF(N412="snížená",J412,0)</f>
        <v>0</v>
      </c>
      <c r="BG412" s="148">
        <f>IF(N412="zákl. přenesená",J412,0)</f>
        <v>0</v>
      </c>
      <c r="BH412" s="148">
        <f>IF(N412="sníž. přenesená",J412,0)</f>
        <v>0</v>
      </c>
      <c r="BI412" s="148">
        <f>IF(N412="nulová",J412,0)</f>
        <v>0</v>
      </c>
      <c r="BJ412" s="16" t="s">
        <v>81</v>
      </c>
      <c r="BK412" s="148">
        <f>ROUND(I412*H412,2)</f>
        <v>0</v>
      </c>
      <c r="BL412" s="16" t="s">
        <v>238</v>
      </c>
      <c r="BM412" s="147" t="s">
        <v>891</v>
      </c>
    </row>
    <row r="413" spans="2:65" s="1" customFormat="1" ht="24.2" customHeight="1">
      <c r="B413" s="135"/>
      <c r="C413" s="164" t="s">
        <v>892</v>
      </c>
      <c r="D413" s="164" t="s">
        <v>175</v>
      </c>
      <c r="E413" s="165" t="s">
        <v>893</v>
      </c>
      <c r="F413" s="166" t="s">
        <v>894</v>
      </c>
      <c r="G413" s="167" t="s">
        <v>378</v>
      </c>
      <c r="H413" s="168">
        <v>2</v>
      </c>
      <c r="I413" s="169"/>
      <c r="J413" s="170">
        <f>ROUND(I413*H413,2)</f>
        <v>0</v>
      </c>
      <c r="K413" s="166" t="s">
        <v>168</v>
      </c>
      <c r="L413" s="171"/>
      <c r="M413" s="172" t="s">
        <v>1</v>
      </c>
      <c r="N413" s="173" t="s">
        <v>42</v>
      </c>
      <c r="P413" s="145">
        <f>O413*H413</f>
        <v>0</v>
      </c>
      <c r="Q413" s="145">
        <v>0.0012</v>
      </c>
      <c r="R413" s="145">
        <f>Q413*H413</f>
        <v>0.0024</v>
      </c>
      <c r="S413" s="145">
        <v>0</v>
      </c>
      <c r="T413" s="146">
        <f>S413*H413</f>
        <v>0</v>
      </c>
      <c r="AR413" s="147" t="s">
        <v>327</v>
      </c>
      <c r="AT413" s="147" t="s">
        <v>175</v>
      </c>
      <c r="AU413" s="147" t="s">
        <v>85</v>
      </c>
      <c r="AY413" s="16" t="s">
        <v>161</v>
      </c>
      <c r="BE413" s="148">
        <f>IF(N413="základní",J413,0)</f>
        <v>0</v>
      </c>
      <c r="BF413" s="148">
        <f>IF(N413="snížená",J413,0)</f>
        <v>0</v>
      </c>
      <c r="BG413" s="148">
        <f>IF(N413="zákl. přenesená",J413,0)</f>
        <v>0</v>
      </c>
      <c r="BH413" s="148">
        <f>IF(N413="sníž. přenesená",J413,0)</f>
        <v>0</v>
      </c>
      <c r="BI413" s="148">
        <f>IF(N413="nulová",J413,0)</f>
        <v>0</v>
      </c>
      <c r="BJ413" s="16" t="s">
        <v>81</v>
      </c>
      <c r="BK413" s="148">
        <f>ROUND(I413*H413,2)</f>
        <v>0</v>
      </c>
      <c r="BL413" s="16" t="s">
        <v>238</v>
      </c>
      <c r="BM413" s="147" t="s">
        <v>895</v>
      </c>
    </row>
    <row r="414" spans="2:65" s="1" customFormat="1" ht="21.75" customHeight="1">
      <c r="B414" s="135"/>
      <c r="C414" s="136" t="s">
        <v>896</v>
      </c>
      <c r="D414" s="136" t="s">
        <v>164</v>
      </c>
      <c r="E414" s="137" t="s">
        <v>897</v>
      </c>
      <c r="F414" s="138" t="s">
        <v>898</v>
      </c>
      <c r="G414" s="139" t="s">
        <v>378</v>
      </c>
      <c r="H414" s="140">
        <v>4</v>
      </c>
      <c r="I414" s="141"/>
      <c r="J414" s="142">
        <f>ROUND(I414*H414,2)</f>
        <v>0</v>
      </c>
      <c r="K414" s="138" t="s">
        <v>168</v>
      </c>
      <c r="L414" s="31"/>
      <c r="M414" s="143" t="s">
        <v>1</v>
      </c>
      <c r="N414" s="144" t="s">
        <v>42</v>
      </c>
      <c r="P414" s="145">
        <f>O414*H414</f>
        <v>0</v>
      </c>
      <c r="Q414" s="145">
        <v>0.00022</v>
      </c>
      <c r="R414" s="145">
        <f>Q414*H414</f>
        <v>0.00088</v>
      </c>
      <c r="S414" s="145">
        <v>0</v>
      </c>
      <c r="T414" s="146">
        <f>S414*H414</f>
        <v>0</v>
      </c>
      <c r="AR414" s="147" t="s">
        <v>238</v>
      </c>
      <c r="AT414" s="147" t="s">
        <v>164</v>
      </c>
      <c r="AU414" s="147" t="s">
        <v>85</v>
      </c>
      <c r="AY414" s="16" t="s">
        <v>161</v>
      </c>
      <c r="BE414" s="148">
        <f>IF(N414="základní",J414,0)</f>
        <v>0</v>
      </c>
      <c r="BF414" s="148">
        <f>IF(N414="snížená",J414,0)</f>
        <v>0</v>
      </c>
      <c r="BG414" s="148">
        <f>IF(N414="zákl. přenesená",J414,0)</f>
        <v>0</v>
      </c>
      <c r="BH414" s="148">
        <f>IF(N414="sníž. přenesená",J414,0)</f>
        <v>0</v>
      </c>
      <c r="BI414" s="148">
        <f>IF(N414="nulová",J414,0)</f>
        <v>0</v>
      </c>
      <c r="BJ414" s="16" t="s">
        <v>81</v>
      </c>
      <c r="BK414" s="148">
        <f>ROUND(I414*H414,2)</f>
        <v>0</v>
      </c>
      <c r="BL414" s="16" t="s">
        <v>238</v>
      </c>
      <c r="BM414" s="147" t="s">
        <v>899</v>
      </c>
    </row>
    <row r="415" spans="2:65" s="1" customFormat="1" ht="33" customHeight="1">
      <c r="B415" s="135"/>
      <c r="C415" s="164" t="s">
        <v>900</v>
      </c>
      <c r="D415" s="164" t="s">
        <v>175</v>
      </c>
      <c r="E415" s="165" t="s">
        <v>901</v>
      </c>
      <c r="F415" s="166" t="s">
        <v>902</v>
      </c>
      <c r="G415" s="167" t="s">
        <v>378</v>
      </c>
      <c r="H415" s="168">
        <v>4</v>
      </c>
      <c r="I415" s="169"/>
      <c r="J415" s="170">
        <f>ROUND(I415*H415,2)</f>
        <v>0</v>
      </c>
      <c r="K415" s="166" t="s">
        <v>168</v>
      </c>
      <c r="L415" s="171"/>
      <c r="M415" s="172" t="s">
        <v>1</v>
      </c>
      <c r="N415" s="173" t="s">
        <v>42</v>
      </c>
      <c r="P415" s="145">
        <f>O415*H415</f>
        <v>0</v>
      </c>
      <c r="Q415" s="145">
        <v>0.01201</v>
      </c>
      <c r="R415" s="145">
        <f>Q415*H415</f>
        <v>0.04804</v>
      </c>
      <c r="S415" s="145">
        <v>0</v>
      </c>
      <c r="T415" s="146">
        <f>S415*H415</f>
        <v>0</v>
      </c>
      <c r="AR415" s="147" t="s">
        <v>327</v>
      </c>
      <c r="AT415" s="147" t="s">
        <v>175</v>
      </c>
      <c r="AU415" s="147" t="s">
        <v>85</v>
      </c>
      <c r="AY415" s="16" t="s">
        <v>161</v>
      </c>
      <c r="BE415" s="148">
        <f>IF(N415="základní",J415,0)</f>
        <v>0</v>
      </c>
      <c r="BF415" s="148">
        <f>IF(N415="snížená",J415,0)</f>
        <v>0</v>
      </c>
      <c r="BG415" s="148">
        <f>IF(N415="zákl. přenesená",J415,0)</f>
        <v>0</v>
      </c>
      <c r="BH415" s="148">
        <f>IF(N415="sníž. přenesená",J415,0)</f>
        <v>0</v>
      </c>
      <c r="BI415" s="148">
        <f>IF(N415="nulová",J415,0)</f>
        <v>0</v>
      </c>
      <c r="BJ415" s="16" t="s">
        <v>81</v>
      </c>
      <c r="BK415" s="148">
        <f>ROUND(I415*H415,2)</f>
        <v>0</v>
      </c>
      <c r="BL415" s="16" t="s">
        <v>238</v>
      </c>
      <c r="BM415" s="147" t="s">
        <v>903</v>
      </c>
    </row>
    <row r="416" spans="2:47" s="1" customFormat="1" ht="12">
      <c r="B416" s="31"/>
      <c r="D416" s="150" t="s">
        <v>180</v>
      </c>
      <c r="F416" s="174" t="s">
        <v>904</v>
      </c>
      <c r="I416" s="175"/>
      <c r="L416" s="31"/>
      <c r="M416" s="176"/>
      <c r="T416" s="55"/>
      <c r="AT416" s="16" t="s">
        <v>180</v>
      </c>
      <c r="AU416" s="16" t="s">
        <v>85</v>
      </c>
    </row>
    <row r="417" spans="2:65" s="1" customFormat="1" ht="24.2" customHeight="1">
      <c r="B417" s="135"/>
      <c r="C417" s="136" t="s">
        <v>905</v>
      </c>
      <c r="D417" s="136" t="s">
        <v>164</v>
      </c>
      <c r="E417" s="137" t="s">
        <v>906</v>
      </c>
      <c r="F417" s="138" t="s">
        <v>907</v>
      </c>
      <c r="G417" s="139" t="s">
        <v>167</v>
      </c>
      <c r="H417" s="140">
        <v>0.295</v>
      </c>
      <c r="I417" s="141"/>
      <c r="J417" s="142">
        <f>ROUND(I417*H417,2)</f>
        <v>0</v>
      </c>
      <c r="K417" s="138" t="s">
        <v>168</v>
      </c>
      <c r="L417" s="31"/>
      <c r="M417" s="143" t="s">
        <v>1</v>
      </c>
      <c r="N417" s="144" t="s">
        <v>42</v>
      </c>
      <c r="P417" s="145">
        <f>O417*H417</f>
        <v>0</v>
      </c>
      <c r="Q417" s="145">
        <v>0</v>
      </c>
      <c r="R417" s="145">
        <f>Q417*H417</f>
        <v>0</v>
      </c>
      <c r="S417" s="145">
        <v>0</v>
      </c>
      <c r="T417" s="146">
        <f>S417*H417</f>
        <v>0</v>
      </c>
      <c r="AR417" s="147" t="s">
        <v>238</v>
      </c>
      <c r="AT417" s="147" t="s">
        <v>164</v>
      </c>
      <c r="AU417" s="147" t="s">
        <v>85</v>
      </c>
      <c r="AY417" s="16" t="s">
        <v>161</v>
      </c>
      <c r="BE417" s="148">
        <f>IF(N417="základní",J417,0)</f>
        <v>0</v>
      </c>
      <c r="BF417" s="148">
        <f>IF(N417="snížená",J417,0)</f>
        <v>0</v>
      </c>
      <c r="BG417" s="148">
        <f>IF(N417="zákl. přenesená",J417,0)</f>
        <v>0</v>
      </c>
      <c r="BH417" s="148">
        <f>IF(N417="sníž. přenesená",J417,0)</f>
        <v>0</v>
      </c>
      <c r="BI417" s="148">
        <f>IF(N417="nulová",J417,0)</f>
        <v>0</v>
      </c>
      <c r="BJ417" s="16" t="s">
        <v>81</v>
      </c>
      <c r="BK417" s="148">
        <f>ROUND(I417*H417,2)</f>
        <v>0</v>
      </c>
      <c r="BL417" s="16" t="s">
        <v>238</v>
      </c>
      <c r="BM417" s="147" t="s">
        <v>908</v>
      </c>
    </row>
    <row r="418" spans="2:65" s="1" customFormat="1" ht="37.9" customHeight="1">
      <c r="B418" s="135"/>
      <c r="C418" s="136" t="s">
        <v>909</v>
      </c>
      <c r="D418" s="136" t="s">
        <v>164</v>
      </c>
      <c r="E418" s="137" t="s">
        <v>910</v>
      </c>
      <c r="F418" s="138" t="s">
        <v>911</v>
      </c>
      <c r="G418" s="139" t="s">
        <v>167</v>
      </c>
      <c r="H418" s="140">
        <v>0.295</v>
      </c>
      <c r="I418" s="141"/>
      <c r="J418" s="142">
        <f>ROUND(I418*H418,2)</f>
        <v>0</v>
      </c>
      <c r="K418" s="138" t="s">
        <v>168</v>
      </c>
      <c r="L418" s="31"/>
      <c r="M418" s="143" t="s">
        <v>1</v>
      </c>
      <c r="N418" s="144" t="s">
        <v>42</v>
      </c>
      <c r="P418" s="145">
        <f>O418*H418</f>
        <v>0</v>
      </c>
      <c r="Q418" s="145">
        <v>0</v>
      </c>
      <c r="R418" s="145">
        <f>Q418*H418</f>
        <v>0</v>
      </c>
      <c r="S418" s="145">
        <v>0</v>
      </c>
      <c r="T418" s="146">
        <f>S418*H418</f>
        <v>0</v>
      </c>
      <c r="AR418" s="147" t="s">
        <v>238</v>
      </c>
      <c r="AT418" s="147" t="s">
        <v>164</v>
      </c>
      <c r="AU418" s="147" t="s">
        <v>85</v>
      </c>
      <c r="AY418" s="16" t="s">
        <v>161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6" t="s">
        <v>81</v>
      </c>
      <c r="BK418" s="148">
        <f>ROUND(I418*H418,2)</f>
        <v>0</v>
      </c>
      <c r="BL418" s="16" t="s">
        <v>238</v>
      </c>
      <c r="BM418" s="147" t="s">
        <v>912</v>
      </c>
    </row>
    <row r="419" spans="2:63" s="11" customFormat="1" ht="22.9" customHeight="1">
      <c r="B419" s="123"/>
      <c r="D419" s="124" t="s">
        <v>76</v>
      </c>
      <c r="E419" s="133" t="s">
        <v>913</v>
      </c>
      <c r="F419" s="133" t="s">
        <v>914</v>
      </c>
      <c r="I419" s="126"/>
      <c r="J419" s="134">
        <f>BK419</f>
        <v>0</v>
      </c>
      <c r="L419" s="123"/>
      <c r="M419" s="128"/>
      <c r="P419" s="129">
        <f>SUM(P420:P430)</f>
        <v>0</v>
      </c>
      <c r="R419" s="129">
        <f>SUM(R420:R430)</f>
        <v>0.2034</v>
      </c>
      <c r="T419" s="130">
        <f>SUM(T420:T430)</f>
        <v>0.024</v>
      </c>
      <c r="AR419" s="124" t="s">
        <v>85</v>
      </c>
      <c r="AT419" s="131" t="s">
        <v>76</v>
      </c>
      <c r="AU419" s="131" t="s">
        <v>81</v>
      </c>
      <c r="AY419" s="124" t="s">
        <v>161</v>
      </c>
      <c r="BK419" s="132">
        <f>SUM(BK420:BK430)</f>
        <v>0</v>
      </c>
    </row>
    <row r="420" spans="2:65" s="1" customFormat="1" ht="24.2" customHeight="1">
      <c r="B420" s="135"/>
      <c r="C420" s="136" t="s">
        <v>915</v>
      </c>
      <c r="D420" s="136" t="s">
        <v>164</v>
      </c>
      <c r="E420" s="137" t="s">
        <v>916</v>
      </c>
      <c r="F420" s="138" t="s">
        <v>917</v>
      </c>
      <c r="G420" s="139" t="s">
        <v>378</v>
      </c>
      <c r="H420" s="140">
        <v>4</v>
      </c>
      <c r="I420" s="141"/>
      <c r="J420" s="142">
        <f>ROUND(I420*H420,2)</f>
        <v>0</v>
      </c>
      <c r="K420" s="138" t="s">
        <v>168</v>
      </c>
      <c r="L420" s="31"/>
      <c r="M420" s="143" t="s">
        <v>1</v>
      </c>
      <c r="N420" s="144" t="s">
        <v>42</v>
      </c>
      <c r="P420" s="145">
        <f>O420*H420</f>
        <v>0</v>
      </c>
      <c r="Q420" s="145">
        <v>0</v>
      </c>
      <c r="R420" s="145">
        <f>Q420*H420</f>
        <v>0</v>
      </c>
      <c r="S420" s="145">
        <v>0</v>
      </c>
      <c r="T420" s="146">
        <f>S420*H420</f>
        <v>0</v>
      </c>
      <c r="AR420" s="147" t="s">
        <v>238</v>
      </c>
      <c r="AT420" s="147" t="s">
        <v>164</v>
      </c>
      <c r="AU420" s="147" t="s">
        <v>85</v>
      </c>
      <c r="AY420" s="16" t="s">
        <v>161</v>
      </c>
      <c r="BE420" s="148">
        <f>IF(N420="základní",J420,0)</f>
        <v>0</v>
      </c>
      <c r="BF420" s="148">
        <f>IF(N420="snížená",J420,0)</f>
        <v>0</v>
      </c>
      <c r="BG420" s="148">
        <f>IF(N420="zákl. přenesená",J420,0)</f>
        <v>0</v>
      </c>
      <c r="BH420" s="148">
        <f>IF(N420="sníž. přenesená",J420,0)</f>
        <v>0</v>
      </c>
      <c r="BI420" s="148">
        <f>IF(N420="nulová",J420,0)</f>
        <v>0</v>
      </c>
      <c r="BJ420" s="16" t="s">
        <v>81</v>
      </c>
      <c r="BK420" s="148">
        <f>ROUND(I420*H420,2)</f>
        <v>0</v>
      </c>
      <c r="BL420" s="16" t="s">
        <v>238</v>
      </c>
      <c r="BM420" s="147" t="s">
        <v>918</v>
      </c>
    </row>
    <row r="421" spans="2:65" s="1" customFormat="1" ht="24.2" customHeight="1">
      <c r="B421" s="135"/>
      <c r="C421" s="164" t="s">
        <v>919</v>
      </c>
      <c r="D421" s="164" t="s">
        <v>175</v>
      </c>
      <c r="E421" s="165" t="s">
        <v>920</v>
      </c>
      <c r="F421" s="166" t="s">
        <v>921</v>
      </c>
      <c r="G421" s="167" t="s">
        <v>378</v>
      </c>
      <c r="H421" s="168">
        <v>4</v>
      </c>
      <c r="I421" s="169"/>
      <c r="J421" s="170">
        <f>ROUND(I421*H421,2)</f>
        <v>0</v>
      </c>
      <c r="K421" s="166" t="s">
        <v>1</v>
      </c>
      <c r="L421" s="171"/>
      <c r="M421" s="172" t="s">
        <v>1</v>
      </c>
      <c r="N421" s="173" t="s">
        <v>42</v>
      </c>
      <c r="P421" s="145">
        <f>O421*H421</f>
        <v>0</v>
      </c>
      <c r="Q421" s="145">
        <v>0.0334</v>
      </c>
      <c r="R421" s="145">
        <f>Q421*H421</f>
        <v>0.1336</v>
      </c>
      <c r="S421" s="145">
        <v>0</v>
      </c>
      <c r="T421" s="146">
        <f>S421*H421</f>
        <v>0</v>
      </c>
      <c r="AR421" s="147" t="s">
        <v>327</v>
      </c>
      <c r="AT421" s="147" t="s">
        <v>175</v>
      </c>
      <c r="AU421" s="147" t="s">
        <v>85</v>
      </c>
      <c r="AY421" s="16" t="s">
        <v>161</v>
      </c>
      <c r="BE421" s="148">
        <f>IF(N421="základní",J421,0)</f>
        <v>0</v>
      </c>
      <c r="BF421" s="148">
        <f>IF(N421="snížená",J421,0)</f>
        <v>0</v>
      </c>
      <c r="BG421" s="148">
        <f>IF(N421="zákl. přenesená",J421,0)</f>
        <v>0</v>
      </c>
      <c r="BH421" s="148">
        <f>IF(N421="sníž. přenesená",J421,0)</f>
        <v>0</v>
      </c>
      <c r="BI421" s="148">
        <f>IF(N421="nulová",J421,0)</f>
        <v>0</v>
      </c>
      <c r="BJ421" s="16" t="s">
        <v>81</v>
      </c>
      <c r="BK421" s="148">
        <f>ROUND(I421*H421,2)</f>
        <v>0</v>
      </c>
      <c r="BL421" s="16" t="s">
        <v>238</v>
      </c>
      <c r="BM421" s="147" t="s">
        <v>922</v>
      </c>
    </row>
    <row r="422" spans="2:65" s="1" customFormat="1" ht="24.2" customHeight="1">
      <c r="B422" s="135"/>
      <c r="C422" s="136" t="s">
        <v>923</v>
      </c>
      <c r="D422" s="136" t="s">
        <v>164</v>
      </c>
      <c r="E422" s="137" t="s">
        <v>924</v>
      </c>
      <c r="F422" s="138" t="s">
        <v>925</v>
      </c>
      <c r="G422" s="139" t="s">
        <v>378</v>
      </c>
      <c r="H422" s="140">
        <v>4</v>
      </c>
      <c r="I422" s="141"/>
      <c r="J422" s="142">
        <f>ROUND(I422*H422,2)</f>
        <v>0</v>
      </c>
      <c r="K422" s="138" t="s">
        <v>168</v>
      </c>
      <c r="L422" s="31"/>
      <c r="M422" s="143" t="s">
        <v>1</v>
      </c>
      <c r="N422" s="144" t="s">
        <v>42</v>
      </c>
      <c r="P422" s="145">
        <f>O422*H422</f>
        <v>0</v>
      </c>
      <c r="Q422" s="145">
        <v>0</v>
      </c>
      <c r="R422" s="145">
        <f>Q422*H422</f>
        <v>0</v>
      </c>
      <c r="S422" s="145">
        <v>0</v>
      </c>
      <c r="T422" s="146">
        <f>S422*H422</f>
        <v>0</v>
      </c>
      <c r="AR422" s="147" t="s">
        <v>238</v>
      </c>
      <c r="AT422" s="147" t="s">
        <v>164</v>
      </c>
      <c r="AU422" s="147" t="s">
        <v>85</v>
      </c>
      <c r="AY422" s="16" t="s">
        <v>161</v>
      </c>
      <c r="BE422" s="148">
        <f>IF(N422="základní",J422,0)</f>
        <v>0</v>
      </c>
      <c r="BF422" s="148">
        <f>IF(N422="snížená",J422,0)</f>
        <v>0</v>
      </c>
      <c r="BG422" s="148">
        <f>IF(N422="zákl. přenesená",J422,0)</f>
        <v>0</v>
      </c>
      <c r="BH422" s="148">
        <f>IF(N422="sníž. přenesená",J422,0)</f>
        <v>0</v>
      </c>
      <c r="BI422" s="148">
        <f>IF(N422="nulová",J422,0)</f>
        <v>0</v>
      </c>
      <c r="BJ422" s="16" t="s">
        <v>81</v>
      </c>
      <c r="BK422" s="148">
        <f>ROUND(I422*H422,2)</f>
        <v>0</v>
      </c>
      <c r="BL422" s="16" t="s">
        <v>238</v>
      </c>
      <c r="BM422" s="147" t="s">
        <v>926</v>
      </c>
    </row>
    <row r="423" spans="2:65" s="1" customFormat="1" ht="16.5" customHeight="1">
      <c r="B423" s="135"/>
      <c r="C423" s="164" t="s">
        <v>927</v>
      </c>
      <c r="D423" s="164" t="s">
        <v>175</v>
      </c>
      <c r="E423" s="165" t="s">
        <v>928</v>
      </c>
      <c r="F423" s="166" t="s">
        <v>929</v>
      </c>
      <c r="G423" s="167" t="s">
        <v>378</v>
      </c>
      <c r="H423" s="168">
        <v>4</v>
      </c>
      <c r="I423" s="169"/>
      <c r="J423" s="170">
        <f>ROUND(I423*H423,2)</f>
        <v>0</v>
      </c>
      <c r="K423" s="166" t="s">
        <v>168</v>
      </c>
      <c r="L423" s="171"/>
      <c r="M423" s="172" t="s">
        <v>1</v>
      </c>
      <c r="N423" s="173" t="s">
        <v>42</v>
      </c>
      <c r="P423" s="145">
        <f>O423*H423</f>
        <v>0</v>
      </c>
      <c r="Q423" s="145">
        <v>0.0022</v>
      </c>
      <c r="R423" s="145">
        <f>Q423*H423</f>
        <v>0.0088</v>
      </c>
      <c r="S423" s="145">
        <v>0</v>
      </c>
      <c r="T423" s="146">
        <f>S423*H423</f>
        <v>0</v>
      </c>
      <c r="AR423" s="147" t="s">
        <v>327</v>
      </c>
      <c r="AT423" s="147" t="s">
        <v>175</v>
      </c>
      <c r="AU423" s="147" t="s">
        <v>85</v>
      </c>
      <c r="AY423" s="16" t="s">
        <v>161</v>
      </c>
      <c r="BE423" s="148">
        <f>IF(N423="základní",J423,0)</f>
        <v>0</v>
      </c>
      <c r="BF423" s="148">
        <f>IF(N423="snížená",J423,0)</f>
        <v>0</v>
      </c>
      <c r="BG423" s="148">
        <f>IF(N423="zákl. přenesená",J423,0)</f>
        <v>0</v>
      </c>
      <c r="BH423" s="148">
        <f>IF(N423="sníž. přenesená",J423,0)</f>
        <v>0</v>
      </c>
      <c r="BI423" s="148">
        <f>IF(N423="nulová",J423,0)</f>
        <v>0</v>
      </c>
      <c r="BJ423" s="16" t="s">
        <v>81</v>
      </c>
      <c r="BK423" s="148">
        <f>ROUND(I423*H423,2)</f>
        <v>0</v>
      </c>
      <c r="BL423" s="16" t="s">
        <v>238</v>
      </c>
      <c r="BM423" s="147" t="s">
        <v>930</v>
      </c>
    </row>
    <row r="424" spans="2:65" s="1" customFormat="1" ht="24.2" customHeight="1">
      <c r="B424" s="135"/>
      <c r="C424" s="136" t="s">
        <v>931</v>
      </c>
      <c r="D424" s="136" t="s">
        <v>164</v>
      </c>
      <c r="E424" s="137" t="s">
        <v>932</v>
      </c>
      <c r="F424" s="138" t="s">
        <v>933</v>
      </c>
      <c r="G424" s="139" t="s">
        <v>378</v>
      </c>
      <c r="H424" s="140">
        <v>1</v>
      </c>
      <c r="I424" s="141"/>
      <c r="J424" s="142">
        <f>ROUND(I424*H424,2)</f>
        <v>0</v>
      </c>
      <c r="K424" s="138" t="s">
        <v>168</v>
      </c>
      <c r="L424" s="31"/>
      <c r="M424" s="143" t="s">
        <v>1</v>
      </c>
      <c r="N424" s="144" t="s">
        <v>42</v>
      </c>
      <c r="P424" s="145">
        <f>O424*H424</f>
        <v>0</v>
      </c>
      <c r="Q424" s="145">
        <v>0</v>
      </c>
      <c r="R424" s="145">
        <f>Q424*H424</f>
        <v>0</v>
      </c>
      <c r="S424" s="145">
        <v>0.024</v>
      </c>
      <c r="T424" s="146">
        <f>S424*H424</f>
        <v>0.024</v>
      </c>
      <c r="AR424" s="147" t="s">
        <v>238</v>
      </c>
      <c r="AT424" s="147" t="s">
        <v>164</v>
      </c>
      <c r="AU424" s="147" t="s">
        <v>85</v>
      </c>
      <c r="AY424" s="16" t="s">
        <v>161</v>
      </c>
      <c r="BE424" s="148">
        <f>IF(N424="základní",J424,0)</f>
        <v>0</v>
      </c>
      <c r="BF424" s="148">
        <f>IF(N424="snížená",J424,0)</f>
        <v>0</v>
      </c>
      <c r="BG424" s="148">
        <f>IF(N424="zákl. přenesená",J424,0)</f>
        <v>0</v>
      </c>
      <c r="BH424" s="148">
        <f>IF(N424="sníž. přenesená",J424,0)</f>
        <v>0</v>
      </c>
      <c r="BI424" s="148">
        <f>IF(N424="nulová",J424,0)</f>
        <v>0</v>
      </c>
      <c r="BJ424" s="16" t="s">
        <v>81</v>
      </c>
      <c r="BK424" s="148">
        <f>ROUND(I424*H424,2)</f>
        <v>0</v>
      </c>
      <c r="BL424" s="16" t="s">
        <v>238</v>
      </c>
      <c r="BM424" s="147" t="s">
        <v>934</v>
      </c>
    </row>
    <row r="425" spans="2:65" s="1" customFormat="1" ht="16.5" customHeight="1">
      <c r="B425" s="135"/>
      <c r="C425" s="136" t="s">
        <v>935</v>
      </c>
      <c r="D425" s="136" t="s">
        <v>164</v>
      </c>
      <c r="E425" s="137" t="s">
        <v>936</v>
      </c>
      <c r="F425" s="138" t="s">
        <v>937</v>
      </c>
      <c r="G425" s="139" t="s">
        <v>378</v>
      </c>
      <c r="H425" s="140">
        <v>4</v>
      </c>
      <c r="I425" s="141"/>
      <c r="J425" s="142">
        <f>ROUND(I425*H425,2)</f>
        <v>0</v>
      </c>
      <c r="K425" s="138" t="s">
        <v>168</v>
      </c>
      <c r="L425" s="31"/>
      <c r="M425" s="143" t="s">
        <v>1</v>
      </c>
      <c r="N425" s="144" t="s">
        <v>42</v>
      </c>
      <c r="P425" s="145">
        <f>O425*H425</f>
        <v>0</v>
      </c>
      <c r="Q425" s="145">
        <v>0</v>
      </c>
      <c r="R425" s="145">
        <f>Q425*H425</f>
        <v>0</v>
      </c>
      <c r="S425" s="145">
        <v>0</v>
      </c>
      <c r="T425" s="146">
        <f>S425*H425</f>
        <v>0</v>
      </c>
      <c r="AR425" s="147" t="s">
        <v>238</v>
      </c>
      <c r="AT425" s="147" t="s">
        <v>164</v>
      </c>
      <c r="AU425" s="147" t="s">
        <v>85</v>
      </c>
      <c r="AY425" s="16" t="s">
        <v>161</v>
      </c>
      <c r="BE425" s="148">
        <f>IF(N425="základní",J425,0)</f>
        <v>0</v>
      </c>
      <c r="BF425" s="148">
        <f>IF(N425="snížená",J425,0)</f>
        <v>0</v>
      </c>
      <c r="BG425" s="148">
        <f>IF(N425="zákl. přenesená",J425,0)</f>
        <v>0</v>
      </c>
      <c r="BH425" s="148">
        <f>IF(N425="sníž. přenesená",J425,0)</f>
        <v>0</v>
      </c>
      <c r="BI425" s="148">
        <f>IF(N425="nulová",J425,0)</f>
        <v>0</v>
      </c>
      <c r="BJ425" s="16" t="s">
        <v>81</v>
      </c>
      <c r="BK425" s="148">
        <f>ROUND(I425*H425,2)</f>
        <v>0</v>
      </c>
      <c r="BL425" s="16" t="s">
        <v>238</v>
      </c>
      <c r="BM425" s="147" t="s">
        <v>938</v>
      </c>
    </row>
    <row r="426" spans="2:65" s="1" customFormat="1" ht="16.5" customHeight="1">
      <c r="B426" s="135"/>
      <c r="C426" s="164" t="s">
        <v>939</v>
      </c>
      <c r="D426" s="164" t="s">
        <v>175</v>
      </c>
      <c r="E426" s="165" t="s">
        <v>940</v>
      </c>
      <c r="F426" s="166" t="s">
        <v>941</v>
      </c>
      <c r="G426" s="167" t="s">
        <v>378</v>
      </c>
      <c r="H426" s="168">
        <v>4</v>
      </c>
      <c r="I426" s="169"/>
      <c r="J426" s="170">
        <f>ROUND(I426*H426,2)</f>
        <v>0</v>
      </c>
      <c r="K426" s="166" t="s">
        <v>1</v>
      </c>
      <c r="L426" s="171"/>
      <c r="M426" s="172" t="s">
        <v>1</v>
      </c>
      <c r="N426" s="173" t="s">
        <v>42</v>
      </c>
      <c r="P426" s="145">
        <f>O426*H426</f>
        <v>0</v>
      </c>
      <c r="Q426" s="145">
        <v>0</v>
      </c>
      <c r="R426" s="145">
        <f>Q426*H426</f>
        <v>0</v>
      </c>
      <c r="S426" s="145">
        <v>0</v>
      </c>
      <c r="T426" s="146">
        <f>S426*H426</f>
        <v>0</v>
      </c>
      <c r="AR426" s="147" t="s">
        <v>327</v>
      </c>
      <c r="AT426" s="147" t="s">
        <v>175</v>
      </c>
      <c r="AU426" s="147" t="s">
        <v>85</v>
      </c>
      <c r="AY426" s="16" t="s">
        <v>161</v>
      </c>
      <c r="BE426" s="148">
        <f>IF(N426="základní",J426,0)</f>
        <v>0</v>
      </c>
      <c r="BF426" s="148">
        <f>IF(N426="snížená",J426,0)</f>
        <v>0</v>
      </c>
      <c r="BG426" s="148">
        <f>IF(N426="zákl. přenesená",J426,0)</f>
        <v>0</v>
      </c>
      <c r="BH426" s="148">
        <f>IF(N426="sníž. přenesená",J426,0)</f>
        <v>0</v>
      </c>
      <c r="BI426" s="148">
        <f>IF(N426="nulová",J426,0)</f>
        <v>0</v>
      </c>
      <c r="BJ426" s="16" t="s">
        <v>81</v>
      </c>
      <c r="BK426" s="148">
        <f>ROUND(I426*H426,2)</f>
        <v>0</v>
      </c>
      <c r="BL426" s="16" t="s">
        <v>238</v>
      </c>
      <c r="BM426" s="147" t="s">
        <v>942</v>
      </c>
    </row>
    <row r="427" spans="2:65" s="1" customFormat="1" ht="24.2" customHeight="1">
      <c r="B427" s="135"/>
      <c r="C427" s="136" t="s">
        <v>943</v>
      </c>
      <c r="D427" s="136" t="s">
        <v>164</v>
      </c>
      <c r="E427" s="137" t="s">
        <v>944</v>
      </c>
      <c r="F427" s="138" t="s">
        <v>945</v>
      </c>
      <c r="G427" s="139" t="s">
        <v>378</v>
      </c>
      <c r="H427" s="140">
        <v>3</v>
      </c>
      <c r="I427" s="141"/>
      <c r="J427" s="142">
        <f>ROUND(I427*H427,2)</f>
        <v>0</v>
      </c>
      <c r="K427" s="138" t="s">
        <v>1</v>
      </c>
      <c r="L427" s="31"/>
      <c r="M427" s="143" t="s">
        <v>1</v>
      </c>
      <c r="N427" s="144" t="s">
        <v>42</v>
      </c>
      <c r="P427" s="145">
        <f>O427*H427</f>
        <v>0</v>
      </c>
      <c r="Q427" s="145">
        <v>0.012200000000000003</v>
      </c>
      <c r="R427" s="145">
        <f>Q427*H427</f>
        <v>0.03660000000000001</v>
      </c>
      <c r="S427" s="145">
        <v>0</v>
      </c>
      <c r="T427" s="146">
        <f>S427*H427</f>
        <v>0</v>
      </c>
      <c r="AR427" s="147" t="s">
        <v>238</v>
      </c>
      <c r="AT427" s="147" t="s">
        <v>164</v>
      </c>
      <c r="AU427" s="147" t="s">
        <v>85</v>
      </c>
      <c r="AY427" s="16" t="s">
        <v>161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6" t="s">
        <v>81</v>
      </c>
      <c r="BK427" s="148">
        <f>ROUND(I427*H427,2)</f>
        <v>0</v>
      </c>
      <c r="BL427" s="16" t="s">
        <v>238</v>
      </c>
      <c r="BM427" s="147" t="s">
        <v>946</v>
      </c>
    </row>
    <row r="428" spans="2:65" s="1" customFormat="1" ht="24.2" customHeight="1">
      <c r="B428" s="135"/>
      <c r="C428" s="136" t="s">
        <v>947</v>
      </c>
      <c r="D428" s="136" t="s">
        <v>164</v>
      </c>
      <c r="E428" s="137" t="s">
        <v>948</v>
      </c>
      <c r="F428" s="138" t="s">
        <v>949</v>
      </c>
      <c r="G428" s="139" t="s">
        <v>378</v>
      </c>
      <c r="H428" s="140">
        <v>2</v>
      </c>
      <c r="I428" s="141"/>
      <c r="J428" s="142">
        <f>ROUND(I428*H428,2)</f>
        <v>0</v>
      </c>
      <c r="K428" s="138" t="s">
        <v>1</v>
      </c>
      <c r="L428" s="31"/>
      <c r="M428" s="143" t="s">
        <v>1</v>
      </c>
      <c r="N428" s="144" t="s">
        <v>42</v>
      </c>
      <c r="P428" s="145">
        <f>O428*H428</f>
        <v>0</v>
      </c>
      <c r="Q428" s="145">
        <v>0.012200000000000003</v>
      </c>
      <c r="R428" s="145">
        <f>Q428*H428</f>
        <v>0.024400000000000005</v>
      </c>
      <c r="S428" s="145">
        <v>0</v>
      </c>
      <c r="T428" s="146">
        <f>S428*H428</f>
        <v>0</v>
      </c>
      <c r="AR428" s="147" t="s">
        <v>238</v>
      </c>
      <c r="AT428" s="147" t="s">
        <v>164</v>
      </c>
      <c r="AU428" s="147" t="s">
        <v>85</v>
      </c>
      <c r="AY428" s="16" t="s">
        <v>161</v>
      </c>
      <c r="BE428" s="148">
        <f>IF(N428="základní",J428,0)</f>
        <v>0</v>
      </c>
      <c r="BF428" s="148">
        <f>IF(N428="snížená",J428,0)</f>
        <v>0</v>
      </c>
      <c r="BG428" s="148">
        <f>IF(N428="zákl. přenesená",J428,0)</f>
        <v>0</v>
      </c>
      <c r="BH428" s="148">
        <f>IF(N428="sníž. přenesená",J428,0)</f>
        <v>0</v>
      </c>
      <c r="BI428" s="148">
        <f>IF(N428="nulová",J428,0)</f>
        <v>0</v>
      </c>
      <c r="BJ428" s="16" t="s">
        <v>81</v>
      </c>
      <c r="BK428" s="148">
        <f>ROUND(I428*H428,2)</f>
        <v>0</v>
      </c>
      <c r="BL428" s="16" t="s">
        <v>238</v>
      </c>
      <c r="BM428" s="147" t="s">
        <v>950</v>
      </c>
    </row>
    <row r="429" spans="2:65" s="1" customFormat="1" ht="24.2" customHeight="1">
      <c r="B429" s="135"/>
      <c r="C429" s="136" t="s">
        <v>951</v>
      </c>
      <c r="D429" s="136" t="s">
        <v>164</v>
      </c>
      <c r="E429" s="137" t="s">
        <v>952</v>
      </c>
      <c r="F429" s="138" t="s">
        <v>953</v>
      </c>
      <c r="G429" s="139" t="s">
        <v>167</v>
      </c>
      <c r="H429" s="140">
        <v>0.203</v>
      </c>
      <c r="I429" s="141"/>
      <c r="J429" s="142">
        <f>ROUND(I429*H429,2)</f>
        <v>0</v>
      </c>
      <c r="K429" s="138" t="s">
        <v>168</v>
      </c>
      <c r="L429" s="31"/>
      <c r="M429" s="143" t="s">
        <v>1</v>
      </c>
      <c r="N429" s="144" t="s">
        <v>42</v>
      </c>
      <c r="P429" s="145">
        <f>O429*H429</f>
        <v>0</v>
      </c>
      <c r="Q429" s="145">
        <v>0</v>
      </c>
      <c r="R429" s="145">
        <f>Q429*H429</f>
        <v>0</v>
      </c>
      <c r="S429" s="145">
        <v>0</v>
      </c>
      <c r="T429" s="146">
        <f>S429*H429</f>
        <v>0</v>
      </c>
      <c r="AR429" s="147" t="s">
        <v>238</v>
      </c>
      <c r="AT429" s="147" t="s">
        <v>164</v>
      </c>
      <c r="AU429" s="147" t="s">
        <v>85</v>
      </c>
      <c r="AY429" s="16" t="s">
        <v>161</v>
      </c>
      <c r="BE429" s="148">
        <f>IF(N429="základní",J429,0)</f>
        <v>0</v>
      </c>
      <c r="BF429" s="148">
        <f>IF(N429="snížená",J429,0)</f>
        <v>0</v>
      </c>
      <c r="BG429" s="148">
        <f>IF(N429="zákl. přenesená",J429,0)</f>
        <v>0</v>
      </c>
      <c r="BH429" s="148">
        <f>IF(N429="sníž. přenesená",J429,0)</f>
        <v>0</v>
      </c>
      <c r="BI429" s="148">
        <f>IF(N429="nulová",J429,0)</f>
        <v>0</v>
      </c>
      <c r="BJ429" s="16" t="s">
        <v>81</v>
      </c>
      <c r="BK429" s="148">
        <f>ROUND(I429*H429,2)</f>
        <v>0</v>
      </c>
      <c r="BL429" s="16" t="s">
        <v>238</v>
      </c>
      <c r="BM429" s="147" t="s">
        <v>954</v>
      </c>
    </row>
    <row r="430" spans="2:65" s="1" customFormat="1" ht="33" customHeight="1">
      <c r="B430" s="135"/>
      <c r="C430" s="136" t="s">
        <v>955</v>
      </c>
      <c r="D430" s="136" t="s">
        <v>164</v>
      </c>
      <c r="E430" s="137" t="s">
        <v>956</v>
      </c>
      <c r="F430" s="138" t="s">
        <v>957</v>
      </c>
      <c r="G430" s="139" t="s">
        <v>167</v>
      </c>
      <c r="H430" s="140">
        <v>0.203</v>
      </c>
      <c r="I430" s="141"/>
      <c r="J430" s="142">
        <f>ROUND(I430*H430,2)</f>
        <v>0</v>
      </c>
      <c r="K430" s="138" t="s">
        <v>168</v>
      </c>
      <c r="L430" s="31"/>
      <c r="M430" s="143" t="s">
        <v>1</v>
      </c>
      <c r="N430" s="144" t="s">
        <v>42</v>
      </c>
      <c r="P430" s="145">
        <f>O430*H430</f>
        <v>0</v>
      </c>
      <c r="Q430" s="145">
        <v>0</v>
      </c>
      <c r="R430" s="145">
        <f>Q430*H430</f>
        <v>0</v>
      </c>
      <c r="S430" s="145">
        <v>0</v>
      </c>
      <c r="T430" s="146">
        <f>S430*H430</f>
        <v>0</v>
      </c>
      <c r="AR430" s="147" t="s">
        <v>238</v>
      </c>
      <c r="AT430" s="147" t="s">
        <v>164</v>
      </c>
      <c r="AU430" s="147" t="s">
        <v>85</v>
      </c>
      <c r="AY430" s="16" t="s">
        <v>161</v>
      </c>
      <c r="BE430" s="148">
        <f>IF(N430="základní",J430,0)</f>
        <v>0</v>
      </c>
      <c r="BF430" s="148">
        <f>IF(N430="snížená",J430,0)</f>
        <v>0</v>
      </c>
      <c r="BG430" s="148">
        <f>IF(N430="zákl. přenesená",J430,0)</f>
        <v>0</v>
      </c>
      <c r="BH430" s="148">
        <f>IF(N430="sníž. přenesená",J430,0)</f>
        <v>0</v>
      </c>
      <c r="BI430" s="148">
        <f>IF(N430="nulová",J430,0)</f>
        <v>0</v>
      </c>
      <c r="BJ430" s="16" t="s">
        <v>81</v>
      </c>
      <c r="BK430" s="148">
        <f>ROUND(I430*H430,2)</f>
        <v>0</v>
      </c>
      <c r="BL430" s="16" t="s">
        <v>238</v>
      </c>
      <c r="BM430" s="147" t="s">
        <v>958</v>
      </c>
    </row>
    <row r="431" spans="2:63" s="11" customFormat="1" ht="22.9" customHeight="1">
      <c r="B431" s="123"/>
      <c r="D431" s="124" t="s">
        <v>76</v>
      </c>
      <c r="E431" s="133" t="s">
        <v>959</v>
      </c>
      <c r="F431" s="133" t="s">
        <v>960</v>
      </c>
      <c r="I431" s="126"/>
      <c r="J431" s="134">
        <f>BK431</f>
        <v>0</v>
      </c>
      <c r="L431" s="123"/>
      <c r="M431" s="128"/>
      <c r="P431" s="129">
        <f>SUM(P432:P447)</f>
        <v>0</v>
      </c>
      <c r="R431" s="129">
        <f>SUM(R432:R447)</f>
        <v>0.768942</v>
      </c>
      <c r="T431" s="130">
        <f>SUM(T432:T447)</f>
        <v>0</v>
      </c>
      <c r="AR431" s="124" t="s">
        <v>85</v>
      </c>
      <c r="AT431" s="131" t="s">
        <v>76</v>
      </c>
      <c r="AU431" s="131" t="s">
        <v>81</v>
      </c>
      <c r="AY431" s="124" t="s">
        <v>161</v>
      </c>
      <c r="BK431" s="132">
        <f>SUM(BK432:BK447)</f>
        <v>0</v>
      </c>
    </row>
    <row r="432" spans="2:65" s="1" customFormat="1" ht="16.5" customHeight="1">
      <c r="B432" s="135"/>
      <c r="C432" s="136" t="s">
        <v>961</v>
      </c>
      <c r="D432" s="136" t="s">
        <v>164</v>
      </c>
      <c r="E432" s="137" t="s">
        <v>962</v>
      </c>
      <c r="F432" s="138" t="s">
        <v>963</v>
      </c>
      <c r="G432" s="139" t="s">
        <v>190</v>
      </c>
      <c r="H432" s="140">
        <v>15.5</v>
      </c>
      <c r="I432" s="141"/>
      <c r="J432" s="142">
        <f>ROUND(I432*H432,2)</f>
        <v>0</v>
      </c>
      <c r="K432" s="138" t="s">
        <v>168</v>
      </c>
      <c r="L432" s="31"/>
      <c r="M432" s="143" t="s">
        <v>1</v>
      </c>
      <c r="N432" s="144" t="s">
        <v>42</v>
      </c>
      <c r="P432" s="145">
        <f>O432*H432</f>
        <v>0</v>
      </c>
      <c r="Q432" s="145">
        <v>0.0003</v>
      </c>
      <c r="R432" s="145">
        <f>Q432*H432</f>
        <v>0.00465</v>
      </c>
      <c r="S432" s="145">
        <v>0</v>
      </c>
      <c r="T432" s="146">
        <f>S432*H432</f>
        <v>0</v>
      </c>
      <c r="AR432" s="147" t="s">
        <v>238</v>
      </c>
      <c r="AT432" s="147" t="s">
        <v>164</v>
      </c>
      <c r="AU432" s="147" t="s">
        <v>85</v>
      </c>
      <c r="AY432" s="16" t="s">
        <v>161</v>
      </c>
      <c r="BE432" s="148">
        <f>IF(N432="základní",J432,0)</f>
        <v>0</v>
      </c>
      <c r="BF432" s="148">
        <f>IF(N432="snížená",J432,0)</f>
        <v>0</v>
      </c>
      <c r="BG432" s="148">
        <f>IF(N432="zákl. přenesená",J432,0)</f>
        <v>0</v>
      </c>
      <c r="BH432" s="148">
        <f>IF(N432="sníž. přenesená",J432,0)</f>
        <v>0</v>
      </c>
      <c r="BI432" s="148">
        <f>IF(N432="nulová",J432,0)</f>
        <v>0</v>
      </c>
      <c r="BJ432" s="16" t="s">
        <v>81</v>
      </c>
      <c r="BK432" s="148">
        <f>ROUND(I432*H432,2)</f>
        <v>0</v>
      </c>
      <c r="BL432" s="16" t="s">
        <v>238</v>
      </c>
      <c r="BM432" s="147" t="s">
        <v>964</v>
      </c>
    </row>
    <row r="433" spans="2:65" s="1" customFormat="1" ht="24.2" customHeight="1">
      <c r="B433" s="135"/>
      <c r="C433" s="136" t="s">
        <v>965</v>
      </c>
      <c r="D433" s="136" t="s">
        <v>164</v>
      </c>
      <c r="E433" s="137" t="s">
        <v>966</v>
      </c>
      <c r="F433" s="138" t="s">
        <v>967</v>
      </c>
      <c r="G433" s="139" t="s">
        <v>190</v>
      </c>
      <c r="H433" s="140">
        <v>15.5</v>
      </c>
      <c r="I433" s="141"/>
      <c r="J433" s="142">
        <f>ROUND(I433*H433,2)</f>
        <v>0</v>
      </c>
      <c r="K433" s="138" t="s">
        <v>1</v>
      </c>
      <c r="L433" s="31"/>
      <c r="M433" s="143" t="s">
        <v>1</v>
      </c>
      <c r="N433" s="144" t="s">
        <v>42</v>
      </c>
      <c r="P433" s="145">
        <f>O433*H433</f>
        <v>0</v>
      </c>
      <c r="Q433" s="145">
        <v>0.0075</v>
      </c>
      <c r="R433" s="145">
        <f>Q433*H433</f>
        <v>0.11624999999999999</v>
      </c>
      <c r="S433" s="145">
        <v>0</v>
      </c>
      <c r="T433" s="146">
        <f>S433*H433</f>
        <v>0</v>
      </c>
      <c r="AR433" s="147" t="s">
        <v>238</v>
      </c>
      <c r="AT433" s="147" t="s">
        <v>164</v>
      </c>
      <c r="AU433" s="147" t="s">
        <v>85</v>
      </c>
      <c r="AY433" s="16" t="s">
        <v>161</v>
      </c>
      <c r="BE433" s="148">
        <f>IF(N433="základní",J433,0)</f>
        <v>0</v>
      </c>
      <c r="BF433" s="148">
        <f>IF(N433="snížená",J433,0)</f>
        <v>0</v>
      </c>
      <c r="BG433" s="148">
        <f>IF(N433="zákl. přenesená",J433,0)</f>
        <v>0</v>
      </c>
      <c r="BH433" s="148">
        <f>IF(N433="sníž. přenesená",J433,0)</f>
        <v>0</v>
      </c>
      <c r="BI433" s="148">
        <f>IF(N433="nulová",J433,0)</f>
        <v>0</v>
      </c>
      <c r="BJ433" s="16" t="s">
        <v>81</v>
      </c>
      <c r="BK433" s="148">
        <f>ROUND(I433*H433,2)</f>
        <v>0</v>
      </c>
      <c r="BL433" s="16" t="s">
        <v>238</v>
      </c>
      <c r="BM433" s="147" t="s">
        <v>968</v>
      </c>
    </row>
    <row r="434" spans="2:65" s="1" customFormat="1" ht="16.5" customHeight="1">
      <c r="B434" s="135"/>
      <c r="C434" s="136" t="s">
        <v>969</v>
      </c>
      <c r="D434" s="136" t="s">
        <v>164</v>
      </c>
      <c r="E434" s="137" t="s">
        <v>970</v>
      </c>
      <c r="F434" s="138" t="s">
        <v>971</v>
      </c>
      <c r="G434" s="139" t="s">
        <v>190</v>
      </c>
      <c r="H434" s="140">
        <v>4.5</v>
      </c>
      <c r="I434" s="141"/>
      <c r="J434" s="142">
        <f>ROUND(I434*H434,2)</f>
        <v>0</v>
      </c>
      <c r="K434" s="138" t="s">
        <v>1</v>
      </c>
      <c r="L434" s="31"/>
      <c r="M434" s="143" t="s">
        <v>1</v>
      </c>
      <c r="N434" s="144" t="s">
        <v>42</v>
      </c>
      <c r="P434" s="145">
        <f>O434*H434</f>
        <v>0</v>
      </c>
      <c r="Q434" s="145">
        <v>0.0075</v>
      </c>
      <c r="R434" s="145">
        <f>Q434*H434</f>
        <v>0.03375</v>
      </c>
      <c r="S434" s="145">
        <v>0</v>
      </c>
      <c r="T434" s="146">
        <f>S434*H434</f>
        <v>0</v>
      </c>
      <c r="AR434" s="147" t="s">
        <v>238</v>
      </c>
      <c r="AT434" s="147" t="s">
        <v>164</v>
      </c>
      <c r="AU434" s="147" t="s">
        <v>85</v>
      </c>
      <c r="AY434" s="16" t="s">
        <v>161</v>
      </c>
      <c r="BE434" s="148">
        <f>IF(N434="základní",J434,0)</f>
        <v>0</v>
      </c>
      <c r="BF434" s="148">
        <f>IF(N434="snížená",J434,0)</f>
        <v>0</v>
      </c>
      <c r="BG434" s="148">
        <f>IF(N434="zákl. přenesená",J434,0)</f>
        <v>0</v>
      </c>
      <c r="BH434" s="148">
        <f>IF(N434="sníž. přenesená",J434,0)</f>
        <v>0</v>
      </c>
      <c r="BI434" s="148">
        <f>IF(N434="nulová",J434,0)</f>
        <v>0</v>
      </c>
      <c r="BJ434" s="16" t="s">
        <v>81</v>
      </c>
      <c r="BK434" s="148">
        <f>ROUND(I434*H434,2)</f>
        <v>0</v>
      </c>
      <c r="BL434" s="16" t="s">
        <v>238</v>
      </c>
      <c r="BM434" s="147" t="s">
        <v>972</v>
      </c>
    </row>
    <row r="435" spans="2:65" s="1" customFormat="1" ht="33" customHeight="1">
      <c r="B435" s="135"/>
      <c r="C435" s="136" t="s">
        <v>973</v>
      </c>
      <c r="D435" s="136" t="s">
        <v>164</v>
      </c>
      <c r="E435" s="137" t="s">
        <v>974</v>
      </c>
      <c r="F435" s="138" t="s">
        <v>975</v>
      </c>
      <c r="G435" s="139" t="s">
        <v>316</v>
      </c>
      <c r="H435" s="140">
        <v>9</v>
      </c>
      <c r="I435" s="141"/>
      <c r="J435" s="142">
        <f>ROUND(I435*H435,2)</f>
        <v>0</v>
      </c>
      <c r="K435" s="138" t="s">
        <v>168</v>
      </c>
      <c r="L435" s="31"/>
      <c r="M435" s="143" t="s">
        <v>1</v>
      </c>
      <c r="N435" s="144" t="s">
        <v>42</v>
      </c>
      <c r="P435" s="145">
        <f>O435*H435</f>
        <v>0</v>
      </c>
      <c r="Q435" s="145">
        <v>0.00043</v>
      </c>
      <c r="R435" s="145">
        <f>Q435*H435</f>
        <v>0.0038699999999999997</v>
      </c>
      <c r="S435" s="145">
        <v>0</v>
      </c>
      <c r="T435" s="146">
        <f>S435*H435</f>
        <v>0</v>
      </c>
      <c r="AR435" s="147" t="s">
        <v>238</v>
      </c>
      <c r="AT435" s="147" t="s">
        <v>164</v>
      </c>
      <c r="AU435" s="147" t="s">
        <v>85</v>
      </c>
      <c r="AY435" s="16" t="s">
        <v>161</v>
      </c>
      <c r="BE435" s="148">
        <f>IF(N435="základní",J435,0)</f>
        <v>0</v>
      </c>
      <c r="BF435" s="148">
        <f>IF(N435="snížená",J435,0)</f>
        <v>0</v>
      </c>
      <c r="BG435" s="148">
        <f>IF(N435="zákl. přenesená",J435,0)</f>
        <v>0</v>
      </c>
      <c r="BH435" s="148">
        <f>IF(N435="sníž. přenesená",J435,0)</f>
        <v>0</v>
      </c>
      <c r="BI435" s="148">
        <f>IF(N435="nulová",J435,0)</f>
        <v>0</v>
      </c>
      <c r="BJ435" s="16" t="s">
        <v>81</v>
      </c>
      <c r="BK435" s="148">
        <f>ROUND(I435*H435,2)</f>
        <v>0</v>
      </c>
      <c r="BL435" s="16" t="s">
        <v>238</v>
      </c>
      <c r="BM435" s="147" t="s">
        <v>976</v>
      </c>
    </row>
    <row r="436" spans="2:65" s="1" customFormat="1" ht="24.2" customHeight="1">
      <c r="B436" s="135"/>
      <c r="C436" s="164" t="s">
        <v>977</v>
      </c>
      <c r="D436" s="164" t="s">
        <v>175</v>
      </c>
      <c r="E436" s="165" t="s">
        <v>978</v>
      </c>
      <c r="F436" s="166" t="s">
        <v>979</v>
      </c>
      <c r="G436" s="167" t="s">
        <v>316</v>
      </c>
      <c r="H436" s="168">
        <v>9.9</v>
      </c>
      <c r="I436" s="169"/>
      <c r="J436" s="170">
        <f>ROUND(I436*H436,2)</f>
        <v>0</v>
      </c>
      <c r="K436" s="166" t="s">
        <v>168</v>
      </c>
      <c r="L436" s="171"/>
      <c r="M436" s="172" t="s">
        <v>1</v>
      </c>
      <c r="N436" s="173" t="s">
        <v>42</v>
      </c>
      <c r="P436" s="145">
        <f>O436*H436</f>
        <v>0</v>
      </c>
      <c r="Q436" s="145">
        <v>0.00198</v>
      </c>
      <c r="R436" s="145">
        <f>Q436*H436</f>
        <v>0.019602</v>
      </c>
      <c r="S436" s="145">
        <v>0</v>
      </c>
      <c r="T436" s="146">
        <f>S436*H436</f>
        <v>0</v>
      </c>
      <c r="AR436" s="147" t="s">
        <v>327</v>
      </c>
      <c r="AT436" s="147" t="s">
        <v>175</v>
      </c>
      <c r="AU436" s="147" t="s">
        <v>85</v>
      </c>
      <c r="AY436" s="16" t="s">
        <v>161</v>
      </c>
      <c r="BE436" s="148">
        <f>IF(N436="základní",J436,0)</f>
        <v>0</v>
      </c>
      <c r="BF436" s="148">
        <f>IF(N436="snížená",J436,0)</f>
        <v>0</v>
      </c>
      <c r="BG436" s="148">
        <f>IF(N436="zákl. přenesená",J436,0)</f>
        <v>0</v>
      </c>
      <c r="BH436" s="148">
        <f>IF(N436="sníž. přenesená",J436,0)</f>
        <v>0</v>
      </c>
      <c r="BI436" s="148">
        <f>IF(N436="nulová",J436,0)</f>
        <v>0</v>
      </c>
      <c r="BJ436" s="16" t="s">
        <v>81</v>
      </c>
      <c r="BK436" s="148">
        <f>ROUND(I436*H436,2)</f>
        <v>0</v>
      </c>
      <c r="BL436" s="16" t="s">
        <v>238</v>
      </c>
      <c r="BM436" s="147" t="s">
        <v>980</v>
      </c>
    </row>
    <row r="437" spans="2:51" s="12" customFormat="1" ht="12">
      <c r="B437" s="149"/>
      <c r="D437" s="150" t="s">
        <v>171</v>
      </c>
      <c r="F437" s="152" t="s">
        <v>981</v>
      </c>
      <c r="H437" s="153">
        <v>9.9</v>
      </c>
      <c r="I437" s="154"/>
      <c r="L437" s="149"/>
      <c r="M437" s="155"/>
      <c r="T437" s="156"/>
      <c r="AT437" s="151" t="s">
        <v>171</v>
      </c>
      <c r="AU437" s="151" t="s">
        <v>85</v>
      </c>
      <c r="AV437" s="12" t="s">
        <v>85</v>
      </c>
      <c r="AW437" s="12" t="s">
        <v>3</v>
      </c>
      <c r="AX437" s="12" t="s">
        <v>81</v>
      </c>
      <c r="AY437" s="151" t="s">
        <v>161</v>
      </c>
    </row>
    <row r="438" spans="2:65" s="1" customFormat="1" ht="37.9" customHeight="1">
      <c r="B438" s="135"/>
      <c r="C438" s="136" t="s">
        <v>982</v>
      </c>
      <c r="D438" s="136" t="s">
        <v>164</v>
      </c>
      <c r="E438" s="137" t="s">
        <v>983</v>
      </c>
      <c r="F438" s="138" t="s">
        <v>984</v>
      </c>
      <c r="G438" s="139" t="s">
        <v>190</v>
      </c>
      <c r="H438" s="140">
        <v>15.5</v>
      </c>
      <c r="I438" s="141"/>
      <c r="J438" s="142">
        <f>ROUND(I438*H438,2)</f>
        <v>0</v>
      </c>
      <c r="K438" s="138" t="s">
        <v>168</v>
      </c>
      <c r="L438" s="31"/>
      <c r="M438" s="143" t="s">
        <v>1</v>
      </c>
      <c r="N438" s="144" t="s">
        <v>42</v>
      </c>
      <c r="P438" s="145">
        <f>O438*H438</f>
        <v>0</v>
      </c>
      <c r="Q438" s="145">
        <v>0.0053</v>
      </c>
      <c r="R438" s="145">
        <f>Q438*H438</f>
        <v>0.08215</v>
      </c>
      <c r="S438" s="145">
        <v>0</v>
      </c>
      <c r="T438" s="146">
        <f>S438*H438</f>
        <v>0</v>
      </c>
      <c r="AR438" s="147" t="s">
        <v>238</v>
      </c>
      <c r="AT438" s="147" t="s">
        <v>164</v>
      </c>
      <c r="AU438" s="147" t="s">
        <v>85</v>
      </c>
      <c r="AY438" s="16" t="s">
        <v>161</v>
      </c>
      <c r="BE438" s="148">
        <f>IF(N438="základní",J438,0)</f>
        <v>0</v>
      </c>
      <c r="BF438" s="148">
        <f>IF(N438="snížená",J438,0)</f>
        <v>0</v>
      </c>
      <c r="BG438" s="148">
        <f>IF(N438="zákl. přenesená",J438,0)</f>
        <v>0</v>
      </c>
      <c r="BH438" s="148">
        <f>IF(N438="sníž. přenesená",J438,0)</f>
        <v>0</v>
      </c>
      <c r="BI438" s="148">
        <f>IF(N438="nulová",J438,0)</f>
        <v>0</v>
      </c>
      <c r="BJ438" s="16" t="s">
        <v>81</v>
      </c>
      <c r="BK438" s="148">
        <f>ROUND(I438*H438,2)</f>
        <v>0</v>
      </c>
      <c r="BL438" s="16" t="s">
        <v>238</v>
      </c>
      <c r="BM438" s="147" t="s">
        <v>985</v>
      </c>
    </row>
    <row r="439" spans="2:65" s="1" customFormat="1" ht="33" customHeight="1">
      <c r="B439" s="135"/>
      <c r="C439" s="164" t="s">
        <v>986</v>
      </c>
      <c r="D439" s="164" t="s">
        <v>175</v>
      </c>
      <c r="E439" s="165" t="s">
        <v>987</v>
      </c>
      <c r="F439" s="166" t="s">
        <v>988</v>
      </c>
      <c r="G439" s="167" t="s">
        <v>190</v>
      </c>
      <c r="H439" s="168">
        <v>17.05</v>
      </c>
      <c r="I439" s="169"/>
      <c r="J439" s="170">
        <f>ROUND(I439*H439,2)</f>
        <v>0</v>
      </c>
      <c r="K439" s="166" t="s">
        <v>168</v>
      </c>
      <c r="L439" s="171"/>
      <c r="M439" s="172" t="s">
        <v>1</v>
      </c>
      <c r="N439" s="173" t="s">
        <v>42</v>
      </c>
      <c r="P439" s="145">
        <f>O439*H439</f>
        <v>0</v>
      </c>
      <c r="Q439" s="145">
        <v>0.021999999999999995</v>
      </c>
      <c r="R439" s="145">
        <f>Q439*H439</f>
        <v>0.37509999999999993</v>
      </c>
      <c r="S439" s="145">
        <v>0</v>
      </c>
      <c r="T439" s="146">
        <f>S439*H439</f>
        <v>0</v>
      </c>
      <c r="AR439" s="147" t="s">
        <v>327</v>
      </c>
      <c r="AT439" s="147" t="s">
        <v>175</v>
      </c>
      <c r="AU439" s="147" t="s">
        <v>85</v>
      </c>
      <c r="AY439" s="16" t="s">
        <v>161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6" t="s">
        <v>81</v>
      </c>
      <c r="BK439" s="148">
        <f>ROUND(I439*H439,2)</f>
        <v>0</v>
      </c>
      <c r="BL439" s="16" t="s">
        <v>238</v>
      </c>
      <c r="BM439" s="147" t="s">
        <v>989</v>
      </c>
    </row>
    <row r="440" spans="2:51" s="12" customFormat="1" ht="12">
      <c r="B440" s="149"/>
      <c r="D440" s="150" t="s">
        <v>171</v>
      </c>
      <c r="F440" s="152" t="s">
        <v>990</v>
      </c>
      <c r="H440" s="153">
        <v>17.05</v>
      </c>
      <c r="I440" s="154"/>
      <c r="L440" s="149"/>
      <c r="M440" s="155"/>
      <c r="T440" s="156"/>
      <c r="AT440" s="151" t="s">
        <v>171</v>
      </c>
      <c r="AU440" s="151" t="s">
        <v>85</v>
      </c>
      <c r="AV440" s="12" t="s">
        <v>85</v>
      </c>
      <c r="AW440" s="12" t="s">
        <v>3</v>
      </c>
      <c r="AX440" s="12" t="s">
        <v>81</v>
      </c>
      <c r="AY440" s="151" t="s">
        <v>161</v>
      </c>
    </row>
    <row r="441" spans="2:65" s="1" customFormat="1" ht="37.9" customHeight="1">
      <c r="B441" s="135"/>
      <c r="C441" s="136" t="s">
        <v>991</v>
      </c>
      <c r="D441" s="136" t="s">
        <v>164</v>
      </c>
      <c r="E441" s="137" t="s">
        <v>992</v>
      </c>
      <c r="F441" s="138" t="s">
        <v>993</v>
      </c>
      <c r="G441" s="139" t="s">
        <v>190</v>
      </c>
      <c r="H441" s="140">
        <v>4.5</v>
      </c>
      <c r="I441" s="141"/>
      <c r="J441" s="142">
        <f>ROUND(I441*H441,2)</f>
        <v>0</v>
      </c>
      <c r="K441" s="138" t="s">
        <v>168</v>
      </c>
      <c r="L441" s="31"/>
      <c r="M441" s="143" t="s">
        <v>1</v>
      </c>
      <c r="N441" s="144" t="s">
        <v>42</v>
      </c>
      <c r="P441" s="145">
        <f>O441*H441</f>
        <v>0</v>
      </c>
      <c r="Q441" s="145">
        <v>0.00525</v>
      </c>
      <c r="R441" s="145">
        <f>Q441*H441</f>
        <v>0.023625</v>
      </c>
      <c r="S441" s="145">
        <v>0</v>
      </c>
      <c r="T441" s="146">
        <f>S441*H441</f>
        <v>0</v>
      </c>
      <c r="AR441" s="147" t="s">
        <v>238</v>
      </c>
      <c r="AT441" s="147" t="s">
        <v>164</v>
      </c>
      <c r="AU441" s="147" t="s">
        <v>85</v>
      </c>
      <c r="AY441" s="16" t="s">
        <v>161</v>
      </c>
      <c r="BE441" s="148">
        <f>IF(N441="základní",J441,0)</f>
        <v>0</v>
      </c>
      <c r="BF441" s="148">
        <f>IF(N441="snížená",J441,0)</f>
        <v>0</v>
      </c>
      <c r="BG441" s="148">
        <f>IF(N441="zákl. přenesená",J441,0)</f>
        <v>0</v>
      </c>
      <c r="BH441" s="148">
        <f>IF(N441="sníž. přenesená",J441,0)</f>
        <v>0</v>
      </c>
      <c r="BI441" s="148">
        <f>IF(N441="nulová",J441,0)</f>
        <v>0</v>
      </c>
      <c r="BJ441" s="16" t="s">
        <v>81</v>
      </c>
      <c r="BK441" s="148">
        <f>ROUND(I441*H441,2)</f>
        <v>0</v>
      </c>
      <c r="BL441" s="16" t="s">
        <v>238</v>
      </c>
      <c r="BM441" s="147" t="s">
        <v>994</v>
      </c>
    </row>
    <row r="442" spans="2:65" s="1" customFormat="1" ht="37.9" customHeight="1">
      <c r="B442" s="135"/>
      <c r="C442" s="164" t="s">
        <v>995</v>
      </c>
      <c r="D442" s="164" t="s">
        <v>175</v>
      </c>
      <c r="E442" s="165" t="s">
        <v>996</v>
      </c>
      <c r="F442" s="166" t="s">
        <v>997</v>
      </c>
      <c r="G442" s="167" t="s">
        <v>190</v>
      </c>
      <c r="H442" s="168">
        <v>4.95</v>
      </c>
      <c r="I442" s="169"/>
      <c r="J442" s="170">
        <f>ROUND(I442*H442,2)</f>
        <v>0</v>
      </c>
      <c r="K442" s="166" t="s">
        <v>168</v>
      </c>
      <c r="L442" s="171"/>
      <c r="M442" s="172" t="s">
        <v>1</v>
      </c>
      <c r="N442" s="173" t="s">
        <v>42</v>
      </c>
      <c r="P442" s="145">
        <f>O442*H442</f>
        <v>0</v>
      </c>
      <c r="Q442" s="145">
        <v>0.021999999999999995</v>
      </c>
      <c r="R442" s="145">
        <f>Q442*H442</f>
        <v>0.10889999999999998</v>
      </c>
      <c r="S442" s="145">
        <v>0</v>
      </c>
      <c r="T442" s="146">
        <f>S442*H442</f>
        <v>0</v>
      </c>
      <c r="AR442" s="147" t="s">
        <v>327</v>
      </c>
      <c r="AT442" s="147" t="s">
        <v>175</v>
      </c>
      <c r="AU442" s="147" t="s">
        <v>85</v>
      </c>
      <c r="AY442" s="16" t="s">
        <v>161</v>
      </c>
      <c r="BE442" s="148">
        <f>IF(N442="základní",J442,0)</f>
        <v>0</v>
      </c>
      <c r="BF442" s="148">
        <f>IF(N442="snížená",J442,0)</f>
        <v>0</v>
      </c>
      <c r="BG442" s="148">
        <f>IF(N442="zákl. přenesená",J442,0)</f>
        <v>0</v>
      </c>
      <c r="BH442" s="148">
        <f>IF(N442="sníž. přenesená",J442,0)</f>
        <v>0</v>
      </c>
      <c r="BI442" s="148">
        <f>IF(N442="nulová",J442,0)</f>
        <v>0</v>
      </c>
      <c r="BJ442" s="16" t="s">
        <v>81</v>
      </c>
      <c r="BK442" s="148">
        <f>ROUND(I442*H442,2)</f>
        <v>0</v>
      </c>
      <c r="BL442" s="16" t="s">
        <v>238</v>
      </c>
      <c r="BM442" s="147" t="s">
        <v>998</v>
      </c>
    </row>
    <row r="443" spans="2:51" s="12" customFormat="1" ht="12">
      <c r="B443" s="149"/>
      <c r="D443" s="150" t="s">
        <v>171</v>
      </c>
      <c r="F443" s="152" t="s">
        <v>999</v>
      </c>
      <c r="H443" s="153">
        <v>4.95</v>
      </c>
      <c r="I443" s="154"/>
      <c r="L443" s="149"/>
      <c r="M443" s="155"/>
      <c r="T443" s="156"/>
      <c r="AT443" s="151" t="s">
        <v>171</v>
      </c>
      <c r="AU443" s="151" t="s">
        <v>85</v>
      </c>
      <c r="AV443" s="12" t="s">
        <v>85</v>
      </c>
      <c r="AW443" s="12" t="s">
        <v>3</v>
      </c>
      <c r="AX443" s="12" t="s">
        <v>81</v>
      </c>
      <c r="AY443" s="151" t="s">
        <v>161</v>
      </c>
    </row>
    <row r="444" spans="2:65" s="1" customFormat="1" ht="16.5" customHeight="1">
      <c r="B444" s="135"/>
      <c r="C444" s="136" t="s">
        <v>1000</v>
      </c>
      <c r="D444" s="136" t="s">
        <v>164</v>
      </c>
      <c r="E444" s="137" t="s">
        <v>1001</v>
      </c>
      <c r="F444" s="138" t="s">
        <v>1002</v>
      </c>
      <c r="G444" s="139" t="s">
        <v>316</v>
      </c>
      <c r="H444" s="140">
        <v>9</v>
      </c>
      <c r="I444" s="141"/>
      <c r="J444" s="142">
        <f>ROUND(I444*H444,2)</f>
        <v>0</v>
      </c>
      <c r="K444" s="138" t="s">
        <v>168</v>
      </c>
      <c r="L444" s="31"/>
      <c r="M444" s="143" t="s">
        <v>1</v>
      </c>
      <c r="N444" s="144" t="s">
        <v>42</v>
      </c>
      <c r="P444" s="145">
        <f>O444*H444</f>
        <v>0</v>
      </c>
      <c r="Q444" s="145">
        <v>3E-05</v>
      </c>
      <c r="R444" s="145">
        <f>Q444*H444</f>
        <v>0.00027</v>
      </c>
      <c r="S444" s="145">
        <v>0</v>
      </c>
      <c r="T444" s="146">
        <f>S444*H444</f>
        <v>0</v>
      </c>
      <c r="AR444" s="147" t="s">
        <v>238</v>
      </c>
      <c r="AT444" s="147" t="s">
        <v>164</v>
      </c>
      <c r="AU444" s="147" t="s">
        <v>85</v>
      </c>
      <c r="AY444" s="16" t="s">
        <v>161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6" t="s">
        <v>81</v>
      </c>
      <c r="BK444" s="148">
        <f>ROUND(I444*H444,2)</f>
        <v>0</v>
      </c>
      <c r="BL444" s="16" t="s">
        <v>238</v>
      </c>
      <c r="BM444" s="147" t="s">
        <v>1003</v>
      </c>
    </row>
    <row r="445" spans="2:65" s="1" customFormat="1" ht="24.2" customHeight="1">
      <c r="B445" s="135"/>
      <c r="C445" s="136" t="s">
        <v>1004</v>
      </c>
      <c r="D445" s="136" t="s">
        <v>164</v>
      </c>
      <c r="E445" s="137" t="s">
        <v>1005</v>
      </c>
      <c r="F445" s="138" t="s">
        <v>1006</v>
      </c>
      <c r="G445" s="139" t="s">
        <v>190</v>
      </c>
      <c r="H445" s="140">
        <v>15.5</v>
      </c>
      <c r="I445" s="141"/>
      <c r="J445" s="142">
        <f>ROUND(I445*H445,2)</f>
        <v>0</v>
      </c>
      <c r="K445" s="138" t="s">
        <v>168</v>
      </c>
      <c r="L445" s="31"/>
      <c r="M445" s="143" t="s">
        <v>1</v>
      </c>
      <c r="N445" s="144" t="s">
        <v>42</v>
      </c>
      <c r="P445" s="145">
        <f>O445*H445</f>
        <v>0</v>
      </c>
      <c r="Q445" s="145">
        <v>5E-05</v>
      </c>
      <c r="R445" s="145">
        <f>Q445*H445</f>
        <v>0.0007750000000000001</v>
      </c>
      <c r="S445" s="145">
        <v>0</v>
      </c>
      <c r="T445" s="146">
        <f>S445*H445</f>
        <v>0</v>
      </c>
      <c r="AR445" s="147" t="s">
        <v>238</v>
      </c>
      <c r="AT445" s="147" t="s">
        <v>164</v>
      </c>
      <c r="AU445" s="147" t="s">
        <v>85</v>
      </c>
      <c r="AY445" s="16" t="s">
        <v>161</v>
      </c>
      <c r="BE445" s="148">
        <f>IF(N445="základní",J445,0)</f>
        <v>0</v>
      </c>
      <c r="BF445" s="148">
        <f>IF(N445="snížená",J445,0)</f>
        <v>0</v>
      </c>
      <c r="BG445" s="148">
        <f>IF(N445="zákl. přenesená",J445,0)</f>
        <v>0</v>
      </c>
      <c r="BH445" s="148">
        <f>IF(N445="sníž. přenesená",J445,0)</f>
        <v>0</v>
      </c>
      <c r="BI445" s="148">
        <f>IF(N445="nulová",J445,0)</f>
        <v>0</v>
      </c>
      <c r="BJ445" s="16" t="s">
        <v>81</v>
      </c>
      <c r="BK445" s="148">
        <f>ROUND(I445*H445,2)</f>
        <v>0</v>
      </c>
      <c r="BL445" s="16" t="s">
        <v>238</v>
      </c>
      <c r="BM445" s="147" t="s">
        <v>1007</v>
      </c>
    </row>
    <row r="446" spans="2:65" s="1" customFormat="1" ht="24.2" customHeight="1">
      <c r="B446" s="135"/>
      <c r="C446" s="136" t="s">
        <v>1008</v>
      </c>
      <c r="D446" s="136" t="s">
        <v>164</v>
      </c>
      <c r="E446" s="137" t="s">
        <v>1009</v>
      </c>
      <c r="F446" s="138" t="s">
        <v>1010</v>
      </c>
      <c r="G446" s="139" t="s">
        <v>167</v>
      </c>
      <c r="H446" s="140">
        <v>0.769</v>
      </c>
      <c r="I446" s="141"/>
      <c r="J446" s="142">
        <f>ROUND(I446*H446,2)</f>
        <v>0</v>
      </c>
      <c r="K446" s="138" t="s">
        <v>168</v>
      </c>
      <c r="L446" s="31"/>
      <c r="M446" s="143" t="s">
        <v>1</v>
      </c>
      <c r="N446" s="144" t="s">
        <v>42</v>
      </c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47" t="s">
        <v>238</v>
      </c>
      <c r="AT446" s="147" t="s">
        <v>164</v>
      </c>
      <c r="AU446" s="147" t="s">
        <v>85</v>
      </c>
      <c r="AY446" s="16" t="s">
        <v>161</v>
      </c>
      <c r="BE446" s="148">
        <f>IF(N446="základní",J446,0)</f>
        <v>0</v>
      </c>
      <c r="BF446" s="148">
        <f>IF(N446="snížená",J446,0)</f>
        <v>0</v>
      </c>
      <c r="BG446" s="148">
        <f>IF(N446="zákl. přenesená",J446,0)</f>
        <v>0</v>
      </c>
      <c r="BH446" s="148">
        <f>IF(N446="sníž. přenesená",J446,0)</f>
        <v>0</v>
      </c>
      <c r="BI446" s="148">
        <f>IF(N446="nulová",J446,0)</f>
        <v>0</v>
      </c>
      <c r="BJ446" s="16" t="s">
        <v>81</v>
      </c>
      <c r="BK446" s="148">
        <f>ROUND(I446*H446,2)</f>
        <v>0</v>
      </c>
      <c r="BL446" s="16" t="s">
        <v>238</v>
      </c>
      <c r="BM446" s="147" t="s">
        <v>1011</v>
      </c>
    </row>
    <row r="447" spans="2:65" s="1" customFormat="1" ht="33" customHeight="1">
      <c r="B447" s="135"/>
      <c r="C447" s="136" t="s">
        <v>1012</v>
      </c>
      <c r="D447" s="136" t="s">
        <v>164</v>
      </c>
      <c r="E447" s="137" t="s">
        <v>1013</v>
      </c>
      <c r="F447" s="138" t="s">
        <v>1014</v>
      </c>
      <c r="G447" s="139" t="s">
        <v>167</v>
      </c>
      <c r="H447" s="140">
        <v>0.769</v>
      </c>
      <c r="I447" s="141"/>
      <c r="J447" s="142">
        <f>ROUND(I447*H447,2)</f>
        <v>0</v>
      </c>
      <c r="K447" s="138" t="s">
        <v>168</v>
      </c>
      <c r="L447" s="31"/>
      <c r="M447" s="143" t="s">
        <v>1</v>
      </c>
      <c r="N447" s="144" t="s">
        <v>42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238</v>
      </c>
      <c r="AT447" s="147" t="s">
        <v>164</v>
      </c>
      <c r="AU447" s="147" t="s">
        <v>85</v>
      </c>
      <c r="AY447" s="16" t="s">
        <v>161</v>
      </c>
      <c r="BE447" s="148">
        <f>IF(N447="základní",J447,0)</f>
        <v>0</v>
      </c>
      <c r="BF447" s="148">
        <f>IF(N447="snížená",J447,0)</f>
        <v>0</v>
      </c>
      <c r="BG447" s="148">
        <f>IF(N447="zákl. přenesená",J447,0)</f>
        <v>0</v>
      </c>
      <c r="BH447" s="148">
        <f>IF(N447="sníž. přenesená",J447,0)</f>
        <v>0</v>
      </c>
      <c r="BI447" s="148">
        <f>IF(N447="nulová",J447,0)</f>
        <v>0</v>
      </c>
      <c r="BJ447" s="16" t="s">
        <v>81</v>
      </c>
      <c r="BK447" s="148">
        <f>ROUND(I447*H447,2)</f>
        <v>0</v>
      </c>
      <c r="BL447" s="16" t="s">
        <v>238</v>
      </c>
      <c r="BM447" s="147" t="s">
        <v>1015</v>
      </c>
    </row>
    <row r="448" spans="2:63" s="11" customFormat="1" ht="22.9" customHeight="1">
      <c r="B448" s="123"/>
      <c r="D448" s="124" t="s">
        <v>76</v>
      </c>
      <c r="E448" s="133" t="s">
        <v>1016</v>
      </c>
      <c r="F448" s="133" t="s">
        <v>1017</v>
      </c>
      <c r="I448" s="126"/>
      <c r="J448" s="134">
        <f>BK448</f>
        <v>0</v>
      </c>
      <c r="L448" s="123"/>
      <c r="M448" s="128"/>
      <c r="P448" s="129">
        <f>SUM(P449:P469)</f>
        <v>0</v>
      </c>
      <c r="R448" s="129">
        <f>SUM(R449:R469)</f>
        <v>0.9709</v>
      </c>
      <c r="T448" s="130">
        <f>SUM(T449:T469)</f>
        <v>2.0944</v>
      </c>
      <c r="AR448" s="124" t="s">
        <v>85</v>
      </c>
      <c r="AT448" s="131" t="s">
        <v>76</v>
      </c>
      <c r="AU448" s="131" t="s">
        <v>81</v>
      </c>
      <c r="AY448" s="124" t="s">
        <v>161</v>
      </c>
      <c r="BK448" s="132">
        <f>SUM(BK449:BK469)</f>
        <v>0</v>
      </c>
    </row>
    <row r="449" spans="2:65" s="1" customFormat="1" ht="16.5" customHeight="1">
      <c r="B449" s="135"/>
      <c r="C449" s="136" t="s">
        <v>1018</v>
      </c>
      <c r="D449" s="136" t="s">
        <v>164</v>
      </c>
      <c r="E449" s="137" t="s">
        <v>1019</v>
      </c>
      <c r="F449" s="138" t="s">
        <v>1020</v>
      </c>
      <c r="G449" s="139" t="s">
        <v>190</v>
      </c>
      <c r="H449" s="140">
        <v>38.5</v>
      </c>
      <c r="I449" s="141"/>
      <c r="J449" s="142">
        <f>ROUND(I449*H449,2)</f>
        <v>0</v>
      </c>
      <c r="K449" s="138" t="s">
        <v>168</v>
      </c>
      <c r="L449" s="31"/>
      <c r="M449" s="143" t="s">
        <v>1</v>
      </c>
      <c r="N449" s="144" t="s">
        <v>42</v>
      </c>
      <c r="P449" s="145">
        <f>O449*H449</f>
        <v>0</v>
      </c>
      <c r="Q449" s="145">
        <v>0</v>
      </c>
      <c r="R449" s="145">
        <f>Q449*H449</f>
        <v>0</v>
      </c>
      <c r="S449" s="145">
        <v>0</v>
      </c>
      <c r="T449" s="146">
        <f>S449*H449</f>
        <v>0</v>
      </c>
      <c r="AR449" s="147" t="s">
        <v>238</v>
      </c>
      <c r="AT449" s="147" t="s">
        <v>164</v>
      </c>
      <c r="AU449" s="147" t="s">
        <v>85</v>
      </c>
      <c r="AY449" s="16" t="s">
        <v>161</v>
      </c>
      <c r="BE449" s="148">
        <f>IF(N449="základní",J449,0)</f>
        <v>0</v>
      </c>
      <c r="BF449" s="148">
        <f>IF(N449="snížená",J449,0)</f>
        <v>0</v>
      </c>
      <c r="BG449" s="148">
        <f>IF(N449="zákl. přenesená",J449,0)</f>
        <v>0</v>
      </c>
      <c r="BH449" s="148">
        <f>IF(N449="sníž. přenesená",J449,0)</f>
        <v>0</v>
      </c>
      <c r="BI449" s="148">
        <f>IF(N449="nulová",J449,0)</f>
        <v>0</v>
      </c>
      <c r="BJ449" s="16" t="s">
        <v>81</v>
      </c>
      <c r="BK449" s="148">
        <f>ROUND(I449*H449,2)</f>
        <v>0</v>
      </c>
      <c r="BL449" s="16" t="s">
        <v>238</v>
      </c>
      <c r="BM449" s="147" t="s">
        <v>1021</v>
      </c>
    </row>
    <row r="450" spans="2:65" s="1" customFormat="1" ht="16.5" customHeight="1">
      <c r="B450" s="135"/>
      <c r="C450" s="136" t="s">
        <v>1022</v>
      </c>
      <c r="D450" s="136" t="s">
        <v>164</v>
      </c>
      <c r="E450" s="137" t="s">
        <v>1023</v>
      </c>
      <c r="F450" s="138" t="s">
        <v>1024</v>
      </c>
      <c r="G450" s="139" t="s">
        <v>190</v>
      </c>
      <c r="H450" s="140">
        <v>38.5</v>
      </c>
      <c r="I450" s="141"/>
      <c r="J450" s="142">
        <f>ROUND(I450*H450,2)</f>
        <v>0</v>
      </c>
      <c r="K450" s="138" t="s">
        <v>168</v>
      </c>
      <c r="L450" s="31"/>
      <c r="M450" s="143" t="s">
        <v>1</v>
      </c>
      <c r="N450" s="144" t="s">
        <v>42</v>
      </c>
      <c r="P450" s="145">
        <f>O450*H450</f>
        <v>0</v>
      </c>
      <c r="Q450" s="145">
        <v>0.0003</v>
      </c>
      <c r="R450" s="145">
        <f>Q450*H450</f>
        <v>0.01155</v>
      </c>
      <c r="S450" s="145">
        <v>0</v>
      </c>
      <c r="T450" s="146">
        <f>S450*H450</f>
        <v>0</v>
      </c>
      <c r="AR450" s="147" t="s">
        <v>238</v>
      </c>
      <c r="AT450" s="147" t="s">
        <v>164</v>
      </c>
      <c r="AU450" s="147" t="s">
        <v>85</v>
      </c>
      <c r="AY450" s="16" t="s">
        <v>161</v>
      </c>
      <c r="BE450" s="148">
        <f>IF(N450="základní",J450,0)</f>
        <v>0</v>
      </c>
      <c r="BF450" s="148">
        <f>IF(N450="snížená",J450,0)</f>
        <v>0</v>
      </c>
      <c r="BG450" s="148">
        <f>IF(N450="zákl. přenesená",J450,0)</f>
        <v>0</v>
      </c>
      <c r="BH450" s="148">
        <f>IF(N450="sníž. přenesená",J450,0)</f>
        <v>0</v>
      </c>
      <c r="BI450" s="148">
        <f>IF(N450="nulová",J450,0)</f>
        <v>0</v>
      </c>
      <c r="BJ450" s="16" t="s">
        <v>81</v>
      </c>
      <c r="BK450" s="148">
        <f>ROUND(I450*H450,2)</f>
        <v>0</v>
      </c>
      <c r="BL450" s="16" t="s">
        <v>238</v>
      </c>
      <c r="BM450" s="147" t="s">
        <v>1025</v>
      </c>
    </row>
    <row r="451" spans="2:65" s="1" customFormat="1" ht="24.2" customHeight="1">
      <c r="B451" s="135"/>
      <c r="C451" s="136" t="s">
        <v>1026</v>
      </c>
      <c r="D451" s="136" t="s">
        <v>164</v>
      </c>
      <c r="E451" s="137" t="s">
        <v>1027</v>
      </c>
      <c r="F451" s="138" t="s">
        <v>1028</v>
      </c>
      <c r="G451" s="139" t="s">
        <v>190</v>
      </c>
      <c r="H451" s="140">
        <v>43</v>
      </c>
      <c r="I451" s="141"/>
      <c r="J451" s="142">
        <f>ROUND(I451*H451,2)</f>
        <v>0</v>
      </c>
      <c r="K451" s="138" t="s">
        <v>168</v>
      </c>
      <c r="L451" s="31"/>
      <c r="M451" s="143" t="s">
        <v>1</v>
      </c>
      <c r="N451" s="144" t="s">
        <v>42</v>
      </c>
      <c r="P451" s="145">
        <f>O451*H451</f>
        <v>0</v>
      </c>
      <c r="Q451" s="145">
        <v>0.0015</v>
      </c>
      <c r="R451" s="145">
        <f>Q451*H451</f>
        <v>0.0645</v>
      </c>
      <c r="S451" s="145">
        <v>0</v>
      </c>
      <c r="T451" s="146">
        <f>S451*H451</f>
        <v>0</v>
      </c>
      <c r="AR451" s="147" t="s">
        <v>238</v>
      </c>
      <c r="AT451" s="147" t="s">
        <v>164</v>
      </c>
      <c r="AU451" s="147" t="s">
        <v>85</v>
      </c>
      <c r="AY451" s="16" t="s">
        <v>161</v>
      </c>
      <c r="BE451" s="148">
        <f>IF(N451="základní",J451,0)</f>
        <v>0</v>
      </c>
      <c r="BF451" s="148">
        <f>IF(N451="snížená",J451,0)</f>
        <v>0</v>
      </c>
      <c r="BG451" s="148">
        <f>IF(N451="zákl. přenesená",J451,0)</f>
        <v>0</v>
      </c>
      <c r="BH451" s="148">
        <f>IF(N451="sníž. přenesená",J451,0)</f>
        <v>0</v>
      </c>
      <c r="BI451" s="148">
        <f>IF(N451="nulová",J451,0)</f>
        <v>0</v>
      </c>
      <c r="BJ451" s="16" t="s">
        <v>81</v>
      </c>
      <c r="BK451" s="148">
        <f>ROUND(I451*H451,2)</f>
        <v>0</v>
      </c>
      <c r="BL451" s="16" t="s">
        <v>238</v>
      </c>
      <c r="BM451" s="147" t="s">
        <v>1029</v>
      </c>
    </row>
    <row r="452" spans="2:51" s="14" customFormat="1" ht="12">
      <c r="B452" s="177"/>
      <c r="D452" s="150" t="s">
        <v>171</v>
      </c>
      <c r="E452" s="178" t="s">
        <v>1</v>
      </c>
      <c r="F452" s="179" t="s">
        <v>1030</v>
      </c>
      <c r="H452" s="178" t="s">
        <v>1</v>
      </c>
      <c r="I452" s="180"/>
      <c r="L452" s="177"/>
      <c r="M452" s="181"/>
      <c r="T452" s="182"/>
      <c r="AT452" s="178" t="s">
        <v>171</v>
      </c>
      <c r="AU452" s="178" t="s">
        <v>85</v>
      </c>
      <c r="AV452" s="14" t="s">
        <v>81</v>
      </c>
      <c r="AW452" s="14" t="s">
        <v>32</v>
      </c>
      <c r="AX452" s="14" t="s">
        <v>77</v>
      </c>
      <c r="AY452" s="178" t="s">
        <v>161</v>
      </c>
    </row>
    <row r="453" spans="2:51" s="12" customFormat="1" ht="12">
      <c r="B453" s="149"/>
      <c r="D453" s="150" t="s">
        <v>171</v>
      </c>
      <c r="E453" s="151" t="s">
        <v>1</v>
      </c>
      <c r="F453" s="152" t="s">
        <v>237</v>
      </c>
      <c r="H453" s="153">
        <v>43</v>
      </c>
      <c r="I453" s="154"/>
      <c r="L453" s="149"/>
      <c r="M453" s="155"/>
      <c r="T453" s="156"/>
      <c r="AT453" s="151" t="s">
        <v>171</v>
      </c>
      <c r="AU453" s="151" t="s">
        <v>85</v>
      </c>
      <c r="AV453" s="12" t="s">
        <v>85</v>
      </c>
      <c r="AW453" s="12" t="s">
        <v>32</v>
      </c>
      <c r="AX453" s="12" t="s">
        <v>77</v>
      </c>
      <c r="AY453" s="151" t="s">
        <v>161</v>
      </c>
    </row>
    <row r="454" spans="2:51" s="13" customFormat="1" ht="12">
      <c r="B454" s="157"/>
      <c r="D454" s="150" t="s">
        <v>171</v>
      </c>
      <c r="E454" s="158" t="s">
        <v>1</v>
      </c>
      <c r="F454" s="159" t="s">
        <v>174</v>
      </c>
      <c r="H454" s="160">
        <v>43</v>
      </c>
      <c r="I454" s="161"/>
      <c r="L454" s="157"/>
      <c r="M454" s="162"/>
      <c r="T454" s="163"/>
      <c r="AT454" s="158" t="s">
        <v>171</v>
      </c>
      <c r="AU454" s="158" t="s">
        <v>85</v>
      </c>
      <c r="AV454" s="13" t="s">
        <v>169</v>
      </c>
      <c r="AW454" s="13" t="s">
        <v>32</v>
      </c>
      <c r="AX454" s="13" t="s">
        <v>81</v>
      </c>
      <c r="AY454" s="158" t="s">
        <v>161</v>
      </c>
    </row>
    <row r="455" spans="2:65" s="1" customFormat="1" ht="24.2" customHeight="1">
      <c r="B455" s="135"/>
      <c r="C455" s="136" t="s">
        <v>1031</v>
      </c>
      <c r="D455" s="136" t="s">
        <v>164</v>
      </c>
      <c r="E455" s="137" t="s">
        <v>1032</v>
      </c>
      <c r="F455" s="138" t="s">
        <v>1033</v>
      </c>
      <c r="G455" s="139" t="s">
        <v>316</v>
      </c>
      <c r="H455" s="140">
        <v>21</v>
      </c>
      <c r="I455" s="141"/>
      <c r="J455" s="142">
        <f>ROUND(I455*H455,2)</f>
        <v>0</v>
      </c>
      <c r="K455" s="138" t="s">
        <v>168</v>
      </c>
      <c r="L455" s="31"/>
      <c r="M455" s="143" t="s">
        <v>1</v>
      </c>
      <c r="N455" s="144" t="s">
        <v>42</v>
      </c>
      <c r="P455" s="145">
        <f>O455*H455</f>
        <v>0</v>
      </c>
      <c r="Q455" s="145">
        <v>0.00032</v>
      </c>
      <c r="R455" s="145">
        <f>Q455*H455</f>
        <v>0.00672</v>
      </c>
      <c r="S455" s="145">
        <v>0</v>
      </c>
      <c r="T455" s="146">
        <f>S455*H455</f>
        <v>0</v>
      </c>
      <c r="AR455" s="147" t="s">
        <v>238</v>
      </c>
      <c r="AT455" s="147" t="s">
        <v>164</v>
      </c>
      <c r="AU455" s="147" t="s">
        <v>85</v>
      </c>
      <c r="AY455" s="16" t="s">
        <v>161</v>
      </c>
      <c r="BE455" s="148">
        <f>IF(N455="základní",J455,0)</f>
        <v>0</v>
      </c>
      <c r="BF455" s="148">
        <f>IF(N455="snížená",J455,0)</f>
        <v>0</v>
      </c>
      <c r="BG455" s="148">
        <f>IF(N455="zákl. přenesená",J455,0)</f>
        <v>0</v>
      </c>
      <c r="BH455" s="148">
        <f>IF(N455="sníž. přenesená",J455,0)</f>
        <v>0</v>
      </c>
      <c r="BI455" s="148">
        <f>IF(N455="nulová",J455,0)</f>
        <v>0</v>
      </c>
      <c r="BJ455" s="16" t="s">
        <v>81</v>
      </c>
      <c r="BK455" s="148">
        <f>ROUND(I455*H455,2)</f>
        <v>0</v>
      </c>
      <c r="BL455" s="16" t="s">
        <v>238</v>
      </c>
      <c r="BM455" s="147" t="s">
        <v>1034</v>
      </c>
    </row>
    <row r="456" spans="2:65" s="1" customFormat="1" ht="16.5" customHeight="1">
      <c r="B456" s="135"/>
      <c r="C456" s="136" t="s">
        <v>1035</v>
      </c>
      <c r="D456" s="136" t="s">
        <v>164</v>
      </c>
      <c r="E456" s="137" t="s">
        <v>1036</v>
      </c>
      <c r="F456" s="138" t="s">
        <v>1037</v>
      </c>
      <c r="G456" s="139" t="s">
        <v>190</v>
      </c>
      <c r="H456" s="140">
        <v>38.5</v>
      </c>
      <c r="I456" s="141"/>
      <c r="J456" s="142">
        <f>ROUND(I456*H456,2)</f>
        <v>0</v>
      </c>
      <c r="K456" s="138" t="s">
        <v>168</v>
      </c>
      <c r="L456" s="31"/>
      <c r="M456" s="143" t="s">
        <v>1</v>
      </c>
      <c r="N456" s="144" t="s">
        <v>42</v>
      </c>
      <c r="P456" s="145">
        <f>O456*H456</f>
        <v>0</v>
      </c>
      <c r="Q456" s="145">
        <v>0.0045</v>
      </c>
      <c r="R456" s="145">
        <f>Q456*H456</f>
        <v>0.17325</v>
      </c>
      <c r="S456" s="145">
        <v>0</v>
      </c>
      <c r="T456" s="146">
        <f>S456*H456</f>
        <v>0</v>
      </c>
      <c r="AR456" s="147" t="s">
        <v>238</v>
      </c>
      <c r="AT456" s="147" t="s">
        <v>164</v>
      </c>
      <c r="AU456" s="147" t="s">
        <v>85</v>
      </c>
      <c r="AY456" s="16" t="s">
        <v>161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6" t="s">
        <v>81</v>
      </c>
      <c r="BK456" s="148">
        <f>ROUND(I456*H456,2)</f>
        <v>0</v>
      </c>
      <c r="BL456" s="16" t="s">
        <v>238</v>
      </c>
      <c r="BM456" s="147" t="s">
        <v>1038</v>
      </c>
    </row>
    <row r="457" spans="2:65" s="1" customFormat="1" ht="24.2" customHeight="1">
      <c r="B457" s="135"/>
      <c r="C457" s="136" t="s">
        <v>1039</v>
      </c>
      <c r="D457" s="136" t="s">
        <v>164</v>
      </c>
      <c r="E457" s="137" t="s">
        <v>1040</v>
      </c>
      <c r="F457" s="138" t="s">
        <v>1041</v>
      </c>
      <c r="G457" s="139" t="s">
        <v>190</v>
      </c>
      <c r="H457" s="140">
        <v>38.5</v>
      </c>
      <c r="I457" s="141"/>
      <c r="J457" s="142">
        <f>ROUND(I457*H457,2)</f>
        <v>0</v>
      </c>
      <c r="K457" s="138" t="s">
        <v>168</v>
      </c>
      <c r="L457" s="31"/>
      <c r="M457" s="143" t="s">
        <v>1</v>
      </c>
      <c r="N457" s="144" t="s">
        <v>42</v>
      </c>
      <c r="P457" s="145">
        <f>O457*H457</f>
        <v>0</v>
      </c>
      <c r="Q457" s="145">
        <v>0.0014499999999999997</v>
      </c>
      <c r="R457" s="145">
        <f>Q457*H457</f>
        <v>0.055824999999999986</v>
      </c>
      <c r="S457" s="145">
        <v>0</v>
      </c>
      <c r="T457" s="146">
        <f>S457*H457</f>
        <v>0</v>
      </c>
      <c r="AR457" s="147" t="s">
        <v>238</v>
      </c>
      <c r="AT457" s="147" t="s">
        <v>164</v>
      </c>
      <c r="AU457" s="147" t="s">
        <v>85</v>
      </c>
      <c r="AY457" s="16" t="s">
        <v>161</v>
      </c>
      <c r="BE457" s="148">
        <f>IF(N457="základní",J457,0)</f>
        <v>0</v>
      </c>
      <c r="BF457" s="148">
        <f>IF(N457="snížená",J457,0)</f>
        <v>0</v>
      </c>
      <c r="BG457" s="148">
        <f>IF(N457="zákl. přenesená",J457,0)</f>
        <v>0</v>
      </c>
      <c r="BH457" s="148">
        <f>IF(N457="sníž. přenesená",J457,0)</f>
        <v>0</v>
      </c>
      <c r="BI457" s="148">
        <f>IF(N457="nulová",J457,0)</f>
        <v>0</v>
      </c>
      <c r="BJ457" s="16" t="s">
        <v>81</v>
      </c>
      <c r="BK457" s="148">
        <f>ROUND(I457*H457,2)</f>
        <v>0</v>
      </c>
      <c r="BL457" s="16" t="s">
        <v>238</v>
      </c>
      <c r="BM457" s="147" t="s">
        <v>1042</v>
      </c>
    </row>
    <row r="458" spans="2:65" s="1" customFormat="1" ht="33" customHeight="1">
      <c r="B458" s="135"/>
      <c r="C458" s="136" t="s">
        <v>1043</v>
      </c>
      <c r="D458" s="136" t="s">
        <v>164</v>
      </c>
      <c r="E458" s="137" t="s">
        <v>1044</v>
      </c>
      <c r="F458" s="138" t="s">
        <v>1045</v>
      </c>
      <c r="G458" s="139" t="s">
        <v>190</v>
      </c>
      <c r="H458" s="140">
        <v>38.5</v>
      </c>
      <c r="I458" s="141"/>
      <c r="J458" s="142">
        <f>ROUND(I458*H458,2)</f>
        <v>0</v>
      </c>
      <c r="K458" s="138" t="s">
        <v>168</v>
      </c>
      <c r="L458" s="31"/>
      <c r="M458" s="143" t="s">
        <v>1</v>
      </c>
      <c r="N458" s="144" t="s">
        <v>42</v>
      </c>
      <c r="P458" s="145">
        <f>O458*H458</f>
        <v>0</v>
      </c>
      <c r="Q458" s="145">
        <v>0.00558</v>
      </c>
      <c r="R458" s="145">
        <f>Q458*H458</f>
        <v>0.21483</v>
      </c>
      <c r="S458" s="145">
        <v>0</v>
      </c>
      <c r="T458" s="146">
        <f>S458*H458</f>
        <v>0</v>
      </c>
      <c r="AR458" s="147" t="s">
        <v>238</v>
      </c>
      <c r="AT458" s="147" t="s">
        <v>164</v>
      </c>
      <c r="AU458" s="147" t="s">
        <v>85</v>
      </c>
      <c r="AY458" s="16" t="s">
        <v>161</v>
      </c>
      <c r="BE458" s="148">
        <f>IF(N458="základní",J458,0)</f>
        <v>0</v>
      </c>
      <c r="BF458" s="148">
        <f>IF(N458="snížená",J458,0)</f>
        <v>0</v>
      </c>
      <c r="BG458" s="148">
        <f>IF(N458="zákl. přenesená",J458,0)</f>
        <v>0</v>
      </c>
      <c r="BH458" s="148">
        <f>IF(N458="sníž. přenesená",J458,0)</f>
        <v>0</v>
      </c>
      <c r="BI458" s="148">
        <f>IF(N458="nulová",J458,0)</f>
        <v>0</v>
      </c>
      <c r="BJ458" s="16" t="s">
        <v>81</v>
      </c>
      <c r="BK458" s="148">
        <f>ROUND(I458*H458,2)</f>
        <v>0</v>
      </c>
      <c r="BL458" s="16" t="s">
        <v>238</v>
      </c>
      <c r="BM458" s="147" t="s">
        <v>1046</v>
      </c>
    </row>
    <row r="459" spans="2:65" s="1" customFormat="1" ht="24.2" customHeight="1">
      <c r="B459" s="135"/>
      <c r="C459" s="164" t="s">
        <v>1047</v>
      </c>
      <c r="D459" s="164" t="s">
        <v>175</v>
      </c>
      <c r="E459" s="165" t="s">
        <v>1048</v>
      </c>
      <c r="F459" s="166" t="s">
        <v>1049</v>
      </c>
      <c r="G459" s="167" t="s">
        <v>190</v>
      </c>
      <c r="H459" s="168">
        <v>42.35</v>
      </c>
      <c r="I459" s="169"/>
      <c r="J459" s="170">
        <f>ROUND(I459*H459,2)</f>
        <v>0</v>
      </c>
      <c r="K459" s="166" t="s">
        <v>168</v>
      </c>
      <c r="L459" s="171"/>
      <c r="M459" s="172" t="s">
        <v>1</v>
      </c>
      <c r="N459" s="173" t="s">
        <v>42</v>
      </c>
      <c r="P459" s="145">
        <f>O459*H459</f>
        <v>0</v>
      </c>
      <c r="Q459" s="145">
        <v>0.00992</v>
      </c>
      <c r="R459" s="145">
        <f>Q459*H459</f>
        <v>0.42011200000000004</v>
      </c>
      <c r="S459" s="145">
        <v>0</v>
      </c>
      <c r="T459" s="146">
        <f>S459*H459</f>
        <v>0</v>
      </c>
      <c r="AR459" s="147" t="s">
        <v>327</v>
      </c>
      <c r="AT459" s="147" t="s">
        <v>175</v>
      </c>
      <c r="AU459" s="147" t="s">
        <v>85</v>
      </c>
      <c r="AY459" s="16" t="s">
        <v>161</v>
      </c>
      <c r="BE459" s="148">
        <f>IF(N459="základní",J459,0)</f>
        <v>0</v>
      </c>
      <c r="BF459" s="148">
        <f>IF(N459="snížená",J459,0)</f>
        <v>0</v>
      </c>
      <c r="BG459" s="148">
        <f>IF(N459="zákl. přenesená",J459,0)</f>
        <v>0</v>
      </c>
      <c r="BH459" s="148">
        <f>IF(N459="sníž. přenesená",J459,0)</f>
        <v>0</v>
      </c>
      <c r="BI459" s="148">
        <f>IF(N459="nulová",J459,0)</f>
        <v>0</v>
      </c>
      <c r="BJ459" s="16" t="s">
        <v>81</v>
      </c>
      <c r="BK459" s="148">
        <f>ROUND(I459*H459,2)</f>
        <v>0</v>
      </c>
      <c r="BL459" s="16" t="s">
        <v>238</v>
      </c>
      <c r="BM459" s="147" t="s">
        <v>1050</v>
      </c>
    </row>
    <row r="460" spans="2:51" s="12" customFormat="1" ht="12">
      <c r="B460" s="149"/>
      <c r="D460" s="150" t="s">
        <v>171</v>
      </c>
      <c r="F460" s="152" t="s">
        <v>1051</v>
      </c>
      <c r="H460" s="153">
        <v>42.35</v>
      </c>
      <c r="I460" s="154"/>
      <c r="L460" s="149"/>
      <c r="M460" s="155"/>
      <c r="T460" s="156"/>
      <c r="AT460" s="151" t="s">
        <v>171</v>
      </c>
      <c r="AU460" s="151" t="s">
        <v>85</v>
      </c>
      <c r="AV460" s="12" t="s">
        <v>85</v>
      </c>
      <c r="AW460" s="12" t="s">
        <v>3</v>
      </c>
      <c r="AX460" s="12" t="s">
        <v>81</v>
      </c>
      <c r="AY460" s="151" t="s">
        <v>161</v>
      </c>
    </row>
    <row r="461" spans="2:65" s="1" customFormat="1" ht="24.2" customHeight="1">
      <c r="B461" s="135"/>
      <c r="C461" s="136" t="s">
        <v>1052</v>
      </c>
      <c r="D461" s="136" t="s">
        <v>164</v>
      </c>
      <c r="E461" s="137" t="s">
        <v>1053</v>
      </c>
      <c r="F461" s="138" t="s">
        <v>1054</v>
      </c>
      <c r="G461" s="139" t="s">
        <v>190</v>
      </c>
      <c r="H461" s="140">
        <v>77</v>
      </c>
      <c r="I461" s="141"/>
      <c r="J461" s="142">
        <f>ROUND(I461*H461,2)</f>
        <v>0</v>
      </c>
      <c r="K461" s="138" t="s">
        <v>168</v>
      </c>
      <c r="L461" s="31"/>
      <c r="M461" s="143" t="s">
        <v>1</v>
      </c>
      <c r="N461" s="144" t="s">
        <v>42</v>
      </c>
      <c r="P461" s="145">
        <f>O461*H461</f>
        <v>0</v>
      </c>
      <c r="Q461" s="145">
        <v>0</v>
      </c>
      <c r="R461" s="145">
        <f>Q461*H461</f>
        <v>0</v>
      </c>
      <c r="S461" s="145">
        <v>0.027199999999999995</v>
      </c>
      <c r="T461" s="146">
        <f>S461*H461</f>
        <v>2.0944</v>
      </c>
      <c r="AR461" s="147" t="s">
        <v>238</v>
      </c>
      <c r="AT461" s="147" t="s">
        <v>164</v>
      </c>
      <c r="AU461" s="147" t="s">
        <v>85</v>
      </c>
      <c r="AY461" s="16" t="s">
        <v>161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6" t="s">
        <v>81</v>
      </c>
      <c r="BK461" s="148">
        <f>ROUND(I461*H461,2)</f>
        <v>0</v>
      </c>
      <c r="BL461" s="16" t="s">
        <v>238</v>
      </c>
      <c r="BM461" s="147" t="s">
        <v>1055</v>
      </c>
    </row>
    <row r="462" spans="2:65" s="1" customFormat="1" ht="24.2" customHeight="1">
      <c r="B462" s="135"/>
      <c r="C462" s="136" t="s">
        <v>1056</v>
      </c>
      <c r="D462" s="136" t="s">
        <v>164</v>
      </c>
      <c r="E462" s="137" t="s">
        <v>1057</v>
      </c>
      <c r="F462" s="138" t="s">
        <v>1058</v>
      </c>
      <c r="G462" s="139" t="s">
        <v>316</v>
      </c>
      <c r="H462" s="140">
        <v>43</v>
      </c>
      <c r="I462" s="141"/>
      <c r="J462" s="142">
        <f>ROUND(I462*H462,2)</f>
        <v>0</v>
      </c>
      <c r="K462" s="138" t="s">
        <v>168</v>
      </c>
      <c r="L462" s="31"/>
      <c r="M462" s="143" t="s">
        <v>1</v>
      </c>
      <c r="N462" s="144" t="s">
        <v>42</v>
      </c>
      <c r="P462" s="145">
        <f>O462*H462</f>
        <v>0</v>
      </c>
      <c r="Q462" s="145">
        <v>0.00018</v>
      </c>
      <c r="R462" s="145">
        <f>Q462*H462</f>
        <v>0.00774</v>
      </c>
      <c r="S462" s="145">
        <v>0</v>
      </c>
      <c r="T462" s="146">
        <f>S462*H462</f>
        <v>0</v>
      </c>
      <c r="AR462" s="147" t="s">
        <v>238</v>
      </c>
      <c r="AT462" s="147" t="s">
        <v>164</v>
      </c>
      <c r="AU462" s="147" t="s">
        <v>85</v>
      </c>
      <c r="AY462" s="16" t="s">
        <v>161</v>
      </c>
      <c r="BE462" s="148">
        <f>IF(N462="základní",J462,0)</f>
        <v>0</v>
      </c>
      <c r="BF462" s="148">
        <f>IF(N462="snížená",J462,0)</f>
        <v>0</v>
      </c>
      <c r="BG462" s="148">
        <f>IF(N462="zákl. přenesená",J462,0)</f>
        <v>0</v>
      </c>
      <c r="BH462" s="148">
        <f>IF(N462="sníž. přenesená",J462,0)</f>
        <v>0</v>
      </c>
      <c r="BI462" s="148">
        <f>IF(N462="nulová",J462,0)</f>
        <v>0</v>
      </c>
      <c r="BJ462" s="16" t="s">
        <v>81</v>
      </c>
      <c r="BK462" s="148">
        <f>ROUND(I462*H462,2)</f>
        <v>0</v>
      </c>
      <c r="BL462" s="16" t="s">
        <v>238</v>
      </c>
      <c r="BM462" s="147" t="s">
        <v>1059</v>
      </c>
    </row>
    <row r="463" spans="2:65" s="1" customFormat="1" ht="16.5" customHeight="1">
      <c r="B463" s="135"/>
      <c r="C463" s="164" t="s">
        <v>1060</v>
      </c>
      <c r="D463" s="164" t="s">
        <v>175</v>
      </c>
      <c r="E463" s="165" t="s">
        <v>1061</v>
      </c>
      <c r="F463" s="166" t="s">
        <v>1062</v>
      </c>
      <c r="G463" s="167" t="s">
        <v>316</v>
      </c>
      <c r="H463" s="168">
        <v>45.15</v>
      </c>
      <c r="I463" s="169"/>
      <c r="J463" s="170">
        <f>ROUND(I463*H463,2)</f>
        <v>0</v>
      </c>
      <c r="K463" s="166" t="s">
        <v>168</v>
      </c>
      <c r="L463" s="171"/>
      <c r="M463" s="172" t="s">
        <v>1</v>
      </c>
      <c r="N463" s="173" t="s">
        <v>42</v>
      </c>
      <c r="P463" s="145">
        <f>O463*H463</f>
        <v>0</v>
      </c>
      <c r="Q463" s="145">
        <v>0.00032</v>
      </c>
      <c r="R463" s="145">
        <f>Q463*H463</f>
        <v>0.014448</v>
      </c>
      <c r="S463" s="145">
        <v>0</v>
      </c>
      <c r="T463" s="146">
        <f>S463*H463</f>
        <v>0</v>
      </c>
      <c r="AR463" s="147" t="s">
        <v>327</v>
      </c>
      <c r="AT463" s="147" t="s">
        <v>175</v>
      </c>
      <c r="AU463" s="147" t="s">
        <v>85</v>
      </c>
      <c r="AY463" s="16" t="s">
        <v>161</v>
      </c>
      <c r="BE463" s="148">
        <f>IF(N463="základní",J463,0)</f>
        <v>0</v>
      </c>
      <c r="BF463" s="148">
        <f>IF(N463="snížená",J463,0)</f>
        <v>0</v>
      </c>
      <c r="BG463" s="148">
        <f>IF(N463="zákl. přenesená",J463,0)</f>
        <v>0</v>
      </c>
      <c r="BH463" s="148">
        <f>IF(N463="sníž. přenesená",J463,0)</f>
        <v>0</v>
      </c>
      <c r="BI463" s="148">
        <f>IF(N463="nulová",J463,0)</f>
        <v>0</v>
      </c>
      <c r="BJ463" s="16" t="s">
        <v>81</v>
      </c>
      <c r="BK463" s="148">
        <f>ROUND(I463*H463,2)</f>
        <v>0</v>
      </c>
      <c r="BL463" s="16" t="s">
        <v>238</v>
      </c>
      <c r="BM463" s="147" t="s">
        <v>1063</v>
      </c>
    </row>
    <row r="464" spans="2:51" s="12" customFormat="1" ht="12">
      <c r="B464" s="149"/>
      <c r="D464" s="150" t="s">
        <v>171</v>
      </c>
      <c r="F464" s="152" t="s">
        <v>1064</v>
      </c>
      <c r="H464" s="153">
        <v>45.15</v>
      </c>
      <c r="I464" s="154"/>
      <c r="L464" s="149"/>
      <c r="M464" s="155"/>
      <c r="T464" s="156"/>
      <c r="AT464" s="151" t="s">
        <v>171</v>
      </c>
      <c r="AU464" s="151" t="s">
        <v>85</v>
      </c>
      <c r="AV464" s="12" t="s">
        <v>85</v>
      </c>
      <c r="AW464" s="12" t="s">
        <v>3</v>
      </c>
      <c r="AX464" s="12" t="s">
        <v>81</v>
      </c>
      <c r="AY464" s="151" t="s">
        <v>161</v>
      </c>
    </row>
    <row r="465" spans="2:65" s="1" customFormat="1" ht="16.5" customHeight="1">
      <c r="B465" s="135"/>
      <c r="C465" s="136" t="s">
        <v>1065</v>
      </c>
      <c r="D465" s="136" t="s">
        <v>164</v>
      </c>
      <c r="E465" s="137" t="s">
        <v>1066</v>
      </c>
      <c r="F465" s="138" t="s">
        <v>1067</v>
      </c>
      <c r="G465" s="139" t="s">
        <v>378</v>
      </c>
      <c r="H465" s="140">
        <v>12</v>
      </c>
      <c r="I465" s="141"/>
      <c r="J465" s="142">
        <f>ROUND(I465*H465,2)</f>
        <v>0</v>
      </c>
      <c r="K465" s="138" t="s">
        <v>168</v>
      </c>
      <c r="L465" s="31"/>
      <c r="M465" s="143" t="s">
        <v>1</v>
      </c>
      <c r="N465" s="144" t="s">
        <v>42</v>
      </c>
      <c r="P465" s="145">
        <f>O465*H465</f>
        <v>0</v>
      </c>
      <c r="Q465" s="145">
        <v>0</v>
      </c>
      <c r="R465" s="145">
        <f>Q465*H465</f>
        <v>0</v>
      </c>
      <c r="S465" s="145">
        <v>0</v>
      </c>
      <c r="T465" s="146">
        <f>S465*H465</f>
        <v>0</v>
      </c>
      <c r="AR465" s="147" t="s">
        <v>238</v>
      </c>
      <c r="AT465" s="147" t="s">
        <v>164</v>
      </c>
      <c r="AU465" s="147" t="s">
        <v>85</v>
      </c>
      <c r="AY465" s="16" t="s">
        <v>161</v>
      </c>
      <c r="BE465" s="148">
        <f>IF(N465="základní",J465,0)</f>
        <v>0</v>
      </c>
      <c r="BF465" s="148">
        <f>IF(N465="snížená",J465,0)</f>
        <v>0</v>
      </c>
      <c r="BG465" s="148">
        <f>IF(N465="zákl. přenesená",J465,0)</f>
        <v>0</v>
      </c>
      <c r="BH465" s="148">
        <f>IF(N465="sníž. přenesená",J465,0)</f>
        <v>0</v>
      </c>
      <c r="BI465" s="148">
        <f>IF(N465="nulová",J465,0)</f>
        <v>0</v>
      </c>
      <c r="BJ465" s="16" t="s">
        <v>81</v>
      </c>
      <c r="BK465" s="148">
        <f>ROUND(I465*H465,2)</f>
        <v>0</v>
      </c>
      <c r="BL465" s="16" t="s">
        <v>238</v>
      </c>
      <c r="BM465" s="147" t="s">
        <v>1068</v>
      </c>
    </row>
    <row r="466" spans="2:65" s="1" customFormat="1" ht="21.75" customHeight="1">
      <c r="B466" s="135"/>
      <c r="C466" s="136" t="s">
        <v>1069</v>
      </c>
      <c r="D466" s="136" t="s">
        <v>164</v>
      </c>
      <c r="E466" s="137" t="s">
        <v>1070</v>
      </c>
      <c r="F466" s="138" t="s">
        <v>1071</v>
      </c>
      <c r="G466" s="139" t="s">
        <v>378</v>
      </c>
      <c r="H466" s="140">
        <v>6</v>
      </c>
      <c r="I466" s="141"/>
      <c r="J466" s="142">
        <f>ROUND(I466*H466,2)</f>
        <v>0</v>
      </c>
      <c r="K466" s="138" t="s">
        <v>168</v>
      </c>
      <c r="L466" s="31"/>
      <c r="M466" s="143" t="s">
        <v>1</v>
      </c>
      <c r="N466" s="144" t="s">
        <v>42</v>
      </c>
      <c r="P466" s="145">
        <f>O466*H466</f>
        <v>0</v>
      </c>
      <c r="Q466" s="145">
        <v>0</v>
      </c>
      <c r="R466" s="145">
        <f>Q466*H466</f>
        <v>0</v>
      </c>
      <c r="S466" s="145">
        <v>0</v>
      </c>
      <c r="T466" s="146">
        <f>S466*H466</f>
        <v>0</v>
      </c>
      <c r="AR466" s="147" t="s">
        <v>238</v>
      </c>
      <c r="AT466" s="147" t="s">
        <v>164</v>
      </c>
      <c r="AU466" s="147" t="s">
        <v>85</v>
      </c>
      <c r="AY466" s="16" t="s">
        <v>161</v>
      </c>
      <c r="BE466" s="148">
        <f>IF(N466="základní",J466,0)</f>
        <v>0</v>
      </c>
      <c r="BF466" s="148">
        <f>IF(N466="snížená",J466,0)</f>
        <v>0</v>
      </c>
      <c r="BG466" s="148">
        <f>IF(N466="zákl. přenesená",J466,0)</f>
        <v>0</v>
      </c>
      <c r="BH466" s="148">
        <f>IF(N466="sníž. přenesená",J466,0)</f>
        <v>0</v>
      </c>
      <c r="BI466" s="148">
        <f>IF(N466="nulová",J466,0)</f>
        <v>0</v>
      </c>
      <c r="BJ466" s="16" t="s">
        <v>81</v>
      </c>
      <c r="BK466" s="148">
        <f>ROUND(I466*H466,2)</f>
        <v>0</v>
      </c>
      <c r="BL466" s="16" t="s">
        <v>238</v>
      </c>
      <c r="BM466" s="147" t="s">
        <v>1072</v>
      </c>
    </row>
    <row r="467" spans="2:65" s="1" customFormat="1" ht="24.2" customHeight="1">
      <c r="B467" s="135"/>
      <c r="C467" s="136" t="s">
        <v>1073</v>
      </c>
      <c r="D467" s="136" t="s">
        <v>164</v>
      </c>
      <c r="E467" s="137" t="s">
        <v>1074</v>
      </c>
      <c r="F467" s="138" t="s">
        <v>1075</v>
      </c>
      <c r="G467" s="139" t="s">
        <v>190</v>
      </c>
      <c r="H467" s="140">
        <v>38.5</v>
      </c>
      <c r="I467" s="141"/>
      <c r="J467" s="142">
        <f>ROUND(I467*H467,2)</f>
        <v>0</v>
      </c>
      <c r="K467" s="138" t="s">
        <v>168</v>
      </c>
      <c r="L467" s="31"/>
      <c r="M467" s="143" t="s">
        <v>1</v>
      </c>
      <c r="N467" s="144" t="s">
        <v>42</v>
      </c>
      <c r="P467" s="145">
        <f>O467*H467</f>
        <v>0</v>
      </c>
      <c r="Q467" s="145">
        <v>5E-05</v>
      </c>
      <c r="R467" s="145">
        <f>Q467*H467</f>
        <v>0.001925</v>
      </c>
      <c r="S467" s="145">
        <v>0</v>
      </c>
      <c r="T467" s="146">
        <f>S467*H467</f>
        <v>0</v>
      </c>
      <c r="AR467" s="147" t="s">
        <v>238</v>
      </c>
      <c r="AT467" s="147" t="s">
        <v>164</v>
      </c>
      <c r="AU467" s="147" t="s">
        <v>85</v>
      </c>
      <c r="AY467" s="16" t="s">
        <v>161</v>
      </c>
      <c r="BE467" s="148">
        <f>IF(N467="základní",J467,0)</f>
        <v>0</v>
      </c>
      <c r="BF467" s="148">
        <f>IF(N467="snížená",J467,0)</f>
        <v>0</v>
      </c>
      <c r="BG467" s="148">
        <f>IF(N467="zákl. přenesená",J467,0)</f>
        <v>0</v>
      </c>
      <c r="BH467" s="148">
        <f>IF(N467="sníž. přenesená",J467,0)</f>
        <v>0</v>
      </c>
      <c r="BI467" s="148">
        <f>IF(N467="nulová",J467,0)</f>
        <v>0</v>
      </c>
      <c r="BJ467" s="16" t="s">
        <v>81</v>
      </c>
      <c r="BK467" s="148">
        <f>ROUND(I467*H467,2)</f>
        <v>0</v>
      </c>
      <c r="BL467" s="16" t="s">
        <v>238</v>
      </c>
      <c r="BM467" s="147" t="s">
        <v>1076</v>
      </c>
    </row>
    <row r="468" spans="2:65" s="1" customFormat="1" ht="24.2" customHeight="1">
      <c r="B468" s="135"/>
      <c r="C468" s="136" t="s">
        <v>1077</v>
      </c>
      <c r="D468" s="136" t="s">
        <v>164</v>
      </c>
      <c r="E468" s="137" t="s">
        <v>1078</v>
      </c>
      <c r="F468" s="138" t="s">
        <v>1079</v>
      </c>
      <c r="G468" s="139" t="s">
        <v>167</v>
      </c>
      <c r="H468" s="140">
        <v>0.9709999999999999</v>
      </c>
      <c r="I468" s="141"/>
      <c r="J468" s="142">
        <f>ROUND(I468*H468,2)</f>
        <v>0</v>
      </c>
      <c r="K468" s="138" t="s">
        <v>168</v>
      </c>
      <c r="L468" s="31"/>
      <c r="M468" s="143" t="s">
        <v>1</v>
      </c>
      <c r="N468" s="144" t="s">
        <v>42</v>
      </c>
      <c r="P468" s="145">
        <f>O468*H468</f>
        <v>0</v>
      </c>
      <c r="Q468" s="145">
        <v>0</v>
      </c>
      <c r="R468" s="145">
        <f>Q468*H468</f>
        <v>0</v>
      </c>
      <c r="S468" s="145">
        <v>0</v>
      </c>
      <c r="T468" s="146">
        <f>S468*H468</f>
        <v>0</v>
      </c>
      <c r="AR468" s="147" t="s">
        <v>238</v>
      </c>
      <c r="AT468" s="147" t="s">
        <v>164</v>
      </c>
      <c r="AU468" s="147" t="s">
        <v>85</v>
      </c>
      <c r="AY468" s="16" t="s">
        <v>161</v>
      </c>
      <c r="BE468" s="148">
        <f>IF(N468="základní",J468,0)</f>
        <v>0</v>
      </c>
      <c r="BF468" s="148">
        <f>IF(N468="snížená",J468,0)</f>
        <v>0</v>
      </c>
      <c r="BG468" s="148">
        <f>IF(N468="zákl. přenesená",J468,0)</f>
        <v>0</v>
      </c>
      <c r="BH468" s="148">
        <f>IF(N468="sníž. přenesená",J468,0)</f>
        <v>0</v>
      </c>
      <c r="BI468" s="148">
        <f>IF(N468="nulová",J468,0)</f>
        <v>0</v>
      </c>
      <c r="BJ468" s="16" t="s">
        <v>81</v>
      </c>
      <c r="BK468" s="148">
        <f>ROUND(I468*H468,2)</f>
        <v>0</v>
      </c>
      <c r="BL468" s="16" t="s">
        <v>238</v>
      </c>
      <c r="BM468" s="147" t="s">
        <v>1080</v>
      </c>
    </row>
    <row r="469" spans="2:65" s="1" customFormat="1" ht="33" customHeight="1">
      <c r="B469" s="135"/>
      <c r="C469" s="136" t="s">
        <v>1081</v>
      </c>
      <c r="D469" s="136" t="s">
        <v>164</v>
      </c>
      <c r="E469" s="137" t="s">
        <v>1082</v>
      </c>
      <c r="F469" s="138" t="s">
        <v>1083</v>
      </c>
      <c r="G469" s="139" t="s">
        <v>167</v>
      </c>
      <c r="H469" s="140">
        <v>0.9709999999999999</v>
      </c>
      <c r="I469" s="141"/>
      <c r="J469" s="142">
        <f>ROUND(I469*H469,2)</f>
        <v>0</v>
      </c>
      <c r="K469" s="138" t="s">
        <v>168</v>
      </c>
      <c r="L469" s="31"/>
      <c r="M469" s="143" t="s">
        <v>1</v>
      </c>
      <c r="N469" s="144" t="s">
        <v>42</v>
      </c>
      <c r="P469" s="145">
        <f>O469*H469</f>
        <v>0</v>
      </c>
      <c r="Q469" s="145">
        <v>0</v>
      </c>
      <c r="R469" s="145">
        <f>Q469*H469</f>
        <v>0</v>
      </c>
      <c r="S469" s="145">
        <v>0</v>
      </c>
      <c r="T469" s="146">
        <f>S469*H469</f>
        <v>0</v>
      </c>
      <c r="AR469" s="147" t="s">
        <v>238</v>
      </c>
      <c r="AT469" s="147" t="s">
        <v>164</v>
      </c>
      <c r="AU469" s="147" t="s">
        <v>85</v>
      </c>
      <c r="AY469" s="16" t="s">
        <v>161</v>
      </c>
      <c r="BE469" s="148">
        <f>IF(N469="základní",J469,0)</f>
        <v>0</v>
      </c>
      <c r="BF469" s="148">
        <f>IF(N469="snížená",J469,0)</f>
        <v>0</v>
      </c>
      <c r="BG469" s="148">
        <f>IF(N469="zákl. přenesená",J469,0)</f>
        <v>0</v>
      </c>
      <c r="BH469" s="148">
        <f>IF(N469="sníž. přenesená",J469,0)</f>
        <v>0</v>
      </c>
      <c r="BI469" s="148">
        <f>IF(N469="nulová",J469,0)</f>
        <v>0</v>
      </c>
      <c r="BJ469" s="16" t="s">
        <v>81</v>
      </c>
      <c r="BK469" s="148">
        <f>ROUND(I469*H469,2)</f>
        <v>0</v>
      </c>
      <c r="BL469" s="16" t="s">
        <v>238</v>
      </c>
      <c r="BM469" s="147" t="s">
        <v>1084</v>
      </c>
    </row>
    <row r="470" spans="2:63" s="11" customFormat="1" ht="22.9" customHeight="1">
      <c r="B470" s="123"/>
      <c r="D470" s="124" t="s">
        <v>76</v>
      </c>
      <c r="E470" s="133" t="s">
        <v>1085</v>
      </c>
      <c r="F470" s="133" t="s">
        <v>1086</v>
      </c>
      <c r="I470" s="126"/>
      <c r="J470" s="134">
        <f>BK470</f>
        <v>0</v>
      </c>
      <c r="L470" s="123"/>
      <c r="M470" s="128"/>
      <c r="P470" s="129">
        <f>SUM(P471:P480)</f>
        <v>0</v>
      </c>
      <c r="R470" s="129">
        <f>SUM(R471:R480)</f>
        <v>0.00888</v>
      </c>
      <c r="T470" s="130">
        <f>SUM(T471:T480)</f>
        <v>0</v>
      </c>
      <c r="AR470" s="124" t="s">
        <v>85</v>
      </c>
      <c r="AT470" s="131" t="s">
        <v>76</v>
      </c>
      <c r="AU470" s="131" t="s">
        <v>81</v>
      </c>
      <c r="AY470" s="124" t="s">
        <v>161</v>
      </c>
      <c r="BK470" s="132">
        <f>SUM(BK471:BK480)</f>
        <v>0</v>
      </c>
    </row>
    <row r="471" spans="2:65" s="1" customFormat="1" ht="24.2" customHeight="1">
      <c r="B471" s="135"/>
      <c r="C471" s="136" t="s">
        <v>1087</v>
      </c>
      <c r="D471" s="136" t="s">
        <v>164</v>
      </c>
      <c r="E471" s="137" t="s">
        <v>1088</v>
      </c>
      <c r="F471" s="138" t="s">
        <v>1089</v>
      </c>
      <c r="G471" s="139" t="s">
        <v>190</v>
      </c>
      <c r="H471" s="140">
        <v>12</v>
      </c>
      <c r="I471" s="141"/>
      <c r="J471" s="142">
        <f>ROUND(I471*H471,2)</f>
        <v>0</v>
      </c>
      <c r="K471" s="138" t="s">
        <v>168</v>
      </c>
      <c r="L471" s="31"/>
      <c r="M471" s="143" t="s">
        <v>1</v>
      </c>
      <c r="N471" s="144" t="s">
        <v>42</v>
      </c>
      <c r="P471" s="145">
        <f>O471*H471</f>
        <v>0</v>
      </c>
      <c r="Q471" s="145">
        <v>7E-05</v>
      </c>
      <c r="R471" s="145">
        <f>Q471*H471</f>
        <v>0.0008399999999999999</v>
      </c>
      <c r="S471" s="145">
        <v>0</v>
      </c>
      <c r="T471" s="146">
        <f>S471*H471</f>
        <v>0</v>
      </c>
      <c r="AR471" s="147" t="s">
        <v>238</v>
      </c>
      <c r="AT471" s="147" t="s">
        <v>164</v>
      </c>
      <c r="AU471" s="147" t="s">
        <v>85</v>
      </c>
      <c r="AY471" s="16" t="s">
        <v>161</v>
      </c>
      <c r="BE471" s="148">
        <f>IF(N471="základní",J471,0)</f>
        <v>0</v>
      </c>
      <c r="BF471" s="148">
        <f>IF(N471="snížená",J471,0)</f>
        <v>0</v>
      </c>
      <c r="BG471" s="148">
        <f>IF(N471="zákl. přenesená",J471,0)</f>
        <v>0</v>
      </c>
      <c r="BH471" s="148">
        <f>IF(N471="sníž. přenesená",J471,0)</f>
        <v>0</v>
      </c>
      <c r="BI471" s="148">
        <f>IF(N471="nulová",J471,0)</f>
        <v>0</v>
      </c>
      <c r="BJ471" s="16" t="s">
        <v>81</v>
      </c>
      <c r="BK471" s="148">
        <f>ROUND(I471*H471,2)</f>
        <v>0</v>
      </c>
      <c r="BL471" s="16" t="s">
        <v>238</v>
      </c>
      <c r="BM471" s="147" t="s">
        <v>1090</v>
      </c>
    </row>
    <row r="472" spans="2:65" s="1" customFormat="1" ht="16.5" customHeight="1">
      <c r="B472" s="135"/>
      <c r="C472" s="136" t="s">
        <v>1091</v>
      </c>
      <c r="D472" s="136" t="s">
        <v>164</v>
      </c>
      <c r="E472" s="137" t="s">
        <v>1092</v>
      </c>
      <c r="F472" s="138" t="s">
        <v>1093</v>
      </c>
      <c r="G472" s="139" t="s">
        <v>190</v>
      </c>
      <c r="H472" s="140">
        <v>12</v>
      </c>
      <c r="I472" s="141"/>
      <c r="J472" s="142">
        <f>ROUND(I472*H472,2)</f>
        <v>0</v>
      </c>
      <c r="K472" s="138" t="s">
        <v>168</v>
      </c>
      <c r="L472" s="31"/>
      <c r="M472" s="143" t="s">
        <v>1</v>
      </c>
      <c r="N472" s="144" t="s">
        <v>42</v>
      </c>
      <c r="P472" s="145">
        <f>O472*H472</f>
        <v>0</v>
      </c>
      <c r="Q472" s="145">
        <v>0</v>
      </c>
      <c r="R472" s="145">
        <f>Q472*H472</f>
        <v>0</v>
      </c>
      <c r="S472" s="145">
        <v>0</v>
      </c>
      <c r="T472" s="146">
        <f>S472*H472</f>
        <v>0</v>
      </c>
      <c r="AR472" s="147" t="s">
        <v>238</v>
      </c>
      <c r="AT472" s="147" t="s">
        <v>164</v>
      </c>
      <c r="AU472" s="147" t="s">
        <v>85</v>
      </c>
      <c r="AY472" s="16" t="s">
        <v>161</v>
      </c>
      <c r="BE472" s="148">
        <f>IF(N472="základní",J472,0)</f>
        <v>0</v>
      </c>
      <c r="BF472" s="148">
        <f>IF(N472="snížená",J472,0)</f>
        <v>0</v>
      </c>
      <c r="BG472" s="148">
        <f>IF(N472="zákl. přenesená",J472,0)</f>
        <v>0</v>
      </c>
      <c r="BH472" s="148">
        <f>IF(N472="sníž. přenesená",J472,0)</f>
        <v>0</v>
      </c>
      <c r="BI472" s="148">
        <f>IF(N472="nulová",J472,0)</f>
        <v>0</v>
      </c>
      <c r="BJ472" s="16" t="s">
        <v>81</v>
      </c>
      <c r="BK472" s="148">
        <f>ROUND(I472*H472,2)</f>
        <v>0</v>
      </c>
      <c r="BL472" s="16" t="s">
        <v>238</v>
      </c>
      <c r="BM472" s="147" t="s">
        <v>1094</v>
      </c>
    </row>
    <row r="473" spans="2:65" s="1" customFormat="1" ht="24.2" customHeight="1">
      <c r="B473" s="135"/>
      <c r="C473" s="136" t="s">
        <v>1095</v>
      </c>
      <c r="D473" s="136" t="s">
        <v>164</v>
      </c>
      <c r="E473" s="137" t="s">
        <v>1096</v>
      </c>
      <c r="F473" s="138" t="s">
        <v>1097</v>
      </c>
      <c r="G473" s="139" t="s">
        <v>190</v>
      </c>
      <c r="H473" s="140">
        <v>12</v>
      </c>
      <c r="I473" s="141"/>
      <c r="J473" s="142">
        <f>ROUND(I473*H473,2)</f>
        <v>0</v>
      </c>
      <c r="K473" s="138" t="s">
        <v>168</v>
      </c>
      <c r="L473" s="31"/>
      <c r="M473" s="143" t="s">
        <v>1</v>
      </c>
      <c r="N473" s="144" t="s">
        <v>42</v>
      </c>
      <c r="P473" s="145">
        <f>O473*H473</f>
        <v>0</v>
      </c>
      <c r="Q473" s="145">
        <v>0.00013</v>
      </c>
      <c r="R473" s="145">
        <f>Q473*H473</f>
        <v>0.0015599999999999998</v>
      </c>
      <c r="S473" s="145">
        <v>0</v>
      </c>
      <c r="T473" s="146">
        <f>S473*H473</f>
        <v>0</v>
      </c>
      <c r="AR473" s="147" t="s">
        <v>238</v>
      </c>
      <c r="AT473" s="147" t="s">
        <v>164</v>
      </c>
      <c r="AU473" s="147" t="s">
        <v>85</v>
      </c>
      <c r="AY473" s="16" t="s">
        <v>161</v>
      </c>
      <c r="BE473" s="148">
        <f>IF(N473="základní",J473,0)</f>
        <v>0</v>
      </c>
      <c r="BF473" s="148">
        <f>IF(N473="snížená",J473,0)</f>
        <v>0</v>
      </c>
      <c r="BG473" s="148">
        <f>IF(N473="zákl. přenesená",J473,0)</f>
        <v>0</v>
      </c>
      <c r="BH473" s="148">
        <f>IF(N473="sníž. přenesená",J473,0)</f>
        <v>0</v>
      </c>
      <c r="BI473" s="148">
        <f>IF(N473="nulová",J473,0)</f>
        <v>0</v>
      </c>
      <c r="BJ473" s="16" t="s">
        <v>81</v>
      </c>
      <c r="BK473" s="148">
        <f>ROUND(I473*H473,2)</f>
        <v>0</v>
      </c>
      <c r="BL473" s="16" t="s">
        <v>238</v>
      </c>
      <c r="BM473" s="147" t="s">
        <v>1098</v>
      </c>
    </row>
    <row r="474" spans="2:65" s="1" customFormat="1" ht="24.2" customHeight="1">
      <c r="B474" s="135"/>
      <c r="C474" s="136" t="s">
        <v>1099</v>
      </c>
      <c r="D474" s="136" t="s">
        <v>164</v>
      </c>
      <c r="E474" s="137" t="s">
        <v>1100</v>
      </c>
      <c r="F474" s="138" t="s">
        <v>1101</v>
      </c>
      <c r="G474" s="139" t="s">
        <v>190</v>
      </c>
      <c r="H474" s="140">
        <v>12</v>
      </c>
      <c r="I474" s="141"/>
      <c r="J474" s="142">
        <f>ROUND(I474*H474,2)</f>
        <v>0</v>
      </c>
      <c r="K474" s="138" t="s">
        <v>168</v>
      </c>
      <c r="L474" s="31"/>
      <c r="M474" s="143" t="s">
        <v>1</v>
      </c>
      <c r="N474" s="144" t="s">
        <v>42</v>
      </c>
      <c r="P474" s="145">
        <f>O474*H474</f>
        <v>0</v>
      </c>
      <c r="Q474" s="145">
        <v>0.00023</v>
      </c>
      <c r="R474" s="145">
        <f>Q474*H474</f>
        <v>0.0027600000000000003</v>
      </c>
      <c r="S474" s="145">
        <v>0</v>
      </c>
      <c r="T474" s="146">
        <f>S474*H474</f>
        <v>0</v>
      </c>
      <c r="AR474" s="147" t="s">
        <v>238</v>
      </c>
      <c r="AT474" s="147" t="s">
        <v>164</v>
      </c>
      <c r="AU474" s="147" t="s">
        <v>85</v>
      </c>
      <c r="AY474" s="16" t="s">
        <v>161</v>
      </c>
      <c r="BE474" s="148">
        <f>IF(N474="základní",J474,0)</f>
        <v>0</v>
      </c>
      <c r="BF474" s="148">
        <f>IF(N474="snížená",J474,0)</f>
        <v>0</v>
      </c>
      <c r="BG474" s="148">
        <f>IF(N474="zákl. přenesená",J474,0)</f>
        <v>0</v>
      </c>
      <c r="BH474" s="148">
        <f>IF(N474="sníž. přenesená",J474,0)</f>
        <v>0</v>
      </c>
      <c r="BI474" s="148">
        <f>IF(N474="nulová",J474,0)</f>
        <v>0</v>
      </c>
      <c r="BJ474" s="16" t="s">
        <v>81</v>
      </c>
      <c r="BK474" s="148">
        <f>ROUND(I474*H474,2)</f>
        <v>0</v>
      </c>
      <c r="BL474" s="16" t="s">
        <v>238</v>
      </c>
      <c r="BM474" s="147" t="s">
        <v>1102</v>
      </c>
    </row>
    <row r="475" spans="2:65" s="1" customFormat="1" ht="24.2" customHeight="1">
      <c r="B475" s="135"/>
      <c r="C475" s="136" t="s">
        <v>1103</v>
      </c>
      <c r="D475" s="136" t="s">
        <v>164</v>
      </c>
      <c r="E475" s="137" t="s">
        <v>1104</v>
      </c>
      <c r="F475" s="138" t="s">
        <v>1105</v>
      </c>
      <c r="G475" s="139" t="s">
        <v>190</v>
      </c>
      <c r="H475" s="140">
        <v>12</v>
      </c>
      <c r="I475" s="141"/>
      <c r="J475" s="142">
        <f>ROUND(I475*H475,2)</f>
        <v>0</v>
      </c>
      <c r="K475" s="138" t="s">
        <v>168</v>
      </c>
      <c r="L475" s="31"/>
      <c r="M475" s="143" t="s">
        <v>1</v>
      </c>
      <c r="N475" s="144" t="s">
        <v>42</v>
      </c>
      <c r="P475" s="145">
        <f>O475*H475</f>
        <v>0</v>
      </c>
      <c r="Q475" s="145">
        <v>0.00023</v>
      </c>
      <c r="R475" s="145">
        <f>Q475*H475</f>
        <v>0.0027600000000000003</v>
      </c>
      <c r="S475" s="145">
        <v>0</v>
      </c>
      <c r="T475" s="146">
        <f>S475*H475</f>
        <v>0</v>
      </c>
      <c r="AR475" s="147" t="s">
        <v>238</v>
      </c>
      <c r="AT475" s="147" t="s">
        <v>164</v>
      </c>
      <c r="AU475" s="147" t="s">
        <v>85</v>
      </c>
      <c r="AY475" s="16" t="s">
        <v>161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6" t="s">
        <v>81</v>
      </c>
      <c r="BK475" s="148">
        <f>ROUND(I475*H475,2)</f>
        <v>0</v>
      </c>
      <c r="BL475" s="16" t="s">
        <v>238</v>
      </c>
      <c r="BM475" s="147" t="s">
        <v>1106</v>
      </c>
    </row>
    <row r="476" spans="2:65" s="1" customFormat="1" ht="24.2" customHeight="1">
      <c r="B476" s="135"/>
      <c r="C476" s="136" t="s">
        <v>1107</v>
      </c>
      <c r="D476" s="136" t="s">
        <v>164</v>
      </c>
      <c r="E476" s="137" t="s">
        <v>1108</v>
      </c>
      <c r="F476" s="138" t="s">
        <v>1109</v>
      </c>
      <c r="G476" s="139" t="s">
        <v>316</v>
      </c>
      <c r="H476" s="140">
        <v>8</v>
      </c>
      <c r="I476" s="141"/>
      <c r="J476" s="142">
        <f>ROUND(I476*H476,2)</f>
        <v>0</v>
      </c>
      <c r="K476" s="138" t="s">
        <v>168</v>
      </c>
      <c r="L476" s="31"/>
      <c r="M476" s="143" t="s">
        <v>1</v>
      </c>
      <c r="N476" s="144" t="s">
        <v>42</v>
      </c>
      <c r="P476" s="145">
        <f>O476*H476</f>
        <v>0</v>
      </c>
      <c r="Q476" s="145">
        <v>1E-05</v>
      </c>
      <c r="R476" s="145">
        <f>Q476*H476</f>
        <v>8E-05</v>
      </c>
      <c r="S476" s="145">
        <v>0</v>
      </c>
      <c r="T476" s="146">
        <f>S476*H476</f>
        <v>0</v>
      </c>
      <c r="AR476" s="147" t="s">
        <v>238</v>
      </c>
      <c r="AT476" s="147" t="s">
        <v>164</v>
      </c>
      <c r="AU476" s="147" t="s">
        <v>85</v>
      </c>
      <c r="AY476" s="16" t="s">
        <v>161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6" t="s">
        <v>81</v>
      </c>
      <c r="BK476" s="148">
        <f>ROUND(I476*H476,2)</f>
        <v>0</v>
      </c>
      <c r="BL476" s="16" t="s">
        <v>238</v>
      </c>
      <c r="BM476" s="147" t="s">
        <v>1110</v>
      </c>
    </row>
    <row r="477" spans="2:65" s="1" customFormat="1" ht="24.2" customHeight="1">
      <c r="B477" s="135"/>
      <c r="C477" s="136" t="s">
        <v>1111</v>
      </c>
      <c r="D477" s="136" t="s">
        <v>164</v>
      </c>
      <c r="E477" s="137" t="s">
        <v>1112</v>
      </c>
      <c r="F477" s="138" t="s">
        <v>1113</v>
      </c>
      <c r="G477" s="139" t="s">
        <v>316</v>
      </c>
      <c r="H477" s="140">
        <v>8</v>
      </c>
      <c r="I477" s="141"/>
      <c r="J477" s="142">
        <f>ROUND(I477*H477,2)</f>
        <v>0</v>
      </c>
      <c r="K477" s="138" t="s">
        <v>168</v>
      </c>
      <c r="L477" s="31"/>
      <c r="M477" s="143" t="s">
        <v>1</v>
      </c>
      <c r="N477" s="144" t="s">
        <v>42</v>
      </c>
      <c r="P477" s="145">
        <f>O477*H477</f>
        <v>0</v>
      </c>
      <c r="Q477" s="145">
        <v>2E-05</v>
      </c>
      <c r="R477" s="145">
        <f>Q477*H477</f>
        <v>0.00016</v>
      </c>
      <c r="S477" s="145">
        <v>0</v>
      </c>
      <c r="T477" s="146">
        <f>S477*H477</f>
        <v>0</v>
      </c>
      <c r="AR477" s="147" t="s">
        <v>238</v>
      </c>
      <c r="AT477" s="147" t="s">
        <v>164</v>
      </c>
      <c r="AU477" s="147" t="s">
        <v>85</v>
      </c>
      <c r="AY477" s="16" t="s">
        <v>161</v>
      </c>
      <c r="BE477" s="148">
        <f>IF(N477="základní",J477,0)</f>
        <v>0</v>
      </c>
      <c r="BF477" s="148">
        <f>IF(N477="snížená",J477,0)</f>
        <v>0</v>
      </c>
      <c r="BG477" s="148">
        <f>IF(N477="zákl. přenesená",J477,0)</f>
        <v>0</v>
      </c>
      <c r="BH477" s="148">
        <f>IF(N477="sníž. přenesená",J477,0)</f>
        <v>0</v>
      </c>
      <c r="BI477" s="148">
        <f>IF(N477="nulová",J477,0)</f>
        <v>0</v>
      </c>
      <c r="BJ477" s="16" t="s">
        <v>81</v>
      </c>
      <c r="BK477" s="148">
        <f>ROUND(I477*H477,2)</f>
        <v>0</v>
      </c>
      <c r="BL477" s="16" t="s">
        <v>238</v>
      </c>
      <c r="BM477" s="147" t="s">
        <v>1114</v>
      </c>
    </row>
    <row r="478" spans="2:65" s="1" customFormat="1" ht="24.2" customHeight="1">
      <c r="B478" s="135"/>
      <c r="C478" s="136" t="s">
        <v>1115</v>
      </c>
      <c r="D478" s="136" t="s">
        <v>164</v>
      </c>
      <c r="E478" s="137" t="s">
        <v>1116</v>
      </c>
      <c r="F478" s="138" t="s">
        <v>1117</v>
      </c>
      <c r="G478" s="139" t="s">
        <v>316</v>
      </c>
      <c r="H478" s="140">
        <v>4</v>
      </c>
      <c r="I478" s="141"/>
      <c r="J478" s="142">
        <f>ROUND(I478*H478,2)</f>
        <v>0</v>
      </c>
      <c r="K478" s="138" t="s">
        <v>168</v>
      </c>
      <c r="L478" s="31"/>
      <c r="M478" s="143" t="s">
        <v>1</v>
      </c>
      <c r="N478" s="144" t="s">
        <v>42</v>
      </c>
      <c r="P478" s="145">
        <f>O478*H478</f>
        <v>0</v>
      </c>
      <c r="Q478" s="145">
        <v>2E-05</v>
      </c>
      <c r="R478" s="145">
        <f>Q478*H478</f>
        <v>8E-05</v>
      </c>
      <c r="S478" s="145">
        <v>0</v>
      </c>
      <c r="T478" s="146">
        <f>S478*H478</f>
        <v>0</v>
      </c>
      <c r="AR478" s="147" t="s">
        <v>238</v>
      </c>
      <c r="AT478" s="147" t="s">
        <v>164</v>
      </c>
      <c r="AU478" s="147" t="s">
        <v>85</v>
      </c>
      <c r="AY478" s="16" t="s">
        <v>161</v>
      </c>
      <c r="BE478" s="148">
        <f>IF(N478="základní",J478,0)</f>
        <v>0</v>
      </c>
      <c r="BF478" s="148">
        <f>IF(N478="snížená",J478,0)</f>
        <v>0</v>
      </c>
      <c r="BG478" s="148">
        <f>IF(N478="zákl. přenesená",J478,0)</f>
        <v>0</v>
      </c>
      <c r="BH478" s="148">
        <f>IF(N478="sníž. přenesená",J478,0)</f>
        <v>0</v>
      </c>
      <c r="BI478" s="148">
        <f>IF(N478="nulová",J478,0)</f>
        <v>0</v>
      </c>
      <c r="BJ478" s="16" t="s">
        <v>81</v>
      </c>
      <c r="BK478" s="148">
        <f>ROUND(I478*H478,2)</f>
        <v>0</v>
      </c>
      <c r="BL478" s="16" t="s">
        <v>238</v>
      </c>
      <c r="BM478" s="147" t="s">
        <v>1118</v>
      </c>
    </row>
    <row r="479" spans="2:65" s="1" customFormat="1" ht="24.2" customHeight="1">
      <c r="B479" s="135"/>
      <c r="C479" s="136" t="s">
        <v>1119</v>
      </c>
      <c r="D479" s="136" t="s">
        <v>164</v>
      </c>
      <c r="E479" s="137" t="s">
        <v>1120</v>
      </c>
      <c r="F479" s="138" t="s">
        <v>1121</v>
      </c>
      <c r="G479" s="139" t="s">
        <v>316</v>
      </c>
      <c r="H479" s="140">
        <v>8</v>
      </c>
      <c r="I479" s="141"/>
      <c r="J479" s="142">
        <f>ROUND(I479*H479,2)</f>
        <v>0</v>
      </c>
      <c r="K479" s="138" t="s">
        <v>168</v>
      </c>
      <c r="L479" s="31"/>
      <c r="M479" s="143" t="s">
        <v>1</v>
      </c>
      <c r="N479" s="144" t="s">
        <v>42</v>
      </c>
      <c r="P479" s="145">
        <f>O479*H479</f>
        <v>0</v>
      </c>
      <c r="Q479" s="145">
        <v>8E-05</v>
      </c>
      <c r="R479" s="145">
        <f>Q479*H479</f>
        <v>0.00064</v>
      </c>
      <c r="S479" s="145">
        <v>0</v>
      </c>
      <c r="T479" s="146">
        <f>S479*H479</f>
        <v>0</v>
      </c>
      <c r="AR479" s="147" t="s">
        <v>238</v>
      </c>
      <c r="AT479" s="147" t="s">
        <v>164</v>
      </c>
      <c r="AU479" s="147" t="s">
        <v>85</v>
      </c>
      <c r="AY479" s="16" t="s">
        <v>161</v>
      </c>
      <c r="BE479" s="148">
        <f>IF(N479="základní",J479,0)</f>
        <v>0</v>
      </c>
      <c r="BF479" s="148">
        <f>IF(N479="snížená",J479,0)</f>
        <v>0</v>
      </c>
      <c r="BG479" s="148">
        <f>IF(N479="zákl. přenesená",J479,0)</f>
        <v>0</v>
      </c>
      <c r="BH479" s="148">
        <f>IF(N479="sníž. přenesená",J479,0)</f>
        <v>0</v>
      </c>
      <c r="BI479" s="148">
        <f>IF(N479="nulová",J479,0)</f>
        <v>0</v>
      </c>
      <c r="BJ479" s="16" t="s">
        <v>81</v>
      </c>
      <c r="BK479" s="148">
        <f>ROUND(I479*H479,2)</f>
        <v>0</v>
      </c>
      <c r="BL479" s="16" t="s">
        <v>238</v>
      </c>
      <c r="BM479" s="147" t="s">
        <v>1122</v>
      </c>
    </row>
    <row r="480" spans="2:65" s="1" customFormat="1" ht="16.5" customHeight="1">
      <c r="B480" s="135"/>
      <c r="C480" s="136" t="s">
        <v>1123</v>
      </c>
      <c r="D480" s="136" t="s">
        <v>164</v>
      </c>
      <c r="E480" s="137" t="s">
        <v>1124</v>
      </c>
      <c r="F480" s="138" t="s">
        <v>1125</v>
      </c>
      <c r="G480" s="139" t="s">
        <v>378</v>
      </c>
      <c r="H480" s="140">
        <v>3</v>
      </c>
      <c r="I480" s="141"/>
      <c r="J480" s="142">
        <f>ROUND(I480*H480,2)</f>
        <v>0</v>
      </c>
      <c r="K480" s="138" t="s">
        <v>1</v>
      </c>
      <c r="L480" s="31"/>
      <c r="M480" s="143" t="s">
        <v>1</v>
      </c>
      <c r="N480" s="144" t="s">
        <v>42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238</v>
      </c>
      <c r="AT480" s="147" t="s">
        <v>164</v>
      </c>
      <c r="AU480" s="147" t="s">
        <v>85</v>
      </c>
      <c r="AY480" s="16" t="s">
        <v>161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6" t="s">
        <v>81</v>
      </c>
      <c r="BK480" s="148">
        <f>ROUND(I480*H480,2)</f>
        <v>0</v>
      </c>
      <c r="BL480" s="16" t="s">
        <v>238</v>
      </c>
      <c r="BM480" s="147" t="s">
        <v>1126</v>
      </c>
    </row>
    <row r="481" spans="2:63" s="11" customFormat="1" ht="22.9" customHeight="1">
      <c r="B481" s="123"/>
      <c r="D481" s="124" t="s">
        <v>76</v>
      </c>
      <c r="E481" s="133" t="s">
        <v>1127</v>
      </c>
      <c r="F481" s="133" t="s">
        <v>1128</v>
      </c>
      <c r="I481" s="126"/>
      <c r="J481" s="134">
        <f>BK481</f>
        <v>0</v>
      </c>
      <c r="L481" s="123"/>
      <c r="M481" s="128"/>
      <c r="P481" s="129">
        <f>SUM(P482:P492)</f>
        <v>0</v>
      </c>
      <c r="R481" s="129">
        <f>SUM(R482:R492)</f>
        <v>0.12333999999999999</v>
      </c>
      <c r="T481" s="130">
        <f>SUM(T482:T492)</f>
        <v>0.011315</v>
      </c>
      <c r="AR481" s="124" t="s">
        <v>85</v>
      </c>
      <c r="AT481" s="131" t="s">
        <v>76</v>
      </c>
      <c r="AU481" s="131" t="s">
        <v>81</v>
      </c>
      <c r="AY481" s="124" t="s">
        <v>161</v>
      </c>
      <c r="BK481" s="132">
        <f>SUM(BK482:BK492)</f>
        <v>0</v>
      </c>
    </row>
    <row r="482" spans="2:65" s="1" customFormat="1" ht="24.2" customHeight="1">
      <c r="B482" s="135"/>
      <c r="C482" s="136" t="s">
        <v>1129</v>
      </c>
      <c r="D482" s="136" t="s">
        <v>164</v>
      </c>
      <c r="E482" s="137" t="s">
        <v>1130</v>
      </c>
      <c r="F482" s="138" t="s">
        <v>1131</v>
      </c>
      <c r="G482" s="139" t="s">
        <v>190</v>
      </c>
      <c r="H482" s="140">
        <v>167</v>
      </c>
      <c r="I482" s="141"/>
      <c r="J482" s="142">
        <f>ROUND(I482*H482,2)</f>
        <v>0</v>
      </c>
      <c r="K482" s="138" t="s">
        <v>168</v>
      </c>
      <c r="L482" s="31"/>
      <c r="M482" s="143" t="s">
        <v>1</v>
      </c>
      <c r="N482" s="144" t="s">
        <v>42</v>
      </c>
      <c r="P482" s="145">
        <f>O482*H482</f>
        <v>0</v>
      </c>
      <c r="Q482" s="145">
        <v>0</v>
      </c>
      <c r="R482" s="145">
        <f>Q482*H482</f>
        <v>0</v>
      </c>
      <c r="S482" s="145">
        <v>0</v>
      </c>
      <c r="T482" s="146">
        <f>S482*H482</f>
        <v>0</v>
      </c>
      <c r="AR482" s="147" t="s">
        <v>238</v>
      </c>
      <c r="AT482" s="147" t="s">
        <v>164</v>
      </c>
      <c r="AU482" s="147" t="s">
        <v>85</v>
      </c>
      <c r="AY482" s="16" t="s">
        <v>161</v>
      </c>
      <c r="BE482" s="148">
        <f>IF(N482="základní",J482,0)</f>
        <v>0</v>
      </c>
      <c r="BF482" s="148">
        <f>IF(N482="snížená",J482,0)</f>
        <v>0</v>
      </c>
      <c r="BG482" s="148">
        <f>IF(N482="zákl. přenesená",J482,0)</f>
        <v>0</v>
      </c>
      <c r="BH482" s="148">
        <f>IF(N482="sníž. přenesená",J482,0)</f>
        <v>0</v>
      </c>
      <c r="BI482" s="148">
        <f>IF(N482="nulová",J482,0)</f>
        <v>0</v>
      </c>
      <c r="BJ482" s="16" t="s">
        <v>81</v>
      </c>
      <c r="BK482" s="148">
        <f>ROUND(I482*H482,2)</f>
        <v>0</v>
      </c>
      <c r="BL482" s="16" t="s">
        <v>238</v>
      </c>
      <c r="BM482" s="147" t="s">
        <v>1132</v>
      </c>
    </row>
    <row r="483" spans="2:65" s="1" customFormat="1" ht="16.5" customHeight="1">
      <c r="B483" s="135"/>
      <c r="C483" s="136" t="s">
        <v>1133</v>
      </c>
      <c r="D483" s="136" t="s">
        <v>164</v>
      </c>
      <c r="E483" s="137" t="s">
        <v>1134</v>
      </c>
      <c r="F483" s="138" t="s">
        <v>1135</v>
      </c>
      <c r="G483" s="139" t="s">
        <v>190</v>
      </c>
      <c r="H483" s="140">
        <v>36.5</v>
      </c>
      <c r="I483" s="141"/>
      <c r="J483" s="142">
        <f>ROUND(I483*H483,2)</f>
        <v>0</v>
      </c>
      <c r="K483" s="138" t="s">
        <v>168</v>
      </c>
      <c r="L483" s="31"/>
      <c r="M483" s="143" t="s">
        <v>1</v>
      </c>
      <c r="N483" s="144" t="s">
        <v>42</v>
      </c>
      <c r="P483" s="145">
        <f>O483*H483</f>
        <v>0</v>
      </c>
      <c r="Q483" s="145">
        <v>0.001</v>
      </c>
      <c r="R483" s="145">
        <f>Q483*H483</f>
        <v>0.0365</v>
      </c>
      <c r="S483" s="145">
        <v>0.00031</v>
      </c>
      <c r="T483" s="146">
        <f>S483*H483</f>
        <v>0.011315</v>
      </c>
      <c r="AR483" s="147" t="s">
        <v>238</v>
      </c>
      <c r="AT483" s="147" t="s">
        <v>164</v>
      </c>
      <c r="AU483" s="147" t="s">
        <v>85</v>
      </c>
      <c r="AY483" s="16" t="s">
        <v>161</v>
      </c>
      <c r="BE483" s="148">
        <f>IF(N483="základní",J483,0)</f>
        <v>0</v>
      </c>
      <c r="BF483" s="148">
        <f>IF(N483="snížená",J483,0)</f>
        <v>0</v>
      </c>
      <c r="BG483" s="148">
        <f>IF(N483="zákl. přenesená",J483,0)</f>
        <v>0</v>
      </c>
      <c r="BH483" s="148">
        <f>IF(N483="sníž. přenesená",J483,0)</f>
        <v>0</v>
      </c>
      <c r="BI483" s="148">
        <f>IF(N483="nulová",J483,0)</f>
        <v>0</v>
      </c>
      <c r="BJ483" s="16" t="s">
        <v>81</v>
      </c>
      <c r="BK483" s="148">
        <f>ROUND(I483*H483,2)</f>
        <v>0</v>
      </c>
      <c r="BL483" s="16" t="s">
        <v>238</v>
      </c>
      <c r="BM483" s="147" t="s">
        <v>1136</v>
      </c>
    </row>
    <row r="484" spans="2:51" s="12" customFormat="1" ht="12">
      <c r="B484" s="149"/>
      <c r="D484" s="150" t="s">
        <v>171</v>
      </c>
      <c r="E484" s="151" t="s">
        <v>1</v>
      </c>
      <c r="F484" s="152" t="s">
        <v>1137</v>
      </c>
      <c r="H484" s="153">
        <v>15</v>
      </c>
      <c r="I484" s="154"/>
      <c r="L484" s="149"/>
      <c r="M484" s="155"/>
      <c r="T484" s="156"/>
      <c r="AT484" s="151" t="s">
        <v>171</v>
      </c>
      <c r="AU484" s="151" t="s">
        <v>85</v>
      </c>
      <c r="AV484" s="12" t="s">
        <v>85</v>
      </c>
      <c r="AW484" s="12" t="s">
        <v>32</v>
      </c>
      <c r="AX484" s="12" t="s">
        <v>77</v>
      </c>
      <c r="AY484" s="151" t="s">
        <v>161</v>
      </c>
    </row>
    <row r="485" spans="2:51" s="12" customFormat="1" ht="12">
      <c r="B485" s="149"/>
      <c r="D485" s="150" t="s">
        <v>171</v>
      </c>
      <c r="E485" s="151" t="s">
        <v>1</v>
      </c>
      <c r="F485" s="152" t="s">
        <v>1138</v>
      </c>
      <c r="H485" s="153">
        <v>21.5</v>
      </c>
      <c r="I485" s="154"/>
      <c r="L485" s="149"/>
      <c r="M485" s="155"/>
      <c r="T485" s="156"/>
      <c r="AT485" s="151" t="s">
        <v>171</v>
      </c>
      <c r="AU485" s="151" t="s">
        <v>85</v>
      </c>
      <c r="AV485" s="12" t="s">
        <v>85</v>
      </c>
      <c r="AW485" s="12" t="s">
        <v>32</v>
      </c>
      <c r="AX485" s="12" t="s">
        <v>77</v>
      </c>
      <c r="AY485" s="151" t="s">
        <v>161</v>
      </c>
    </row>
    <row r="486" spans="2:51" s="13" customFormat="1" ht="12">
      <c r="B486" s="157"/>
      <c r="D486" s="150" t="s">
        <v>171</v>
      </c>
      <c r="E486" s="158" t="s">
        <v>1</v>
      </c>
      <c r="F486" s="159" t="s">
        <v>174</v>
      </c>
      <c r="H486" s="160">
        <v>36.5</v>
      </c>
      <c r="I486" s="161"/>
      <c r="L486" s="157"/>
      <c r="M486" s="162"/>
      <c r="T486" s="163"/>
      <c r="AT486" s="158" t="s">
        <v>171</v>
      </c>
      <c r="AU486" s="158" t="s">
        <v>85</v>
      </c>
      <c r="AV486" s="13" t="s">
        <v>169</v>
      </c>
      <c r="AW486" s="13" t="s">
        <v>32</v>
      </c>
      <c r="AX486" s="13" t="s">
        <v>81</v>
      </c>
      <c r="AY486" s="158" t="s">
        <v>161</v>
      </c>
    </row>
    <row r="487" spans="2:65" s="1" customFormat="1" ht="24.2" customHeight="1">
      <c r="B487" s="135"/>
      <c r="C487" s="136" t="s">
        <v>1139</v>
      </c>
      <c r="D487" s="136" t="s">
        <v>164</v>
      </c>
      <c r="E487" s="137" t="s">
        <v>1140</v>
      </c>
      <c r="F487" s="138" t="s">
        <v>1141</v>
      </c>
      <c r="G487" s="139" t="s">
        <v>190</v>
      </c>
      <c r="H487" s="140">
        <v>36.5</v>
      </c>
      <c r="I487" s="141"/>
      <c r="J487" s="142">
        <f>ROUND(I487*H487,2)</f>
        <v>0</v>
      </c>
      <c r="K487" s="138" t="s">
        <v>168</v>
      </c>
      <c r="L487" s="31"/>
      <c r="M487" s="143" t="s">
        <v>1</v>
      </c>
      <c r="N487" s="144" t="s">
        <v>42</v>
      </c>
      <c r="P487" s="145">
        <f>O487*H487</f>
        <v>0</v>
      </c>
      <c r="Q487" s="145">
        <v>0</v>
      </c>
      <c r="R487" s="145">
        <f>Q487*H487</f>
        <v>0</v>
      </c>
      <c r="S487" s="145">
        <v>0</v>
      </c>
      <c r="T487" s="146">
        <f>S487*H487</f>
        <v>0</v>
      </c>
      <c r="AR487" s="147" t="s">
        <v>238</v>
      </c>
      <c r="AT487" s="147" t="s">
        <v>164</v>
      </c>
      <c r="AU487" s="147" t="s">
        <v>85</v>
      </c>
      <c r="AY487" s="16" t="s">
        <v>161</v>
      </c>
      <c r="BE487" s="148">
        <f>IF(N487="základní",J487,0)</f>
        <v>0</v>
      </c>
      <c r="BF487" s="148">
        <f>IF(N487="snížená",J487,0)</f>
        <v>0</v>
      </c>
      <c r="BG487" s="148">
        <f>IF(N487="zákl. přenesená",J487,0)</f>
        <v>0</v>
      </c>
      <c r="BH487" s="148">
        <f>IF(N487="sníž. přenesená",J487,0)</f>
        <v>0</v>
      </c>
      <c r="BI487" s="148">
        <f>IF(N487="nulová",J487,0)</f>
        <v>0</v>
      </c>
      <c r="BJ487" s="16" t="s">
        <v>81</v>
      </c>
      <c r="BK487" s="148">
        <f>ROUND(I487*H487,2)</f>
        <v>0</v>
      </c>
      <c r="BL487" s="16" t="s">
        <v>238</v>
      </c>
      <c r="BM487" s="147" t="s">
        <v>1142</v>
      </c>
    </row>
    <row r="488" spans="2:51" s="12" customFormat="1" ht="12">
      <c r="B488" s="149"/>
      <c r="D488" s="150" t="s">
        <v>171</v>
      </c>
      <c r="E488" s="151" t="s">
        <v>1</v>
      </c>
      <c r="F488" s="152" t="s">
        <v>1137</v>
      </c>
      <c r="H488" s="153">
        <v>15</v>
      </c>
      <c r="I488" s="154"/>
      <c r="L488" s="149"/>
      <c r="M488" s="155"/>
      <c r="T488" s="156"/>
      <c r="AT488" s="151" t="s">
        <v>171</v>
      </c>
      <c r="AU488" s="151" t="s">
        <v>85</v>
      </c>
      <c r="AV488" s="12" t="s">
        <v>85</v>
      </c>
      <c r="AW488" s="12" t="s">
        <v>32</v>
      </c>
      <c r="AX488" s="12" t="s">
        <v>77</v>
      </c>
      <c r="AY488" s="151" t="s">
        <v>161</v>
      </c>
    </row>
    <row r="489" spans="2:51" s="12" customFormat="1" ht="12">
      <c r="B489" s="149"/>
      <c r="D489" s="150" t="s">
        <v>171</v>
      </c>
      <c r="E489" s="151" t="s">
        <v>1</v>
      </c>
      <c r="F489" s="152" t="s">
        <v>1138</v>
      </c>
      <c r="H489" s="153">
        <v>21.5</v>
      </c>
      <c r="I489" s="154"/>
      <c r="L489" s="149"/>
      <c r="M489" s="155"/>
      <c r="T489" s="156"/>
      <c r="AT489" s="151" t="s">
        <v>171</v>
      </c>
      <c r="AU489" s="151" t="s">
        <v>85</v>
      </c>
      <c r="AV489" s="12" t="s">
        <v>85</v>
      </c>
      <c r="AW489" s="12" t="s">
        <v>32</v>
      </c>
      <c r="AX489" s="12" t="s">
        <v>77</v>
      </c>
      <c r="AY489" s="151" t="s">
        <v>161</v>
      </c>
    </row>
    <row r="490" spans="2:51" s="13" customFormat="1" ht="12">
      <c r="B490" s="157"/>
      <c r="D490" s="150" t="s">
        <v>171</v>
      </c>
      <c r="E490" s="158" t="s">
        <v>1</v>
      </c>
      <c r="F490" s="159" t="s">
        <v>174</v>
      </c>
      <c r="H490" s="160">
        <v>36.5</v>
      </c>
      <c r="I490" s="161"/>
      <c r="L490" s="157"/>
      <c r="M490" s="162"/>
      <c r="T490" s="163"/>
      <c r="AT490" s="158" t="s">
        <v>171</v>
      </c>
      <c r="AU490" s="158" t="s">
        <v>85</v>
      </c>
      <c r="AV490" s="13" t="s">
        <v>169</v>
      </c>
      <c r="AW490" s="13" t="s">
        <v>32</v>
      </c>
      <c r="AX490" s="13" t="s">
        <v>81</v>
      </c>
      <c r="AY490" s="158" t="s">
        <v>161</v>
      </c>
    </row>
    <row r="491" spans="2:65" s="1" customFormat="1" ht="24.2" customHeight="1">
      <c r="B491" s="135"/>
      <c r="C491" s="136" t="s">
        <v>1143</v>
      </c>
      <c r="D491" s="136" t="s">
        <v>164</v>
      </c>
      <c r="E491" s="137" t="s">
        <v>1144</v>
      </c>
      <c r="F491" s="138" t="s">
        <v>1145</v>
      </c>
      <c r="G491" s="139" t="s">
        <v>190</v>
      </c>
      <c r="H491" s="140">
        <v>167</v>
      </c>
      <c r="I491" s="141"/>
      <c r="J491" s="142">
        <f>ROUND(I491*H491,2)</f>
        <v>0</v>
      </c>
      <c r="K491" s="138" t="s">
        <v>168</v>
      </c>
      <c r="L491" s="31"/>
      <c r="M491" s="143" t="s">
        <v>1</v>
      </c>
      <c r="N491" s="144" t="s">
        <v>42</v>
      </c>
      <c r="P491" s="145">
        <f>O491*H491</f>
        <v>0</v>
      </c>
      <c r="Q491" s="145">
        <v>0.0002</v>
      </c>
      <c r="R491" s="145">
        <f>Q491*H491</f>
        <v>0.0334</v>
      </c>
      <c r="S491" s="145">
        <v>0</v>
      </c>
      <c r="T491" s="146">
        <f>S491*H491</f>
        <v>0</v>
      </c>
      <c r="AR491" s="147" t="s">
        <v>238</v>
      </c>
      <c r="AT491" s="147" t="s">
        <v>164</v>
      </c>
      <c r="AU491" s="147" t="s">
        <v>85</v>
      </c>
      <c r="AY491" s="16" t="s">
        <v>161</v>
      </c>
      <c r="BE491" s="148">
        <f>IF(N491="základní",J491,0)</f>
        <v>0</v>
      </c>
      <c r="BF491" s="148">
        <f>IF(N491="snížená",J491,0)</f>
        <v>0</v>
      </c>
      <c r="BG491" s="148">
        <f>IF(N491="zákl. přenesená",J491,0)</f>
        <v>0</v>
      </c>
      <c r="BH491" s="148">
        <f>IF(N491="sníž. přenesená",J491,0)</f>
        <v>0</v>
      </c>
      <c r="BI491" s="148">
        <f>IF(N491="nulová",J491,0)</f>
        <v>0</v>
      </c>
      <c r="BJ491" s="16" t="s">
        <v>81</v>
      </c>
      <c r="BK491" s="148">
        <f>ROUND(I491*H491,2)</f>
        <v>0</v>
      </c>
      <c r="BL491" s="16" t="s">
        <v>238</v>
      </c>
      <c r="BM491" s="147" t="s">
        <v>1146</v>
      </c>
    </row>
    <row r="492" spans="2:65" s="1" customFormat="1" ht="33" customHeight="1">
      <c r="B492" s="135"/>
      <c r="C492" s="136" t="s">
        <v>1147</v>
      </c>
      <c r="D492" s="136" t="s">
        <v>164</v>
      </c>
      <c r="E492" s="137" t="s">
        <v>1148</v>
      </c>
      <c r="F492" s="138" t="s">
        <v>1149</v>
      </c>
      <c r="G492" s="139" t="s">
        <v>190</v>
      </c>
      <c r="H492" s="140">
        <v>167</v>
      </c>
      <c r="I492" s="141"/>
      <c r="J492" s="142">
        <f>ROUND(I492*H492,2)</f>
        <v>0</v>
      </c>
      <c r="K492" s="138" t="s">
        <v>168</v>
      </c>
      <c r="L492" s="31"/>
      <c r="M492" s="143" t="s">
        <v>1</v>
      </c>
      <c r="N492" s="144" t="s">
        <v>42</v>
      </c>
      <c r="P492" s="145">
        <f>O492*H492</f>
        <v>0</v>
      </c>
      <c r="Q492" s="145">
        <v>0.00032</v>
      </c>
      <c r="R492" s="145">
        <f>Q492*H492</f>
        <v>0.05344</v>
      </c>
      <c r="S492" s="145">
        <v>0</v>
      </c>
      <c r="T492" s="146">
        <f>S492*H492</f>
        <v>0</v>
      </c>
      <c r="AR492" s="147" t="s">
        <v>238</v>
      </c>
      <c r="AT492" s="147" t="s">
        <v>164</v>
      </c>
      <c r="AU492" s="147" t="s">
        <v>85</v>
      </c>
      <c r="AY492" s="16" t="s">
        <v>161</v>
      </c>
      <c r="BE492" s="148">
        <f>IF(N492="základní",J492,0)</f>
        <v>0</v>
      </c>
      <c r="BF492" s="148">
        <f>IF(N492="snížená",J492,0)</f>
        <v>0</v>
      </c>
      <c r="BG492" s="148">
        <f>IF(N492="zákl. přenesená",J492,0)</f>
        <v>0</v>
      </c>
      <c r="BH492" s="148">
        <f>IF(N492="sníž. přenesená",J492,0)</f>
        <v>0</v>
      </c>
      <c r="BI492" s="148">
        <f>IF(N492="nulová",J492,0)</f>
        <v>0</v>
      </c>
      <c r="BJ492" s="16" t="s">
        <v>81</v>
      </c>
      <c r="BK492" s="148">
        <f>ROUND(I492*H492,2)</f>
        <v>0</v>
      </c>
      <c r="BL492" s="16" t="s">
        <v>238</v>
      </c>
      <c r="BM492" s="147" t="s">
        <v>1150</v>
      </c>
    </row>
    <row r="493" spans="2:63" s="11" customFormat="1" ht="25.9" customHeight="1">
      <c r="B493" s="123"/>
      <c r="D493" s="124" t="s">
        <v>76</v>
      </c>
      <c r="E493" s="125" t="s">
        <v>175</v>
      </c>
      <c r="F493" s="125" t="s">
        <v>1151</v>
      </c>
      <c r="I493" s="126"/>
      <c r="J493" s="127">
        <f>BK493</f>
        <v>0</v>
      </c>
      <c r="L493" s="123"/>
      <c r="M493" s="128"/>
      <c r="P493" s="129">
        <f>P494</f>
        <v>0</v>
      </c>
      <c r="R493" s="129">
        <f>R494</f>
        <v>0.035699999999999996</v>
      </c>
      <c r="T493" s="130">
        <f>T494</f>
        <v>1.8050000000000002</v>
      </c>
      <c r="AR493" s="124" t="s">
        <v>162</v>
      </c>
      <c r="AT493" s="131" t="s">
        <v>76</v>
      </c>
      <c r="AU493" s="131" t="s">
        <v>77</v>
      </c>
      <c r="AY493" s="124" t="s">
        <v>161</v>
      </c>
      <c r="BK493" s="132">
        <f>BK494</f>
        <v>0</v>
      </c>
    </row>
    <row r="494" spans="2:63" s="11" customFormat="1" ht="22.9" customHeight="1">
      <c r="B494" s="123"/>
      <c r="D494" s="124" t="s">
        <v>76</v>
      </c>
      <c r="E494" s="133" t="s">
        <v>1152</v>
      </c>
      <c r="F494" s="133" t="s">
        <v>1153</v>
      </c>
      <c r="I494" s="126"/>
      <c r="J494" s="134">
        <f>BK494</f>
        <v>0</v>
      </c>
      <c r="L494" s="123"/>
      <c r="M494" s="128"/>
      <c r="P494" s="129">
        <f>SUM(P495:P508)</f>
        <v>0</v>
      </c>
      <c r="R494" s="129">
        <f>SUM(R495:R508)</f>
        <v>0.035699999999999996</v>
      </c>
      <c r="T494" s="130">
        <f>SUM(T495:T508)</f>
        <v>1.8050000000000002</v>
      </c>
      <c r="AR494" s="124" t="s">
        <v>162</v>
      </c>
      <c r="AT494" s="131" t="s">
        <v>76</v>
      </c>
      <c r="AU494" s="131" t="s">
        <v>81</v>
      </c>
      <c r="AY494" s="124" t="s">
        <v>161</v>
      </c>
      <c r="BK494" s="132">
        <f>SUM(BK495:BK508)</f>
        <v>0</v>
      </c>
    </row>
    <row r="495" spans="2:65" s="1" customFormat="1" ht="24.2" customHeight="1">
      <c r="B495" s="135"/>
      <c r="C495" s="136" t="s">
        <v>1154</v>
      </c>
      <c r="D495" s="136" t="s">
        <v>164</v>
      </c>
      <c r="E495" s="137" t="s">
        <v>1155</v>
      </c>
      <c r="F495" s="138" t="s">
        <v>1156</v>
      </c>
      <c r="G495" s="139" t="s">
        <v>316</v>
      </c>
      <c r="H495" s="140">
        <v>210</v>
      </c>
      <c r="I495" s="141"/>
      <c r="J495" s="142">
        <f>ROUND(I495*H495,2)</f>
        <v>0</v>
      </c>
      <c r="K495" s="138" t="s">
        <v>168</v>
      </c>
      <c r="L495" s="31"/>
      <c r="M495" s="143" t="s">
        <v>1</v>
      </c>
      <c r="N495" s="144" t="s">
        <v>42</v>
      </c>
      <c r="P495" s="145">
        <f>O495*H495</f>
        <v>0</v>
      </c>
      <c r="Q495" s="145">
        <v>0.00014999999999999996</v>
      </c>
      <c r="R495" s="145">
        <f>Q495*H495</f>
        <v>0.03149999999999999</v>
      </c>
      <c r="S495" s="145">
        <v>0</v>
      </c>
      <c r="T495" s="146">
        <f>S495*H495</f>
        <v>0</v>
      </c>
      <c r="AR495" s="147" t="s">
        <v>479</v>
      </c>
      <c r="AT495" s="147" t="s">
        <v>164</v>
      </c>
      <c r="AU495" s="147" t="s">
        <v>85</v>
      </c>
      <c r="AY495" s="16" t="s">
        <v>161</v>
      </c>
      <c r="BE495" s="148">
        <f>IF(N495="základní",J495,0)</f>
        <v>0</v>
      </c>
      <c r="BF495" s="148">
        <f>IF(N495="snížená",J495,0)</f>
        <v>0</v>
      </c>
      <c r="BG495" s="148">
        <f>IF(N495="zákl. přenesená",J495,0)</f>
        <v>0</v>
      </c>
      <c r="BH495" s="148">
        <f>IF(N495="sníž. přenesená",J495,0)</f>
        <v>0</v>
      </c>
      <c r="BI495" s="148">
        <f>IF(N495="nulová",J495,0)</f>
        <v>0</v>
      </c>
      <c r="BJ495" s="16" t="s">
        <v>81</v>
      </c>
      <c r="BK495" s="148">
        <f>ROUND(I495*H495,2)</f>
        <v>0</v>
      </c>
      <c r="BL495" s="16" t="s">
        <v>479</v>
      </c>
      <c r="BM495" s="147" t="s">
        <v>1157</v>
      </c>
    </row>
    <row r="496" spans="2:65" s="1" customFormat="1" ht="33" customHeight="1">
      <c r="B496" s="135"/>
      <c r="C496" s="136" t="s">
        <v>1158</v>
      </c>
      <c r="D496" s="136" t="s">
        <v>164</v>
      </c>
      <c r="E496" s="137" t="s">
        <v>1159</v>
      </c>
      <c r="F496" s="138" t="s">
        <v>1160</v>
      </c>
      <c r="G496" s="139" t="s">
        <v>378</v>
      </c>
      <c r="H496" s="140">
        <v>8</v>
      </c>
      <c r="I496" s="141"/>
      <c r="J496" s="142">
        <f>ROUND(I496*H496,2)</f>
        <v>0</v>
      </c>
      <c r="K496" s="138" t="s">
        <v>168</v>
      </c>
      <c r="L496" s="31"/>
      <c r="M496" s="143" t="s">
        <v>1</v>
      </c>
      <c r="N496" s="144" t="s">
        <v>42</v>
      </c>
      <c r="P496" s="145">
        <f>O496*H496</f>
        <v>0</v>
      </c>
      <c r="Q496" s="145">
        <v>0</v>
      </c>
      <c r="R496" s="145">
        <f>Q496*H496</f>
        <v>0</v>
      </c>
      <c r="S496" s="145">
        <v>0.054</v>
      </c>
      <c r="T496" s="146">
        <f>S496*H496</f>
        <v>0.432</v>
      </c>
      <c r="AR496" s="147" t="s">
        <v>479</v>
      </c>
      <c r="AT496" s="147" t="s">
        <v>164</v>
      </c>
      <c r="AU496" s="147" t="s">
        <v>85</v>
      </c>
      <c r="AY496" s="16" t="s">
        <v>161</v>
      </c>
      <c r="BE496" s="148">
        <f>IF(N496="základní",J496,0)</f>
        <v>0</v>
      </c>
      <c r="BF496" s="148">
        <f>IF(N496="snížená",J496,0)</f>
        <v>0</v>
      </c>
      <c r="BG496" s="148">
        <f>IF(N496="zákl. přenesená",J496,0)</f>
        <v>0</v>
      </c>
      <c r="BH496" s="148">
        <f>IF(N496="sníž. přenesená",J496,0)</f>
        <v>0</v>
      </c>
      <c r="BI496" s="148">
        <f>IF(N496="nulová",J496,0)</f>
        <v>0</v>
      </c>
      <c r="BJ496" s="16" t="s">
        <v>81</v>
      </c>
      <c r="BK496" s="148">
        <f>ROUND(I496*H496,2)</f>
        <v>0</v>
      </c>
      <c r="BL496" s="16" t="s">
        <v>479</v>
      </c>
      <c r="BM496" s="147" t="s">
        <v>1161</v>
      </c>
    </row>
    <row r="497" spans="2:65" s="1" customFormat="1" ht="33" customHeight="1">
      <c r="B497" s="135"/>
      <c r="C497" s="136" t="s">
        <v>1162</v>
      </c>
      <c r="D497" s="136" t="s">
        <v>164</v>
      </c>
      <c r="E497" s="137" t="s">
        <v>1163</v>
      </c>
      <c r="F497" s="138" t="s">
        <v>1164</v>
      </c>
      <c r="G497" s="139" t="s">
        <v>378</v>
      </c>
      <c r="H497" s="140">
        <v>4</v>
      </c>
      <c r="I497" s="141"/>
      <c r="J497" s="142">
        <f>ROUND(I497*H497,2)</f>
        <v>0</v>
      </c>
      <c r="K497" s="138" t="s">
        <v>168</v>
      </c>
      <c r="L497" s="31"/>
      <c r="M497" s="143" t="s">
        <v>1</v>
      </c>
      <c r="N497" s="144" t="s">
        <v>42</v>
      </c>
      <c r="P497" s="145">
        <f>O497*H497</f>
        <v>0</v>
      </c>
      <c r="Q497" s="145">
        <v>0</v>
      </c>
      <c r="R497" s="145">
        <f>Q497*H497</f>
        <v>0</v>
      </c>
      <c r="S497" s="145">
        <v>0.099</v>
      </c>
      <c r="T497" s="146">
        <f>S497*H497</f>
        <v>0.396</v>
      </c>
      <c r="AR497" s="147" t="s">
        <v>479</v>
      </c>
      <c r="AT497" s="147" t="s">
        <v>164</v>
      </c>
      <c r="AU497" s="147" t="s">
        <v>85</v>
      </c>
      <c r="AY497" s="16" t="s">
        <v>161</v>
      </c>
      <c r="BE497" s="148">
        <f>IF(N497="základní",J497,0)</f>
        <v>0</v>
      </c>
      <c r="BF497" s="148">
        <f>IF(N497="snížená",J497,0)</f>
        <v>0</v>
      </c>
      <c r="BG497" s="148">
        <f>IF(N497="zákl. přenesená",J497,0)</f>
        <v>0</v>
      </c>
      <c r="BH497" s="148">
        <f>IF(N497="sníž. přenesená",J497,0)</f>
        <v>0</v>
      </c>
      <c r="BI497" s="148">
        <f>IF(N497="nulová",J497,0)</f>
        <v>0</v>
      </c>
      <c r="BJ497" s="16" t="s">
        <v>81</v>
      </c>
      <c r="BK497" s="148">
        <f>ROUND(I497*H497,2)</f>
        <v>0</v>
      </c>
      <c r="BL497" s="16" t="s">
        <v>479</v>
      </c>
      <c r="BM497" s="147" t="s">
        <v>1165</v>
      </c>
    </row>
    <row r="498" spans="2:65" s="1" customFormat="1" ht="33" customHeight="1">
      <c r="B498" s="135"/>
      <c r="C498" s="136" t="s">
        <v>1166</v>
      </c>
      <c r="D498" s="136" t="s">
        <v>164</v>
      </c>
      <c r="E498" s="137" t="s">
        <v>1167</v>
      </c>
      <c r="F498" s="138" t="s">
        <v>1168</v>
      </c>
      <c r="G498" s="139" t="s">
        <v>378</v>
      </c>
      <c r="H498" s="140">
        <v>2</v>
      </c>
      <c r="I498" s="141"/>
      <c r="J498" s="142">
        <f>ROUND(I498*H498,2)</f>
        <v>0</v>
      </c>
      <c r="K498" s="138" t="s">
        <v>168</v>
      </c>
      <c r="L498" s="31"/>
      <c r="M498" s="143" t="s">
        <v>1</v>
      </c>
      <c r="N498" s="144" t="s">
        <v>42</v>
      </c>
      <c r="P498" s="145">
        <f>O498*H498</f>
        <v>0</v>
      </c>
      <c r="Q498" s="145">
        <v>0</v>
      </c>
      <c r="R498" s="145">
        <f>Q498*H498</f>
        <v>0</v>
      </c>
      <c r="S498" s="145">
        <v>0.015</v>
      </c>
      <c r="T498" s="146">
        <f>S498*H498</f>
        <v>0.03</v>
      </c>
      <c r="AR498" s="147" t="s">
        <v>479</v>
      </c>
      <c r="AT498" s="147" t="s">
        <v>164</v>
      </c>
      <c r="AU498" s="147" t="s">
        <v>85</v>
      </c>
      <c r="AY498" s="16" t="s">
        <v>161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6" t="s">
        <v>81</v>
      </c>
      <c r="BK498" s="148">
        <f>ROUND(I498*H498,2)</f>
        <v>0</v>
      </c>
      <c r="BL498" s="16" t="s">
        <v>479</v>
      </c>
      <c r="BM498" s="147" t="s">
        <v>1169</v>
      </c>
    </row>
    <row r="499" spans="2:65" s="1" customFormat="1" ht="37.9" customHeight="1">
      <c r="B499" s="135"/>
      <c r="C499" s="136" t="s">
        <v>1170</v>
      </c>
      <c r="D499" s="136" t="s">
        <v>164</v>
      </c>
      <c r="E499" s="137" t="s">
        <v>1171</v>
      </c>
      <c r="F499" s="138" t="s">
        <v>1172</v>
      </c>
      <c r="G499" s="139" t="s">
        <v>378</v>
      </c>
      <c r="H499" s="140">
        <v>17</v>
      </c>
      <c r="I499" s="141"/>
      <c r="J499" s="142">
        <f>ROUND(I499*H499,2)</f>
        <v>0</v>
      </c>
      <c r="K499" s="138" t="s">
        <v>168</v>
      </c>
      <c r="L499" s="31"/>
      <c r="M499" s="143" t="s">
        <v>1</v>
      </c>
      <c r="N499" s="144" t="s">
        <v>42</v>
      </c>
      <c r="P499" s="145">
        <f>O499*H499</f>
        <v>0</v>
      </c>
      <c r="Q499" s="145">
        <v>0</v>
      </c>
      <c r="R499" s="145">
        <f>Q499*H499</f>
        <v>0</v>
      </c>
      <c r="S499" s="145">
        <v>0.031</v>
      </c>
      <c r="T499" s="146">
        <f>S499*H499</f>
        <v>0.527</v>
      </c>
      <c r="AR499" s="147" t="s">
        <v>479</v>
      </c>
      <c r="AT499" s="147" t="s">
        <v>164</v>
      </c>
      <c r="AU499" s="147" t="s">
        <v>85</v>
      </c>
      <c r="AY499" s="16" t="s">
        <v>161</v>
      </c>
      <c r="BE499" s="148">
        <f>IF(N499="základní",J499,0)</f>
        <v>0</v>
      </c>
      <c r="BF499" s="148">
        <f>IF(N499="snížená",J499,0)</f>
        <v>0</v>
      </c>
      <c r="BG499" s="148">
        <f>IF(N499="zákl. přenesená",J499,0)</f>
        <v>0</v>
      </c>
      <c r="BH499" s="148">
        <f>IF(N499="sníž. přenesená",J499,0)</f>
        <v>0</v>
      </c>
      <c r="BI499" s="148">
        <f>IF(N499="nulová",J499,0)</f>
        <v>0</v>
      </c>
      <c r="BJ499" s="16" t="s">
        <v>81</v>
      </c>
      <c r="BK499" s="148">
        <f>ROUND(I499*H499,2)</f>
        <v>0</v>
      </c>
      <c r="BL499" s="16" t="s">
        <v>479</v>
      </c>
      <c r="BM499" s="147" t="s">
        <v>1173</v>
      </c>
    </row>
    <row r="500" spans="2:65" s="1" customFormat="1" ht="24.2" customHeight="1">
      <c r="B500" s="135"/>
      <c r="C500" s="136" t="s">
        <v>1174</v>
      </c>
      <c r="D500" s="136" t="s">
        <v>164</v>
      </c>
      <c r="E500" s="137" t="s">
        <v>1175</v>
      </c>
      <c r="F500" s="138" t="s">
        <v>1176</v>
      </c>
      <c r="G500" s="139" t="s">
        <v>316</v>
      </c>
      <c r="H500" s="140">
        <v>210</v>
      </c>
      <c r="I500" s="141"/>
      <c r="J500" s="142">
        <f>ROUND(I500*H500,2)</f>
        <v>0</v>
      </c>
      <c r="K500" s="138" t="s">
        <v>168</v>
      </c>
      <c r="L500" s="31"/>
      <c r="M500" s="143" t="s">
        <v>1</v>
      </c>
      <c r="N500" s="144" t="s">
        <v>42</v>
      </c>
      <c r="P500" s="145">
        <f>O500*H500</f>
        <v>0</v>
      </c>
      <c r="Q500" s="145">
        <v>2E-05</v>
      </c>
      <c r="R500" s="145">
        <f>Q500*H500</f>
        <v>0.004200000000000001</v>
      </c>
      <c r="S500" s="145">
        <v>0.002</v>
      </c>
      <c r="T500" s="146">
        <f>S500*H500</f>
        <v>0.42</v>
      </c>
      <c r="AR500" s="147" t="s">
        <v>479</v>
      </c>
      <c r="AT500" s="147" t="s">
        <v>164</v>
      </c>
      <c r="AU500" s="147" t="s">
        <v>85</v>
      </c>
      <c r="AY500" s="16" t="s">
        <v>161</v>
      </c>
      <c r="BE500" s="148">
        <f>IF(N500="základní",J500,0)</f>
        <v>0</v>
      </c>
      <c r="BF500" s="148">
        <f>IF(N500="snížená",J500,0)</f>
        <v>0</v>
      </c>
      <c r="BG500" s="148">
        <f>IF(N500="zákl. přenesená",J500,0)</f>
        <v>0</v>
      </c>
      <c r="BH500" s="148">
        <f>IF(N500="sníž. přenesená",J500,0)</f>
        <v>0</v>
      </c>
      <c r="BI500" s="148">
        <f>IF(N500="nulová",J500,0)</f>
        <v>0</v>
      </c>
      <c r="BJ500" s="16" t="s">
        <v>81</v>
      </c>
      <c r="BK500" s="148">
        <f>ROUND(I500*H500,2)</f>
        <v>0</v>
      </c>
      <c r="BL500" s="16" t="s">
        <v>479</v>
      </c>
      <c r="BM500" s="147" t="s">
        <v>1177</v>
      </c>
    </row>
    <row r="501" spans="2:65" s="1" customFormat="1" ht="24.2" customHeight="1">
      <c r="B501" s="135"/>
      <c r="C501" s="136" t="s">
        <v>1178</v>
      </c>
      <c r="D501" s="136" t="s">
        <v>164</v>
      </c>
      <c r="E501" s="137" t="s">
        <v>1179</v>
      </c>
      <c r="F501" s="138" t="s">
        <v>1180</v>
      </c>
      <c r="G501" s="139" t="s">
        <v>167</v>
      </c>
      <c r="H501" s="140">
        <v>1.805</v>
      </c>
      <c r="I501" s="141"/>
      <c r="J501" s="142">
        <f>ROUND(I501*H501,2)</f>
        <v>0</v>
      </c>
      <c r="K501" s="138" t="s">
        <v>168</v>
      </c>
      <c r="L501" s="31"/>
      <c r="M501" s="143" t="s">
        <v>1</v>
      </c>
      <c r="N501" s="144" t="s">
        <v>42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479</v>
      </c>
      <c r="AT501" s="147" t="s">
        <v>164</v>
      </c>
      <c r="AU501" s="147" t="s">
        <v>85</v>
      </c>
      <c r="AY501" s="16" t="s">
        <v>161</v>
      </c>
      <c r="BE501" s="148">
        <f>IF(N501="základní",J501,0)</f>
        <v>0</v>
      </c>
      <c r="BF501" s="148">
        <f>IF(N501="snížená",J501,0)</f>
        <v>0</v>
      </c>
      <c r="BG501" s="148">
        <f>IF(N501="zákl. přenesená",J501,0)</f>
        <v>0</v>
      </c>
      <c r="BH501" s="148">
        <f>IF(N501="sníž. přenesená",J501,0)</f>
        <v>0</v>
      </c>
      <c r="BI501" s="148">
        <f>IF(N501="nulová",J501,0)</f>
        <v>0</v>
      </c>
      <c r="BJ501" s="16" t="s">
        <v>81</v>
      </c>
      <c r="BK501" s="148">
        <f>ROUND(I501*H501,2)</f>
        <v>0</v>
      </c>
      <c r="BL501" s="16" t="s">
        <v>479</v>
      </c>
      <c r="BM501" s="147" t="s">
        <v>1181</v>
      </c>
    </row>
    <row r="502" spans="2:65" s="1" customFormat="1" ht="24.2" customHeight="1">
      <c r="B502" s="135"/>
      <c r="C502" s="136" t="s">
        <v>1182</v>
      </c>
      <c r="D502" s="136" t="s">
        <v>164</v>
      </c>
      <c r="E502" s="137" t="s">
        <v>1183</v>
      </c>
      <c r="F502" s="138" t="s">
        <v>1184</v>
      </c>
      <c r="G502" s="139" t="s">
        <v>167</v>
      </c>
      <c r="H502" s="140">
        <v>5.415</v>
      </c>
      <c r="I502" s="141"/>
      <c r="J502" s="142">
        <f>ROUND(I502*H502,2)</f>
        <v>0</v>
      </c>
      <c r="K502" s="138" t="s">
        <v>168</v>
      </c>
      <c r="L502" s="31"/>
      <c r="M502" s="143" t="s">
        <v>1</v>
      </c>
      <c r="N502" s="144" t="s">
        <v>42</v>
      </c>
      <c r="P502" s="145">
        <f>O502*H502</f>
        <v>0</v>
      </c>
      <c r="Q502" s="145">
        <v>0</v>
      </c>
      <c r="R502" s="145">
        <f>Q502*H502</f>
        <v>0</v>
      </c>
      <c r="S502" s="145">
        <v>0</v>
      </c>
      <c r="T502" s="146">
        <f>S502*H502</f>
        <v>0</v>
      </c>
      <c r="AR502" s="147" t="s">
        <v>479</v>
      </c>
      <c r="AT502" s="147" t="s">
        <v>164</v>
      </c>
      <c r="AU502" s="147" t="s">
        <v>85</v>
      </c>
      <c r="AY502" s="16" t="s">
        <v>161</v>
      </c>
      <c r="BE502" s="148">
        <f>IF(N502="základní",J502,0)</f>
        <v>0</v>
      </c>
      <c r="BF502" s="148">
        <f>IF(N502="snížená",J502,0)</f>
        <v>0</v>
      </c>
      <c r="BG502" s="148">
        <f>IF(N502="zákl. přenesená",J502,0)</f>
        <v>0</v>
      </c>
      <c r="BH502" s="148">
        <f>IF(N502="sníž. přenesená",J502,0)</f>
        <v>0</v>
      </c>
      <c r="BI502" s="148">
        <f>IF(N502="nulová",J502,0)</f>
        <v>0</v>
      </c>
      <c r="BJ502" s="16" t="s">
        <v>81</v>
      </c>
      <c r="BK502" s="148">
        <f>ROUND(I502*H502,2)</f>
        <v>0</v>
      </c>
      <c r="BL502" s="16" t="s">
        <v>479</v>
      </c>
      <c r="BM502" s="147" t="s">
        <v>1185</v>
      </c>
    </row>
    <row r="503" spans="2:51" s="12" customFormat="1" ht="12">
      <c r="B503" s="149"/>
      <c r="D503" s="150" t="s">
        <v>171</v>
      </c>
      <c r="F503" s="152" t="s">
        <v>1186</v>
      </c>
      <c r="H503" s="153">
        <v>5.415</v>
      </c>
      <c r="I503" s="154"/>
      <c r="L503" s="149"/>
      <c r="M503" s="155"/>
      <c r="T503" s="156"/>
      <c r="AT503" s="151" t="s">
        <v>171</v>
      </c>
      <c r="AU503" s="151" t="s">
        <v>85</v>
      </c>
      <c r="AV503" s="12" t="s">
        <v>85</v>
      </c>
      <c r="AW503" s="12" t="s">
        <v>3</v>
      </c>
      <c r="AX503" s="12" t="s">
        <v>81</v>
      </c>
      <c r="AY503" s="151" t="s">
        <v>161</v>
      </c>
    </row>
    <row r="504" spans="2:65" s="1" customFormat="1" ht="24.2" customHeight="1">
      <c r="B504" s="135"/>
      <c r="C504" s="136" t="s">
        <v>1187</v>
      </c>
      <c r="D504" s="136" t="s">
        <v>164</v>
      </c>
      <c r="E504" s="137" t="s">
        <v>1188</v>
      </c>
      <c r="F504" s="138" t="s">
        <v>1189</v>
      </c>
      <c r="G504" s="139" t="s">
        <v>167</v>
      </c>
      <c r="H504" s="140">
        <v>1.805</v>
      </c>
      <c r="I504" s="141"/>
      <c r="J504" s="142">
        <f>ROUND(I504*H504,2)</f>
        <v>0</v>
      </c>
      <c r="K504" s="138" t="s">
        <v>168</v>
      </c>
      <c r="L504" s="31"/>
      <c r="M504" s="143" t="s">
        <v>1</v>
      </c>
      <c r="N504" s="144" t="s">
        <v>42</v>
      </c>
      <c r="P504" s="145">
        <f>O504*H504</f>
        <v>0</v>
      </c>
      <c r="Q504" s="145">
        <v>0</v>
      </c>
      <c r="R504" s="145">
        <f>Q504*H504</f>
        <v>0</v>
      </c>
      <c r="S504" s="145">
        <v>0</v>
      </c>
      <c r="T504" s="146">
        <f>S504*H504</f>
        <v>0</v>
      </c>
      <c r="AR504" s="147" t="s">
        <v>479</v>
      </c>
      <c r="AT504" s="147" t="s">
        <v>164</v>
      </c>
      <c r="AU504" s="147" t="s">
        <v>85</v>
      </c>
      <c r="AY504" s="16" t="s">
        <v>161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6" t="s">
        <v>81</v>
      </c>
      <c r="BK504" s="148">
        <f>ROUND(I504*H504,2)</f>
        <v>0</v>
      </c>
      <c r="BL504" s="16" t="s">
        <v>479</v>
      </c>
      <c r="BM504" s="147" t="s">
        <v>1190</v>
      </c>
    </row>
    <row r="505" spans="2:65" s="1" customFormat="1" ht="24.2" customHeight="1">
      <c r="B505" s="135"/>
      <c r="C505" s="136" t="s">
        <v>1191</v>
      </c>
      <c r="D505" s="136" t="s">
        <v>164</v>
      </c>
      <c r="E505" s="137" t="s">
        <v>1192</v>
      </c>
      <c r="F505" s="138" t="s">
        <v>1193</v>
      </c>
      <c r="G505" s="139" t="s">
        <v>167</v>
      </c>
      <c r="H505" s="140">
        <v>54.15</v>
      </c>
      <c r="I505" s="141"/>
      <c r="J505" s="142">
        <f>ROUND(I505*H505,2)</f>
        <v>0</v>
      </c>
      <c r="K505" s="138" t="s">
        <v>168</v>
      </c>
      <c r="L505" s="31"/>
      <c r="M505" s="143" t="s">
        <v>1</v>
      </c>
      <c r="N505" s="144" t="s">
        <v>42</v>
      </c>
      <c r="P505" s="145">
        <f>O505*H505</f>
        <v>0</v>
      </c>
      <c r="Q505" s="145">
        <v>0</v>
      </c>
      <c r="R505" s="145">
        <f>Q505*H505</f>
        <v>0</v>
      </c>
      <c r="S505" s="145">
        <v>0</v>
      </c>
      <c r="T505" s="146">
        <f>S505*H505</f>
        <v>0</v>
      </c>
      <c r="AR505" s="147" t="s">
        <v>479</v>
      </c>
      <c r="AT505" s="147" t="s">
        <v>164</v>
      </c>
      <c r="AU505" s="147" t="s">
        <v>85</v>
      </c>
      <c r="AY505" s="16" t="s">
        <v>161</v>
      </c>
      <c r="BE505" s="148">
        <f>IF(N505="základní",J505,0)</f>
        <v>0</v>
      </c>
      <c r="BF505" s="148">
        <f>IF(N505="snížená",J505,0)</f>
        <v>0</v>
      </c>
      <c r="BG505" s="148">
        <f>IF(N505="zákl. přenesená",J505,0)</f>
        <v>0</v>
      </c>
      <c r="BH505" s="148">
        <f>IF(N505="sníž. přenesená",J505,0)</f>
        <v>0</v>
      </c>
      <c r="BI505" s="148">
        <f>IF(N505="nulová",J505,0)</f>
        <v>0</v>
      </c>
      <c r="BJ505" s="16" t="s">
        <v>81</v>
      </c>
      <c r="BK505" s="148">
        <f>ROUND(I505*H505,2)</f>
        <v>0</v>
      </c>
      <c r="BL505" s="16" t="s">
        <v>479</v>
      </c>
      <c r="BM505" s="147" t="s">
        <v>1194</v>
      </c>
    </row>
    <row r="506" spans="2:51" s="12" customFormat="1" ht="12">
      <c r="B506" s="149"/>
      <c r="D506" s="150" t="s">
        <v>171</v>
      </c>
      <c r="F506" s="152" t="s">
        <v>1195</v>
      </c>
      <c r="H506" s="153">
        <v>54.15</v>
      </c>
      <c r="I506" s="154"/>
      <c r="L506" s="149"/>
      <c r="M506" s="155"/>
      <c r="T506" s="156"/>
      <c r="AT506" s="151" t="s">
        <v>171</v>
      </c>
      <c r="AU506" s="151" t="s">
        <v>85</v>
      </c>
      <c r="AV506" s="12" t="s">
        <v>85</v>
      </c>
      <c r="AW506" s="12" t="s">
        <v>3</v>
      </c>
      <c r="AX506" s="12" t="s">
        <v>81</v>
      </c>
      <c r="AY506" s="151" t="s">
        <v>161</v>
      </c>
    </row>
    <row r="507" spans="2:65" s="1" customFormat="1" ht="33" customHeight="1">
      <c r="B507" s="135"/>
      <c r="C507" s="136" t="s">
        <v>1196</v>
      </c>
      <c r="D507" s="136" t="s">
        <v>164</v>
      </c>
      <c r="E507" s="137" t="s">
        <v>1197</v>
      </c>
      <c r="F507" s="138" t="s">
        <v>1198</v>
      </c>
      <c r="G507" s="139" t="s">
        <v>167</v>
      </c>
      <c r="H507" s="140">
        <v>1.805</v>
      </c>
      <c r="I507" s="141"/>
      <c r="J507" s="142">
        <f>ROUND(I507*H507,2)</f>
        <v>0</v>
      </c>
      <c r="K507" s="138" t="s">
        <v>168</v>
      </c>
      <c r="L507" s="31"/>
      <c r="M507" s="143" t="s">
        <v>1</v>
      </c>
      <c r="N507" s="144" t="s">
        <v>42</v>
      </c>
      <c r="P507" s="145">
        <f>O507*H507</f>
        <v>0</v>
      </c>
      <c r="Q507" s="145">
        <v>0</v>
      </c>
      <c r="R507" s="145">
        <f>Q507*H507</f>
        <v>0</v>
      </c>
      <c r="S507" s="145">
        <v>0</v>
      </c>
      <c r="T507" s="146">
        <f>S507*H507</f>
        <v>0</v>
      </c>
      <c r="AR507" s="147" t="s">
        <v>479</v>
      </c>
      <c r="AT507" s="147" t="s">
        <v>164</v>
      </c>
      <c r="AU507" s="147" t="s">
        <v>85</v>
      </c>
      <c r="AY507" s="16" t="s">
        <v>161</v>
      </c>
      <c r="BE507" s="148">
        <f>IF(N507="základní",J507,0)</f>
        <v>0</v>
      </c>
      <c r="BF507" s="148">
        <f>IF(N507="snížená",J507,0)</f>
        <v>0</v>
      </c>
      <c r="BG507" s="148">
        <f>IF(N507="zákl. přenesená",J507,0)</f>
        <v>0</v>
      </c>
      <c r="BH507" s="148">
        <f>IF(N507="sníž. přenesená",J507,0)</f>
        <v>0</v>
      </c>
      <c r="BI507" s="148">
        <f>IF(N507="nulová",J507,0)</f>
        <v>0</v>
      </c>
      <c r="BJ507" s="16" t="s">
        <v>81</v>
      </c>
      <c r="BK507" s="148">
        <f>ROUND(I507*H507,2)</f>
        <v>0</v>
      </c>
      <c r="BL507" s="16" t="s">
        <v>479</v>
      </c>
      <c r="BM507" s="147" t="s">
        <v>1199</v>
      </c>
    </row>
    <row r="508" spans="2:65" s="1" customFormat="1" ht="24.2" customHeight="1">
      <c r="B508" s="135"/>
      <c r="C508" s="136" t="s">
        <v>1200</v>
      </c>
      <c r="D508" s="136" t="s">
        <v>164</v>
      </c>
      <c r="E508" s="137" t="s">
        <v>1201</v>
      </c>
      <c r="F508" s="138" t="s">
        <v>1202</v>
      </c>
      <c r="G508" s="139" t="s">
        <v>167</v>
      </c>
      <c r="H508" s="140">
        <v>0.036</v>
      </c>
      <c r="I508" s="141"/>
      <c r="J508" s="142">
        <f>ROUND(I508*H508,2)</f>
        <v>0</v>
      </c>
      <c r="K508" s="138" t="s">
        <v>168</v>
      </c>
      <c r="L508" s="31"/>
      <c r="M508" s="143" t="s">
        <v>1</v>
      </c>
      <c r="N508" s="144" t="s">
        <v>42</v>
      </c>
      <c r="P508" s="145">
        <f>O508*H508</f>
        <v>0</v>
      </c>
      <c r="Q508" s="145">
        <v>0</v>
      </c>
      <c r="R508" s="145">
        <f>Q508*H508</f>
        <v>0</v>
      </c>
      <c r="S508" s="145">
        <v>0</v>
      </c>
      <c r="T508" s="146">
        <f>S508*H508</f>
        <v>0</v>
      </c>
      <c r="AR508" s="147" t="s">
        <v>479</v>
      </c>
      <c r="AT508" s="147" t="s">
        <v>164</v>
      </c>
      <c r="AU508" s="147" t="s">
        <v>85</v>
      </c>
      <c r="AY508" s="16" t="s">
        <v>161</v>
      </c>
      <c r="BE508" s="148">
        <f>IF(N508="základní",J508,0)</f>
        <v>0</v>
      </c>
      <c r="BF508" s="148">
        <f>IF(N508="snížená",J508,0)</f>
        <v>0</v>
      </c>
      <c r="BG508" s="148">
        <f>IF(N508="zákl. přenesená",J508,0)</f>
        <v>0</v>
      </c>
      <c r="BH508" s="148">
        <f>IF(N508="sníž. přenesená",J508,0)</f>
        <v>0</v>
      </c>
      <c r="BI508" s="148">
        <f>IF(N508="nulová",J508,0)</f>
        <v>0</v>
      </c>
      <c r="BJ508" s="16" t="s">
        <v>81</v>
      </c>
      <c r="BK508" s="148">
        <f>ROUND(I508*H508,2)</f>
        <v>0</v>
      </c>
      <c r="BL508" s="16" t="s">
        <v>479</v>
      </c>
      <c r="BM508" s="147" t="s">
        <v>1203</v>
      </c>
    </row>
    <row r="509" spans="2:63" s="11" customFormat="1" ht="25.9" customHeight="1">
      <c r="B509" s="123"/>
      <c r="D509" s="124" t="s">
        <v>76</v>
      </c>
      <c r="E509" s="125" t="s">
        <v>1204</v>
      </c>
      <c r="F509" s="125" t="s">
        <v>1205</v>
      </c>
      <c r="I509" s="126"/>
      <c r="J509" s="127">
        <f>BK509</f>
        <v>0</v>
      </c>
      <c r="L509" s="123"/>
      <c r="M509" s="128"/>
      <c r="P509" s="129">
        <f>SUM(P510:P515)</f>
        <v>0</v>
      </c>
      <c r="R509" s="129">
        <f>SUM(R510:R515)</f>
        <v>0</v>
      </c>
      <c r="T509" s="130">
        <f>SUM(T510:T515)</f>
        <v>0</v>
      </c>
      <c r="AR509" s="124" t="s">
        <v>169</v>
      </c>
      <c r="AT509" s="131" t="s">
        <v>76</v>
      </c>
      <c r="AU509" s="131" t="s">
        <v>77</v>
      </c>
      <c r="AY509" s="124" t="s">
        <v>161</v>
      </c>
      <c r="BK509" s="132">
        <f>SUM(BK510:BK515)</f>
        <v>0</v>
      </c>
    </row>
    <row r="510" spans="2:65" s="1" customFormat="1" ht="16.5" customHeight="1">
      <c r="B510" s="135"/>
      <c r="C510" s="136" t="s">
        <v>1206</v>
      </c>
      <c r="D510" s="136" t="s">
        <v>164</v>
      </c>
      <c r="E510" s="137" t="s">
        <v>1207</v>
      </c>
      <c r="F510" s="138" t="s">
        <v>1208</v>
      </c>
      <c r="G510" s="139" t="s">
        <v>1209</v>
      </c>
      <c r="H510" s="140">
        <v>17</v>
      </c>
      <c r="I510" s="141"/>
      <c r="J510" s="142">
        <f>ROUND(I510*H510,2)</f>
        <v>0</v>
      </c>
      <c r="K510" s="138" t="s">
        <v>168</v>
      </c>
      <c r="L510" s="31"/>
      <c r="M510" s="143" t="s">
        <v>1</v>
      </c>
      <c r="N510" s="144" t="s">
        <v>42</v>
      </c>
      <c r="P510" s="145">
        <f>O510*H510</f>
        <v>0</v>
      </c>
      <c r="Q510" s="145">
        <v>0</v>
      </c>
      <c r="R510" s="145">
        <f>Q510*H510</f>
        <v>0</v>
      </c>
      <c r="S510" s="145">
        <v>0</v>
      </c>
      <c r="T510" s="146">
        <f>S510*H510</f>
        <v>0</v>
      </c>
      <c r="AR510" s="147" t="s">
        <v>1210</v>
      </c>
      <c r="AT510" s="147" t="s">
        <v>164</v>
      </c>
      <c r="AU510" s="147" t="s">
        <v>81</v>
      </c>
      <c r="AY510" s="16" t="s">
        <v>161</v>
      </c>
      <c r="BE510" s="148">
        <f>IF(N510="základní",J510,0)</f>
        <v>0</v>
      </c>
      <c r="BF510" s="148">
        <f>IF(N510="snížená",J510,0)</f>
        <v>0</v>
      </c>
      <c r="BG510" s="148">
        <f>IF(N510="zákl. přenesená",J510,0)</f>
        <v>0</v>
      </c>
      <c r="BH510" s="148">
        <f>IF(N510="sníž. přenesená",J510,0)</f>
        <v>0</v>
      </c>
      <c r="BI510" s="148">
        <f>IF(N510="nulová",J510,0)</f>
        <v>0</v>
      </c>
      <c r="BJ510" s="16" t="s">
        <v>81</v>
      </c>
      <c r="BK510" s="148">
        <f>ROUND(I510*H510,2)</f>
        <v>0</v>
      </c>
      <c r="BL510" s="16" t="s">
        <v>1210</v>
      </c>
      <c r="BM510" s="147" t="s">
        <v>1211</v>
      </c>
    </row>
    <row r="511" spans="2:51" s="14" customFormat="1" ht="12">
      <c r="B511" s="177"/>
      <c r="D511" s="150" t="s">
        <v>171</v>
      </c>
      <c r="E511" s="178" t="s">
        <v>1</v>
      </c>
      <c r="F511" s="179" t="s">
        <v>1212</v>
      </c>
      <c r="H511" s="178" t="s">
        <v>1</v>
      </c>
      <c r="I511" s="180"/>
      <c r="L511" s="177"/>
      <c r="M511" s="181"/>
      <c r="T511" s="182"/>
      <c r="AT511" s="178" t="s">
        <v>171</v>
      </c>
      <c r="AU511" s="178" t="s">
        <v>81</v>
      </c>
      <c r="AV511" s="14" t="s">
        <v>81</v>
      </c>
      <c r="AW511" s="14" t="s">
        <v>32</v>
      </c>
      <c r="AX511" s="14" t="s">
        <v>77</v>
      </c>
      <c r="AY511" s="178" t="s">
        <v>161</v>
      </c>
    </row>
    <row r="512" spans="2:51" s="12" customFormat="1" ht="12">
      <c r="B512" s="149"/>
      <c r="D512" s="150" t="s">
        <v>171</v>
      </c>
      <c r="E512" s="151" t="s">
        <v>1</v>
      </c>
      <c r="F512" s="152" t="s">
        <v>213</v>
      </c>
      <c r="H512" s="153">
        <v>10</v>
      </c>
      <c r="I512" s="154"/>
      <c r="L512" s="149"/>
      <c r="M512" s="155"/>
      <c r="T512" s="156"/>
      <c r="AT512" s="151" t="s">
        <v>171</v>
      </c>
      <c r="AU512" s="151" t="s">
        <v>81</v>
      </c>
      <c r="AV512" s="12" t="s">
        <v>85</v>
      </c>
      <c r="AW512" s="12" t="s">
        <v>32</v>
      </c>
      <c r="AX512" s="12" t="s">
        <v>77</v>
      </c>
      <c r="AY512" s="151" t="s">
        <v>161</v>
      </c>
    </row>
    <row r="513" spans="2:51" s="14" customFormat="1" ht="12">
      <c r="B513" s="177"/>
      <c r="D513" s="150" t="s">
        <v>171</v>
      </c>
      <c r="E513" s="178" t="s">
        <v>1</v>
      </c>
      <c r="F513" s="179" t="s">
        <v>1213</v>
      </c>
      <c r="H513" s="178" t="s">
        <v>1</v>
      </c>
      <c r="I513" s="180"/>
      <c r="L513" s="177"/>
      <c r="M513" s="181"/>
      <c r="T513" s="182"/>
      <c r="AT513" s="178" t="s">
        <v>171</v>
      </c>
      <c r="AU513" s="178" t="s">
        <v>81</v>
      </c>
      <c r="AV513" s="14" t="s">
        <v>81</v>
      </c>
      <c r="AW513" s="14" t="s">
        <v>32</v>
      </c>
      <c r="AX513" s="14" t="s">
        <v>77</v>
      </c>
      <c r="AY513" s="178" t="s">
        <v>161</v>
      </c>
    </row>
    <row r="514" spans="2:51" s="12" customFormat="1" ht="12">
      <c r="B514" s="149"/>
      <c r="D514" s="150" t="s">
        <v>171</v>
      </c>
      <c r="E514" s="151" t="s">
        <v>1</v>
      </c>
      <c r="F514" s="152" t="s">
        <v>202</v>
      </c>
      <c r="H514" s="153">
        <v>7</v>
      </c>
      <c r="I514" s="154"/>
      <c r="L514" s="149"/>
      <c r="M514" s="155"/>
      <c r="T514" s="156"/>
      <c r="AT514" s="151" t="s">
        <v>171</v>
      </c>
      <c r="AU514" s="151" t="s">
        <v>81</v>
      </c>
      <c r="AV514" s="12" t="s">
        <v>85</v>
      </c>
      <c r="AW514" s="12" t="s">
        <v>32</v>
      </c>
      <c r="AX514" s="12" t="s">
        <v>77</v>
      </c>
      <c r="AY514" s="151" t="s">
        <v>161</v>
      </c>
    </row>
    <row r="515" spans="2:51" s="13" customFormat="1" ht="12">
      <c r="B515" s="157"/>
      <c r="D515" s="150" t="s">
        <v>171</v>
      </c>
      <c r="E515" s="158" t="s">
        <v>1</v>
      </c>
      <c r="F515" s="159" t="s">
        <v>174</v>
      </c>
      <c r="H515" s="160">
        <v>17</v>
      </c>
      <c r="I515" s="161"/>
      <c r="L515" s="157"/>
      <c r="M515" s="162"/>
      <c r="T515" s="163"/>
      <c r="AT515" s="158" t="s">
        <v>171</v>
      </c>
      <c r="AU515" s="158" t="s">
        <v>81</v>
      </c>
      <c r="AV515" s="13" t="s">
        <v>169</v>
      </c>
      <c r="AW515" s="13" t="s">
        <v>32</v>
      </c>
      <c r="AX515" s="13" t="s">
        <v>81</v>
      </c>
      <c r="AY515" s="158" t="s">
        <v>161</v>
      </c>
    </row>
    <row r="516" spans="2:63" s="11" customFormat="1" ht="25.9" customHeight="1">
      <c r="B516" s="123"/>
      <c r="D516" s="124" t="s">
        <v>76</v>
      </c>
      <c r="E516" s="125" t="s">
        <v>1214</v>
      </c>
      <c r="F516" s="125" t="s">
        <v>1215</v>
      </c>
      <c r="I516" s="126"/>
      <c r="J516" s="127">
        <f>BK516</f>
        <v>0</v>
      </c>
      <c r="L516" s="123"/>
      <c r="M516" s="128"/>
      <c r="P516" s="129">
        <f>P517+P520+P523+P526</f>
        <v>0</v>
      </c>
      <c r="R516" s="129">
        <f>R517+R520+R523+R526</f>
        <v>0</v>
      </c>
      <c r="T516" s="130">
        <f>T517+T520+T523+T526</f>
        <v>0</v>
      </c>
      <c r="AR516" s="124" t="s">
        <v>192</v>
      </c>
      <c r="AT516" s="131" t="s">
        <v>76</v>
      </c>
      <c r="AU516" s="131" t="s">
        <v>77</v>
      </c>
      <c r="AY516" s="124" t="s">
        <v>161</v>
      </c>
      <c r="BK516" s="132">
        <f>BK517+BK520+BK523+BK526</f>
        <v>0</v>
      </c>
    </row>
    <row r="517" spans="2:63" s="11" customFormat="1" ht="22.9" customHeight="1">
      <c r="B517" s="123"/>
      <c r="D517" s="124" t="s">
        <v>76</v>
      </c>
      <c r="E517" s="133" t="s">
        <v>1216</v>
      </c>
      <c r="F517" s="133" t="s">
        <v>1217</v>
      </c>
      <c r="I517" s="126"/>
      <c r="J517" s="134">
        <f>BK517</f>
        <v>0</v>
      </c>
      <c r="L517" s="123"/>
      <c r="M517" s="128"/>
      <c r="P517" s="129">
        <f>SUM(P518:P519)</f>
        <v>0</v>
      </c>
      <c r="R517" s="129">
        <f>SUM(R518:R519)</f>
        <v>0</v>
      </c>
      <c r="T517" s="130">
        <f>SUM(T518:T519)</f>
        <v>0</v>
      </c>
      <c r="AR517" s="124" t="s">
        <v>192</v>
      </c>
      <c r="AT517" s="131" t="s">
        <v>76</v>
      </c>
      <c r="AU517" s="131" t="s">
        <v>81</v>
      </c>
      <c r="AY517" s="124" t="s">
        <v>161</v>
      </c>
      <c r="BK517" s="132">
        <f>SUM(BK518:BK519)</f>
        <v>0</v>
      </c>
    </row>
    <row r="518" spans="2:65" s="1" customFormat="1" ht="16.5" customHeight="1">
      <c r="B518" s="135"/>
      <c r="C518" s="136" t="s">
        <v>1218</v>
      </c>
      <c r="D518" s="136" t="s">
        <v>164</v>
      </c>
      <c r="E518" s="137" t="s">
        <v>1219</v>
      </c>
      <c r="F518" s="138" t="s">
        <v>1217</v>
      </c>
      <c r="G518" s="139" t="s">
        <v>1220</v>
      </c>
      <c r="H518" s="140">
        <v>1</v>
      </c>
      <c r="I518" s="141"/>
      <c r="J518" s="142">
        <f>ROUND(I518*H518,2)</f>
        <v>0</v>
      </c>
      <c r="K518" s="138" t="s">
        <v>168</v>
      </c>
      <c r="L518" s="31"/>
      <c r="M518" s="143" t="s">
        <v>1</v>
      </c>
      <c r="N518" s="144" t="s">
        <v>42</v>
      </c>
      <c r="P518" s="145">
        <f>O518*H518</f>
        <v>0</v>
      </c>
      <c r="Q518" s="145">
        <v>0</v>
      </c>
      <c r="R518" s="145">
        <f>Q518*H518</f>
        <v>0</v>
      </c>
      <c r="S518" s="145">
        <v>0</v>
      </c>
      <c r="T518" s="146">
        <f>S518*H518</f>
        <v>0</v>
      </c>
      <c r="AR518" s="147" t="s">
        <v>1221</v>
      </c>
      <c r="AT518" s="147" t="s">
        <v>164</v>
      </c>
      <c r="AU518" s="147" t="s">
        <v>85</v>
      </c>
      <c r="AY518" s="16" t="s">
        <v>161</v>
      </c>
      <c r="BE518" s="148">
        <f>IF(N518="základní",J518,0)</f>
        <v>0</v>
      </c>
      <c r="BF518" s="148">
        <f>IF(N518="snížená",J518,0)</f>
        <v>0</v>
      </c>
      <c r="BG518" s="148">
        <f>IF(N518="zákl. přenesená",J518,0)</f>
        <v>0</v>
      </c>
      <c r="BH518" s="148">
        <f>IF(N518="sníž. přenesená",J518,0)</f>
        <v>0</v>
      </c>
      <c r="BI518" s="148">
        <f>IF(N518="nulová",J518,0)</f>
        <v>0</v>
      </c>
      <c r="BJ518" s="16" t="s">
        <v>81</v>
      </c>
      <c r="BK518" s="148">
        <f>ROUND(I518*H518,2)</f>
        <v>0</v>
      </c>
      <c r="BL518" s="16" t="s">
        <v>1221</v>
      </c>
      <c r="BM518" s="147" t="s">
        <v>1222</v>
      </c>
    </row>
    <row r="519" spans="2:47" s="1" customFormat="1" ht="12">
      <c r="B519" s="31"/>
      <c r="D519" s="150" t="s">
        <v>180</v>
      </c>
      <c r="F519" s="174" t="s">
        <v>1223</v>
      </c>
      <c r="I519" s="175"/>
      <c r="L519" s="31"/>
      <c r="M519" s="176"/>
      <c r="T519" s="55"/>
      <c r="AT519" s="16" t="s">
        <v>180</v>
      </c>
      <c r="AU519" s="16" t="s">
        <v>85</v>
      </c>
    </row>
    <row r="520" spans="2:63" s="11" customFormat="1" ht="22.9" customHeight="1">
      <c r="B520" s="123"/>
      <c r="D520" s="124" t="s">
        <v>76</v>
      </c>
      <c r="E520" s="133" t="s">
        <v>1224</v>
      </c>
      <c r="F520" s="133" t="s">
        <v>1225</v>
      </c>
      <c r="I520" s="126"/>
      <c r="J520" s="134">
        <f>BK520</f>
        <v>0</v>
      </c>
      <c r="L520" s="123"/>
      <c r="M520" s="128"/>
      <c r="P520" s="129">
        <f>SUM(P521:P522)</f>
        <v>0</v>
      </c>
      <c r="R520" s="129">
        <f>SUM(R521:R522)</f>
        <v>0</v>
      </c>
      <c r="T520" s="130">
        <f>SUM(T521:T522)</f>
        <v>0</v>
      </c>
      <c r="AR520" s="124" t="s">
        <v>192</v>
      </c>
      <c r="AT520" s="131" t="s">
        <v>76</v>
      </c>
      <c r="AU520" s="131" t="s">
        <v>81</v>
      </c>
      <c r="AY520" s="124" t="s">
        <v>161</v>
      </c>
      <c r="BK520" s="132">
        <f>SUM(BK521:BK522)</f>
        <v>0</v>
      </c>
    </row>
    <row r="521" spans="2:65" s="1" customFormat="1" ht="16.5" customHeight="1">
      <c r="B521" s="135"/>
      <c r="C521" s="136" t="s">
        <v>1226</v>
      </c>
      <c r="D521" s="136" t="s">
        <v>164</v>
      </c>
      <c r="E521" s="137" t="s">
        <v>1227</v>
      </c>
      <c r="F521" s="138" t="s">
        <v>1228</v>
      </c>
      <c r="G521" s="139" t="s">
        <v>1220</v>
      </c>
      <c r="H521" s="140">
        <v>1</v>
      </c>
      <c r="I521" s="141"/>
      <c r="J521" s="142">
        <f>ROUND(I521*H521,2)</f>
        <v>0</v>
      </c>
      <c r="K521" s="138" t="s">
        <v>168</v>
      </c>
      <c r="L521" s="31"/>
      <c r="M521" s="143" t="s">
        <v>1</v>
      </c>
      <c r="N521" s="144" t="s">
        <v>42</v>
      </c>
      <c r="P521" s="145">
        <f>O521*H521</f>
        <v>0</v>
      </c>
      <c r="Q521" s="145">
        <v>0</v>
      </c>
      <c r="R521" s="145">
        <f>Q521*H521</f>
        <v>0</v>
      </c>
      <c r="S521" s="145">
        <v>0</v>
      </c>
      <c r="T521" s="146">
        <f>S521*H521</f>
        <v>0</v>
      </c>
      <c r="AR521" s="147" t="s">
        <v>1221</v>
      </c>
      <c r="AT521" s="147" t="s">
        <v>164</v>
      </c>
      <c r="AU521" s="147" t="s">
        <v>85</v>
      </c>
      <c r="AY521" s="16" t="s">
        <v>161</v>
      </c>
      <c r="BE521" s="148">
        <f>IF(N521="základní",J521,0)</f>
        <v>0</v>
      </c>
      <c r="BF521" s="148">
        <f>IF(N521="snížená",J521,0)</f>
        <v>0</v>
      </c>
      <c r="BG521" s="148">
        <f>IF(N521="zákl. přenesená",J521,0)</f>
        <v>0</v>
      </c>
      <c r="BH521" s="148">
        <f>IF(N521="sníž. přenesená",J521,0)</f>
        <v>0</v>
      </c>
      <c r="BI521" s="148">
        <f>IF(N521="nulová",J521,0)</f>
        <v>0</v>
      </c>
      <c r="BJ521" s="16" t="s">
        <v>81</v>
      </c>
      <c r="BK521" s="148">
        <f>ROUND(I521*H521,2)</f>
        <v>0</v>
      </c>
      <c r="BL521" s="16" t="s">
        <v>1221</v>
      </c>
      <c r="BM521" s="147" t="s">
        <v>1229</v>
      </c>
    </row>
    <row r="522" spans="2:47" s="1" customFormat="1" ht="12">
      <c r="B522" s="31"/>
      <c r="D522" s="150" t="s">
        <v>180</v>
      </c>
      <c r="F522" s="174" t="s">
        <v>1230</v>
      </c>
      <c r="I522" s="175"/>
      <c r="L522" s="31"/>
      <c r="M522" s="176"/>
      <c r="T522" s="55"/>
      <c r="AT522" s="16" t="s">
        <v>180</v>
      </c>
      <c r="AU522" s="16" t="s">
        <v>85</v>
      </c>
    </row>
    <row r="523" spans="2:63" s="11" customFormat="1" ht="22.9" customHeight="1">
      <c r="B523" s="123"/>
      <c r="D523" s="124" t="s">
        <v>76</v>
      </c>
      <c r="E523" s="133" t="s">
        <v>1231</v>
      </c>
      <c r="F523" s="133" t="s">
        <v>1232</v>
      </c>
      <c r="I523" s="126"/>
      <c r="J523" s="134">
        <f>BK523</f>
        <v>0</v>
      </c>
      <c r="L523" s="123"/>
      <c r="M523" s="128"/>
      <c r="P523" s="129">
        <f>SUM(P524:P525)</f>
        <v>0</v>
      </c>
      <c r="R523" s="129">
        <f>SUM(R524:R525)</f>
        <v>0</v>
      </c>
      <c r="T523" s="130">
        <f>SUM(T524:T525)</f>
        <v>0</v>
      </c>
      <c r="AR523" s="124" t="s">
        <v>192</v>
      </c>
      <c r="AT523" s="131" t="s">
        <v>76</v>
      </c>
      <c r="AU523" s="131" t="s">
        <v>81</v>
      </c>
      <c r="AY523" s="124" t="s">
        <v>161</v>
      </c>
      <c r="BK523" s="132">
        <f>SUM(BK524:BK525)</f>
        <v>0</v>
      </c>
    </row>
    <row r="524" spans="2:65" s="1" customFormat="1" ht="16.5" customHeight="1">
      <c r="B524" s="135"/>
      <c r="C524" s="136" t="s">
        <v>1233</v>
      </c>
      <c r="D524" s="136" t="s">
        <v>164</v>
      </c>
      <c r="E524" s="137" t="s">
        <v>1234</v>
      </c>
      <c r="F524" s="138" t="s">
        <v>1232</v>
      </c>
      <c r="G524" s="139" t="s">
        <v>1220</v>
      </c>
      <c r="H524" s="140">
        <v>1</v>
      </c>
      <c r="I524" s="141"/>
      <c r="J524" s="142">
        <f>ROUND(I524*H524,2)</f>
        <v>0</v>
      </c>
      <c r="K524" s="138" t="s">
        <v>168</v>
      </c>
      <c r="L524" s="31"/>
      <c r="M524" s="143" t="s">
        <v>1</v>
      </c>
      <c r="N524" s="144" t="s">
        <v>42</v>
      </c>
      <c r="P524" s="145">
        <f>O524*H524</f>
        <v>0</v>
      </c>
      <c r="Q524" s="145">
        <v>0</v>
      </c>
      <c r="R524" s="145">
        <f>Q524*H524</f>
        <v>0</v>
      </c>
      <c r="S524" s="145">
        <v>0</v>
      </c>
      <c r="T524" s="146">
        <f>S524*H524</f>
        <v>0</v>
      </c>
      <c r="AR524" s="147" t="s">
        <v>1221</v>
      </c>
      <c r="AT524" s="147" t="s">
        <v>164</v>
      </c>
      <c r="AU524" s="147" t="s">
        <v>85</v>
      </c>
      <c r="AY524" s="16" t="s">
        <v>161</v>
      </c>
      <c r="BE524" s="148">
        <f>IF(N524="základní",J524,0)</f>
        <v>0</v>
      </c>
      <c r="BF524" s="148">
        <f>IF(N524="snížená",J524,0)</f>
        <v>0</v>
      </c>
      <c r="BG524" s="148">
        <f>IF(N524="zákl. přenesená",J524,0)</f>
        <v>0</v>
      </c>
      <c r="BH524" s="148">
        <f>IF(N524="sníž. přenesená",J524,0)</f>
        <v>0</v>
      </c>
      <c r="BI524" s="148">
        <f>IF(N524="nulová",J524,0)</f>
        <v>0</v>
      </c>
      <c r="BJ524" s="16" t="s">
        <v>81</v>
      </c>
      <c r="BK524" s="148">
        <f>ROUND(I524*H524,2)</f>
        <v>0</v>
      </c>
      <c r="BL524" s="16" t="s">
        <v>1221</v>
      </c>
      <c r="BM524" s="147" t="s">
        <v>1235</v>
      </c>
    </row>
    <row r="525" spans="2:47" s="1" customFormat="1" ht="12">
      <c r="B525" s="31"/>
      <c r="D525" s="150" t="s">
        <v>180</v>
      </c>
      <c r="F525" s="174" t="s">
        <v>1236</v>
      </c>
      <c r="I525" s="175"/>
      <c r="L525" s="31"/>
      <c r="M525" s="176"/>
      <c r="T525" s="55"/>
      <c r="AT525" s="16" t="s">
        <v>180</v>
      </c>
      <c r="AU525" s="16" t="s">
        <v>85</v>
      </c>
    </row>
    <row r="526" spans="2:63" s="11" customFormat="1" ht="22.9" customHeight="1">
      <c r="B526" s="123"/>
      <c r="D526" s="124" t="s">
        <v>76</v>
      </c>
      <c r="E526" s="133" t="s">
        <v>1237</v>
      </c>
      <c r="F526" s="133" t="s">
        <v>1238</v>
      </c>
      <c r="I526" s="126"/>
      <c r="J526" s="134">
        <f>BK526</f>
        <v>0</v>
      </c>
      <c r="L526" s="123"/>
      <c r="M526" s="128"/>
      <c r="P526" s="129">
        <f>SUM(P527:P528)</f>
        <v>0</v>
      </c>
      <c r="R526" s="129">
        <f>SUM(R527:R528)</f>
        <v>0</v>
      </c>
      <c r="T526" s="130">
        <f>SUM(T527:T528)</f>
        <v>0</v>
      </c>
      <c r="AR526" s="124" t="s">
        <v>192</v>
      </c>
      <c r="AT526" s="131" t="s">
        <v>76</v>
      </c>
      <c r="AU526" s="131" t="s">
        <v>81</v>
      </c>
      <c r="AY526" s="124" t="s">
        <v>161</v>
      </c>
      <c r="BK526" s="132">
        <f>SUM(BK527:BK528)</f>
        <v>0</v>
      </c>
    </row>
    <row r="527" spans="2:65" s="1" customFormat="1" ht="16.5" customHeight="1">
      <c r="B527" s="135"/>
      <c r="C527" s="136" t="s">
        <v>1239</v>
      </c>
      <c r="D527" s="136" t="s">
        <v>164</v>
      </c>
      <c r="E527" s="137" t="s">
        <v>1240</v>
      </c>
      <c r="F527" s="138" t="s">
        <v>1238</v>
      </c>
      <c r="G527" s="139" t="s">
        <v>1220</v>
      </c>
      <c r="H527" s="140">
        <v>1</v>
      </c>
      <c r="I527" s="141"/>
      <c r="J527" s="142">
        <f>ROUND(I527*H527,2)</f>
        <v>0</v>
      </c>
      <c r="K527" s="138" t="s">
        <v>168</v>
      </c>
      <c r="L527" s="31"/>
      <c r="M527" s="143" t="s">
        <v>1</v>
      </c>
      <c r="N527" s="144" t="s">
        <v>42</v>
      </c>
      <c r="P527" s="145">
        <f>O527*H527</f>
        <v>0</v>
      </c>
      <c r="Q527" s="145">
        <v>0</v>
      </c>
      <c r="R527" s="145">
        <f>Q527*H527</f>
        <v>0</v>
      </c>
      <c r="S527" s="145">
        <v>0</v>
      </c>
      <c r="T527" s="146">
        <f>S527*H527</f>
        <v>0</v>
      </c>
      <c r="AR527" s="147" t="s">
        <v>1221</v>
      </c>
      <c r="AT527" s="147" t="s">
        <v>164</v>
      </c>
      <c r="AU527" s="147" t="s">
        <v>85</v>
      </c>
      <c r="AY527" s="16" t="s">
        <v>161</v>
      </c>
      <c r="BE527" s="148">
        <f>IF(N527="základní",J527,0)</f>
        <v>0</v>
      </c>
      <c r="BF527" s="148">
        <f>IF(N527="snížená",J527,0)</f>
        <v>0</v>
      </c>
      <c r="BG527" s="148">
        <f>IF(N527="zákl. přenesená",J527,0)</f>
        <v>0</v>
      </c>
      <c r="BH527" s="148">
        <f>IF(N527="sníž. přenesená",J527,0)</f>
        <v>0</v>
      </c>
      <c r="BI527" s="148">
        <f>IF(N527="nulová",J527,0)</f>
        <v>0</v>
      </c>
      <c r="BJ527" s="16" t="s">
        <v>81</v>
      </c>
      <c r="BK527" s="148">
        <f>ROUND(I527*H527,2)</f>
        <v>0</v>
      </c>
      <c r="BL527" s="16" t="s">
        <v>1221</v>
      </c>
      <c r="BM527" s="147" t="s">
        <v>1241</v>
      </c>
    </row>
    <row r="528" spans="2:47" s="1" customFormat="1" ht="12">
      <c r="B528" s="31"/>
      <c r="D528" s="150" t="s">
        <v>180</v>
      </c>
      <c r="F528" s="174" t="s">
        <v>1242</v>
      </c>
      <c r="I528" s="175"/>
      <c r="L528" s="31"/>
      <c r="M528" s="183"/>
      <c r="N528" s="184"/>
      <c r="O528" s="184"/>
      <c r="P528" s="184"/>
      <c r="Q528" s="184"/>
      <c r="R528" s="184"/>
      <c r="S528" s="184"/>
      <c r="T528" s="185"/>
      <c r="AT528" s="16" t="s">
        <v>180</v>
      </c>
      <c r="AU528" s="16" t="s">
        <v>85</v>
      </c>
    </row>
    <row r="529" spans="2:12" s="1" customFormat="1" ht="6.95" customHeight="1">
      <c r="B529" s="43"/>
      <c r="C529" s="44"/>
      <c r="D529" s="44"/>
      <c r="E529" s="44"/>
      <c r="F529" s="44"/>
      <c r="G529" s="44"/>
      <c r="H529" s="44"/>
      <c r="I529" s="44"/>
      <c r="J529" s="44"/>
      <c r="K529" s="44"/>
      <c r="L529" s="31"/>
    </row>
  </sheetData>
  <autoFilter ref="C147:K528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5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9" t="str">
        <f>'Rekapitulace stavby'!K6</f>
        <v>HAVARIJNÍ OPRAVA SOCIÁLNÍHO ZAŘÍZENÍ - 6 SOCIÁLEK - TYP B</v>
      </c>
      <c r="F7" s="230"/>
      <c r="G7" s="230"/>
      <c r="H7" s="230"/>
      <c r="L7" s="19"/>
    </row>
    <row r="8" spans="2:12" ht="12" customHeight="1">
      <c r="B8" s="19"/>
      <c r="D8" s="26" t="s">
        <v>109</v>
      </c>
      <c r="L8" s="19"/>
    </row>
    <row r="9" spans="2:12" s="1" customFormat="1" ht="16.5" customHeight="1">
      <c r="B9" s="31"/>
      <c r="E9" s="229" t="s">
        <v>110</v>
      </c>
      <c r="F9" s="228"/>
      <c r="G9" s="228"/>
      <c r="H9" s="228"/>
      <c r="L9" s="31"/>
    </row>
    <row r="10" spans="2:12" s="1" customFormat="1" ht="12" customHeight="1">
      <c r="B10" s="31"/>
      <c r="D10" s="26" t="s">
        <v>111</v>
      </c>
      <c r="L10" s="31"/>
    </row>
    <row r="11" spans="2:12" s="1" customFormat="1" ht="16.5" customHeight="1">
      <c r="B11" s="31"/>
      <c r="E11" s="219" t="s">
        <v>1245</v>
      </c>
      <c r="F11" s="228"/>
      <c r="G11" s="228"/>
      <c r="H11" s="22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27. 4. 2024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1" t="str">
        <f>'Rekapitulace stavby'!E14</f>
        <v>Vyplň údaj</v>
      </c>
      <c r="F20" s="197"/>
      <c r="G20" s="197"/>
      <c r="H20" s="19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34</v>
      </c>
      <c r="L25" s="31"/>
    </row>
    <row r="26" spans="2:12" s="1" customFormat="1" ht="18" customHeight="1">
      <c r="B26" s="31"/>
      <c r="E26" s="24" t="s">
        <v>35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3"/>
      <c r="E29" s="201" t="s">
        <v>1</v>
      </c>
      <c r="F29" s="201"/>
      <c r="G29" s="201"/>
      <c r="H29" s="201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37</v>
      </c>
      <c r="J32" s="65">
        <f>ROUND(J148,2)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39</v>
      </c>
      <c r="I34" s="34" t="s">
        <v>38</v>
      </c>
      <c r="J34" s="34" t="s">
        <v>40</v>
      </c>
      <c r="L34" s="31"/>
    </row>
    <row r="35" spans="2:12" s="1" customFormat="1" ht="14.45" customHeight="1">
      <c r="B35" s="31"/>
      <c r="D35" s="54" t="s">
        <v>41</v>
      </c>
      <c r="E35" s="26" t="s">
        <v>42</v>
      </c>
      <c r="F35" s="85">
        <f>ROUND((SUM(BE148:BE528)),2)</f>
        <v>0</v>
      </c>
      <c r="I35" s="95">
        <v>0.21</v>
      </c>
      <c r="J35" s="85">
        <f>ROUND(((SUM(BE148:BE528))*I35),2)</f>
        <v>0</v>
      </c>
      <c r="L35" s="31"/>
    </row>
    <row r="36" spans="2:12" s="1" customFormat="1" ht="14.45" customHeight="1">
      <c r="B36" s="31"/>
      <c r="E36" s="26" t="s">
        <v>43</v>
      </c>
      <c r="F36" s="85">
        <f>ROUND((SUM(BF148:BF528)),2)</f>
        <v>0</v>
      </c>
      <c r="I36" s="95">
        <v>0.12</v>
      </c>
      <c r="J36" s="85">
        <f>ROUND(((SUM(BF148:BF528))*I36),2)</f>
        <v>0</v>
      </c>
      <c r="L36" s="31"/>
    </row>
    <row r="37" spans="2:12" s="1" customFormat="1" ht="14.45" customHeight="1" hidden="1">
      <c r="B37" s="31"/>
      <c r="E37" s="26" t="s">
        <v>44</v>
      </c>
      <c r="F37" s="85">
        <f>ROUND((SUM(BG148:BG528)),2)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45</v>
      </c>
      <c r="F38" s="85">
        <f>ROUND((SUM(BH148:BH528)),2)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46</v>
      </c>
      <c r="F39" s="85">
        <f>ROUND((SUM(BI148:BI528)),2)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47</v>
      </c>
      <c r="E41" s="56"/>
      <c r="F41" s="56"/>
      <c r="G41" s="98" t="s">
        <v>48</v>
      </c>
      <c r="H41" s="99" t="s">
        <v>49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31"/>
      <c r="D61" s="42" t="s">
        <v>52</v>
      </c>
      <c r="E61" s="33"/>
      <c r="F61" s="102" t="s">
        <v>53</v>
      </c>
      <c r="G61" s="42" t="s">
        <v>52</v>
      </c>
      <c r="H61" s="33"/>
      <c r="I61" s="33"/>
      <c r="J61" s="103" t="s">
        <v>53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31"/>
      <c r="D76" s="42" t="s">
        <v>52</v>
      </c>
      <c r="E76" s="33"/>
      <c r="F76" s="102" t="s">
        <v>53</v>
      </c>
      <c r="G76" s="42" t="s">
        <v>52</v>
      </c>
      <c r="H76" s="33"/>
      <c r="I76" s="33"/>
      <c r="J76" s="103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HAVARIJNÍ OPRAVA SOCIÁLNÍHO ZAŘÍZENÍ - 6 SOCIÁLEK - TYP B</v>
      </c>
      <c r="F85" s="230"/>
      <c r="G85" s="230"/>
      <c r="H85" s="230"/>
      <c r="L85" s="31"/>
    </row>
    <row r="86" spans="2:12" ht="12" customHeight="1">
      <c r="B86" s="19"/>
      <c r="C86" s="26" t="s">
        <v>109</v>
      </c>
      <c r="L86" s="19"/>
    </row>
    <row r="87" spans="2:12" s="1" customFormat="1" ht="16.5" customHeight="1">
      <c r="B87" s="31"/>
      <c r="E87" s="229" t="s">
        <v>110</v>
      </c>
      <c r="F87" s="228"/>
      <c r="G87" s="228"/>
      <c r="H87" s="228"/>
      <c r="L87" s="31"/>
    </row>
    <row r="88" spans="2:12" s="1" customFormat="1" ht="12" customHeight="1">
      <c r="B88" s="31"/>
      <c r="C88" s="26" t="s">
        <v>111</v>
      </c>
      <c r="L88" s="31"/>
    </row>
    <row r="89" spans="2:12" s="1" customFormat="1" ht="16.5" customHeight="1">
      <c r="B89" s="31"/>
      <c r="E89" s="219" t="str">
        <f>E11</f>
        <v>04 - Sociálky B - 5.np</v>
      </c>
      <c r="F89" s="228"/>
      <c r="G89" s="228"/>
      <c r="H89" s="22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Švehlova kolej, Slavíkova 22</v>
      </c>
      <c r="I91" s="26" t="s">
        <v>22</v>
      </c>
      <c r="J91" s="51" t="str">
        <f>IF(J14="","",J14)</f>
        <v>27. 4. 2024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24</v>
      </c>
      <c r="F93" s="24" t="str">
        <f>E17</f>
        <v>Universita Karlova – Koleje a menzy</v>
      </c>
      <c r="I93" s="26" t="s">
        <v>30</v>
      </c>
      <c r="J93" s="29" t="str">
        <f>E23</f>
        <v>ing. arch. Jan Pavlovský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Jan Petr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114</v>
      </c>
      <c r="D96" s="96"/>
      <c r="E96" s="96"/>
      <c r="F96" s="96"/>
      <c r="G96" s="96"/>
      <c r="H96" s="96"/>
      <c r="I96" s="96"/>
      <c r="J96" s="105" t="s">
        <v>115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116</v>
      </c>
      <c r="J98" s="65">
        <f>J148</f>
        <v>0</v>
      </c>
      <c r="L98" s="31"/>
      <c r="AU98" s="16" t="s">
        <v>117</v>
      </c>
    </row>
    <row r="99" spans="2:12" s="8" customFormat="1" ht="24.95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" customHeight="1">
      <c r="B100" s="111"/>
      <c r="D100" s="112" t="s">
        <v>119</v>
      </c>
      <c r="E100" s="113"/>
      <c r="F100" s="113"/>
      <c r="G100" s="113"/>
      <c r="H100" s="113"/>
      <c r="I100" s="113"/>
      <c r="J100" s="114">
        <f>J150</f>
        <v>0</v>
      </c>
      <c r="L100" s="111"/>
    </row>
    <row r="101" spans="2:12" s="9" customFormat="1" ht="19.9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J167</f>
        <v>0</v>
      </c>
      <c r="L101" s="111"/>
    </row>
    <row r="102" spans="2:12" s="9" customFormat="1" ht="19.9" customHeight="1">
      <c r="B102" s="111"/>
      <c r="D102" s="112" t="s">
        <v>121</v>
      </c>
      <c r="E102" s="113"/>
      <c r="F102" s="113"/>
      <c r="G102" s="113"/>
      <c r="H102" s="113"/>
      <c r="I102" s="113"/>
      <c r="J102" s="114">
        <f>J192</f>
        <v>0</v>
      </c>
      <c r="L102" s="111"/>
    </row>
    <row r="103" spans="2:12" s="9" customFormat="1" ht="19.9" customHeight="1">
      <c r="B103" s="111"/>
      <c r="D103" s="112" t="s">
        <v>122</v>
      </c>
      <c r="E103" s="113"/>
      <c r="F103" s="113"/>
      <c r="G103" s="113"/>
      <c r="H103" s="113"/>
      <c r="I103" s="113"/>
      <c r="J103" s="114">
        <f>J226</f>
        <v>0</v>
      </c>
      <c r="L103" s="111"/>
    </row>
    <row r="104" spans="2:12" s="9" customFormat="1" ht="19.9" customHeight="1">
      <c r="B104" s="111"/>
      <c r="D104" s="112" t="s">
        <v>123</v>
      </c>
      <c r="E104" s="113"/>
      <c r="F104" s="113"/>
      <c r="G104" s="113"/>
      <c r="H104" s="113"/>
      <c r="I104" s="113"/>
      <c r="J104" s="114">
        <f>J233</f>
        <v>0</v>
      </c>
      <c r="L104" s="111"/>
    </row>
    <row r="105" spans="2:12" s="8" customFormat="1" ht="24.95" customHeight="1">
      <c r="B105" s="107"/>
      <c r="D105" s="108" t="s">
        <v>124</v>
      </c>
      <c r="E105" s="109"/>
      <c r="F105" s="109"/>
      <c r="G105" s="109"/>
      <c r="H105" s="109"/>
      <c r="I105" s="109"/>
      <c r="J105" s="110">
        <f>J237</f>
        <v>0</v>
      </c>
      <c r="L105" s="107"/>
    </row>
    <row r="106" spans="2:12" s="9" customFormat="1" ht="19.9" customHeight="1">
      <c r="B106" s="111"/>
      <c r="D106" s="112" t="s">
        <v>125</v>
      </c>
      <c r="E106" s="113"/>
      <c r="F106" s="113"/>
      <c r="G106" s="113"/>
      <c r="H106" s="113"/>
      <c r="I106" s="113"/>
      <c r="J106" s="114">
        <f>J238</f>
        <v>0</v>
      </c>
      <c r="L106" s="111"/>
    </row>
    <row r="107" spans="2:12" s="9" customFormat="1" ht="19.9" customHeight="1">
      <c r="B107" s="111"/>
      <c r="D107" s="112" t="s">
        <v>126</v>
      </c>
      <c r="E107" s="113"/>
      <c r="F107" s="113"/>
      <c r="G107" s="113"/>
      <c r="H107" s="113"/>
      <c r="I107" s="113"/>
      <c r="J107" s="114">
        <f>J247</f>
        <v>0</v>
      </c>
      <c r="L107" s="111"/>
    </row>
    <row r="108" spans="2:12" s="9" customFormat="1" ht="19.9" customHeight="1">
      <c r="B108" s="111"/>
      <c r="D108" s="112" t="s">
        <v>127</v>
      </c>
      <c r="E108" s="113"/>
      <c r="F108" s="113"/>
      <c r="G108" s="113"/>
      <c r="H108" s="113"/>
      <c r="I108" s="113"/>
      <c r="J108" s="114">
        <f>J293</f>
        <v>0</v>
      </c>
      <c r="L108" s="111"/>
    </row>
    <row r="109" spans="2:12" s="9" customFormat="1" ht="19.9" customHeight="1">
      <c r="B109" s="111"/>
      <c r="D109" s="112" t="s">
        <v>128</v>
      </c>
      <c r="E109" s="113"/>
      <c r="F109" s="113"/>
      <c r="G109" s="113"/>
      <c r="H109" s="113"/>
      <c r="I109" s="113"/>
      <c r="J109" s="114">
        <f>J303</f>
        <v>0</v>
      </c>
      <c r="L109" s="111"/>
    </row>
    <row r="110" spans="2:12" s="9" customFormat="1" ht="19.9" customHeight="1">
      <c r="B110" s="111"/>
      <c r="D110" s="112" t="s">
        <v>129</v>
      </c>
      <c r="E110" s="113"/>
      <c r="F110" s="113"/>
      <c r="G110" s="113"/>
      <c r="H110" s="113"/>
      <c r="I110" s="113"/>
      <c r="J110" s="114">
        <f>J306</f>
        <v>0</v>
      </c>
      <c r="L110" s="111"/>
    </row>
    <row r="111" spans="2:12" s="9" customFormat="1" ht="19.9" customHeight="1">
      <c r="B111" s="111"/>
      <c r="D111" s="112" t="s">
        <v>130</v>
      </c>
      <c r="E111" s="113"/>
      <c r="F111" s="113"/>
      <c r="G111" s="113"/>
      <c r="H111" s="113"/>
      <c r="I111" s="113"/>
      <c r="J111" s="114">
        <f>J362</f>
        <v>0</v>
      </c>
      <c r="L111" s="111"/>
    </row>
    <row r="112" spans="2:12" s="9" customFormat="1" ht="19.9" customHeight="1">
      <c r="B112" s="111"/>
      <c r="D112" s="112" t="s">
        <v>131</v>
      </c>
      <c r="E112" s="113"/>
      <c r="F112" s="113"/>
      <c r="G112" s="113"/>
      <c r="H112" s="113"/>
      <c r="I112" s="113"/>
      <c r="J112" s="114">
        <f>J403</f>
        <v>0</v>
      </c>
      <c r="L112" s="111"/>
    </row>
    <row r="113" spans="2:12" s="9" customFormat="1" ht="19.9" customHeight="1">
      <c r="B113" s="111"/>
      <c r="D113" s="112" t="s">
        <v>132</v>
      </c>
      <c r="E113" s="113"/>
      <c r="F113" s="113"/>
      <c r="G113" s="113"/>
      <c r="H113" s="113"/>
      <c r="I113" s="113"/>
      <c r="J113" s="114">
        <f>J407</f>
        <v>0</v>
      </c>
      <c r="L113" s="111"/>
    </row>
    <row r="114" spans="2:12" s="9" customFormat="1" ht="19.9" customHeight="1">
      <c r="B114" s="111"/>
      <c r="D114" s="112" t="s">
        <v>133</v>
      </c>
      <c r="E114" s="113"/>
      <c r="F114" s="113"/>
      <c r="G114" s="113"/>
      <c r="H114" s="113"/>
      <c r="I114" s="113"/>
      <c r="J114" s="114">
        <f>J419</f>
        <v>0</v>
      </c>
      <c r="L114" s="111"/>
    </row>
    <row r="115" spans="2:12" s="9" customFormat="1" ht="19.9" customHeight="1">
      <c r="B115" s="111"/>
      <c r="D115" s="112" t="s">
        <v>134</v>
      </c>
      <c r="E115" s="113"/>
      <c r="F115" s="113"/>
      <c r="G115" s="113"/>
      <c r="H115" s="113"/>
      <c r="I115" s="113"/>
      <c r="J115" s="114">
        <f>J431</f>
        <v>0</v>
      </c>
      <c r="L115" s="111"/>
    </row>
    <row r="116" spans="2:12" s="9" customFormat="1" ht="19.9" customHeight="1">
      <c r="B116" s="111"/>
      <c r="D116" s="112" t="s">
        <v>135</v>
      </c>
      <c r="E116" s="113"/>
      <c r="F116" s="113"/>
      <c r="G116" s="113"/>
      <c r="H116" s="113"/>
      <c r="I116" s="113"/>
      <c r="J116" s="114">
        <f>J448</f>
        <v>0</v>
      </c>
      <c r="L116" s="111"/>
    </row>
    <row r="117" spans="2:12" s="9" customFormat="1" ht="19.9" customHeight="1">
      <c r="B117" s="111"/>
      <c r="D117" s="112" t="s">
        <v>136</v>
      </c>
      <c r="E117" s="113"/>
      <c r="F117" s="113"/>
      <c r="G117" s="113"/>
      <c r="H117" s="113"/>
      <c r="I117" s="113"/>
      <c r="J117" s="114">
        <f>J470</f>
        <v>0</v>
      </c>
      <c r="L117" s="111"/>
    </row>
    <row r="118" spans="2:12" s="9" customFormat="1" ht="19.9" customHeight="1">
      <c r="B118" s="111"/>
      <c r="D118" s="112" t="s">
        <v>137</v>
      </c>
      <c r="E118" s="113"/>
      <c r="F118" s="113"/>
      <c r="G118" s="113"/>
      <c r="H118" s="113"/>
      <c r="I118" s="113"/>
      <c r="J118" s="114">
        <f>J481</f>
        <v>0</v>
      </c>
      <c r="L118" s="111"/>
    </row>
    <row r="119" spans="2:12" s="8" customFormat="1" ht="24.95" customHeight="1">
      <c r="B119" s="107"/>
      <c r="D119" s="108" t="s">
        <v>138</v>
      </c>
      <c r="E119" s="109"/>
      <c r="F119" s="109"/>
      <c r="G119" s="109"/>
      <c r="H119" s="109"/>
      <c r="I119" s="109"/>
      <c r="J119" s="110">
        <f>J493</f>
        <v>0</v>
      </c>
      <c r="L119" s="107"/>
    </row>
    <row r="120" spans="2:12" s="9" customFormat="1" ht="19.9" customHeight="1">
      <c r="B120" s="111"/>
      <c r="D120" s="112" t="s">
        <v>139</v>
      </c>
      <c r="E120" s="113"/>
      <c r="F120" s="113"/>
      <c r="G120" s="113"/>
      <c r="H120" s="113"/>
      <c r="I120" s="113"/>
      <c r="J120" s="114">
        <f>J494</f>
        <v>0</v>
      </c>
      <c r="L120" s="111"/>
    </row>
    <row r="121" spans="2:12" s="8" customFormat="1" ht="24.95" customHeight="1">
      <c r="B121" s="107"/>
      <c r="D121" s="108" t="s">
        <v>140</v>
      </c>
      <c r="E121" s="109"/>
      <c r="F121" s="109"/>
      <c r="G121" s="109"/>
      <c r="H121" s="109"/>
      <c r="I121" s="109"/>
      <c r="J121" s="110">
        <f>J509</f>
        <v>0</v>
      </c>
      <c r="L121" s="107"/>
    </row>
    <row r="122" spans="2:12" s="8" customFormat="1" ht="24.95" customHeight="1">
      <c r="B122" s="107"/>
      <c r="D122" s="108" t="s">
        <v>141</v>
      </c>
      <c r="E122" s="109"/>
      <c r="F122" s="109"/>
      <c r="G122" s="109"/>
      <c r="H122" s="109"/>
      <c r="I122" s="109"/>
      <c r="J122" s="110">
        <f>J516</f>
        <v>0</v>
      </c>
      <c r="L122" s="107"/>
    </row>
    <row r="123" spans="2:12" s="9" customFormat="1" ht="19.9" customHeight="1">
      <c r="B123" s="111"/>
      <c r="D123" s="112" t="s">
        <v>142</v>
      </c>
      <c r="E123" s="113"/>
      <c r="F123" s="113"/>
      <c r="G123" s="113"/>
      <c r="H123" s="113"/>
      <c r="I123" s="113"/>
      <c r="J123" s="114">
        <f>J517</f>
        <v>0</v>
      </c>
      <c r="L123" s="111"/>
    </row>
    <row r="124" spans="2:12" s="9" customFormat="1" ht="19.9" customHeight="1">
      <c r="B124" s="111"/>
      <c r="D124" s="112" t="s">
        <v>143</v>
      </c>
      <c r="E124" s="113"/>
      <c r="F124" s="113"/>
      <c r="G124" s="113"/>
      <c r="H124" s="113"/>
      <c r="I124" s="113"/>
      <c r="J124" s="114">
        <f>J520</f>
        <v>0</v>
      </c>
      <c r="L124" s="111"/>
    </row>
    <row r="125" spans="2:12" s="9" customFormat="1" ht="19.9" customHeight="1">
      <c r="B125" s="111"/>
      <c r="D125" s="112" t="s">
        <v>144</v>
      </c>
      <c r="E125" s="113"/>
      <c r="F125" s="113"/>
      <c r="G125" s="113"/>
      <c r="H125" s="113"/>
      <c r="I125" s="113"/>
      <c r="J125" s="114">
        <f>J523</f>
        <v>0</v>
      </c>
      <c r="L125" s="111"/>
    </row>
    <row r="126" spans="2:12" s="9" customFormat="1" ht="19.9" customHeight="1">
      <c r="B126" s="111"/>
      <c r="D126" s="112" t="s">
        <v>145</v>
      </c>
      <c r="E126" s="113"/>
      <c r="F126" s="113"/>
      <c r="G126" s="113"/>
      <c r="H126" s="113"/>
      <c r="I126" s="113"/>
      <c r="J126" s="114">
        <f>J526</f>
        <v>0</v>
      </c>
      <c r="L126" s="111"/>
    </row>
    <row r="127" spans="2:12" s="1" customFormat="1" ht="21.75" customHeight="1">
      <c r="B127" s="31"/>
      <c r="L127" s="31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1"/>
    </row>
    <row r="132" spans="2:12" s="1" customFormat="1" ht="6.95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1"/>
    </row>
    <row r="133" spans="2:12" s="1" customFormat="1" ht="24.95" customHeight="1">
      <c r="B133" s="31"/>
      <c r="C133" s="20" t="s">
        <v>146</v>
      </c>
      <c r="L133" s="31"/>
    </row>
    <row r="134" spans="2:12" s="1" customFormat="1" ht="6.95" customHeight="1">
      <c r="B134" s="31"/>
      <c r="L134" s="31"/>
    </row>
    <row r="135" spans="2:12" s="1" customFormat="1" ht="12" customHeight="1">
      <c r="B135" s="31"/>
      <c r="C135" s="26" t="s">
        <v>16</v>
      </c>
      <c r="L135" s="31"/>
    </row>
    <row r="136" spans="2:12" s="1" customFormat="1" ht="26.25" customHeight="1">
      <c r="B136" s="31"/>
      <c r="E136" s="229" t="str">
        <f>E7</f>
        <v>HAVARIJNÍ OPRAVA SOCIÁLNÍHO ZAŘÍZENÍ - 6 SOCIÁLEK - TYP B</v>
      </c>
      <c r="F136" s="230"/>
      <c r="G136" s="230"/>
      <c r="H136" s="230"/>
      <c r="L136" s="31"/>
    </row>
    <row r="137" spans="2:12" ht="12" customHeight="1">
      <c r="B137" s="19"/>
      <c r="C137" s="26" t="s">
        <v>109</v>
      </c>
      <c r="L137" s="19"/>
    </row>
    <row r="138" spans="2:12" s="1" customFormat="1" ht="16.5" customHeight="1">
      <c r="B138" s="31"/>
      <c r="E138" s="229" t="s">
        <v>110</v>
      </c>
      <c r="F138" s="228"/>
      <c r="G138" s="228"/>
      <c r="H138" s="228"/>
      <c r="L138" s="31"/>
    </row>
    <row r="139" spans="2:12" s="1" customFormat="1" ht="12" customHeight="1">
      <c r="B139" s="31"/>
      <c r="C139" s="26" t="s">
        <v>111</v>
      </c>
      <c r="L139" s="31"/>
    </row>
    <row r="140" spans="2:12" s="1" customFormat="1" ht="16.5" customHeight="1">
      <c r="B140" s="31"/>
      <c r="E140" s="219" t="str">
        <f>E11</f>
        <v>04 - Sociálky B - 5.np</v>
      </c>
      <c r="F140" s="228"/>
      <c r="G140" s="228"/>
      <c r="H140" s="228"/>
      <c r="L140" s="31"/>
    </row>
    <row r="141" spans="2:12" s="1" customFormat="1" ht="6.95" customHeight="1">
      <c r="B141" s="31"/>
      <c r="L141" s="31"/>
    </row>
    <row r="142" spans="2:12" s="1" customFormat="1" ht="12" customHeight="1">
      <c r="B142" s="31"/>
      <c r="C142" s="26" t="s">
        <v>20</v>
      </c>
      <c r="F142" s="24" t="str">
        <f>F14</f>
        <v>Švehlova kolej, Slavíkova 22</v>
      </c>
      <c r="I142" s="26" t="s">
        <v>22</v>
      </c>
      <c r="J142" s="51" t="str">
        <f>IF(J14="","",J14)</f>
        <v>27. 4. 2024</v>
      </c>
      <c r="L142" s="31"/>
    </row>
    <row r="143" spans="2:12" s="1" customFormat="1" ht="6.95" customHeight="1">
      <c r="B143" s="31"/>
      <c r="L143" s="31"/>
    </row>
    <row r="144" spans="2:12" s="1" customFormat="1" ht="25.7" customHeight="1">
      <c r="B144" s="31"/>
      <c r="C144" s="26" t="s">
        <v>24</v>
      </c>
      <c r="F144" s="24" t="str">
        <f>E17</f>
        <v>Universita Karlova – Koleje a menzy</v>
      </c>
      <c r="I144" s="26" t="s">
        <v>30</v>
      </c>
      <c r="J144" s="29" t="str">
        <f>E23</f>
        <v>ing. arch. Jan Pavlovský</v>
      </c>
      <c r="L144" s="31"/>
    </row>
    <row r="145" spans="2:12" s="1" customFormat="1" ht="15.2" customHeight="1">
      <c r="B145" s="31"/>
      <c r="C145" s="26" t="s">
        <v>28</v>
      </c>
      <c r="F145" s="24" t="str">
        <f>IF(E20="","",E20)</f>
        <v>Vyplň údaj</v>
      </c>
      <c r="I145" s="26" t="s">
        <v>33</v>
      </c>
      <c r="J145" s="29" t="str">
        <f>E26</f>
        <v>Jan Petr</v>
      </c>
      <c r="L145" s="31"/>
    </row>
    <row r="146" spans="2:12" s="1" customFormat="1" ht="10.35" customHeight="1">
      <c r="B146" s="31"/>
      <c r="L146" s="31"/>
    </row>
    <row r="147" spans="2:20" s="10" customFormat="1" ht="29.25" customHeight="1">
      <c r="B147" s="115"/>
      <c r="C147" s="116" t="s">
        <v>147</v>
      </c>
      <c r="D147" s="117" t="s">
        <v>62</v>
      </c>
      <c r="E147" s="117" t="s">
        <v>58</v>
      </c>
      <c r="F147" s="117" t="s">
        <v>59</v>
      </c>
      <c r="G147" s="117" t="s">
        <v>148</v>
      </c>
      <c r="H147" s="117" t="s">
        <v>149</v>
      </c>
      <c r="I147" s="117" t="s">
        <v>150</v>
      </c>
      <c r="J147" s="117" t="s">
        <v>115</v>
      </c>
      <c r="K147" s="118" t="s">
        <v>151</v>
      </c>
      <c r="L147" s="115"/>
      <c r="M147" s="58" t="s">
        <v>1</v>
      </c>
      <c r="N147" s="59" t="s">
        <v>41</v>
      </c>
      <c r="O147" s="59" t="s">
        <v>152</v>
      </c>
      <c r="P147" s="59" t="s">
        <v>153</v>
      </c>
      <c r="Q147" s="59" t="s">
        <v>154</v>
      </c>
      <c r="R147" s="59" t="s">
        <v>155</v>
      </c>
      <c r="S147" s="59" t="s">
        <v>156</v>
      </c>
      <c r="T147" s="60" t="s">
        <v>157</v>
      </c>
    </row>
    <row r="148" spans="2:63" s="1" customFormat="1" ht="22.9" customHeight="1">
      <c r="B148" s="31"/>
      <c r="C148" s="63" t="s">
        <v>158</v>
      </c>
      <c r="J148" s="119">
        <f>BK148</f>
        <v>0</v>
      </c>
      <c r="L148" s="31"/>
      <c r="M148" s="61"/>
      <c r="N148" s="52"/>
      <c r="O148" s="52"/>
      <c r="P148" s="120">
        <f>P149+P237+P493+P509+P516</f>
        <v>0</v>
      </c>
      <c r="Q148" s="52"/>
      <c r="R148" s="120">
        <f>R149+R237+R493+R509+R516</f>
        <v>11.51078474</v>
      </c>
      <c r="S148" s="52"/>
      <c r="T148" s="121">
        <f>T149+T237+T493+T509+T516</f>
        <v>17.266475</v>
      </c>
      <c r="AT148" s="16" t="s">
        <v>76</v>
      </c>
      <c r="AU148" s="16" t="s">
        <v>117</v>
      </c>
      <c r="BK148" s="122">
        <f>BK149+BK237+BK493+BK509+BK516</f>
        <v>0</v>
      </c>
    </row>
    <row r="149" spans="2:63" s="11" customFormat="1" ht="25.9" customHeight="1">
      <c r="B149" s="123"/>
      <c r="D149" s="124" t="s">
        <v>76</v>
      </c>
      <c r="E149" s="125" t="s">
        <v>159</v>
      </c>
      <c r="F149" s="125" t="s">
        <v>160</v>
      </c>
      <c r="I149" s="126"/>
      <c r="J149" s="127">
        <f>BK149</f>
        <v>0</v>
      </c>
      <c r="L149" s="123"/>
      <c r="M149" s="128"/>
      <c r="P149" s="129">
        <f>P150+P167+P192+P226+P233</f>
        <v>0</v>
      </c>
      <c r="R149" s="129">
        <f>R150+R167+R192+R226+R233</f>
        <v>6.80043724</v>
      </c>
      <c r="T149" s="130">
        <f>T150+T167+T192+T226+T233</f>
        <v>12.9264</v>
      </c>
      <c r="AR149" s="124" t="s">
        <v>81</v>
      </c>
      <c r="AT149" s="131" t="s">
        <v>76</v>
      </c>
      <c r="AU149" s="131" t="s">
        <v>77</v>
      </c>
      <c r="AY149" s="124" t="s">
        <v>161</v>
      </c>
      <c r="BK149" s="132">
        <f>BK150+BK167+BK192+BK226+BK233</f>
        <v>0</v>
      </c>
    </row>
    <row r="150" spans="2:63" s="11" customFormat="1" ht="22.9" customHeight="1">
      <c r="B150" s="123"/>
      <c r="D150" s="124" t="s">
        <v>76</v>
      </c>
      <c r="E150" s="133" t="s">
        <v>162</v>
      </c>
      <c r="F150" s="133" t="s">
        <v>163</v>
      </c>
      <c r="I150" s="126"/>
      <c r="J150" s="134">
        <f>BK150</f>
        <v>0</v>
      </c>
      <c r="L150" s="123"/>
      <c r="M150" s="128"/>
      <c r="P150" s="129">
        <f>SUM(P151:P166)</f>
        <v>0</v>
      </c>
      <c r="R150" s="129">
        <f>SUM(R151:R166)</f>
        <v>1.50953114</v>
      </c>
      <c r="T150" s="130">
        <f>SUM(T151:T166)</f>
        <v>0</v>
      </c>
      <c r="AR150" s="124" t="s">
        <v>81</v>
      </c>
      <c r="AT150" s="131" t="s">
        <v>76</v>
      </c>
      <c r="AU150" s="131" t="s">
        <v>81</v>
      </c>
      <c r="AY150" s="124" t="s">
        <v>161</v>
      </c>
      <c r="BK150" s="132">
        <f>SUM(BK151:BK166)</f>
        <v>0</v>
      </c>
    </row>
    <row r="151" spans="2:65" s="1" customFormat="1" ht="33" customHeight="1">
      <c r="B151" s="135"/>
      <c r="C151" s="136" t="s">
        <v>81</v>
      </c>
      <c r="D151" s="136" t="s">
        <v>164</v>
      </c>
      <c r="E151" s="137" t="s">
        <v>165</v>
      </c>
      <c r="F151" s="138" t="s">
        <v>166</v>
      </c>
      <c r="G151" s="139" t="s">
        <v>167</v>
      </c>
      <c r="H151" s="140">
        <v>0.04100000000000001</v>
      </c>
      <c r="I151" s="141"/>
      <c r="J151" s="142">
        <f>ROUND(I151*H151,2)</f>
        <v>0</v>
      </c>
      <c r="K151" s="138" t="s">
        <v>168</v>
      </c>
      <c r="L151" s="31"/>
      <c r="M151" s="143" t="s">
        <v>1</v>
      </c>
      <c r="N151" s="144" t="s">
        <v>42</v>
      </c>
      <c r="P151" s="145">
        <f>O151*H151</f>
        <v>0</v>
      </c>
      <c r="Q151" s="145">
        <v>0.019539999999999995</v>
      </c>
      <c r="R151" s="145">
        <f>Q151*H151</f>
        <v>0.00080114</v>
      </c>
      <c r="S151" s="145">
        <v>0</v>
      </c>
      <c r="T151" s="146">
        <f>S151*H151</f>
        <v>0</v>
      </c>
      <c r="AR151" s="147" t="s">
        <v>169</v>
      </c>
      <c r="AT151" s="147" t="s">
        <v>164</v>
      </c>
      <c r="AU151" s="147" t="s">
        <v>85</v>
      </c>
      <c r="AY151" s="16" t="s">
        <v>161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81</v>
      </c>
      <c r="BK151" s="148">
        <f>ROUND(I151*H151,2)</f>
        <v>0</v>
      </c>
      <c r="BL151" s="16" t="s">
        <v>169</v>
      </c>
      <c r="BM151" s="147" t="s">
        <v>170</v>
      </c>
    </row>
    <row r="152" spans="2:51" s="12" customFormat="1" ht="12">
      <c r="B152" s="149"/>
      <c r="D152" s="150" t="s">
        <v>171</v>
      </c>
      <c r="E152" s="151" t="s">
        <v>1</v>
      </c>
      <c r="F152" s="152" t="s">
        <v>172</v>
      </c>
      <c r="H152" s="153">
        <v>0.023</v>
      </c>
      <c r="I152" s="154"/>
      <c r="L152" s="149"/>
      <c r="M152" s="155"/>
      <c r="T152" s="156"/>
      <c r="AT152" s="151" t="s">
        <v>171</v>
      </c>
      <c r="AU152" s="151" t="s">
        <v>85</v>
      </c>
      <c r="AV152" s="12" t="s">
        <v>85</v>
      </c>
      <c r="AW152" s="12" t="s">
        <v>32</v>
      </c>
      <c r="AX152" s="12" t="s">
        <v>77</v>
      </c>
      <c r="AY152" s="151" t="s">
        <v>161</v>
      </c>
    </row>
    <row r="153" spans="2:51" s="12" customFormat="1" ht="12">
      <c r="B153" s="149"/>
      <c r="D153" s="150" t="s">
        <v>171</v>
      </c>
      <c r="E153" s="151" t="s">
        <v>1</v>
      </c>
      <c r="F153" s="152" t="s">
        <v>173</v>
      </c>
      <c r="H153" s="153">
        <v>0.018</v>
      </c>
      <c r="I153" s="154"/>
      <c r="L153" s="149"/>
      <c r="M153" s="155"/>
      <c r="T153" s="156"/>
      <c r="AT153" s="151" t="s">
        <v>171</v>
      </c>
      <c r="AU153" s="151" t="s">
        <v>85</v>
      </c>
      <c r="AV153" s="12" t="s">
        <v>85</v>
      </c>
      <c r="AW153" s="12" t="s">
        <v>32</v>
      </c>
      <c r="AX153" s="12" t="s">
        <v>77</v>
      </c>
      <c r="AY153" s="151" t="s">
        <v>161</v>
      </c>
    </row>
    <row r="154" spans="2:51" s="13" customFormat="1" ht="12">
      <c r="B154" s="157"/>
      <c r="D154" s="150" t="s">
        <v>171</v>
      </c>
      <c r="E154" s="158" t="s">
        <v>1</v>
      </c>
      <c r="F154" s="159" t="s">
        <v>174</v>
      </c>
      <c r="H154" s="160">
        <v>0.04100000000000001</v>
      </c>
      <c r="I154" s="161"/>
      <c r="L154" s="157"/>
      <c r="M154" s="162"/>
      <c r="T154" s="163"/>
      <c r="AT154" s="158" t="s">
        <v>171</v>
      </c>
      <c r="AU154" s="158" t="s">
        <v>85</v>
      </c>
      <c r="AV154" s="13" t="s">
        <v>169</v>
      </c>
      <c r="AW154" s="13" t="s">
        <v>32</v>
      </c>
      <c r="AX154" s="13" t="s">
        <v>81</v>
      </c>
      <c r="AY154" s="158" t="s">
        <v>161</v>
      </c>
    </row>
    <row r="155" spans="2:65" s="1" customFormat="1" ht="24.2" customHeight="1">
      <c r="B155" s="135"/>
      <c r="C155" s="164" t="s">
        <v>85</v>
      </c>
      <c r="D155" s="164" t="s">
        <v>175</v>
      </c>
      <c r="E155" s="165" t="s">
        <v>176</v>
      </c>
      <c r="F155" s="166" t="s">
        <v>177</v>
      </c>
      <c r="G155" s="167" t="s">
        <v>167</v>
      </c>
      <c r="H155" s="168">
        <v>0.025</v>
      </c>
      <c r="I155" s="169"/>
      <c r="J155" s="170">
        <f>ROUND(I155*H155,2)</f>
        <v>0</v>
      </c>
      <c r="K155" s="166" t="s">
        <v>168</v>
      </c>
      <c r="L155" s="171"/>
      <c r="M155" s="172" t="s">
        <v>1</v>
      </c>
      <c r="N155" s="173" t="s">
        <v>42</v>
      </c>
      <c r="P155" s="145">
        <f>O155*H155</f>
        <v>0</v>
      </c>
      <c r="Q155" s="145">
        <v>1</v>
      </c>
      <c r="R155" s="145">
        <f>Q155*H155</f>
        <v>0.025</v>
      </c>
      <c r="S155" s="145">
        <v>0</v>
      </c>
      <c r="T155" s="146">
        <f>S155*H155</f>
        <v>0</v>
      </c>
      <c r="AR155" s="147" t="s">
        <v>178</v>
      </c>
      <c r="AT155" s="147" t="s">
        <v>175</v>
      </c>
      <c r="AU155" s="147" t="s">
        <v>85</v>
      </c>
      <c r="AY155" s="16" t="s">
        <v>161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81</v>
      </c>
      <c r="BK155" s="148">
        <f>ROUND(I155*H155,2)</f>
        <v>0</v>
      </c>
      <c r="BL155" s="16" t="s">
        <v>169</v>
      </c>
      <c r="BM155" s="147" t="s">
        <v>179</v>
      </c>
    </row>
    <row r="156" spans="2:47" s="1" customFormat="1" ht="12">
      <c r="B156" s="31"/>
      <c r="D156" s="150" t="s">
        <v>180</v>
      </c>
      <c r="F156" s="174" t="s">
        <v>181</v>
      </c>
      <c r="I156" s="175"/>
      <c r="L156" s="31"/>
      <c r="M156" s="176"/>
      <c r="T156" s="55"/>
      <c r="AT156" s="16" t="s">
        <v>180</v>
      </c>
      <c r="AU156" s="16" t="s">
        <v>85</v>
      </c>
    </row>
    <row r="157" spans="2:51" s="12" customFormat="1" ht="12">
      <c r="B157" s="149"/>
      <c r="D157" s="150" t="s">
        <v>171</v>
      </c>
      <c r="F157" s="152" t="s">
        <v>182</v>
      </c>
      <c r="H157" s="153">
        <v>0.025</v>
      </c>
      <c r="I157" s="154"/>
      <c r="L157" s="149"/>
      <c r="M157" s="155"/>
      <c r="T157" s="156"/>
      <c r="AT157" s="151" t="s">
        <v>171</v>
      </c>
      <c r="AU157" s="151" t="s">
        <v>85</v>
      </c>
      <c r="AV157" s="12" t="s">
        <v>85</v>
      </c>
      <c r="AW157" s="12" t="s">
        <v>3</v>
      </c>
      <c r="AX157" s="12" t="s">
        <v>81</v>
      </c>
      <c r="AY157" s="151" t="s">
        <v>161</v>
      </c>
    </row>
    <row r="158" spans="2:65" s="1" customFormat="1" ht="24.2" customHeight="1">
      <c r="B158" s="135"/>
      <c r="C158" s="164" t="s">
        <v>162</v>
      </c>
      <c r="D158" s="164" t="s">
        <v>175</v>
      </c>
      <c r="E158" s="165" t="s">
        <v>183</v>
      </c>
      <c r="F158" s="166" t="s">
        <v>184</v>
      </c>
      <c r="G158" s="167" t="s">
        <v>167</v>
      </c>
      <c r="H158" s="168">
        <v>0.02</v>
      </c>
      <c r="I158" s="169"/>
      <c r="J158" s="170">
        <f>ROUND(I158*H158,2)</f>
        <v>0</v>
      </c>
      <c r="K158" s="166" t="s">
        <v>168</v>
      </c>
      <c r="L158" s="171"/>
      <c r="M158" s="172" t="s">
        <v>1</v>
      </c>
      <c r="N158" s="173" t="s">
        <v>42</v>
      </c>
      <c r="P158" s="145">
        <f>O158*H158</f>
        <v>0</v>
      </c>
      <c r="Q158" s="145">
        <v>1</v>
      </c>
      <c r="R158" s="145">
        <f>Q158*H158</f>
        <v>0.02</v>
      </c>
      <c r="S158" s="145">
        <v>0</v>
      </c>
      <c r="T158" s="146">
        <f>S158*H158</f>
        <v>0</v>
      </c>
      <c r="AR158" s="147" t="s">
        <v>178</v>
      </c>
      <c r="AT158" s="147" t="s">
        <v>175</v>
      </c>
      <c r="AU158" s="147" t="s">
        <v>85</v>
      </c>
      <c r="AY158" s="16" t="s">
        <v>161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81</v>
      </c>
      <c r="BK158" s="148">
        <f>ROUND(I158*H158,2)</f>
        <v>0</v>
      </c>
      <c r="BL158" s="16" t="s">
        <v>169</v>
      </c>
      <c r="BM158" s="147" t="s">
        <v>185</v>
      </c>
    </row>
    <row r="159" spans="2:47" s="1" customFormat="1" ht="12">
      <c r="B159" s="31"/>
      <c r="D159" s="150" t="s">
        <v>180</v>
      </c>
      <c r="F159" s="174" t="s">
        <v>186</v>
      </c>
      <c r="I159" s="175"/>
      <c r="L159" s="31"/>
      <c r="M159" s="176"/>
      <c r="T159" s="55"/>
      <c r="AT159" s="16" t="s">
        <v>180</v>
      </c>
      <c r="AU159" s="16" t="s">
        <v>85</v>
      </c>
    </row>
    <row r="160" spans="2:51" s="12" customFormat="1" ht="12">
      <c r="B160" s="149"/>
      <c r="D160" s="150" t="s">
        <v>171</v>
      </c>
      <c r="F160" s="152" t="s">
        <v>187</v>
      </c>
      <c r="H160" s="153">
        <v>0.02</v>
      </c>
      <c r="I160" s="154"/>
      <c r="L160" s="149"/>
      <c r="M160" s="155"/>
      <c r="T160" s="156"/>
      <c r="AT160" s="151" t="s">
        <v>171</v>
      </c>
      <c r="AU160" s="151" t="s">
        <v>85</v>
      </c>
      <c r="AV160" s="12" t="s">
        <v>85</v>
      </c>
      <c r="AW160" s="12" t="s">
        <v>3</v>
      </c>
      <c r="AX160" s="12" t="s">
        <v>81</v>
      </c>
      <c r="AY160" s="151" t="s">
        <v>161</v>
      </c>
    </row>
    <row r="161" spans="2:65" s="1" customFormat="1" ht="24.2" customHeight="1">
      <c r="B161" s="135"/>
      <c r="C161" s="136" t="s">
        <v>169</v>
      </c>
      <c r="D161" s="136" t="s">
        <v>164</v>
      </c>
      <c r="E161" s="137" t="s">
        <v>188</v>
      </c>
      <c r="F161" s="138" t="s">
        <v>189</v>
      </c>
      <c r="G161" s="139" t="s">
        <v>190</v>
      </c>
      <c r="H161" s="140">
        <v>1.5</v>
      </c>
      <c r="I161" s="141"/>
      <c r="J161" s="142">
        <f>ROUND(I161*H161,2)</f>
        <v>0</v>
      </c>
      <c r="K161" s="138" t="s">
        <v>168</v>
      </c>
      <c r="L161" s="31"/>
      <c r="M161" s="143" t="s">
        <v>1</v>
      </c>
      <c r="N161" s="144" t="s">
        <v>42</v>
      </c>
      <c r="P161" s="145">
        <f>O161*H161</f>
        <v>0</v>
      </c>
      <c r="Q161" s="145">
        <v>0.0525</v>
      </c>
      <c r="R161" s="145">
        <f>Q161*H161</f>
        <v>0.07875</v>
      </c>
      <c r="S161" s="145">
        <v>0</v>
      </c>
      <c r="T161" s="146">
        <f>S161*H161</f>
        <v>0</v>
      </c>
      <c r="AR161" s="147" t="s">
        <v>169</v>
      </c>
      <c r="AT161" s="147" t="s">
        <v>164</v>
      </c>
      <c r="AU161" s="147" t="s">
        <v>85</v>
      </c>
      <c r="AY161" s="16" t="s">
        <v>161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81</v>
      </c>
      <c r="BK161" s="148">
        <f>ROUND(I161*H161,2)</f>
        <v>0</v>
      </c>
      <c r="BL161" s="16" t="s">
        <v>169</v>
      </c>
      <c r="BM161" s="147" t="s">
        <v>191</v>
      </c>
    </row>
    <row r="162" spans="2:65" s="1" customFormat="1" ht="24.2" customHeight="1">
      <c r="B162" s="135"/>
      <c r="C162" s="136" t="s">
        <v>192</v>
      </c>
      <c r="D162" s="136" t="s">
        <v>164</v>
      </c>
      <c r="E162" s="137" t="s">
        <v>193</v>
      </c>
      <c r="F162" s="138" t="s">
        <v>194</v>
      </c>
      <c r="G162" s="139" t="s">
        <v>190</v>
      </c>
      <c r="H162" s="140">
        <v>18</v>
      </c>
      <c r="I162" s="141"/>
      <c r="J162" s="142">
        <f>ROUND(I162*H162,2)</f>
        <v>0</v>
      </c>
      <c r="K162" s="138" t="s">
        <v>168</v>
      </c>
      <c r="L162" s="31"/>
      <c r="M162" s="143" t="s">
        <v>1</v>
      </c>
      <c r="N162" s="144" t="s">
        <v>42</v>
      </c>
      <c r="P162" s="145">
        <f>O162*H162</f>
        <v>0</v>
      </c>
      <c r="Q162" s="145">
        <v>0.06172</v>
      </c>
      <c r="R162" s="145">
        <f>Q162*H162</f>
        <v>1.11096</v>
      </c>
      <c r="S162" s="145">
        <v>0</v>
      </c>
      <c r="T162" s="146">
        <f>S162*H162</f>
        <v>0</v>
      </c>
      <c r="AR162" s="147" t="s">
        <v>169</v>
      </c>
      <c r="AT162" s="147" t="s">
        <v>164</v>
      </c>
      <c r="AU162" s="147" t="s">
        <v>85</v>
      </c>
      <c r="AY162" s="16" t="s">
        <v>161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81</v>
      </c>
      <c r="BK162" s="148">
        <f>ROUND(I162*H162,2)</f>
        <v>0</v>
      </c>
      <c r="BL162" s="16" t="s">
        <v>169</v>
      </c>
      <c r="BM162" s="147" t="s">
        <v>195</v>
      </c>
    </row>
    <row r="163" spans="2:65" s="1" customFormat="1" ht="16.5" customHeight="1">
      <c r="B163" s="135"/>
      <c r="C163" s="136" t="s">
        <v>196</v>
      </c>
      <c r="D163" s="136" t="s">
        <v>164</v>
      </c>
      <c r="E163" s="137" t="s">
        <v>197</v>
      </c>
      <c r="F163" s="138" t="s">
        <v>198</v>
      </c>
      <c r="G163" s="139" t="s">
        <v>190</v>
      </c>
      <c r="H163" s="140">
        <v>6</v>
      </c>
      <c r="I163" s="141"/>
      <c r="J163" s="142">
        <f>ROUND(I163*H163,2)</f>
        <v>0</v>
      </c>
      <c r="K163" s="138" t="s">
        <v>168</v>
      </c>
      <c r="L163" s="31"/>
      <c r="M163" s="143" t="s">
        <v>1</v>
      </c>
      <c r="N163" s="144" t="s">
        <v>42</v>
      </c>
      <c r="P163" s="145">
        <f>O163*H163</f>
        <v>0</v>
      </c>
      <c r="Q163" s="145">
        <v>0.04567</v>
      </c>
      <c r="R163" s="145">
        <f>Q163*H163</f>
        <v>0.27402000000000004</v>
      </c>
      <c r="S163" s="145">
        <v>0</v>
      </c>
      <c r="T163" s="146">
        <f>S163*H163</f>
        <v>0</v>
      </c>
      <c r="AR163" s="147" t="s">
        <v>169</v>
      </c>
      <c r="AT163" s="147" t="s">
        <v>164</v>
      </c>
      <c r="AU163" s="147" t="s">
        <v>85</v>
      </c>
      <c r="AY163" s="16" t="s">
        <v>161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81</v>
      </c>
      <c r="BK163" s="148">
        <f>ROUND(I163*H163,2)</f>
        <v>0</v>
      </c>
      <c r="BL163" s="16" t="s">
        <v>169</v>
      </c>
      <c r="BM163" s="147" t="s">
        <v>199</v>
      </c>
    </row>
    <row r="164" spans="2:51" s="14" customFormat="1" ht="12">
      <c r="B164" s="177"/>
      <c r="D164" s="150" t="s">
        <v>171</v>
      </c>
      <c r="E164" s="178" t="s">
        <v>1</v>
      </c>
      <c r="F164" s="179" t="s">
        <v>200</v>
      </c>
      <c r="H164" s="178" t="s">
        <v>1</v>
      </c>
      <c r="I164" s="180"/>
      <c r="L164" s="177"/>
      <c r="M164" s="181"/>
      <c r="T164" s="182"/>
      <c r="AT164" s="178" t="s">
        <v>171</v>
      </c>
      <c r="AU164" s="178" t="s">
        <v>85</v>
      </c>
      <c r="AV164" s="14" t="s">
        <v>81</v>
      </c>
      <c r="AW164" s="14" t="s">
        <v>32</v>
      </c>
      <c r="AX164" s="14" t="s">
        <v>77</v>
      </c>
      <c r="AY164" s="178" t="s">
        <v>161</v>
      </c>
    </row>
    <row r="165" spans="2:51" s="12" customFormat="1" ht="12">
      <c r="B165" s="149"/>
      <c r="D165" s="150" t="s">
        <v>171</v>
      </c>
      <c r="E165" s="151" t="s">
        <v>1</v>
      </c>
      <c r="F165" s="152" t="s">
        <v>196</v>
      </c>
      <c r="H165" s="153">
        <v>6</v>
      </c>
      <c r="I165" s="154"/>
      <c r="L165" s="149"/>
      <c r="M165" s="155"/>
      <c r="T165" s="156"/>
      <c r="AT165" s="151" t="s">
        <v>171</v>
      </c>
      <c r="AU165" s="151" t="s">
        <v>85</v>
      </c>
      <c r="AV165" s="12" t="s">
        <v>85</v>
      </c>
      <c r="AW165" s="12" t="s">
        <v>32</v>
      </c>
      <c r="AX165" s="12" t="s">
        <v>77</v>
      </c>
      <c r="AY165" s="151" t="s">
        <v>161</v>
      </c>
    </row>
    <row r="166" spans="2:51" s="13" customFormat="1" ht="12">
      <c r="B166" s="157"/>
      <c r="D166" s="150" t="s">
        <v>171</v>
      </c>
      <c r="E166" s="158" t="s">
        <v>1</v>
      </c>
      <c r="F166" s="159" t="s">
        <v>174</v>
      </c>
      <c r="H166" s="160">
        <v>6</v>
      </c>
      <c r="I166" s="161"/>
      <c r="L166" s="157"/>
      <c r="M166" s="162"/>
      <c r="T166" s="163"/>
      <c r="AT166" s="158" t="s">
        <v>171</v>
      </c>
      <c r="AU166" s="158" t="s">
        <v>85</v>
      </c>
      <c r="AV166" s="13" t="s">
        <v>169</v>
      </c>
      <c r="AW166" s="13" t="s">
        <v>32</v>
      </c>
      <c r="AX166" s="13" t="s">
        <v>81</v>
      </c>
      <c r="AY166" s="158" t="s">
        <v>161</v>
      </c>
    </row>
    <row r="167" spans="2:63" s="11" customFormat="1" ht="22.9" customHeight="1">
      <c r="B167" s="123"/>
      <c r="D167" s="124" t="s">
        <v>76</v>
      </c>
      <c r="E167" s="133" t="s">
        <v>196</v>
      </c>
      <c r="F167" s="133" t="s">
        <v>201</v>
      </c>
      <c r="I167" s="126"/>
      <c r="J167" s="134">
        <f>BK167</f>
        <v>0</v>
      </c>
      <c r="L167" s="123"/>
      <c r="M167" s="128"/>
      <c r="P167" s="129">
        <f>SUM(P168:P191)</f>
        <v>0</v>
      </c>
      <c r="R167" s="129">
        <f>SUM(R168:R191)</f>
        <v>5.2872511</v>
      </c>
      <c r="T167" s="130">
        <f>SUM(T168:T191)</f>
        <v>0</v>
      </c>
      <c r="AR167" s="124" t="s">
        <v>81</v>
      </c>
      <c r="AT167" s="131" t="s">
        <v>76</v>
      </c>
      <c r="AU167" s="131" t="s">
        <v>81</v>
      </c>
      <c r="AY167" s="124" t="s">
        <v>161</v>
      </c>
      <c r="BK167" s="132">
        <f>SUM(BK168:BK191)</f>
        <v>0</v>
      </c>
    </row>
    <row r="168" spans="2:65" s="1" customFormat="1" ht="24.2" customHeight="1">
      <c r="B168" s="135"/>
      <c r="C168" s="136" t="s">
        <v>202</v>
      </c>
      <c r="D168" s="136" t="s">
        <v>164</v>
      </c>
      <c r="E168" s="137" t="s">
        <v>203</v>
      </c>
      <c r="F168" s="138" t="s">
        <v>204</v>
      </c>
      <c r="G168" s="139" t="s">
        <v>190</v>
      </c>
      <c r="H168" s="140">
        <v>21.5</v>
      </c>
      <c r="I168" s="141"/>
      <c r="J168" s="142">
        <f>ROUND(I168*H168,2)</f>
        <v>0</v>
      </c>
      <c r="K168" s="138" t="s">
        <v>168</v>
      </c>
      <c r="L168" s="31"/>
      <c r="M168" s="143" t="s">
        <v>1</v>
      </c>
      <c r="N168" s="144" t="s">
        <v>42</v>
      </c>
      <c r="P168" s="145">
        <f>O168*H168</f>
        <v>0</v>
      </c>
      <c r="Q168" s="145">
        <v>0.00026</v>
      </c>
      <c r="R168" s="145">
        <f>Q168*H168</f>
        <v>0.0055899999999999995</v>
      </c>
      <c r="S168" s="145">
        <v>0</v>
      </c>
      <c r="T168" s="146">
        <f>S168*H168</f>
        <v>0</v>
      </c>
      <c r="AR168" s="147" t="s">
        <v>169</v>
      </c>
      <c r="AT168" s="147" t="s">
        <v>164</v>
      </c>
      <c r="AU168" s="147" t="s">
        <v>85</v>
      </c>
      <c r="AY168" s="16" t="s">
        <v>161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81</v>
      </c>
      <c r="BK168" s="148">
        <f>ROUND(I168*H168,2)</f>
        <v>0</v>
      </c>
      <c r="BL168" s="16" t="s">
        <v>169</v>
      </c>
      <c r="BM168" s="147" t="s">
        <v>205</v>
      </c>
    </row>
    <row r="169" spans="2:65" s="1" customFormat="1" ht="24.2" customHeight="1">
      <c r="B169" s="135"/>
      <c r="C169" s="136" t="s">
        <v>178</v>
      </c>
      <c r="D169" s="136" t="s">
        <v>164</v>
      </c>
      <c r="E169" s="137" t="s">
        <v>206</v>
      </c>
      <c r="F169" s="138" t="s">
        <v>207</v>
      </c>
      <c r="G169" s="139" t="s">
        <v>190</v>
      </c>
      <c r="H169" s="140">
        <v>21.5</v>
      </c>
      <c r="I169" s="141"/>
      <c r="J169" s="142">
        <f>ROUND(I169*H169,2)</f>
        <v>0</v>
      </c>
      <c r="K169" s="138" t="s">
        <v>168</v>
      </c>
      <c r="L169" s="31"/>
      <c r="M169" s="143" t="s">
        <v>1</v>
      </c>
      <c r="N169" s="144" t="s">
        <v>42</v>
      </c>
      <c r="P169" s="145">
        <f>O169*H169</f>
        <v>0</v>
      </c>
      <c r="Q169" s="145">
        <v>0.0167</v>
      </c>
      <c r="R169" s="145">
        <f>Q169*H169</f>
        <v>0.35905</v>
      </c>
      <c r="S169" s="145">
        <v>0</v>
      </c>
      <c r="T169" s="146">
        <f>S169*H169</f>
        <v>0</v>
      </c>
      <c r="AR169" s="147" t="s">
        <v>169</v>
      </c>
      <c r="AT169" s="147" t="s">
        <v>164</v>
      </c>
      <c r="AU169" s="147" t="s">
        <v>85</v>
      </c>
      <c r="AY169" s="16" t="s">
        <v>161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6" t="s">
        <v>81</v>
      </c>
      <c r="BK169" s="148">
        <f>ROUND(I169*H169,2)</f>
        <v>0</v>
      </c>
      <c r="BL169" s="16" t="s">
        <v>169</v>
      </c>
      <c r="BM169" s="147" t="s">
        <v>208</v>
      </c>
    </row>
    <row r="170" spans="2:65" s="1" customFormat="1" ht="24.2" customHeight="1">
      <c r="B170" s="135"/>
      <c r="C170" s="136" t="s">
        <v>209</v>
      </c>
      <c r="D170" s="136" t="s">
        <v>164</v>
      </c>
      <c r="E170" s="137" t="s">
        <v>210</v>
      </c>
      <c r="F170" s="138" t="s">
        <v>211</v>
      </c>
      <c r="G170" s="139" t="s">
        <v>190</v>
      </c>
      <c r="H170" s="140">
        <v>21.5</v>
      </c>
      <c r="I170" s="141"/>
      <c r="J170" s="142">
        <f>ROUND(I170*H170,2)</f>
        <v>0</v>
      </c>
      <c r="K170" s="138" t="s">
        <v>168</v>
      </c>
      <c r="L170" s="31"/>
      <c r="M170" s="143" t="s">
        <v>1</v>
      </c>
      <c r="N170" s="144" t="s">
        <v>42</v>
      </c>
      <c r="P170" s="145">
        <f>O170*H170</f>
        <v>0</v>
      </c>
      <c r="Q170" s="145">
        <v>0.0083</v>
      </c>
      <c r="R170" s="145">
        <f>Q170*H170</f>
        <v>0.17845</v>
      </c>
      <c r="S170" s="145">
        <v>0</v>
      </c>
      <c r="T170" s="146">
        <f>S170*H170</f>
        <v>0</v>
      </c>
      <c r="AR170" s="147" t="s">
        <v>169</v>
      </c>
      <c r="AT170" s="147" t="s">
        <v>164</v>
      </c>
      <c r="AU170" s="147" t="s">
        <v>85</v>
      </c>
      <c r="AY170" s="16" t="s">
        <v>161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6" t="s">
        <v>81</v>
      </c>
      <c r="BK170" s="148">
        <f>ROUND(I170*H170,2)</f>
        <v>0</v>
      </c>
      <c r="BL170" s="16" t="s">
        <v>169</v>
      </c>
      <c r="BM170" s="147" t="s">
        <v>212</v>
      </c>
    </row>
    <row r="171" spans="2:65" s="1" customFormat="1" ht="21.75" customHeight="1">
      <c r="B171" s="135"/>
      <c r="C171" s="136" t="s">
        <v>213</v>
      </c>
      <c r="D171" s="136" t="s">
        <v>164</v>
      </c>
      <c r="E171" s="137" t="s">
        <v>214</v>
      </c>
      <c r="F171" s="138" t="s">
        <v>215</v>
      </c>
      <c r="G171" s="139" t="s">
        <v>190</v>
      </c>
      <c r="H171" s="140">
        <v>21.5</v>
      </c>
      <c r="I171" s="141"/>
      <c r="J171" s="142">
        <f>ROUND(I171*H171,2)</f>
        <v>0</v>
      </c>
      <c r="K171" s="138" t="s">
        <v>168</v>
      </c>
      <c r="L171" s="31"/>
      <c r="M171" s="143" t="s">
        <v>1</v>
      </c>
      <c r="N171" s="144" t="s">
        <v>42</v>
      </c>
      <c r="P171" s="145">
        <f>O171*H171</f>
        <v>0</v>
      </c>
      <c r="Q171" s="145">
        <v>0.004</v>
      </c>
      <c r="R171" s="145">
        <f>Q171*H171</f>
        <v>0.08600000000000001</v>
      </c>
      <c r="S171" s="145">
        <v>0</v>
      </c>
      <c r="T171" s="146">
        <f>S171*H171</f>
        <v>0</v>
      </c>
      <c r="AR171" s="147" t="s">
        <v>169</v>
      </c>
      <c r="AT171" s="147" t="s">
        <v>164</v>
      </c>
      <c r="AU171" s="147" t="s">
        <v>85</v>
      </c>
      <c r="AY171" s="16" t="s">
        <v>161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6" t="s">
        <v>81</v>
      </c>
      <c r="BK171" s="148">
        <f>ROUND(I171*H171,2)</f>
        <v>0</v>
      </c>
      <c r="BL171" s="16" t="s">
        <v>169</v>
      </c>
      <c r="BM171" s="147" t="s">
        <v>216</v>
      </c>
    </row>
    <row r="172" spans="2:65" s="1" customFormat="1" ht="24.2" customHeight="1">
      <c r="B172" s="135"/>
      <c r="C172" s="136" t="s">
        <v>217</v>
      </c>
      <c r="D172" s="136" t="s">
        <v>164</v>
      </c>
      <c r="E172" s="137" t="s">
        <v>218</v>
      </c>
      <c r="F172" s="138" t="s">
        <v>219</v>
      </c>
      <c r="G172" s="139" t="s">
        <v>190</v>
      </c>
      <c r="H172" s="140">
        <v>21.5</v>
      </c>
      <c r="I172" s="141"/>
      <c r="J172" s="142">
        <f>ROUND(I172*H172,2)</f>
        <v>0</v>
      </c>
      <c r="K172" s="138" t="s">
        <v>168</v>
      </c>
      <c r="L172" s="31"/>
      <c r="M172" s="143" t="s">
        <v>1</v>
      </c>
      <c r="N172" s="144" t="s">
        <v>42</v>
      </c>
      <c r="P172" s="145">
        <f>O172*H172</f>
        <v>0</v>
      </c>
      <c r="Q172" s="145">
        <v>0.0156</v>
      </c>
      <c r="R172" s="145">
        <f>Q172*H172</f>
        <v>0.3354</v>
      </c>
      <c r="S172" s="145">
        <v>0</v>
      </c>
      <c r="T172" s="146">
        <f>S172*H172</f>
        <v>0</v>
      </c>
      <c r="AR172" s="147" t="s">
        <v>169</v>
      </c>
      <c r="AT172" s="147" t="s">
        <v>164</v>
      </c>
      <c r="AU172" s="147" t="s">
        <v>85</v>
      </c>
      <c r="AY172" s="16" t="s">
        <v>161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6" t="s">
        <v>81</v>
      </c>
      <c r="BK172" s="148">
        <f>ROUND(I172*H172,2)</f>
        <v>0</v>
      </c>
      <c r="BL172" s="16" t="s">
        <v>169</v>
      </c>
      <c r="BM172" s="147" t="s">
        <v>220</v>
      </c>
    </row>
    <row r="173" spans="2:65" s="1" customFormat="1" ht="24.2" customHeight="1">
      <c r="B173" s="135"/>
      <c r="C173" s="136" t="s">
        <v>8</v>
      </c>
      <c r="D173" s="136" t="s">
        <v>164</v>
      </c>
      <c r="E173" s="137" t="s">
        <v>221</v>
      </c>
      <c r="F173" s="138" t="s">
        <v>222</v>
      </c>
      <c r="G173" s="139" t="s">
        <v>190</v>
      </c>
      <c r="H173" s="140">
        <v>43</v>
      </c>
      <c r="I173" s="141"/>
      <c r="J173" s="142">
        <f>ROUND(I173*H173,2)</f>
        <v>0</v>
      </c>
      <c r="K173" s="138" t="s">
        <v>168</v>
      </c>
      <c r="L173" s="31"/>
      <c r="M173" s="143" t="s">
        <v>1</v>
      </c>
      <c r="N173" s="144" t="s">
        <v>42</v>
      </c>
      <c r="P173" s="145">
        <f>O173*H173</f>
        <v>0</v>
      </c>
      <c r="Q173" s="145">
        <v>0.00026</v>
      </c>
      <c r="R173" s="145">
        <f>Q173*H173</f>
        <v>0.011179999999999999</v>
      </c>
      <c r="S173" s="145">
        <v>0</v>
      </c>
      <c r="T173" s="146">
        <f>S173*H173</f>
        <v>0</v>
      </c>
      <c r="AR173" s="147" t="s">
        <v>169</v>
      </c>
      <c r="AT173" s="147" t="s">
        <v>164</v>
      </c>
      <c r="AU173" s="147" t="s">
        <v>85</v>
      </c>
      <c r="AY173" s="16" t="s">
        <v>161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81</v>
      </c>
      <c r="BK173" s="148">
        <f>ROUND(I173*H173,2)</f>
        <v>0</v>
      </c>
      <c r="BL173" s="16" t="s">
        <v>169</v>
      </c>
      <c r="BM173" s="147" t="s">
        <v>223</v>
      </c>
    </row>
    <row r="174" spans="2:65" s="1" customFormat="1" ht="24.2" customHeight="1">
      <c r="B174" s="135"/>
      <c r="C174" s="136" t="s">
        <v>224</v>
      </c>
      <c r="D174" s="136" t="s">
        <v>164</v>
      </c>
      <c r="E174" s="137" t="s">
        <v>225</v>
      </c>
      <c r="F174" s="138" t="s">
        <v>226</v>
      </c>
      <c r="G174" s="139" t="s">
        <v>190</v>
      </c>
      <c r="H174" s="140">
        <v>43</v>
      </c>
      <c r="I174" s="141"/>
      <c r="J174" s="142">
        <f>ROUND(I174*H174,2)</f>
        <v>0</v>
      </c>
      <c r="K174" s="138" t="s">
        <v>168</v>
      </c>
      <c r="L174" s="31"/>
      <c r="M174" s="143" t="s">
        <v>1</v>
      </c>
      <c r="N174" s="144" t="s">
        <v>42</v>
      </c>
      <c r="P174" s="145">
        <f>O174*H174</f>
        <v>0</v>
      </c>
      <c r="Q174" s="145">
        <v>0.0167</v>
      </c>
      <c r="R174" s="145">
        <f>Q174*H174</f>
        <v>0.7181</v>
      </c>
      <c r="S174" s="145">
        <v>0</v>
      </c>
      <c r="T174" s="146">
        <f>S174*H174</f>
        <v>0</v>
      </c>
      <c r="AR174" s="147" t="s">
        <v>169</v>
      </c>
      <c r="AT174" s="147" t="s">
        <v>164</v>
      </c>
      <c r="AU174" s="147" t="s">
        <v>85</v>
      </c>
      <c r="AY174" s="16" t="s">
        <v>161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6" t="s">
        <v>81</v>
      </c>
      <c r="BK174" s="148">
        <f>ROUND(I174*H174,2)</f>
        <v>0</v>
      </c>
      <c r="BL174" s="16" t="s">
        <v>169</v>
      </c>
      <c r="BM174" s="147" t="s">
        <v>227</v>
      </c>
    </row>
    <row r="175" spans="2:65" s="1" customFormat="1" ht="24.2" customHeight="1">
      <c r="B175" s="135"/>
      <c r="C175" s="136" t="s">
        <v>228</v>
      </c>
      <c r="D175" s="136" t="s">
        <v>164</v>
      </c>
      <c r="E175" s="137" t="s">
        <v>229</v>
      </c>
      <c r="F175" s="138" t="s">
        <v>230</v>
      </c>
      <c r="G175" s="139" t="s">
        <v>190</v>
      </c>
      <c r="H175" s="140">
        <v>43</v>
      </c>
      <c r="I175" s="141"/>
      <c r="J175" s="142">
        <f>ROUND(I175*H175,2)</f>
        <v>0</v>
      </c>
      <c r="K175" s="138" t="s">
        <v>168</v>
      </c>
      <c r="L175" s="31"/>
      <c r="M175" s="143" t="s">
        <v>1</v>
      </c>
      <c r="N175" s="144" t="s">
        <v>42</v>
      </c>
      <c r="P175" s="145">
        <f>O175*H175</f>
        <v>0</v>
      </c>
      <c r="Q175" s="145">
        <v>0.0083</v>
      </c>
      <c r="R175" s="145">
        <f>Q175*H175</f>
        <v>0.3569</v>
      </c>
      <c r="S175" s="145">
        <v>0</v>
      </c>
      <c r="T175" s="146">
        <f>S175*H175</f>
        <v>0</v>
      </c>
      <c r="AR175" s="147" t="s">
        <v>169</v>
      </c>
      <c r="AT175" s="147" t="s">
        <v>164</v>
      </c>
      <c r="AU175" s="147" t="s">
        <v>85</v>
      </c>
      <c r="AY175" s="16" t="s">
        <v>161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81</v>
      </c>
      <c r="BK175" s="148">
        <f>ROUND(I175*H175,2)</f>
        <v>0</v>
      </c>
      <c r="BL175" s="16" t="s">
        <v>169</v>
      </c>
      <c r="BM175" s="147" t="s">
        <v>231</v>
      </c>
    </row>
    <row r="176" spans="2:65" s="1" customFormat="1" ht="21.75" customHeight="1">
      <c r="B176" s="135"/>
      <c r="C176" s="136" t="s">
        <v>232</v>
      </c>
      <c r="D176" s="136" t="s">
        <v>164</v>
      </c>
      <c r="E176" s="137" t="s">
        <v>233</v>
      </c>
      <c r="F176" s="138" t="s">
        <v>234</v>
      </c>
      <c r="G176" s="139" t="s">
        <v>190</v>
      </c>
      <c r="H176" s="140">
        <v>43</v>
      </c>
      <c r="I176" s="141"/>
      <c r="J176" s="142">
        <f>ROUND(I176*H176,2)</f>
        <v>0</v>
      </c>
      <c r="K176" s="138" t="s">
        <v>168</v>
      </c>
      <c r="L176" s="31"/>
      <c r="M176" s="143" t="s">
        <v>1</v>
      </c>
      <c r="N176" s="144" t="s">
        <v>42</v>
      </c>
      <c r="P176" s="145">
        <f>O176*H176</f>
        <v>0</v>
      </c>
      <c r="Q176" s="145">
        <v>0.00438</v>
      </c>
      <c r="R176" s="145">
        <f>Q176*H176</f>
        <v>0.18834</v>
      </c>
      <c r="S176" s="145">
        <v>0</v>
      </c>
      <c r="T176" s="146">
        <f>S176*H176</f>
        <v>0</v>
      </c>
      <c r="AR176" s="147" t="s">
        <v>169</v>
      </c>
      <c r="AT176" s="147" t="s">
        <v>164</v>
      </c>
      <c r="AU176" s="147" t="s">
        <v>85</v>
      </c>
      <c r="AY176" s="16" t="s">
        <v>161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6" t="s">
        <v>81</v>
      </c>
      <c r="BK176" s="148">
        <f>ROUND(I176*H176,2)</f>
        <v>0</v>
      </c>
      <c r="BL176" s="16" t="s">
        <v>169</v>
      </c>
      <c r="BM176" s="147" t="s">
        <v>235</v>
      </c>
    </row>
    <row r="177" spans="2:51" s="14" customFormat="1" ht="12">
      <c r="B177" s="177"/>
      <c r="D177" s="150" t="s">
        <v>171</v>
      </c>
      <c r="E177" s="178" t="s">
        <v>1</v>
      </c>
      <c r="F177" s="179" t="s">
        <v>236</v>
      </c>
      <c r="H177" s="178" t="s">
        <v>1</v>
      </c>
      <c r="I177" s="180"/>
      <c r="L177" s="177"/>
      <c r="M177" s="181"/>
      <c r="T177" s="182"/>
      <c r="AT177" s="178" t="s">
        <v>171</v>
      </c>
      <c r="AU177" s="178" t="s">
        <v>85</v>
      </c>
      <c r="AV177" s="14" t="s">
        <v>81</v>
      </c>
      <c r="AW177" s="14" t="s">
        <v>32</v>
      </c>
      <c r="AX177" s="14" t="s">
        <v>77</v>
      </c>
      <c r="AY177" s="178" t="s">
        <v>161</v>
      </c>
    </row>
    <row r="178" spans="2:51" s="12" customFormat="1" ht="12">
      <c r="B178" s="149"/>
      <c r="D178" s="150" t="s">
        <v>171</v>
      </c>
      <c r="E178" s="151" t="s">
        <v>1</v>
      </c>
      <c r="F178" s="152" t="s">
        <v>237</v>
      </c>
      <c r="H178" s="153">
        <v>43</v>
      </c>
      <c r="I178" s="154"/>
      <c r="L178" s="149"/>
      <c r="M178" s="155"/>
      <c r="T178" s="156"/>
      <c r="AT178" s="151" t="s">
        <v>171</v>
      </c>
      <c r="AU178" s="151" t="s">
        <v>85</v>
      </c>
      <c r="AV178" s="12" t="s">
        <v>85</v>
      </c>
      <c r="AW178" s="12" t="s">
        <v>32</v>
      </c>
      <c r="AX178" s="12" t="s">
        <v>77</v>
      </c>
      <c r="AY178" s="151" t="s">
        <v>161</v>
      </c>
    </row>
    <row r="179" spans="2:51" s="13" customFormat="1" ht="12">
      <c r="B179" s="157"/>
      <c r="D179" s="150" t="s">
        <v>171</v>
      </c>
      <c r="E179" s="158" t="s">
        <v>1</v>
      </c>
      <c r="F179" s="159" t="s">
        <v>174</v>
      </c>
      <c r="H179" s="160">
        <v>43</v>
      </c>
      <c r="I179" s="161"/>
      <c r="L179" s="157"/>
      <c r="M179" s="162"/>
      <c r="T179" s="163"/>
      <c r="AT179" s="158" t="s">
        <v>171</v>
      </c>
      <c r="AU179" s="158" t="s">
        <v>85</v>
      </c>
      <c r="AV179" s="13" t="s">
        <v>169</v>
      </c>
      <c r="AW179" s="13" t="s">
        <v>32</v>
      </c>
      <c r="AX179" s="13" t="s">
        <v>81</v>
      </c>
      <c r="AY179" s="158" t="s">
        <v>161</v>
      </c>
    </row>
    <row r="180" spans="2:65" s="1" customFormat="1" ht="16.5" customHeight="1">
      <c r="B180" s="135"/>
      <c r="C180" s="136" t="s">
        <v>238</v>
      </c>
      <c r="D180" s="136" t="s">
        <v>164</v>
      </c>
      <c r="E180" s="137" t="s">
        <v>239</v>
      </c>
      <c r="F180" s="138" t="s">
        <v>240</v>
      </c>
      <c r="G180" s="139" t="s">
        <v>190</v>
      </c>
      <c r="H180" s="140">
        <v>43</v>
      </c>
      <c r="I180" s="141"/>
      <c r="J180" s="142">
        <f>ROUND(I180*H180,2)</f>
        <v>0</v>
      </c>
      <c r="K180" s="138" t="s">
        <v>168</v>
      </c>
      <c r="L180" s="31"/>
      <c r="M180" s="143" t="s">
        <v>1</v>
      </c>
      <c r="N180" s="144" t="s">
        <v>42</v>
      </c>
      <c r="P180" s="145">
        <f>O180*H180</f>
        <v>0</v>
      </c>
      <c r="Q180" s="145">
        <v>0.004</v>
      </c>
      <c r="R180" s="145">
        <f>Q180*H180</f>
        <v>0.17200000000000001</v>
      </c>
      <c r="S180" s="145">
        <v>0</v>
      </c>
      <c r="T180" s="146">
        <f>S180*H180</f>
        <v>0</v>
      </c>
      <c r="AR180" s="147" t="s">
        <v>169</v>
      </c>
      <c r="AT180" s="147" t="s">
        <v>164</v>
      </c>
      <c r="AU180" s="147" t="s">
        <v>85</v>
      </c>
      <c r="AY180" s="16" t="s">
        <v>161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81</v>
      </c>
      <c r="BK180" s="148">
        <f>ROUND(I180*H180,2)</f>
        <v>0</v>
      </c>
      <c r="BL180" s="16" t="s">
        <v>169</v>
      </c>
      <c r="BM180" s="147" t="s">
        <v>241</v>
      </c>
    </row>
    <row r="181" spans="2:65" s="1" customFormat="1" ht="21.75" customHeight="1">
      <c r="B181" s="135"/>
      <c r="C181" s="136" t="s">
        <v>242</v>
      </c>
      <c r="D181" s="136" t="s">
        <v>164</v>
      </c>
      <c r="E181" s="137" t="s">
        <v>243</v>
      </c>
      <c r="F181" s="138" t="s">
        <v>244</v>
      </c>
      <c r="G181" s="139" t="s">
        <v>190</v>
      </c>
      <c r="H181" s="140">
        <v>1.17</v>
      </c>
      <c r="I181" s="141"/>
      <c r="J181" s="142">
        <f>ROUND(I181*H181,2)</f>
        <v>0</v>
      </c>
      <c r="K181" s="138" t="s">
        <v>168</v>
      </c>
      <c r="L181" s="31"/>
      <c r="M181" s="143" t="s">
        <v>1</v>
      </c>
      <c r="N181" s="144" t="s">
        <v>42</v>
      </c>
      <c r="P181" s="145">
        <f>O181*H181</f>
        <v>0</v>
      </c>
      <c r="Q181" s="145">
        <v>0.04063</v>
      </c>
      <c r="R181" s="145">
        <f>Q181*H181</f>
        <v>0.0475371</v>
      </c>
      <c r="S181" s="145">
        <v>0</v>
      </c>
      <c r="T181" s="146">
        <f>S181*H181</f>
        <v>0</v>
      </c>
      <c r="AR181" s="147" t="s">
        <v>169</v>
      </c>
      <c r="AT181" s="147" t="s">
        <v>164</v>
      </c>
      <c r="AU181" s="147" t="s">
        <v>85</v>
      </c>
      <c r="AY181" s="16" t="s">
        <v>161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6" t="s">
        <v>81</v>
      </c>
      <c r="BK181" s="148">
        <f>ROUND(I181*H181,2)</f>
        <v>0</v>
      </c>
      <c r="BL181" s="16" t="s">
        <v>169</v>
      </c>
      <c r="BM181" s="147" t="s">
        <v>245</v>
      </c>
    </row>
    <row r="182" spans="2:51" s="14" customFormat="1" ht="12">
      <c r="B182" s="177"/>
      <c r="D182" s="150" t="s">
        <v>171</v>
      </c>
      <c r="E182" s="178" t="s">
        <v>1</v>
      </c>
      <c r="F182" s="179" t="s">
        <v>246</v>
      </c>
      <c r="H182" s="178" t="s">
        <v>1</v>
      </c>
      <c r="I182" s="180"/>
      <c r="L182" s="177"/>
      <c r="M182" s="181"/>
      <c r="T182" s="182"/>
      <c r="AT182" s="178" t="s">
        <v>171</v>
      </c>
      <c r="AU182" s="178" t="s">
        <v>85</v>
      </c>
      <c r="AV182" s="14" t="s">
        <v>81</v>
      </c>
      <c r="AW182" s="14" t="s">
        <v>32</v>
      </c>
      <c r="AX182" s="14" t="s">
        <v>77</v>
      </c>
      <c r="AY182" s="178" t="s">
        <v>161</v>
      </c>
    </row>
    <row r="183" spans="2:51" s="12" customFormat="1" ht="12">
      <c r="B183" s="149"/>
      <c r="D183" s="150" t="s">
        <v>171</v>
      </c>
      <c r="E183" s="151" t="s">
        <v>1</v>
      </c>
      <c r="F183" s="152" t="s">
        <v>247</v>
      </c>
      <c r="H183" s="153">
        <v>7.8</v>
      </c>
      <c r="I183" s="154"/>
      <c r="L183" s="149"/>
      <c r="M183" s="155"/>
      <c r="T183" s="156"/>
      <c r="AT183" s="151" t="s">
        <v>171</v>
      </c>
      <c r="AU183" s="151" t="s">
        <v>85</v>
      </c>
      <c r="AV183" s="12" t="s">
        <v>85</v>
      </c>
      <c r="AW183" s="12" t="s">
        <v>32</v>
      </c>
      <c r="AX183" s="12" t="s">
        <v>77</v>
      </c>
      <c r="AY183" s="151" t="s">
        <v>161</v>
      </c>
    </row>
    <row r="184" spans="2:51" s="13" customFormat="1" ht="12">
      <c r="B184" s="157"/>
      <c r="D184" s="150" t="s">
        <v>171</v>
      </c>
      <c r="E184" s="158" t="s">
        <v>1</v>
      </c>
      <c r="F184" s="159" t="s">
        <v>174</v>
      </c>
      <c r="H184" s="160">
        <v>7.8</v>
      </c>
      <c r="I184" s="161"/>
      <c r="L184" s="157"/>
      <c r="M184" s="162"/>
      <c r="T184" s="163"/>
      <c r="AT184" s="158" t="s">
        <v>171</v>
      </c>
      <c r="AU184" s="158" t="s">
        <v>85</v>
      </c>
      <c r="AV184" s="13" t="s">
        <v>169</v>
      </c>
      <c r="AW184" s="13" t="s">
        <v>32</v>
      </c>
      <c r="AX184" s="13" t="s">
        <v>81</v>
      </c>
      <c r="AY184" s="158" t="s">
        <v>161</v>
      </c>
    </row>
    <row r="185" spans="2:51" s="12" customFormat="1" ht="12">
      <c r="B185" s="149"/>
      <c r="D185" s="150" t="s">
        <v>171</v>
      </c>
      <c r="F185" s="152" t="s">
        <v>248</v>
      </c>
      <c r="H185" s="153">
        <v>1.17</v>
      </c>
      <c r="I185" s="154"/>
      <c r="L185" s="149"/>
      <c r="M185" s="155"/>
      <c r="T185" s="156"/>
      <c r="AT185" s="151" t="s">
        <v>171</v>
      </c>
      <c r="AU185" s="151" t="s">
        <v>85</v>
      </c>
      <c r="AV185" s="12" t="s">
        <v>85</v>
      </c>
      <c r="AW185" s="12" t="s">
        <v>3</v>
      </c>
      <c r="AX185" s="12" t="s">
        <v>81</v>
      </c>
      <c r="AY185" s="151" t="s">
        <v>161</v>
      </c>
    </row>
    <row r="186" spans="2:65" s="1" customFormat="1" ht="24.2" customHeight="1">
      <c r="B186" s="135"/>
      <c r="C186" s="136" t="s">
        <v>249</v>
      </c>
      <c r="D186" s="136" t="s">
        <v>164</v>
      </c>
      <c r="E186" s="137" t="s">
        <v>250</v>
      </c>
      <c r="F186" s="138" t="s">
        <v>251</v>
      </c>
      <c r="G186" s="139" t="s">
        <v>190</v>
      </c>
      <c r="H186" s="140">
        <v>65</v>
      </c>
      <c r="I186" s="141"/>
      <c r="J186" s="142">
        <f>ROUND(I186*H186,2)</f>
        <v>0</v>
      </c>
      <c r="K186" s="138" t="s">
        <v>168</v>
      </c>
      <c r="L186" s="31"/>
      <c r="M186" s="143" t="s">
        <v>1</v>
      </c>
      <c r="N186" s="144" t="s">
        <v>42</v>
      </c>
      <c r="P186" s="145">
        <f>O186*H186</f>
        <v>0</v>
      </c>
      <c r="Q186" s="145">
        <v>0.0156</v>
      </c>
      <c r="R186" s="145">
        <f>Q186*H186</f>
        <v>1.014</v>
      </c>
      <c r="S186" s="145">
        <v>0</v>
      </c>
      <c r="T186" s="146">
        <f>S186*H186</f>
        <v>0</v>
      </c>
      <c r="AR186" s="147" t="s">
        <v>169</v>
      </c>
      <c r="AT186" s="147" t="s">
        <v>164</v>
      </c>
      <c r="AU186" s="147" t="s">
        <v>85</v>
      </c>
      <c r="AY186" s="16" t="s">
        <v>161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6" t="s">
        <v>81</v>
      </c>
      <c r="BK186" s="148">
        <f>ROUND(I186*H186,2)</f>
        <v>0</v>
      </c>
      <c r="BL186" s="16" t="s">
        <v>169</v>
      </c>
      <c r="BM186" s="147" t="s">
        <v>252</v>
      </c>
    </row>
    <row r="187" spans="2:65" s="1" customFormat="1" ht="24.2" customHeight="1">
      <c r="B187" s="135"/>
      <c r="C187" s="136" t="s">
        <v>253</v>
      </c>
      <c r="D187" s="136" t="s">
        <v>164</v>
      </c>
      <c r="E187" s="137" t="s">
        <v>254</v>
      </c>
      <c r="F187" s="138" t="s">
        <v>255</v>
      </c>
      <c r="G187" s="139" t="s">
        <v>256</v>
      </c>
      <c r="H187" s="140">
        <v>0.2</v>
      </c>
      <c r="I187" s="141"/>
      <c r="J187" s="142">
        <f>ROUND(I187*H187,2)</f>
        <v>0</v>
      </c>
      <c r="K187" s="138" t="s">
        <v>168</v>
      </c>
      <c r="L187" s="31"/>
      <c r="M187" s="143" t="s">
        <v>1</v>
      </c>
      <c r="N187" s="144" t="s">
        <v>42</v>
      </c>
      <c r="P187" s="145">
        <f>O187*H187</f>
        <v>0</v>
      </c>
      <c r="Q187" s="145">
        <v>2.30102</v>
      </c>
      <c r="R187" s="145">
        <f>Q187*H187</f>
        <v>0.460204</v>
      </c>
      <c r="S187" s="145">
        <v>0</v>
      </c>
      <c r="T187" s="146">
        <f>S187*H187</f>
        <v>0</v>
      </c>
      <c r="AR187" s="147" t="s">
        <v>169</v>
      </c>
      <c r="AT187" s="147" t="s">
        <v>164</v>
      </c>
      <c r="AU187" s="147" t="s">
        <v>85</v>
      </c>
      <c r="AY187" s="16" t="s">
        <v>161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6" t="s">
        <v>81</v>
      </c>
      <c r="BK187" s="148">
        <f>ROUND(I187*H187,2)</f>
        <v>0</v>
      </c>
      <c r="BL187" s="16" t="s">
        <v>169</v>
      </c>
      <c r="BM187" s="147" t="s">
        <v>257</v>
      </c>
    </row>
    <row r="188" spans="2:51" s="14" customFormat="1" ht="12">
      <c r="B188" s="177"/>
      <c r="D188" s="150" t="s">
        <v>171</v>
      </c>
      <c r="E188" s="178" t="s">
        <v>1</v>
      </c>
      <c r="F188" s="179" t="s">
        <v>258</v>
      </c>
      <c r="H188" s="178" t="s">
        <v>1</v>
      </c>
      <c r="I188" s="180"/>
      <c r="L188" s="177"/>
      <c r="M188" s="181"/>
      <c r="T188" s="182"/>
      <c r="AT188" s="178" t="s">
        <v>171</v>
      </c>
      <c r="AU188" s="178" t="s">
        <v>85</v>
      </c>
      <c r="AV188" s="14" t="s">
        <v>81</v>
      </c>
      <c r="AW188" s="14" t="s">
        <v>32</v>
      </c>
      <c r="AX188" s="14" t="s">
        <v>77</v>
      </c>
      <c r="AY188" s="178" t="s">
        <v>161</v>
      </c>
    </row>
    <row r="189" spans="2:51" s="12" customFormat="1" ht="12">
      <c r="B189" s="149"/>
      <c r="D189" s="150" t="s">
        <v>171</v>
      </c>
      <c r="E189" s="151" t="s">
        <v>1</v>
      </c>
      <c r="F189" s="152" t="s">
        <v>259</v>
      </c>
      <c r="H189" s="153">
        <v>0.2</v>
      </c>
      <c r="I189" s="154"/>
      <c r="L189" s="149"/>
      <c r="M189" s="155"/>
      <c r="T189" s="156"/>
      <c r="AT189" s="151" t="s">
        <v>171</v>
      </c>
      <c r="AU189" s="151" t="s">
        <v>85</v>
      </c>
      <c r="AV189" s="12" t="s">
        <v>85</v>
      </c>
      <c r="AW189" s="12" t="s">
        <v>32</v>
      </c>
      <c r="AX189" s="12" t="s">
        <v>77</v>
      </c>
      <c r="AY189" s="151" t="s">
        <v>161</v>
      </c>
    </row>
    <row r="190" spans="2:51" s="13" customFormat="1" ht="12">
      <c r="B190" s="157"/>
      <c r="D190" s="150" t="s">
        <v>171</v>
      </c>
      <c r="E190" s="158" t="s">
        <v>1</v>
      </c>
      <c r="F190" s="159" t="s">
        <v>174</v>
      </c>
      <c r="H190" s="160">
        <v>0.2</v>
      </c>
      <c r="I190" s="161"/>
      <c r="L190" s="157"/>
      <c r="M190" s="162"/>
      <c r="T190" s="163"/>
      <c r="AT190" s="158" t="s">
        <v>171</v>
      </c>
      <c r="AU190" s="158" t="s">
        <v>85</v>
      </c>
      <c r="AV190" s="13" t="s">
        <v>169</v>
      </c>
      <c r="AW190" s="13" t="s">
        <v>32</v>
      </c>
      <c r="AX190" s="13" t="s">
        <v>81</v>
      </c>
      <c r="AY190" s="158" t="s">
        <v>161</v>
      </c>
    </row>
    <row r="191" spans="2:65" s="1" customFormat="1" ht="24.2" customHeight="1">
      <c r="B191" s="135"/>
      <c r="C191" s="136" t="s">
        <v>260</v>
      </c>
      <c r="D191" s="136" t="s">
        <v>164</v>
      </c>
      <c r="E191" s="137" t="s">
        <v>261</v>
      </c>
      <c r="F191" s="138" t="s">
        <v>262</v>
      </c>
      <c r="G191" s="139" t="s">
        <v>190</v>
      </c>
      <c r="H191" s="140">
        <v>21.5</v>
      </c>
      <c r="I191" s="141"/>
      <c r="J191" s="142">
        <f>ROUND(I191*H191,2)</f>
        <v>0</v>
      </c>
      <c r="K191" s="138" t="s">
        <v>168</v>
      </c>
      <c r="L191" s="31"/>
      <c r="M191" s="143" t="s">
        <v>1</v>
      </c>
      <c r="N191" s="144" t="s">
        <v>42</v>
      </c>
      <c r="P191" s="145">
        <f>O191*H191</f>
        <v>0</v>
      </c>
      <c r="Q191" s="145">
        <v>0.063</v>
      </c>
      <c r="R191" s="145">
        <f>Q191*H191</f>
        <v>1.3545</v>
      </c>
      <c r="S191" s="145">
        <v>0</v>
      </c>
      <c r="T191" s="146">
        <f>S191*H191</f>
        <v>0</v>
      </c>
      <c r="AR191" s="147" t="s">
        <v>169</v>
      </c>
      <c r="AT191" s="147" t="s">
        <v>164</v>
      </c>
      <c r="AU191" s="147" t="s">
        <v>85</v>
      </c>
      <c r="AY191" s="16" t="s">
        <v>161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6" t="s">
        <v>81</v>
      </c>
      <c r="BK191" s="148">
        <f>ROUND(I191*H191,2)</f>
        <v>0</v>
      </c>
      <c r="BL191" s="16" t="s">
        <v>169</v>
      </c>
      <c r="BM191" s="147" t="s">
        <v>263</v>
      </c>
    </row>
    <row r="192" spans="2:63" s="11" customFormat="1" ht="22.9" customHeight="1">
      <c r="B192" s="123"/>
      <c r="D192" s="124" t="s">
        <v>76</v>
      </c>
      <c r="E192" s="133" t="s">
        <v>209</v>
      </c>
      <c r="F192" s="133" t="s">
        <v>264</v>
      </c>
      <c r="I192" s="126"/>
      <c r="J192" s="134">
        <f>BK192</f>
        <v>0</v>
      </c>
      <c r="L192" s="123"/>
      <c r="M192" s="128"/>
      <c r="P192" s="129">
        <f>SUM(P193:P225)</f>
        <v>0</v>
      </c>
      <c r="R192" s="129">
        <f>SUM(R193:R225)</f>
        <v>0.003655</v>
      </c>
      <c r="T192" s="130">
        <f>SUM(T193:T225)</f>
        <v>12.9264</v>
      </c>
      <c r="AR192" s="124" t="s">
        <v>81</v>
      </c>
      <c r="AT192" s="131" t="s">
        <v>76</v>
      </c>
      <c r="AU192" s="131" t="s">
        <v>81</v>
      </c>
      <c r="AY192" s="124" t="s">
        <v>161</v>
      </c>
      <c r="BK192" s="132">
        <f>SUM(BK193:BK225)</f>
        <v>0</v>
      </c>
    </row>
    <row r="193" spans="2:65" s="1" customFormat="1" ht="33" customHeight="1">
      <c r="B193" s="135"/>
      <c r="C193" s="136" t="s">
        <v>7</v>
      </c>
      <c r="D193" s="136" t="s">
        <v>164</v>
      </c>
      <c r="E193" s="137" t="s">
        <v>265</v>
      </c>
      <c r="F193" s="138" t="s">
        <v>266</v>
      </c>
      <c r="G193" s="139" t="s">
        <v>190</v>
      </c>
      <c r="H193" s="140">
        <v>21.5</v>
      </c>
      <c r="I193" s="141"/>
      <c r="J193" s="142">
        <f>ROUND(I193*H193,2)</f>
        <v>0</v>
      </c>
      <c r="K193" s="138" t="s">
        <v>168</v>
      </c>
      <c r="L193" s="31"/>
      <c r="M193" s="143" t="s">
        <v>1</v>
      </c>
      <c r="N193" s="144" t="s">
        <v>42</v>
      </c>
      <c r="P193" s="145">
        <f>O193*H193</f>
        <v>0</v>
      </c>
      <c r="Q193" s="145">
        <v>0.00013</v>
      </c>
      <c r="R193" s="145">
        <f>Q193*H193</f>
        <v>0.0027949999999999997</v>
      </c>
      <c r="S193" s="145">
        <v>0</v>
      </c>
      <c r="T193" s="146">
        <f>S193*H193</f>
        <v>0</v>
      </c>
      <c r="AR193" s="147" t="s">
        <v>169</v>
      </c>
      <c r="AT193" s="147" t="s">
        <v>164</v>
      </c>
      <c r="AU193" s="147" t="s">
        <v>85</v>
      </c>
      <c r="AY193" s="16" t="s">
        <v>161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6" t="s">
        <v>81</v>
      </c>
      <c r="BK193" s="148">
        <f>ROUND(I193*H193,2)</f>
        <v>0</v>
      </c>
      <c r="BL193" s="16" t="s">
        <v>169</v>
      </c>
      <c r="BM193" s="147" t="s">
        <v>267</v>
      </c>
    </row>
    <row r="194" spans="2:65" s="1" customFormat="1" ht="24.2" customHeight="1">
      <c r="B194" s="135"/>
      <c r="C194" s="136" t="s">
        <v>268</v>
      </c>
      <c r="D194" s="136" t="s">
        <v>164</v>
      </c>
      <c r="E194" s="137" t="s">
        <v>269</v>
      </c>
      <c r="F194" s="138" t="s">
        <v>270</v>
      </c>
      <c r="G194" s="139" t="s">
        <v>190</v>
      </c>
      <c r="H194" s="140">
        <v>21.5</v>
      </c>
      <c r="I194" s="141"/>
      <c r="J194" s="142">
        <f>ROUND(I194*H194,2)</f>
        <v>0</v>
      </c>
      <c r="K194" s="138" t="s">
        <v>168</v>
      </c>
      <c r="L194" s="31"/>
      <c r="M194" s="143" t="s">
        <v>1</v>
      </c>
      <c r="N194" s="144" t="s">
        <v>42</v>
      </c>
      <c r="P194" s="145">
        <f>O194*H194</f>
        <v>0</v>
      </c>
      <c r="Q194" s="145">
        <v>4E-05</v>
      </c>
      <c r="R194" s="145">
        <f>Q194*H194</f>
        <v>0.0008600000000000001</v>
      </c>
      <c r="S194" s="145">
        <v>0</v>
      </c>
      <c r="T194" s="146">
        <f>S194*H194</f>
        <v>0</v>
      </c>
      <c r="AR194" s="147" t="s">
        <v>169</v>
      </c>
      <c r="AT194" s="147" t="s">
        <v>164</v>
      </c>
      <c r="AU194" s="147" t="s">
        <v>85</v>
      </c>
      <c r="AY194" s="16" t="s">
        <v>161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6" t="s">
        <v>81</v>
      </c>
      <c r="BK194" s="148">
        <f>ROUND(I194*H194,2)</f>
        <v>0</v>
      </c>
      <c r="BL194" s="16" t="s">
        <v>169</v>
      </c>
      <c r="BM194" s="147" t="s">
        <v>271</v>
      </c>
    </row>
    <row r="195" spans="2:65" s="1" customFormat="1" ht="16.5" customHeight="1">
      <c r="B195" s="135"/>
      <c r="C195" s="136" t="s">
        <v>272</v>
      </c>
      <c r="D195" s="136" t="s">
        <v>164</v>
      </c>
      <c r="E195" s="137" t="s">
        <v>273</v>
      </c>
      <c r="F195" s="138" t="s">
        <v>274</v>
      </c>
      <c r="G195" s="139" t="s">
        <v>190</v>
      </c>
      <c r="H195" s="140">
        <v>4000</v>
      </c>
      <c r="I195" s="141"/>
      <c r="J195" s="142">
        <f>ROUND(I195*H195,2)</f>
        <v>0</v>
      </c>
      <c r="K195" s="138" t="s">
        <v>168</v>
      </c>
      <c r="L195" s="31"/>
      <c r="M195" s="143" t="s">
        <v>1</v>
      </c>
      <c r="N195" s="144" t="s">
        <v>42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169</v>
      </c>
      <c r="AT195" s="147" t="s">
        <v>164</v>
      </c>
      <c r="AU195" s="147" t="s">
        <v>85</v>
      </c>
      <c r="AY195" s="16" t="s">
        <v>161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6" t="s">
        <v>81</v>
      </c>
      <c r="BK195" s="148">
        <f>ROUND(I195*H195,2)</f>
        <v>0</v>
      </c>
      <c r="BL195" s="16" t="s">
        <v>169</v>
      </c>
      <c r="BM195" s="147" t="s">
        <v>275</v>
      </c>
    </row>
    <row r="196" spans="2:51" s="14" customFormat="1" ht="12">
      <c r="B196" s="177"/>
      <c r="D196" s="150" t="s">
        <v>171</v>
      </c>
      <c r="E196" s="178" t="s">
        <v>1</v>
      </c>
      <c r="F196" s="179" t="s">
        <v>276</v>
      </c>
      <c r="H196" s="178" t="s">
        <v>1</v>
      </c>
      <c r="I196" s="180"/>
      <c r="L196" s="177"/>
      <c r="M196" s="181"/>
      <c r="T196" s="182"/>
      <c r="AT196" s="178" t="s">
        <v>171</v>
      </c>
      <c r="AU196" s="178" t="s">
        <v>85</v>
      </c>
      <c r="AV196" s="14" t="s">
        <v>81</v>
      </c>
      <c r="AW196" s="14" t="s">
        <v>32</v>
      </c>
      <c r="AX196" s="14" t="s">
        <v>77</v>
      </c>
      <c r="AY196" s="178" t="s">
        <v>161</v>
      </c>
    </row>
    <row r="197" spans="2:51" s="12" customFormat="1" ht="12">
      <c r="B197" s="149"/>
      <c r="D197" s="150" t="s">
        <v>171</v>
      </c>
      <c r="E197" s="151" t="s">
        <v>1</v>
      </c>
      <c r="F197" s="152" t="s">
        <v>277</v>
      </c>
      <c r="H197" s="153">
        <v>4000</v>
      </c>
      <c r="I197" s="154"/>
      <c r="L197" s="149"/>
      <c r="M197" s="155"/>
      <c r="T197" s="156"/>
      <c r="AT197" s="151" t="s">
        <v>171</v>
      </c>
      <c r="AU197" s="151" t="s">
        <v>85</v>
      </c>
      <c r="AV197" s="12" t="s">
        <v>85</v>
      </c>
      <c r="AW197" s="12" t="s">
        <v>32</v>
      </c>
      <c r="AX197" s="12" t="s">
        <v>77</v>
      </c>
      <c r="AY197" s="151" t="s">
        <v>161</v>
      </c>
    </row>
    <row r="198" spans="2:51" s="13" customFormat="1" ht="12">
      <c r="B198" s="157"/>
      <c r="D198" s="150" t="s">
        <v>171</v>
      </c>
      <c r="E198" s="158" t="s">
        <v>1</v>
      </c>
      <c r="F198" s="159" t="s">
        <v>174</v>
      </c>
      <c r="H198" s="160">
        <v>4000</v>
      </c>
      <c r="I198" s="161"/>
      <c r="L198" s="157"/>
      <c r="M198" s="162"/>
      <c r="T198" s="163"/>
      <c r="AT198" s="158" t="s">
        <v>171</v>
      </c>
      <c r="AU198" s="158" t="s">
        <v>85</v>
      </c>
      <c r="AV198" s="13" t="s">
        <v>169</v>
      </c>
      <c r="AW198" s="13" t="s">
        <v>32</v>
      </c>
      <c r="AX198" s="13" t="s">
        <v>81</v>
      </c>
      <c r="AY198" s="158" t="s">
        <v>161</v>
      </c>
    </row>
    <row r="199" spans="2:65" s="1" customFormat="1" ht="24.2" customHeight="1">
      <c r="B199" s="135"/>
      <c r="C199" s="136" t="s">
        <v>278</v>
      </c>
      <c r="D199" s="136" t="s">
        <v>164</v>
      </c>
      <c r="E199" s="137" t="s">
        <v>279</v>
      </c>
      <c r="F199" s="138" t="s">
        <v>280</v>
      </c>
      <c r="G199" s="139" t="s">
        <v>190</v>
      </c>
      <c r="H199" s="140">
        <v>26.35</v>
      </c>
      <c r="I199" s="141"/>
      <c r="J199" s="142">
        <f>ROUND(I199*H199,2)</f>
        <v>0</v>
      </c>
      <c r="K199" s="138" t="s">
        <v>168</v>
      </c>
      <c r="L199" s="31"/>
      <c r="M199" s="143" t="s">
        <v>1</v>
      </c>
      <c r="N199" s="144" t="s">
        <v>42</v>
      </c>
      <c r="P199" s="145">
        <f>O199*H199</f>
        <v>0</v>
      </c>
      <c r="Q199" s="145">
        <v>0</v>
      </c>
      <c r="R199" s="145">
        <f>Q199*H199</f>
        <v>0</v>
      </c>
      <c r="S199" s="145">
        <v>0.18099999999999997</v>
      </c>
      <c r="T199" s="146">
        <f>S199*H199</f>
        <v>4.769349999999999</v>
      </c>
      <c r="AR199" s="147" t="s">
        <v>169</v>
      </c>
      <c r="AT199" s="147" t="s">
        <v>164</v>
      </c>
      <c r="AU199" s="147" t="s">
        <v>85</v>
      </c>
      <c r="AY199" s="16" t="s">
        <v>161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81</v>
      </c>
      <c r="BK199" s="148">
        <f>ROUND(I199*H199,2)</f>
        <v>0</v>
      </c>
      <c r="BL199" s="16" t="s">
        <v>169</v>
      </c>
      <c r="BM199" s="147" t="s">
        <v>281</v>
      </c>
    </row>
    <row r="200" spans="2:51" s="14" customFormat="1" ht="12">
      <c r="B200" s="177"/>
      <c r="D200" s="150" t="s">
        <v>171</v>
      </c>
      <c r="E200" s="178" t="s">
        <v>1</v>
      </c>
      <c r="F200" s="179" t="s">
        <v>282</v>
      </c>
      <c r="H200" s="178" t="s">
        <v>1</v>
      </c>
      <c r="I200" s="180"/>
      <c r="L200" s="177"/>
      <c r="M200" s="181"/>
      <c r="T200" s="182"/>
      <c r="AT200" s="178" t="s">
        <v>171</v>
      </c>
      <c r="AU200" s="178" t="s">
        <v>85</v>
      </c>
      <c r="AV200" s="14" t="s">
        <v>81</v>
      </c>
      <c r="AW200" s="14" t="s">
        <v>32</v>
      </c>
      <c r="AX200" s="14" t="s">
        <v>77</v>
      </c>
      <c r="AY200" s="178" t="s">
        <v>161</v>
      </c>
    </row>
    <row r="201" spans="2:51" s="12" customFormat="1" ht="12">
      <c r="B201" s="149"/>
      <c r="D201" s="150" t="s">
        <v>171</v>
      </c>
      <c r="E201" s="151" t="s">
        <v>1</v>
      </c>
      <c r="F201" s="152" t="s">
        <v>268</v>
      </c>
      <c r="H201" s="153">
        <v>22</v>
      </c>
      <c r="I201" s="154"/>
      <c r="L201" s="149"/>
      <c r="M201" s="155"/>
      <c r="T201" s="156"/>
      <c r="AT201" s="151" t="s">
        <v>171</v>
      </c>
      <c r="AU201" s="151" t="s">
        <v>85</v>
      </c>
      <c r="AV201" s="12" t="s">
        <v>85</v>
      </c>
      <c r="AW201" s="12" t="s">
        <v>32</v>
      </c>
      <c r="AX201" s="12" t="s">
        <v>77</v>
      </c>
      <c r="AY201" s="151" t="s">
        <v>161</v>
      </c>
    </row>
    <row r="202" spans="2:51" s="14" customFormat="1" ht="12">
      <c r="B202" s="177"/>
      <c r="D202" s="150" t="s">
        <v>171</v>
      </c>
      <c r="E202" s="178" t="s">
        <v>1</v>
      </c>
      <c r="F202" s="179" t="s">
        <v>283</v>
      </c>
      <c r="H202" s="178" t="s">
        <v>1</v>
      </c>
      <c r="I202" s="180"/>
      <c r="L202" s="177"/>
      <c r="M202" s="181"/>
      <c r="T202" s="182"/>
      <c r="AT202" s="178" t="s">
        <v>171</v>
      </c>
      <c r="AU202" s="178" t="s">
        <v>85</v>
      </c>
      <c r="AV202" s="14" t="s">
        <v>81</v>
      </c>
      <c r="AW202" s="14" t="s">
        <v>32</v>
      </c>
      <c r="AX202" s="14" t="s">
        <v>77</v>
      </c>
      <c r="AY202" s="178" t="s">
        <v>161</v>
      </c>
    </row>
    <row r="203" spans="2:51" s="12" customFormat="1" ht="12">
      <c r="B203" s="149"/>
      <c r="D203" s="150" t="s">
        <v>171</v>
      </c>
      <c r="E203" s="151" t="s">
        <v>1</v>
      </c>
      <c r="F203" s="152" t="s">
        <v>284</v>
      </c>
      <c r="H203" s="153">
        <v>4.35</v>
      </c>
      <c r="I203" s="154"/>
      <c r="L203" s="149"/>
      <c r="M203" s="155"/>
      <c r="T203" s="156"/>
      <c r="AT203" s="151" t="s">
        <v>171</v>
      </c>
      <c r="AU203" s="151" t="s">
        <v>85</v>
      </c>
      <c r="AV203" s="12" t="s">
        <v>85</v>
      </c>
      <c r="AW203" s="12" t="s">
        <v>32</v>
      </c>
      <c r="AX203" s="12" t="s">
        <v>77</v>
      </c>
      <c r="AY203" s="151" t="s">
        <v>161</v>
      </c>
    </row>
    <row r="204" spans="2:51" s="13" customFormat="1" ht="12">
      <c r="B204" s="157"/>
      <c r="D204" s="150" t="s">
        <v>171</v>
      </c>
      <c r="E204" s="158" t="s">
        <v>1</v>
      </c>
      <c r="F204" s="159" t="s">
        <v>174</v>
      </c>
      <c r="H204" s="160">
        <v>26.35</v>
      </c>
      <c r="I204" s="161"/>
      <c r="L204" s="157"/>
      <c r="M204" s="162"/>
      <c r="T204" s="163"/>
      <c r="AT204" s="158" t="s">
        <v>171</v>
      </c>
      <c r="AU204" s="158" t="s">
        <v>85</v>
      </c>
      <c r="AV204" s="13" t="s">
        <v>169</v>
      </c>
      <c r="AW204" s="13" t="s">
        <v>32</v>
      </c>
      <c r="AX204" s="13" t="s">
        <v>81</v>
      </c>
      <c r="AY204" s="158" t="s">
        <v>161</v>
      </c>
    </row>
    <row r="205" spans="2:65" s="1" customFormat="1" ht="24.2" customHeight="1">
      <c r="B205" s="135"/>
      <c r="C205" s="136" t="s">
        <v>285</v>
      </c>
      <c r="D205" s="136" t="s">
        <v>164</v>
      </c>
      <c r="E205" s="137" t="s">
        <v>286</v>
      </c>
      <c r="F205" s="138" t="s">
        <v>287</v>
      </c>
      <c r="G205" s="139" t="s">
        <v>256</v>
      </c>
      <c r="H205" s="140">
        <v>1.835</v>
      </c>
      <c r="I205" s="141"/>
      <c r="J205" s="142">
        <f>ROUND(I205*H205,2)</f>
        <v>0</v>
      </c>
      <c r="K205" s="138" t="s">
        <v>168</v>
      </c>
      <c r="L205" s="31"/>
      <c r="M205" s="143" t="s">
        <v>1</v>
      </c>
      <c r="N205" s="144" t="s">
        <v>42</v>
      </c>
      <c r="P205" s="145">
        <f>O205*H205</f>
        <v>0</v>
      </c>
      <c r="Q205" s="145">
        <v>0</v>
      </c>
      <c r="R205" s="145">
        <f>Q205*H205</f>
        <v>0</v>
      </c>
      <c r="S205" s="145">
        <v>1.95</v>
      </c>
      <c r="T205" s="146">
        <f>S205*H205</f>
        <v>3.5782499999999997</v>
      </c>
      <c r="AR205" s="147" t="s">
        <v>169</v>
      </c>
      <c r="AT205" s="147" t="s">
        <v>164</v>
      </c>
      <c r="AU205" s="147" t="s">
        <v>85</v>
      </c>
      <c r="AY205" s="16" t="s">
        <v>161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81</v>
      </c>
      <c r="BK205" s="148">
        <f>ROUND(I205*H205,2)</f>
        <v>0</v>
      </c>
      <c r="BL205" s="16" t="s">
        <v>169</v>
      </c>
      <c r="BM205" s="147" t="s">
        <v>288</v>
      </c>
    </row>
    <row r="206" spans="2:51" s="14" customFormat="1" ht="12">
      <c r="B206" s="177"/>
      <c r="D206" s="150" t="s">
        <v>171</v>
      </c>
      <c r="E206" s="178" t="s">
        <v>1</v>
      </c>
      <c r="F206" s="179" t="s">
        <v>289</v>
      </c>
      <c r="H206" s="178" t="s">
        <v>1</v>
      </c>
      <c r="I206" s="180"/>
      <c r="L206" s="177"/>
      <c r="M206" s="181"/>
      <c r="T206" s="182"/>
      <c r="AT206" s="178" t="s">
        <v>171</v>
      </c>
      <c r="AU206" s="178" t="s">
        <v>85</v>
      </c>
      <c r="AV206" s="14" t="s">
        <v>81</v>
      </c>
      <c r="AW206" s="14" t="s">
        <v>32</v>
      </c>
      <c r="AX206" s="14" t="s">
        <v>77</v>
      </c>
      <c r="AY206" s="178" t="s">
        <v>161</v>
      </c>
    </row>
    <row r="207" spans="2:51" s="12" customFormat="1" ht="12">
      <c r="B207" s="149"/>
      <c r="D207" s="150" t="s">
        <v>171</v>
      </c>
      <c r="E207" s="151" t="s">
        <v>1</v>
      </c>
      <c r="F207" s="152" t="s">
        <v>290</v>
      </c>
      <c r="H207" s="153">
        <v>1.675</v>
      </c>
      <c r="I207" s="154"/>
      <c r="L207" s="149"/>
      <c r="M207" s="155"/>
      <c r="T207" s="156"/>
      <c r="AT207" s="151" t="s">
        <v>171</v>
      </c>
      <c r="AU207" s="151" t="s">
        <v>85</v>
      </c>
      <c r="AV207" s="12" t="s">
        <v>85</v>
      </c>
      <c r="AW207" s="12" t="s">
        <v>32</v>
      </c>
      <c r="AX207" s="12" t="s">
        <v>77</v>
      </c>
      <c r="AY207" s="151" t="s">
        <v>161</v>
      </c>
    </row>
    <row r="208" spans="2:51" s="14" customFormat="1" ht="12">
      <c r="B208" s="177"/>
      <c r="D208" s="150" t="s">
        <v>171</v>
      </c>
      <c r="E208" s="178" t="s">
        <v>1</v>
      </c>
      <c r="F208" s="179" t="s">
        <v>291</v>
      </c>
      <c r="H208" s="178" t="s">
        <v>1</v>
      </c>
      <c r="I208" s="180"/>
      <c r="L208" s="177"/>
      <c r="M208" s="181"/>
      <c r="T208" s="182"/>
      <c r="AT208" s="178" t="s">
        <v>171</v>
      </c>
      <c r="AU208" s="178" t="s">
        <v>85</v>
      </c>
      <c r="AV208" s="14" t="s">
        <v>81</v>
      </c>
      <c r="AW208" s="14" t="s">
        <v>32</v>
      </c>
      <c r="AX208" s="14" t="s">
        <v>77</v>
      </c>
      <c r="AY208" s="178" t="s">
        <v>161</v>
      </c>
    </row>
    <row r="209" spans="2:51" s="12" customFormat="1" ht="12">
      <c r="B209" s="149"/>
      <c r="D209" s="150" t="s">
        <v>171</v>
      </c>
      <c r="E209" s="151" t="s">
        <v>1</v>
      </c>
      <c r="F209" s="152" t="s">
        <v>292</v>
      </c>
      <c r="H209" s="153">
        <v>0.16</v>
      </c>
      <c r="I209" s="154"/>
      <c r="L209" s="149"/>
      <c r="M209" s="155"/>
      <c r="T209" s="156"/>
      <c r="AT209" s="151" t="s">
        <v>171</v>
      </c>
      <c r="AU209" s="151" t="s">
        <v>85</v>
      </c>
      <c r="AV209" s="12" t="s">
        <v>85</v>
      </c>
      <c r="AW209" s="12" t="s">
        <v>32</v>
      </c>
      <c r="AX209" s="12" t="s">
        <v>77</v>
      </c>
      <c r="AY209" s="151" t="s">
        <v>161</v>
      </c>
    </row>
    <row r="210" spans="2:51" s="13" customFormat="1" ht="12">
      <c r="B210" s="157"/>
      <c r="D210" s="150" t="s">
        <v>171</v>
      </c>
      <c r="E210" s="158" t="s">
        <v>1</v>
      </c>
      <c r="F210" s="159" t="s">
        <v>174</v>
      </c>
      <c r="H210" s="160">
        <v>1.835</v>
      </c>
      <c r="I210" s="161"/>
      <c r="L210" s="157"/>
      <c r="M210" s="162"/>
      <c r="T210" s="163"/>
      <c r="AT210" s="158" t="s">
        <v>171</v>
      </c>
      <c r="AU210" s="158" t="s">
        <v>85</v>
      </c>
      <c r="AV210" s="13" t="s">
        <v>169</v>
      </c>
      <c r="AW210" s="13" t="s">
        <v>32</v>
      </c>
      <c r="AX210" s="13" t="s">
        <v>81</v>
      </c>
      <c r="AY210" s="158" t="s">
        <v>161</v>
      </c>
    </row>
    <row r="211" spans="2:65" s="1" customFormat="1" ht="37.9" customHeight="1">
      <c r="B211" s="135"/>
      <c r="C211" s="136" t="s">
        <v>293</v>
      </c>
      <c r="D211" s="136" t="s">
        <v>164</v>
      </c>
      <c r="E211" s="137" t="s">
        <v>294</v>
      </c>
      <c r="F211" s="138" t="s">
        <v>295</v>
      </c>
      <c r="G211" s="139" t="s">
        <v>256</v>
      </c>
      <c r="H211" s="140">
        <v>1.505</v>
      </c>
      <c r="I211" s="141"/>
      <c r="J211" s="142">
        <f>ROUND(I211*H211,2)</f>
        <v>0</v>
      </c>
      <c r="K211" s="138" t="s">
        <v>168</v>
      </c>
      <c r="L211" s="31"/>
      <c r="M211" s="143" t="s">
        <v>1</v>
      </c>
      <c r="N211" s="144" t="s">
        <v>42</v>
      </c>
      <c r="P211" s="145">
        <f>O211*H211</f>
        <v>0</v>
      </c>
      <c r="Q211" s="145">
        <v>0</v>
      </c>
      <c r="R211" s="145">
        <f>Q211*H211</f>
        <v>0</v>
      </c>
      <c r="S211" s="145">
        <v>2.2</v>
      </c>
      <c r="T211" s="146">
        <f>S211*H211</f>
        <v>3.311</v>
      </c>
      <c r="AR211" s="147" t="s">
        <v>169</v>
      </c>
      <c r="AT211" s="147" t="s">
        <v>164</v>
      </c>
      <c r="AU211" s="147" t="s">
        <v>85</v>
      </c>
      <c r="AY211" s="16" t="s">
        <v>161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81</v>
      </c>
      <c r="BK211" s="148">
        <f>ROUND(I211*H211,2)</f>
        <v>0</v>
      </c>
      <c r="BL211" s="16" t="s">
        <v>169</v>
      </c>
      <c r="BM211" s="147" t="s">
        <v>296</v>
      </c>
    </row>
    <row r="212" spans="2:51" s="14" customFormat="1" ht="12">
      <c r="B212" s="177"/>
      <c r="D212" s="150" t="s">
        <v>171</v>
      </c>
      <c r="E212" s="178" t="s">
        <v>1</v>
      </c>
      <c r="F212" s="179" t="s">
        <v>297</v>
      </c>
      <c r="H212" s="178" t="s">
        <v>1</v>
      </c>
      <c r="I212" s="180"/>
      <c r="L212" s="177"/>
      <c r="M212" s="181"/>
      <c r="T212" s="182"/>
      <c r="AT212" s="178" t="s">
        <v>171</v>
      </c>
      <c r="AU212" s="178" t="s">
        <v>85</v>
      </c>
      <c r="AV212" s="14" t="s">
        <v>81</v>
      </c>
      <c r="AW212" s="14" t="s">
        <v>32</v>
      </c>
      <c r="AX212" s="14" t="s">
        <v>77</v>
      </c>
      <c r="AY212" s="178" t="s">
        <v>161</v>
      </c>
    </row>
    <row r="213" spans="2:51" s="12" customFormat="1" ht="12">
      <c r="B213" s="149"/>
      <c r="D213" s="150" t="s">
        <v>171</v>
      </c>
      <c r="E213" s="151" t="s">
        <v>1</v>
      </c>
      <c r="F213" s="152" t="s">
        <v>298</v>
      </c>
      <c r="H213" s="153">
        <v>1.505</v>
      </c>
      <c r="I213" s="154"/>
      <c r="L213" s="149"/>
      <c r="M213" s="155"/>
      <c r="T213" s="156"/>
      <c r="AT213" s="151" t="s">
        <v>171</v>
      </c>
      <c r="AU213" s="151" t="s">
        <v>85</v>
      </c>
      <c r="AV213" s="12" t="s">
        <v>85</v>
      </c>
      <c r="AW213" s="12" t="s">
        <v>32</v>
      </c>
      <c r="AX213" s="12" t="s">
        <v>77</v>
      </c>
      <c r="AY213" s="151" t="s">
        <v>161</v>
      </c>
    </row>
    <row r="214" spans="2:51" s="13" customFormat="1" ht="12">
      <c r="B214" s="157"/>
      <c r="D214" s="150" t="s">
        <v>171</v>
      </c>
      <c r="E214" s="158" t="s">
        <v>1</v>
      </c>
      <c r="F214" s="159" t="s">
        <v>174</v>
      </c>
      <c r="H214" s="160">
        <v>1.505</v>
      </c>
      <c r="I214" s="161"/>
      <c r="L214" s="157"/>
      <c r="M214" s="162"/>
      <c r="T214" s="163"/>
      <c r="AT214" s="158" t="s">
        <v>171</v>
      </c>
      <c r="AU214" s="158" t="s">
        <v>85</v>
      </c>
      <c r="AV214" s="13" t="s">
        <v>169</v>
      </c>
      <c r="AW214" s="13" t="s">
        <v>32</v>
      </c>
      <c r="AX214" s="13" t="s">
        <v>81</v>
      </c>
      <c r="AY214" s="158" t="s">
        <v>161</v>
      </c>
    </row>
    <row r="215" spans="2:65" s="1" customFormat="1" ht="24.2" customHeight="1">
      <c r="B215" s="135"/>
      <c r="C215" s="136" t="s">
        <v>299</v>
      </c>
      <c r="D215" s="136" t="s">
        <v>164</v>
      </c>
      <c r="E215" s="137" t="s">
        <v>300</v>
      </c>
      <c r="F215" s="138" t="s">
        <v>301</v>
      </c>
      <c r="G215" s="139" t="s">
        <v>190</v>
      </c>
      <c r="H215" s="140">
        <v>20</v>
      </c>
      <c r="I215" s="141"/>
      <c r="J215" s="142">
        <f>ROUND(I215*H215,2)</f>
        <v>0</v>
      </c>
      <c r="K215" s="138" t="s">
        <v>168</v>
      </c>
      <c r="L215" s="31"/>
      <c r="M215" s="143" t="s">
        <v>1</v>
      </c>
      <c r="N215" s="144" t="s">
        <v>42</v>
      </c>
      <c r="P215" s="145">
        <f>O215*H215</f>
        <v>0</v>
      </c>
      <c r="Q215" s="145">
        <v>0</v>
      </c>
      <c r="R215" s="145">
        <f>Q215*H215</f>
        <v>0</v>
      </c>
      <c r="S215" s="145">
        <v>0.035</v>
      </c>
      <c r="T215" s="146">
        <f>S215*H215</f>
        <v>0.7000000000000001</v>
      </c>
      <c r="AR215" s="147" t="s">
        <v>169</v>
      </c>
      <c r="AT215" s="147" t="s">
        <v>164</v>
      </c>
      <c r="AU215" s="147" t="s">
        <v>85</v>
      </c>
      <c r="AY215" s="16" t="s">
        <v>161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81</v>
      </c>
      <c r="BK215" s="148">
        <f>ROUND(I215*H215,2)</f>
        <v>0</v>
      </c>
      <c r="BL215" s="16" t="s">
        <v>169</v>
      </c>
      <c r="BM215" s="147" t="s">
        <v>302</v>
      </c>
    </row>
    <row r="216" spans="2:65" s="1" customFormat="1" ht="21.75" customHeight="1">
      <c r="B216" s="135"/>
      <c r="C216" s="136" t="s">
        <v>303</v>
      </c>
      <c r="D216" s="136" t="s">
        <v>164</v>
      </c>
      <c r="E216" s="137" t="s">
        <v>304</v>
      </c>
      <c r="F216" s="138" t="s">
        <v>305</v>
      </c>
      <c r="G216" s="139" t="s">
        <v>190</v>
      </c>
      <c r="H216" s="140">
        <v>2</v>
      </c>
      <c r="I216" s="141"/>
      <c r="J216" s="142">
        <f>ROUND(I216*H216,2)</f>
        <v>0</v>
      </c>
      <c r="K216" s="138" t="s">
        <v>168</v>
      </c>
      <c r="L216" s="31"/>
      <c r="M216" s="143" t="s">
        <v>1</v>
      </c>
      <c r="N216" s="144" t="s">
        <v>42</v>
      </c>
      <c r="P216" s="145">
        <f>O216*H216</f>
        <v>0</v>
      </c>
      <c r="Q216" s="145">
        <v>0</v>
      </c>
      <c r="R216" s="145">
        <f>Q216*H216</f>
        <v>0</v>
      </c>
      <c r="S216" s="145">
        <v>0.076</v>
      </c>
      <c r="T216" s="146">
        <f>S216*H216</f>
        <v>0.152</v>
      </c>
      <c r="AR216" s="147" t="s">
        <v>169</v>
      </c>
      <c r="AT216" s="147" t="s">
        <v>164</v>
      </c>
      <c r="AU216" s="147" t="s">
        <v>85</v>
      </c>
      <c r="AY216" s="16" t="s">
        <v>161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6" t="s">
        <v>81</v>
      </c>
      <c r="BK216" s="148">
        <f>ROUND(I216*H216,2)</f>
        <v>0</v>
      </c>
      <c r="BL216" s="16" t="s">
        <v>169</v>
      </c>
      <c r="BM216" s="147" t="s">
        <v>306</v>
      </c>
    </row>
    <row r="217" spans="2:65" s="1" customFormat="1" ht="24.2" customHeight="1">
      <c r="B217" s="135"/>
      <c r="C217" s="136" t="s">
        <v>307</v>
      </c>
      <c r="D217" s="136" t="s">
        <v>164</v>
      </c>
      <c r="E217" s="137" t="s">
        <v>308</v>
      </c>
      <c r="F217" s="138" t="s">
        <v>309</v>
      </c>
      <c r="G217" s="139" t="s">
        <v>256</v>
      </c>
      <c r="H217" s="140">
        <v>0.14</v>
      </c>
      <c r="I217" s="141"/>
      <c r="J217" s="142">
        <f>ROUND(I217*H217,2)</f>
        <v>0</v>
      </c>
      <c r="K217" s="138" t="s">
        <v>168</v>
      </c>
      <c r="L217" s="31"/>
      <c r="M217" s="143" t="s">
        <v>1</v>
      </c>
      <c r="N217" s="144" t="s">
        <v>42</v>
      </c>
      <c r="P217" s="145">
        <f>O217*H217</f>
        <v>0</v>
      </c>
      <c r="Q217" s="145">
        <v>0</v>
      </c>
      <c r="R217" s="145">
        <f>Q217*H217</f>
        <v>0</v>
      </c>
      <c r="S217" s="145">
        <v>1.8</v>
      </c>
      <c r="T217" s="146">
        <f>S217*H217</f>
        <v>0.25200000000000006</v>
      </c>
      <c r="AR217" s="147" t="s">
        <v>169</v>
      </c>
      <c r="AT217" s="147" t="s">
        <v>164</v>
      </c>
      <c r="AU217" s="147" t="s">
        <v>85</v>
      </c>
      <c r="AY217" s="16" t="s">
        <v>161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6" t="s">
        <v>81</v>
      </c>
      <c r="BK217" s="148">
        <f>ROUND(I217*H217,2)</f>
        <v>0</v>
      </c>
      <c r="BL217" s="16" t="s">
        <v>169</v>
      </c>
      <c r="BM217" s="147" t="s">
        <v>310</v>
      </c>
    </row>
    <row r="218" spans="2:51" s="14" customFormat="1" ht="12">
      <c r="B218" s="177"/>
      <c r="D218" s="150" t="s">
        <v>171</v>
      </c>
      <c r="E218" s="178" t="s">
        <v>1</v>
      </c>
      <c r="F218" s="179" t="s">
        <v>311</v>
      </c>
      <c r="H218" s="178" t="s">
        <v>1</v>
      </c>
      <c r="I218" s="180"/>
      <c r="L218" s="177"/>
      <c r="M218" s="181"/>
      <c r="T218" s="182"/>
      <c r="AT218" s="178" t="s">
        <v>171</v>
      </c>
      <c r="AU218" s="178" t="s">
        <v>85</v>
      </c>
      <c r="AV218" s="14" t="s">
        <v>81</v>
      </c>
      <c r="AW218" s="14" t="s">
        <v>32</v>
      </c>
      <c r="AX218" s="14" t="s">
        <v>77</v>
      </c>
      <c r="AY218" s="178" t="s">
        <v>161</v>
      </c>
    </row>
    <row r="219" spans="2:51" s="12" customFormat="1" ht="12">
      <c r="B219" s="149"/>
      <c r="D219" s="150" t="s">
        <v>171</v>
      </c>
      <c r="E219" s="151" t="s">
        <v>1</v>
      </c>
      <c r="F219" s="152" t="s">
        <v>312</v>
      </c>
      <c r="H219" s="153">
        <v>0.14</v>
      </c>
      <c r="I219" s="154"/>
      <c r="L219" s="149"/>
      <c r="M219" s="155"/>
      <c r="T219" s="156"/>
      <c r="AT219" s="151" t="s">
        <v>171</v>
      </c>
      <c r="AU219" s="151" t="s">
        <v>85</v>
      </c>
      <c r="AV219" s="12" t="s">
        <v>85</v>
      </c>
      <c r="AW219" s="12" t="s">
        <v>32</v>
      </c>
      <c r="AX219" s="12" t="s">
        <v>77</v>
      </c>
      <c r="AY219" s="151" t="s">
        <v>161</v>
      </c>
    </row>
    <row r="220" spans="2:51" s="13" customFormat="1" ht="12">
      <c r="B220" s="157"/>
      <c r="D220" s="150" t="s">
        <v>171</v>
      </c>
      <c r="E220" s="158" t="s">
        <v>1</v>
      </c>
      <c r="F220" s="159" t="s">
        <v>174</v>
      </c>
      <c r="H220" s="160">
        <v>0.14</v>
      </c>
      <c r="I220" s="161"/>
      <c r="L220" s="157"/>
      <c r="M220" s="162"/>
      <c r="T220" s="163"/>
      <c r="AT220" s="158" t="s">
        <v>171</v>
      </c>
      <c r="AU220" s="158" t="s">
        <v>85</v>
      </c>
      <c r="AV220" s="13" t="s">
        <v>169</v>
      </c>
      <c r="AW220" s="13" t="s">
        <v>32</v>
      </c>
      <c r="AX220" s="13" t="s">
        <v>81</v>
      </c>
      <c r="AY220" s="158" t="s">
        <v>161</v>
      </c>
    </row>
    <row r="221" spans="2:65" s="1" customFormat="1" ht="24.2" customHeight="1">
      <c r="B221" s="135"/>
      <c r="C221" s="136" t="s">
        <v>313</v>
      </c>
      <c r="D221" s="136" t="s">
        <v>164</v>
      </c>
      <c r="E221" s="137" t="s">
        <v>314</v>
      </c>
      <c r="F221" s="138" t="s">
        <v>315</v>
      </c>
      <c r="G221" s="139" t="s">
        <v>316</v>
      </c>
      <c r="H221" s="140">
        <v>3.9</v>
      </c>
      <c r="I221" s="141"/>
      <c r="J221" s="142">
        <f>ROUND(I221*H221,2)</f>
        <v>0</v>
      </c>
      <c r="K221" s="138" t="s">
        <v>168</v>
      </c>
      <c r="L221" s="31"/>
      <c r="M221" s="143" t="s">
        <v>1</v>
      </c>
      <c r="N221" s="144" t="s">
        <v>42</v>
      </c>
      <c r="P221" s="145">
        <f>O221*H221</f>
        <v>0</v>
      </c>
      <c r="Q221" s="145">
        <v>0</v>
      </c>
      <c r="R221" s="145">
        <f>Q221*H221</f>
        <v>0</v>
      </c>
      <c r="S221" s="145">
        <v>0.042</v>
      </c>
      <c r="T221" s="146">
        <f>S221*H221</f>
        <v>0.1638</v>
      </c>
      <c r="AR221" s="147" t="s">
        <v>169</v>
      </c>
      <c r="AT221" s="147" t="s">
        <v>164</v>
      </c>
      <c r="AU221" s="147" t="s">
        <v>85</v>
      </c>
      <c r="AY221" s="16" t="s">
        <v>161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6" t="s">
        <v>81</v>
      </c>
      <c r="BK221" s="148">
        <f>ROUND(I221*H221,2)</f>
        <v>0</v>
      </c>
      <c r="BL221" s="16" t="s">
        <v>169</v>
      </c>
      <c r="BM221" s="147" t="s">
        <v>317</v>
      </c>
    </row>
    <row r="222" spans="2:51" s="14" customFormat="1" ht="12">
      <c r="B222" s="177"/>
      <c r="D222" s="150" t="s">
        <v>171</v>
      </c>
      <c r="E222" s="178" t="s">
        <v>1</v>
      </c>
      <c r="F222" s="179" t="s">
        <v>318</v>
      </c>
      <c r="H222" s="178" t="s">
        <v>1</v>
      </c>
      <c r="I222" s="180"/>
      <c r="L222" s="177"/>
      <c r="M222" s="181"/>
      <c r="T222" s="182"/>
      <c r="AT222" s="178" t="s">
        <v>171</v>
      </c>
      <c r="AU222" s="178" t="s">
        <v>85</v>
      </c>
      <c r="AV222" s="14" t="s">
        <v>81</v>
      </c>
      <c r="AW222" s="14" t="s">
        <v>32</v>
      </c>
      <c r="AX222" s="14" t="s">
        <v>77</v>
      </c>
      <c r="AY222" s="178" t="s">
        <v>161</v>
      </c>
    </row>
    <row r="223" spans="2:51" s="12" customFormat="1" ht="12">
      <c r="B223" s="149"/>
      <c r="D223" s="150" t="s">
        <v>171</v>
      </c>
      <c r="E223" s="151" t="s">
        <v>1</v>
      </c>
      <c r="F223" s="152" t="s">
        <v>319</v>
      </c>
      <c r="H223" s="153">
        <v>1.2</v>
      </c>
      <c r="I223" s="154"/>
      <c r="L223" s="149"/>
      <c r="M223" s="155"/>
      <c r="T223" s="156"/>
      <c r="AT223" s="151" t="s">
        <v>171</v>
      </c>
      <c r="AU223" s="151" t="s">
        <v>85</v>
      </c>
      <c r="AV223" s="12" t="s">
        <v>85</v>
      </c>
      <c r="AW223" s="12" t="s">
        <v>32</v>
      </c>
      <c r="AX223" s="12" t="s">
        <v>77</v>
      </c>
      <c r="AY223" s="151" t="s">
        <v>161</v>
      </c>
    </row>
    <row r="224" spans="2:51" s="12" customFormat="1" ht="12">
      <c r="B224" s="149"/>
      <c r="D224" s="150" t="s">
        <v>171</v>
      </c>
      <c r="E224" s="151" t="s">
        <v>1</v>
      </c>
      <c r="F224" s="152" t="s">
        <v>320</v>
      </c>
      <c r="H224" s="153">
        <v>2.7</v>
      </c>
      <c r="I224" s="154"/>
      <c r="L224" s="149"/>
      <c r="M224" s="155"/>
      <c r="T224" s="156"/>
      <c r="AT224" s="151" t="s">
        <v>171</v>
      </c>
      <c r="AU224" s="151" t="s">
        <v>85</v>
      </c>
      <c r="AV224" s="12" t="s">
        <v>85</v>
      </c>
      <c r="AW224" s="12" t="s">
        <v>32</v>
      </c>
      <c r="AX224" s="12" t="s">
        <v>77</v>
      </c>
      <c r="AY224" s="151" t="s">
        <v>161</v>
      </c>
    </row>
    <row r="225" spans="2:51" s="13" customFormat="1" ht="12">
      <c r="B225" s="157"/>
      <c r="D225" s="150" t="s">
        <v>171</v>
      </c>
      <c r="E225" s="158" t="s">
        <v>1</v>
      </c>
      <c r="F225" s="159" t="s">
        <v>174</v>
      </c>
      <c r="H225" s="160">
        <v>3.9</v>
      </c>
      <c r="I225" s="161"/>
      <c r="L225" s="157"/>
      <c r="M225" s="162"/>
      <c r="T225" s="163"/>
      <c r="AT225" s="158" t="s">
        <v>171</v>
      </c>
      <c r="AU225" s="158" t="s">
        <v>85</v>
      </c>
      <c r="AV225" s="13" t="s">
        <v>169</v>
      </c>
      <c r="AW225" s="13" t="s">
        <v>32</v>
      </c>
      <c r="AX225" s="13" t="s">
        <v>81</v>
      </c>
      <c r="AY225" s="158" t="s">
        <v>161</v>
      </c>
    </row>
    <row r="226" spans="2:63" s="11" customFormat="1" ht="22.9" customHeight="1">
      <c r="B226" s="123"/>
      <c r="D226" s="124" t="s">
        <v>76</v>
      </c>
      <c r="E226" s="133" t="s">
        <v>321</v>
      </c>
      <c r="F226" s="133" t="s">
        <v>322</v>
      </c>
      <c r="I226" s="126"/>
      <c r="J226" s="134">
        <f>BK226</f>
        <v>0</v>
      </c>
      <c r="L226" s="123"/>
      <c r="M226" s="128"/>
      <c r="P226" s="129">
        <f>SUM(P227:P232)</f>
        <v>0</v>
      </c>
      <c r="R226" s="129">
        <f>SUM(R227:R232)</f>
        <v>0</v>
      </c>
      <c r="T226" s="130">
        <f>SUM(T227:T232)</f>
        <v>0</v>
      </c>
      <c r="AR226" s="124" t="s">
        <v>81</v>
      </c>
      <c r="AT226" s="131" t="s">
        <v>76</v>
      </c>
      <c r="AU226" s="131" t="s">
        <v>81</v>
      </c>
      <c r="AY226" s="124" t="s">
        <v>161</v>
      </c>
      <c r="BK226" s="132">
        <f>SUM(BK227:BK232)</f>
        <v>0</v>
      </c>
    </row>
    <row r="227" spans="2:65" s="1" customFormat="1" ht="24.2" customHeight="1">
      <c r="B227" s="135"/>
      <c r="C227" s="136" t="s">
        <v>323</v>
      </c>
      <c r="D227" s="136" t="s">
        <v>164</v>
      </c>
      <c r="E227" s="137" t="s">
        <v>324</v>
      </c>
      <c r="F227" s="138" t="s">
        <v>325</v>
      </c>
      <c r="G227" s="139" t="s">
        <v>167</v>
      </c>
      <c r="H227" s="140">
        <v>15.461</v>
      </c>
      <c r="I227" s="141"/>
      <c r="J227" s="142">
        <f>ROUND(I227*H227,2)</f>
        <v>0</v>
      </c>
      <c r="K227" s="138" t="s">
        <v>168</v>
      </c>
      <c r="L227" s="31"/>
      <c r="M227" s="143" t="s">
        <v>1</v>
      </c>
      <c r="N227" s="144" t="s">
        <v>42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169</v>
      </c>
      <c r="AT227" s="147" t="s">
        <v>164</v>
      </c>
      <c r="AU227" s="147" t="s">
        <v>85</v>
      </c>
      <c r="AY227" s="16" t="s">
        <v>161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6" t="s">
        <v>81</v>
      </c>
      <c r="BK227" s="148">
        <f>ROUND(I227*H227,2)</f>
        <v>0</v>
      </c>
      <c r="BL227" s="16" t="s">
        <v>169</v>
      </c>
      <c r="BM227" s="147" t="s">
        <v>326</v>
      </c>
    </row>
    <row r="228" spans="2:65" s="1" customFormat="1" ht="24.2" customHeight="1">
      <c r="B228" s="135"/>
      <c r="C228" s="136" t="s">
        <v>327</v>
      </c>
      <c r="D228" s="136" t="s">
        <v>164</v>
      </c>
      <c r="E228" s="137" t="s">
        <v>328</v>
      </c>
      <c r="F228" s="138" t="s">
        <v>329</v>
      </c>
      <c r="G228" s="139" t="s">
        <v>167</v>
      </c>
      <c r="H228" s="140">
        <v>463.83</v>
      </c>
      <c r="I228" s="141"/>
      <c r="J228" s="142">
        <f>ROUND(I228*H228,2)</f>
        <v>0</v>
      </c>
      <c r="K228" s="138" t="s">
        <v>168</v>
      </c>
      <c r="L228" s="31"/>
      <c r="M228" s="143" t="s">
        <v>1</v>
      </c>
      <c r="N228" s="144" t="s">
        <v>42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169</v>
      </c>
      <c r="AT228" s="147" t="s">
        <v>164</v>
      </c>
      <c r="AU228" s="147" t="s">
        <v>85</v>
      </c>
      <c r="AY228" s="16" t="s">
        <v>161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6" t="s">
        <v>81</v>
      </c>
      <c r="BK228" s="148">
        <f>ROUND(I228*H228,2)</f>
        <v>0</v>
      </c>
      <c r="BL228" s="16" t="s">
        <v>169</v>
      </c>
      <c r="BM228" s="147" t="s">
        <v>330</v>
      </c>
    </row>
    <row r="229" spans="2:51" s="12" customFormat="1" ht="12">
      <c r="B229" s="149"/>
      <c r="D229" s="150" t="s">
        <v>171</v>
      </c>
      <c r="F229" s="152" t="s">
        <v>331</v>
      </c>
      <c r="H229" s="153">
        <v>463.83</v>
      </c>
      <c r="I229" s="154"/>
      <c r="L229" s="149"/>
      <c r="M229" s="155"/>
      <c r="T229" s="156"/>
      <c r="AT229" s="151" t="s">
        <v>171</v>
      </c>
      <c r="AU229" s="151" t="s">
        <v>85</v>
      </c>
      <c r="AV229" s="12" t="s">
        <v>85</v>
      </c>
      <c r="AW229" s="12" t="s">
        <v>3</v>
      </c>
      <c r="AX229" s="12" t="s">
        <v>81</v>
      </c>
      <c r="AY229" s="151" t="s">
        <v>161</v>
      </c>
    </row>
    <row r="230" spans="2:65" s="1" customFormat="1" ht="33" customHeight="1">
      <c r="B230" s="135"/>
      <c r="C230" s="136" t="s">
        <v>332</v>
      </c>
      <c r="D230" s="136" t="s">
        <v>164</v>
      </c>
      <c r="E230" s="137" t="s">
        <v>333</v>
      </c>
      <c r="F230" s="138" t="s">
        <v>334</v>
      </c>
      <c r="G230" s="139" t="s">
        <v>167</v>
      </c>
      <c r="H230" s="140">
        <v>15.461</v>
      </c>
      <c r="I230" s="141"/>
      <c r="J230" s="142">
        <f>ROUND(I230*H230,2)</f>
        <v>0</v>
      </c>
      <c r="K230" s="138" t="s">
        <v>168</v>
      </c>
      <c r="L230" s="31"/>
      <c r="M230" s="143" t="s">
        <v>1</v>
      </c>
      <c r="N230" s="144" t="s">
        <v>42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169</v>
      </c>
      <c r="AT230" s="147" t="s">
        <v>164</v>
      </c>
      <c r="AU230" s="147" t="s">
        <v>85</v>
      </c>
      <c r="AY230" s="16" t="s">
        <v>161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6" t="s">
        <v>81</v>
      </c>
      <c r="BK230" s="148">
        <f>ROUND(I230*H230,2)</f>
        <v>0</v>
      </c>
      <c r="BL230" s="16" t="s">
        <v>169</v>
      </c>
      <c r="BM230" s="147" t="s">
        <v>335</v>
      </c>
    </row>
    <row r="231" spans="2:65" s="1" customFormat="1" ht="33" customHeight="1">
      <c r="B231" s="135"/>
      <c r="C231" s="136" t="s">
        <v>336</v>
      </c>
      <c r="D231" s="136" t="s">
        <v>164</v>
      </c>
      <c r="E231" s="137" t="s">
        <v>337</v>
      </c>
      <c r="F231" s="138" t="s">
        <v>338</v>
      </c>
      <c r="G231" s="139" t="s">
        <v>167</v>
      </c>
      <c r="H231" s="140">
        <v>15.461</v>
      </c>
      <c r="I231" s="141"/>
      <c r="J231" s="142">
        <f>ROUND(I231*H231,2)</f>
        <v>0</v>
      </c>
      <c r="K231" s="138" t="s">
        <v>168</v>
      </c>
      <c r="L231" s="31"/>
      <c r="M231" s="143" t="s">
        <v>1</v>
      </c>
      <c r="N231" s="144" t="s">
        <v>42</v>
      </c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169</v>
      </c>
      <c r="AT231" s="147" t="s">
        <v>164</v>
      </c>
      <c r="AU231" s="147" t="s">
        <v>85</v>
      </c>
      <c r="AY231" s="16" t="s">
        <v>161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6" t="s">
        <v>81</v>
      </c>
      <c r="BK231" s="148">
        <f>ROUND(I231*H231,2)</f>
        <v>0</v>
      </c>
      <c r="BL231" s="16" t="s">
        <v>169</v>
      </c>
      <c r="BM231" s="147" t="s">
        <v>339</v>
      </c>
    </row>
    <row r="232" spans="2:65" s="1" customFormat="1" ht="33" customHeight="1">
      <c r="B232" s="135"/>
      <c r="C232" s="136" t="s">
        <v>340</v>
      </c>
      <c r="D232" s="136" t="s">
        <v>164</v>
      </c>
      <c r="E232" s="137" t="s">
        <v>341</v>
      </c>
      <c r="F232" s="138" t="s">
        <v>342</v>
      </c>
      <c r="G232" s="139" t="s">
        <v>167</v>
      </c>
      <c r="H232" s="140">
        <v>0.3</v>
      </c>
      <c r="I232" s="141"/>
      <c r="J232" s="142">
        <f>ROUND(I232*H232,2)</f>
        <v>0</v>
      </c>
      <c r="K232" s="138" t="s">
        <v>168</v>
      </c>
      <c r="L232" s="31"/>
      <c r="M232" s="143" t="s">
        <v>1</v>
      </c>
      <c r="N232" s="144" t="s">
        <v>42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169</v>
      </c>
      <c r="AT232" s="147" t="s">
        <v>164</v>
      </c>
      <c r="AU232" s="147" t="s">
        <v>85</v>
      </c>
      <c r="AY232" s="16" t="s">
        <v>161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6" t="s">
        <v>81</v>
      </c>
      <c r="BK232" s="148">
        <f>ROUND(I232*H232,2)</f>
        <v>0</v>
      </c>
      <c r="BL232" s="16" t="s">
        <v>169</v>
      </c>
      <c r="BM232" s="147" t="s">
        <v>343</v>
      </c>
    </row>
    <row r="233" spans="2:63" s="11" customFormat="1" ht="22.9" customHeight="1">
      <c r="B233" s="123"/>
      <c r="D233" s="124" t="s">
        <v>76</v>
      </c>
      <c r="E233" s="133" t="s">
        <v>344</v>
      </c>
      <c r="F233" s="133" t="s">
        <v>345</v>
      </c>
      <c r="I233" s="126"/>
      <c r="J233" s="134">
        <f>BK233</f>
        <v>0</v>
      </c>
      <c r="L233" s="123"/>
      <c r="M233" s="128"/>
      <c r="P233" s="129">
        <f>SUM(P234:P236)</f>
        <v>0</v>
      </c>
      <c r="R233" s="129">
        <f>SUM(R234:R236)</f>
        <v>0</v>
      </c>
      <c r="T233" s="130">
        <f>SUM(T234:T236)</f>
        <v>0</v>
      </c>
      <c r="AR233" s="124" t="s">
        <v>81</v>
      </c>
      <c r="AT233" s="131" t="s">
        <v>76</v>
      </c>
      <c r="AU233" s="131" t="s">
        <v>81</v>
      </c>
      <c r="AY233" s="124" t="s">
        <v>161</v>
      </c>
      <c r="BK233" s="132">
        <f>SUM(BK234:BK236)</f>
        <v>0</v>
      </c>
    </row>
    <row r="234" spans="2:65" s="1" customFormat="1" ht="24.2" customHeight="1">
      <c r="B234" s="135"/>
      <c r="C234" s="136" t="s">
        <v>346</v>
      </c>
      <c r="D234" s="136" t="s">
        <v>164</v>
      </c>
      <c r="E234" s="137" t="s">
        <v>347</v>
      </c>
      <c r="F234" s="138" t="s">
        <v>348</v>
      </c>
      <c r="G234" s="139" t="s">
        <v>167</v>
      </c>
      <c r="H234" s="140">
        <v>6.8</v>
      </c>
      <c r="I234" s="141"/>
      <c r="J234" s="142">
        <f>ROUND(I234*H234,2)</f>
        <v>0</v>
      </c>
      <c r="K234" s="138" t="s">
        <v>168</v>
      </c>
      <c r="L234" s="31"/>
      <c r="M234" s="143" t="s">
        <v>1</v>
      </c>
      <c r="N234" s="144" t="s">
        <v>42</v>
      </c>
      <c r="P234" s="145">
        <f>O234*H234</f>
        <v>0</v>
      </c>
      <c r="Q234" s="145">
        <v>0</v>
      </c>
      <c r="R234" s="145">
        <f>Q234*H234</f>
        <v>0</v>
      </c>
      <c r="S234" s="145">
        <v>0</v>
      </c>
      <c r="T234" s="146">
        <f>S234*H234</f>
        <v>0</v>
      </c>
      <c r="AR234" s="147" t="s">
        <v>169</v>
      </c>
      <c r="AT234" s="147" t="s">
        <v>164</v>
      </c>
      <c r="AU234" s="147" t="s">
        <v>85</v>
      </c>
      <c r="AY234" s="16" t="s">
        <v>161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6" t="s">
        <v>81</v>
      </c>
      <c r="BK234" s="148">
        <f>ROUND(I234*H234,2)</f>
        <v>0</v>
      </c>
      <c r="BL234" s="16" t="s">
        <v>169</v>
      </c>
      <c r="BM234" s="147" t="s">
        <v>349</v>
      </c>
    </row>
    <row r="235" spans="2:65" s="1" customFormat="1" ht="24.2" customHeight="1">
      <c r="B235" s="135"/>
      <c r="C235" s="136" t="s">
        <v>350</v>
      </c>
      <c r="D235" s="136" t="s">
        <v>164</v>
      </c>
      <c r="E235" s="137" t="s">
        <v>351</v>
      </c>
      <c r="F235" s="138" t="s">
        <v>352</v>
      </c>
      <c r="G235" s="139" t="s">
        <v>167</v>
      </c>
      <c r="H235" s="140">
        <v>13.6</v>
      </c>
      <c r="I235" s="141"/>
      <c r="J235" s="142">
        <f>ROUND(I235*H235,2)</f>
        <v>0</v>
      </c>
      <c r="K235" s="138" t="s">
        <v>168</v>
      </c>
      <c r="L235" s="31"/>
      <c r="M235" s="143" t="s">
        <v>1</v>
      </c>
      <c r="N235" s="144" t="s">
        <v>42</v>
      </c>
      <c r="P235" s="145">
        <f>O235*H235</f>
        <v>0</v>
      </c>
      <c r="Q235" s="145">
        <v>0</v>
      </c>
      <c r="R235" s="145">
        <f>Q235*H235</f>
        <v>0</v>
      </c>
      <c r="S235" s="145">
        <v>0</v>
      </c>
      <c r="T235" s="146">
        <f>S235*H235</f>
        <v>0</v>
      </c>
      <c r="AR235" s="147" t="s">
        <v>169</v>
      </c>
      <c r="AT235" s="147" t="s">
        <v>164</v>
      </c>
      <c r="AU235" s="147" t="s">
        <v>85</v>
      </c>
      <c r="AY235" s="16" t="s">
        <v>161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6" t="s">
        <v>81</v>
      </c>
      <c r="BK235" s="148">
        <f>ROUND(I235*H235,2)</f>
        <v>0</v>
      </c>
      <c r="BL235" s="16" t="s">
        <v>169</v>
      </c>
      <c r="BM235" s="147" t="s">
        <v>353</v>
      </c>
    </row>
    <row r="236" spans="2:51" s="12" customFormat="1" ht="12">
      <c r="B236" s="149"/>
      <c r="D236" s="150" t="s">
        <v>171</v>
      </c>
      <c r="F236" s="152" t="s">
        <v>354</v>
      </c>
      <c r="H236" s="153">
        <v>13.6</v>
      </c>
      <c r="I236" s="154"/>
      <c r="L236" s="149"/>
      <c r="M236" s="155"/>
      <c r="T236" s="156"/>
      <c r="AT236" s="151" t="s">
        <v>171</v>
      </c>
      <c r="AU236" s="151" t="s">
        <v>85</v>
      </c>
      <c r="AV236" s="12" t="s">
        <v>85</v>
      </c>
      <c r="AW236" s="12" t="s">
        <v>3</v>
      </c>
      <c r="AX236" s="12" t="s">
        <v>81</v>
      </c>
      <c r="AY236" s="151" t="s">
        <v>161</v>
      </c>
    </row>
    <row r="237" spans="2:63" s="11" customFormat="1" ht="25.9" customHeight="1">
      <c r="B237" s="123"/>
      <c r="D237" s="124" t="s">
        <v>76</v>
      </c>
      <c r="E237" s="125" t="s">
        <v>355</v>
      </c>
      <c r="F237" s="125" t="s">
        <v>356</v>
      </c>
      <c r="I237" s="126"/>
      <c r="J237" s="127">
        <f>BK237</f>
        <v>0</v>
      </c>
      <c r="L237" s="123"/>
      <c r="M237" s="128"/>
      <c r="P237" s="129">
        <f>P238+P247+P293+P303+P306+P362+P403+P407+P419+P431+P448+P470+P481</f>
        <v>0</v>
      </c>
      <c r="R237" s="129">
        <f>R238+R247+R293+R303+R306+R362+R403+R407+R419+R431+R448+R470+R481</f>
        <v>4.6746475</v>
      </c>
      <c r="T237" s="130">
        <f>T238+T247+T293+T303+T306+T362+T403+T407+T419+T431+T448+T470+T481</f>
        <v>2.535075</v>
      </c>
      <c r="AR237" s="124" t="s">
        <v>85</v>
      </c>
      <c r="AT237" s="131" t="s">
        <v>76</v>
      </c>
      <c r="AU237" s="131" t="s">
        <v>77</v>
      </c>
      <c r="AY237" s="124" t="s">
        <v>161</v>
      </c>
      <c r="BK237" s="132">
        <f>BK238+BK247+BK293+BK303+BK306+BK362+BK403+BK407+BK419+BK431+BK448+BK470+BK481</f>
        <v>0</v>
      </c>
    </row>
    <row r="238" spans="2:63" s="11" customFormat="1" ht="22.9" customHeight="1">
      <c r="B238" s="123"/>
      <c r="D238" s="124" t="s">
        <v>76</v>
      </c>
      <c r="E238" s="133" t="s">
        <v>357</v>
      </c>
      <c r="F238" s="133" t="s">
        <v>358</v>
      </c>
      <c r="I238" s="126"/>
      <c r="J238" s="134">
        <f>BK238</f>
        <v>0</v>
      </c>
      <c r="L238" s="123"/>
      <c r="M238" s="128"/>
      <c r="P238" s="129">
        <f>SUM(P239:P246)</f>
        <v>0</v>
      </c>
      <c r="R238" s="129">
        <f>SUM(R239:R246)</f>
        <v>0.06606</v>
      </c>
      <c r="T238" s="130">
        <f>SUM(T239:T246)</f>
        <v>0</v>
      </c>
      <c r="AR238" s="124" t="s">
        <v>85</v>
      </c>
      <c r="AT238" s="131" t="s">
        <v>76</v>
      </c>
      <c r="AU238" s="131" t="s">
        <v>81</v>
      </c>
      <c r="AY238" s="124" t="s">
        <v>161</v>
      </c>
      <c r="BK238" s="132">
        <f>SUM(BK239:BK246)</f>
        <v>0</v>
      </c>
    </row>
    <row r="239" spans="2:65" s="1" customFormat="1" ht="16.5" customHeight="1">
      <c r="B239" s="135"/>
      <c r="C239" s="136" t="s">
        <v>359</v>
      </c>
      <c r="D239" s="136" t="s">
        <v>164</v>
      </c>
      <c r="E239" s="137" t="s">
        <v>360</v>
      </c>
      <c r="F239" s="138" t="s">
        <v>361</v>
      </c>
      <c r="G239" s="139" t="s">
        <v>316</v>
      </c>
      <c r="H239" s="140">
        <v>11</v>
      </c>
      <c r="I239" s="141"/>
      <c r="J239" s="142">
        <f>ROUND(I239*H239,2)</f>
        <v>0</v>
      </c>
      <c r="K239" s="138" t="s">
        <v>168</v>
      </c>
      <c r="L239" s="31"/>
      <c r="M239" s="143" t="s">
        <v>1</v>
      </c>
      <c r="N239" s="144" t="s">
        <v>42</v>
      </c>
      <c r="P239" s="145">
        <f>O239*H239</f>
        <v>0</v>
      </c>
      <c r="Q239" s="145">
        <v>0.00041</v>
      </c>
      <c r="R239" s="145">
        <f>Q239*H239</f>
        <v>0.00451</v>
      </c>
      <c r="S239" s="145">
        <v>0</v>
      </c>
      <c r="T239" s="146">
        <f>S239*H239</f>
        <v>0</v>
      </c>
      <c r="AR239" s="147" t="s">
        <v>238</v>
      </c>
      <c r="AT239" s="147" t="s">
        <v>164</v>
      </c>
      <c r="AU239" s="147" t="s">
        <v>85</v>
      </c>
      <c r="AY239" s="16" t="s">
        <v>161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6" t="s">
        <v>81</v>
      </c>
      <c r="BK239" s="148">
        <f>ROUND(I239*H239,2)</f>
        <v>0</v>
      </c>
      <c r="BL239" s="16" t="s">
        <v>238</v>
      </c>
      <c r="BM239" s="147" t="s">
        <v>362</v>
      </c>
    </row>
    <row r="240" spans="2:65" s="1" customFormat="1" ht="16.5" customHeight="1">
      <c r="B240" s="135"/>
      <c r="C240" s="136" t="s">
        <v>363</v>
      </c>
      <c r="D240" s="136" t="s">
        <v>164</v>
      </c>
      <c r="E240" s="137" t="s">
        <v>364</v>
      </c>
      <c r="F240" s="138" t="s">
        <v>365</v>
      </c>
      <c r="G240" s="139" t="s">
        <v>316</v>
      </c>
      <c r="H240" s="140">
        <v>14</v>
      </c>
      <c r="I240" s="141"/>
      <c r="J240" s="142">
        <f>ROUND(I240*H240,2)</f>
        <v>0</v>
      </c>
      <c r="K240" s="138" t="s">
        <v>168</v>
      </c>
      <c r="L240" s="31"/>
      <c r="M240" s="143" t="s">
        <v>1</v>
      </c>
      <c r="N240" s="144" t="s">
        <v>42</v>
      </c>
      <c r="P240" s="145">
        <f>O240*H240</f>
        <v>0</v>
      </c>
      <c r="Q240" s="145">
        <v>0.00048</v>
      </c>
      <c r="R240" s="145">
        <f>Q240*H240</f>
        <v>0.00672</v>
      </c>
      <c r="S240" s="145">
        <v>0</v>
      </c>
      <c r="T240" s="146">
        <f>S240*H240</f>
        <v>0</v>
      </c>
      <c r="AR240" s="147" t="s">
        <v>238</v>
      </c>
      <c r="AT240" s="147" t="s">
        <v>164</v>
      </c>
      <c r="AU240" s="147" t="s">
        <v>85</v>
      </c>
      <c r="AY240" s="16" t="s">
        <v>161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6" t="s">
        <v>81</v>
      </c>
      <c r="BK240" s="148">
        <f>ROUND(I240*H240,2)</f>
        <v>0</v>
      </c>
      <c r="BL240" s="16" t="s">
        <v>238</v>
      </c>
      <c r="BM240" s="147" t="s">
        <v>366</v>
      </c>
    </row>
    <row r="241" spans="2:65" s="1" customFormat="1" ht="16.5" customHeight="1">
      <c r="B241" s="135"/>
      <c r="C241" s="136" t="s">
        <v>367</v>
      </c>
      <c r="D241" s="136" t="s">
        <v>164</v>
      </c>
      <c r="E241" s="137" t="s">
        <v>368</v>
      </c>
      <c r="F241" s="138" t="s">
        <v>369</v>
      </c>
      <c r="G241" s="139" t="s">
        <v>316</v>
      </c>
      <c r="H241" s="140">
        <v>7</v>
      </c>
      <c r="I241" s="141"/>
      <c r="J241" s="142">
        <f>ROUND(I241*H241,2)</f>
        <v>0</v>
      </c>
      <c r="K241" s="138" t="s">
        <v>168</v>
      </c>
      <c r="L241" s="31"/>
      <c r="M241" s="143" t="s">
        <v>1</v>
      </c>
      <c r="N241" s="144" t="s">
        <v>42</v>
      </c>
      <c r="P241" s="145">
        <f>O241*H241</f>
        <v>0</v>
      </c>
      <c r="Q241" s="145">
        <v>0.0007100000000000001</v>
      </c>
      <c r="R241" s="145">
        <f>Q241*H241</f>
        <v>0.0049700000000000005</v>
      </c>
      <c r="S241" s="145">
        <v>0</v>
      </c>
      <c r="T241" s="146">
        <f>S241*H241</f>
        <v>0</v>
      </c>
      <c r="AR241" s="147" t="s">
        <v>238</v>
      </c>
      <c r="AT241" s="147" t="s">
        <v>164</v>
      </c>
      <c r="AU241" s="147" t="s">
        <v>85</v>
      </c>
      <c r="AY241" s="16" t="s">
        <v>161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6" t="s">
        <v>81</v>
      </c>
      <c r="BK241" s="148">
        <f>ROUND(I241*H241,2)</f>
        <v>0</v>
      </c>
      <c r="BL241" s="16" t="s">
        <v>238</v>
      </c>
      <c r="BM241" s="147" t="s">
        <v>370</v>
      </c>
    </row>
    <row r="242" spans="2:65" s="1" customFormat="1" ht="16.5" customHeight="1">
      <c r="B242" s="135"/>
      <c r="C242" s="136" t="s">
        <v>371</v>
      </c>
      <c r="D242" s="136" t="s">
        <v>164</v>
      </c>
      <c r="E242" s="137" t="s">
        <v>372</v>
      </c>
      <c r="F242" s="138" t="s">
        <v>373</v>
      </c>
      <c r="G242" s="139" t="s">
        <v>316</v>
      </c>
      <c r="H242" s="140">
        <v>22</v>
      </c>
      <c r="I242" s="141"/>
      <c r="J242" s="142">
        <f>ROUND(I242*H242,2)</f>
        <v>0</v>
      </c>
      <c r="K242" s="138" t="s">
        <v>168</v>
      </c>
      <c r="L242" s="31"/>
      <c r="M242" s="143" t="s">
        <v>1</v>
      </c>
      <c r="N242" s="144" t="s">
        <v>42</v>
      </c>
      <c r="P242" s="145">
        <f>O242*H242</f>
        <v>0</v>
      </c>
      <c r="Q242" s="145">
        <v>0.00224</v>
      </c>
      <c r="R242" s="145">
        <f>Q242*H242</f>
        <v>0.04928</v>
      </c>
      <c r="S242" s="145">
        <v>0</v>
      </c>
      <c r="T242" s="146">
        <f>S242*H242</f>
        <v>0</v>
      </c>
      <c r="AR242" s="147" t="s">
        <v>238</v>
      </c>
      <c r="AT242" s="147" t="s">
        <v>164</v>
      </c>
      <c r="AU242" s="147" t="s">
        <v>85</v>
      </c>
      <c r="AY242" s="16" t="s">
        <v>161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6" t="s">
        <v>81</v>
      </c>
      <c r="BK242" s="148">
        <f>ROUND(I242*H242,2)</f>
        <v>0</v>
      </c>
      <c r="BL242" s="16" t="s">
        <v>238</v>
      </c>
      <c r="BM242" s="147" t="s">
        <v>374</v>
      </c>
    </row>
    <row r="243" spans="2:65" s="1" customFormat="1" ht="16.5" customHeight="1">
      <c r="B243" s="135"/>
      <c r="C243" s="136" t="s">
        <v>375</v>
      </c>
      <c r="D243" s="136" t="s">
        <v>164</v>
      </c>
      <c r="E243" s="137" t="s">
        <v>376</v>
      </c>
      <c r="F243" s="138" t="s">
        <v>377</v>
      </c>
      <c r="G243" s="139" t="s">
        <v>378</v>
      </c>
      <c r="H243" s="140">
        <v>2</v>
      </c>
      <c r="I243" s="141"/>
      <c r="J243" s="142">
        <f>ROUND(I243*H243,2)</f>
        <v>0</v>
      </c>
      <c r="K243" s="138" t="s">
        <v>168</v>
      </c>
      <c r="L243" s="31"/>
      <c r="M243" s="143" t="s">
        <v>1</v>
      </c>
      <c r="N243" s="144" t="s">
        <v>42</v>
      </c>
      <c r="P243" s="145">
        <f>O243*H243</f>
        <v>0</v>
      </c>
      <c r="Q243" s="145">
        <v>0.00029</v>
      </c>
      <c r="R243" s="145">
        <f>Q243*H243</f>
        <v>0.00058</v>
      </c>
      <c r="S243" s="145">
        <v>0</v>
      </c>
      <c r="T243" s="146">
        <f>S243*H243</f>
        <v>0</v>
      </c>
      <c r="AR243" s="147" t="s">
        <v>238</v>
      </c>
      <c r="AT243" s="147" t="s">
        <v>164</v>
      </c>
      <c r="AU243" s="147" t="s">
        <v>85</v>
      </c>
      <c r="AY243" s="16" t="s">
        <v>161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6" t="s">
        <v>81</v>
      </c>
      <c r="BK243" s="148">
        <f>ROUND(I243*H243,2)</f>
        <v>0</v>
      </c>
      <c r="BL243" s="16" t="s">
        <v>238</v>
      </c>
      <c r="BM243" s="147" t="s">
        <v>379</v>
      </c>
    </row>
    <row r="244" spans="2:65" s="1" customFormat="1" ht="21.75" customHeight="1">
      <c r="B244" s="135"/>
      <c r="C244" s="136" t="s">
        <v>237</v>
      </c>
      <c r="D244" s="136" t="s">
        <v>164</v>
      </c>
      <c r="E244" s="137" t="s">
        <v>380</v>
      </c>
      <c r="F244" s="138" t="s">
        <v>381</v>
      </c>
      <c r="G244" s="139" t="s">
        <v>316</v>
      </c>
      <c r="H244" s="140">
        <v>54</v>
      </c>
      <c r="I244" s="141"/>
      <c r="J244" s="142">
        <f>ROUND(I244*H244,2)</f>
        <v>0</v>
      </c>
      <c r="K244" s="138" t="s">
        <v>168</v>
      </c>
      <c r="L244" s="31"/>
      <c r="M244" s="143" t="s">
        <v>1</v>
      </c>
      <c r="N244" s="144" t="s">
        <v>42</v>
      </c>
      <c r="P244" s="145">
        <f>O244*H244</f>
        <v>0</v>
      </c>
      <c r="Q244" s="145">
        <v>0</v>
      </c>
      <c r="R244" s="145">
        <f>Q244*H244</f>
        <v>0</v>
      </c>
      <c r="S244" s="145">
        <v>0</v>
      </c>
      <c r="T244" s="146">
        <f>S244*H244</f>
        <v>0</v>
      </c>
      <c r="AR244" s="147" t="s">
        <v>238</v>
      </c>
      <c r="AT244" s="147" t="s">
        <v>164</v>
      </c>
      <c r="AU244" s="147" t="s">
        <v>85</v>
      </c>
      <c r="AY244" s="16" t="s">
        <v>161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6" t="s">
        <v>81</v>
      </c>
      <c r="BK244" s="148">
        <f>ROUND(I244*H244,2)</f>
        <v>0</v>
      </c>
      <c r="BL244" s="16" t="s">
        <v>238</v>
      </c>
      <c r="BM244" s="147" t="s">
        <v>382</v>
      </c>
    </row>
    <row r="245" spans="2:65" s="1" customFormat="1" ht="24.2" customHeight="1">
      <c r="B245" s="135"/>
      <c r="C245" s="136" t="s">
        <v>383</v>
      </c>
      <c r="D245" s="136" t="s">
        <v>164</v>
      </c>
      <c r="E245" s="137" t="s">
        <v>384</v>
      </c>
      <c r="F245" s="138" t="s">
        <v>385</v>
      </c>
      <c r="G245" s="139" t="s">
        <v>167</v>
      </c>
      <c r="H245" s="140">
        <v>0.066</v>
      </c>
      <c r="I245" s="141"/>
      <c r="J245" s="142">
        <f>ROUND(I245*H245,2)</f>
        <v>0</v>
      </c>
      <c r="K245" s="138" t="s">
        <v>168</v>
      </c>
      <c r="L245" s="31"/>
      <c r="M245" s="143" t="s">
        <v>1</v>
      </c>
      <c r="N245" s="144" t="s">
        <v>42</v>
      </c>
      <c r="P245" s="145">
        <f>O245*H245</f>
        <v>0</v>
      </c>
      <c r="Q245" s="145">
        <v>0</v>
      </c>
      <c r="R245" s="145">
        <f>Q245*H245</f>
        <v>0</v>
      </c>
      <c r="S245" s="145">
        <v>0</v>
      </c>
      <c r="T245" s="146">
        <f>S245*H245</f>
        <v>0</v>
      </c>
      <c r="AR245" s="147" t="s">
        <v>238</v>
      </c>
      <c r="AT245" s="147" t="s">
        <v>164</v>
      </c>
      <c r="AU245" s="147" t="s">
        <v>85</v>
      </c>
      <c r="AY245" s="16" t="s">
        <v>161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6" t="s">
        <v>81</v>
      </c>
      <c r="BK245" s="148">
        <f>ROUND(I245*H245,2)</f>
        <v>0</v>
      </c>
      <c r="BL245" s="16" t="s">
        <v>238</v>
      </c>
      <c r="BM245" s="147" t="s">
        <v>386</v>
      </c>
    </row>
    <row r="246" spans="2:65" s="1" customFormat="1" ht="33" customHeight="1">
      <c r="B246" s="135"/>
      <c r="C246" s="136" t="s">
        <v>387</v>
      </c>
      <c r="D246" s="136" t="s">
        <v>164</v>
      </c>
      <c r="E246" s="137" t="s">
        <v>388</v>
      </c>
      <c r="F246" s="138" t="s">
        <v>389</v>
      </c>
      <c r="G246" s="139" t="s">
        <v>167</v>
      </c>
      <c r="H246" s="140">
        <v>0.066</v>
      </c>
      <c r="I246" s="141"/>
      <c r="J246" s="142">
        <f>ROUND(I246*H246,2)</f>
        <v>0</v>
      </c>
      <c r="K246" s="138" t="s">
        <v>168</v>
      </c>
      <c r="L246" s="31"/>
      <c r="M246" s="143" t="s">
        <v>1</v>
      </c>
      <c r="N246" s="144" t="s">
        <v>42</v>
      </c>
      <c r="P246" s="145">
        <f>O246*H246</f>
        <v>0</v>
      </c>
      <c r="Q246" s="145">
        <v>0</v>
      </c>
      <c r="R246" s="145">
        <f>Q246*H246</f>
        <v>0</v>
      </c>
      <c r="S246" s="145">
        <v>0</v>
      </c>
      <c r="T246" s="146">
        <f>S246*H246</f>
        <v>0</v>
      </c>
      <c r="AR246" s="147" t="s">
        <v>238</v>
      </c>
      <c r="AT246" s="147" t="s">
        <v>164</v>
      </c>
      <c r="AU246" s="147" t="s">
        <v>85</v>
      </c>
      <c r="AY246" s="16" t="s">
        <v>161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6" t="s">
        <v>81</v>
      </c>
      <c r="BK246" s="148">
        <f>ROUND(I246*H246,2)</f>
        <v>0</v>
      </c>
      <c r="BL246" s="16" t="s">
        <v>238</v>
      </c>
      <c r="BM246" s="147" t="s">
        <v>390</v>
      </c>
    </row>
    <row r="247" spans="2:63" s="11" customFormat="1" ht="22.9" customHeight="1">
      <c r="B247" s="123"/>
      <c r="D247" s="124" t="s">
        <v>76</v>
      </c>
      <c r="E247" s="133" t="s">
        <v>391</v>
      </c>
      <c r="F247" s="133" t="s">
        <v>392</v>
      </c>
      <c r="I247" s="126"/>
      <c r="J247" s="134">
        <f>BK247</f>
        <v>0</v>
      </c>
      <c r="L247" s="123"/>
      <c r="M247" s="128"/>
      <c r="P247" s="129">
        <f>SUM(P248:P292)</f>
        <v>0</v>
      </c>
      <c r="R247" s="129">
        <f>SUM(R248:R292)</f>
        <v>0.15776999999999994</v>
      </c>
      <c r="T247" s="130">
        <f>SUM(T248:T292)</f>
        <v>0</v>
      </c>
      <c r="AR247" s="124" t="s">
        <v>85</v>
      </c>
      <c r="AT247" s="131" t="s">
        <v>76</v>
      </c>
      <c r="AU247" s="131" t="s">
        <v>81</v>
      </c>
      <c r="AY247" s="124" t="s">
        <v>161</v>
      </c>
      <c r="BK247" s="132">
        <f>SUM(BK248:BK292)</f>
        <v>0</v>
      </c>
    </row>
    <row r="248" spans="2:65" s="1" customFormat="1" ht="24.2" customHeight="1">
      <c r="B248" s="135"/>
      <c r="C248" s="136" t="s">
        <v>393</v>
      </c>
      <c r="D248" s="136" t="s">
        <v>164</v>
      </c>
      <c r="E248" s="137" t="s">
        <v>394</v>
      </c>
      <c r="F248" s="138" t="s">
        <v>395</v>
      </c>
      <c r="G248" s="139" t="s">
        <v>316</v>
      </c>
      <c r="H248" s="140">
        <v>29</v>
      </c>
      <c r="I248" s="141"/>
      <c r="J248" s="142">
        <f>ROUND(I248*H248,2)</f>
        <v>0</v>
      </c>
      <c r="K248" s="138" t="s">
        <v>168</v>
      </c>
      <c r="L248" s="31"/>
      <c r="M248" s="143" t="s">
        <v>1</v>
      </c>
      <c r="N248" s="144" t="s">
        <v>42</v>
      </c>
      <c r="P248" s="145">
        <f>O248*H248</f>
        <v>0</v>
      </c>
      <c r="Q248" s="145">
        <v>0.00073</v>
      </c>
      <c r="R248" s="145">
        <f>Q248*H248</f>
        <v>0.021169999999999998</v>
      </c>
      <c r="S248" s="145">
        <v>0</v>
      </c>
      <c r="T248" s="146">
        <f>S248*H248</f>
        <v>0</v>
      </c>
      <c r="AR248" s="147" t="s">
        <v>238</v>
      </c>
      <c r="AT248" s="147" t="s">
        <v>164</v>
      </c>
      <c r="AU248" s="147" t="s">
        <v>85</v>
      </c>
      <c r="AY248" s="16" t="s">
        <v>161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6" t="s">
        <v>81</v>
      </c>
      <c r="BK248" s="148">
        <f>ROUND(I248*H248,2)</f>
        <v>0</v>
      </c>
      <c r="BL248" s="16" t="s">
        <v>238</v>
      </c>
      <c r="BM248" s="147" t="s">
        <v>396</v>
      </c>
    </row>
    <row r="249" spans="2:51" s="12" customFormat="1" ht="12">
      <c r="B249" s="149"/>
      <c r="D249" s="150" t="s">
        <v>171</v>
      </c>
      <c r="E249" s="151" t="s">
        <v>1</v>
      </c>
      <c r="F249" s="152" t="s">
        <v>397</v>
      </c>
      <c r="H249" s="153">
        <v>10</v>
      </c>
      <c r="I249" s="154"/>
      <c r="L249" s="149"/>
      <c r="M249" s="155"/>
      <c r="T249" s="156"/>
      <c r="AT249" s="151" t="s">
        <v>171</v>
      </c>
      <c r="AU249" s="151" t="s">
        <v>85</v>
      </c>
      <c r="AV249" s="12" t="s">
        <v>85</v>
      </c>
      <c r="AW249" s="12" t="s">
        <v>32</v>
      </c>
      <c r="AX249" s="12" t="s">
        <v>77</v>
      </c>
      <c r="AY249" s="151" t="s">
        <v>161</v>
      </c>
    </row>
    <row r="250" spans="2:51" s="12" customFormat="1" ht="12">
      <c r="B250" s="149"/>
      <c r="D250" s="150" t="s">
        <v>171</v>
      </c>
      <c r="E250" s="151" t="s">
        <v>1</v>
      </c>
      <c r="F250" s="152" t="s">
        <v>398</v>
      </c>
      <c r="H250" s="153">
        <v>19</v>
      </c>
      <c r="I250" s="154"/>
      <c r="L250" s="149"/>
      <c r="M250" s="155"/>
      <c r="T250" s="156"/>
      <c r="AT250" s="151" t="s">
        <v>171</v>
      </c>
      <c r="AU250" s="151" t="s">
        <v>85</v>
      </c>
      <c r="AV250" s="12" t="s">
        <v>85</v>
      </c>
      <c r="AW250" s="12" t="s">
        <v>32</v>
      </c>
      <c r="AX250" s="12" t="s">
        <v>77</v>
      </c>
      <c r="AY250" s="151" t="s">
        <v>161</v>
      </c>
    </row>
    <row r="251" spans="2:51" s="13" customFormat="1" ht="12">
      <c r="B251" s="157"/>
      <c r="D251" s="150" t="s">
        <v>171</v>
      </c>
      <c r="E251" s="158" t="s">
        <v>1</v>
      </c>
      <c r="F251" s="159" t="s">
        <v>174</v>
      </c>
      <c r="H251" s="160">
        <v>29</v>
      </c>
      <c r="I251" s="161"/>
      <c r="L251" s="157"/>
      <c r="M251" s="162"/>
      <c r="T251" s="163"/>
      <c r="AT251" s="158" t="s">
        <v>171</v>
      </c>
      <c r="AU251" s="158" t="s">
        <v>85</v>
      </c>
      <c r="AV251" s="13" t="s">
        <v>169</v>
      </c>
      <c r="AW251" s="13" t="s">
        <v>32</v>
      </c>
      <c r="AX251" s="13" t="s">
        <v>81</v>
      </c>
      <c r="AY251" s="158" t="s">
        <v>161</v>
      </c>
    </row>
    <row r="252" spans="2:65" s="1" customFormat="1" ht="24.2" customHeight="1">
      <c r="B252" s="135"/>
      <c r="C252" s="136" t="s">
        <v>399</v>
      </c>
      <c r="D252" s="136" t="s">
        <v>164</v>
      </c>
      <c r="E252" s="137" t="s">
        <v>400</v>
      </c>
      <c r="F252" s="138" t="s">
        <v>401</v>
      </c>
      <c r="G252" s="139" t="s">
        <v>316</v>
      </c>
      <c r="H252" s="140">
        <v>26</v>
      </c>
      <c r="I252" s="141"/>
      <c r="J252" s="142">
        <f>ROUND(I252*H252,2)</f>
        <v>0</v>
      </c>
      <c r="K252" s="138" t="s">
        <v>168</v>
      </c>
      <c r="L252" s="31"/>
      <c r="M252" s="143" t="s">
        <v>1</v>
      </c>
      <c r="N252" s="144" t="s">
        <v>42</v>
      </c>
      <c r="P252" s="145">
        <f>O252*H252</f>
        <v>0</v>
      </c>
      <c r="Q252" s="145">
        <v>0.0009799999999999998</v>
      </c>
      <c r="R252" s="145">
        <f>Q252*H252</f>
        <v>0.025479999999999992</v>
      </c>
      <c r="S252" s="145">
        <v>0</v>
      </c>
      <c r="T252" s="146">
        <f>S252*H252</f>
        <v>0</v>
      </c>
      <c r="AR252" s="147" t="s">
        <v>238</v>
      </c>
      <c r="AT252" s="147" t="s">
        <v>164</v>
      </c>
      <c r="AU252" s="147" t="s">
        <v>85</v>
      </c>
      <c r="AY252" s="16" t="s">
        <v>161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6" t="s">
        <v>81</v>
      </c>
      <c r="BK252" s="148">
        <f>ROUND(I252*H252,2)</f>
        <v>0</v>
      </c>
      <c r="BL252" s="16" t="s">
        <v>238</v>
      </c>
      <c r="BM252" s="147" t="s">
        <v>402</v>
      </c>
    </row>
    <row r="253" spans="2:51" s="12" customFormat="1" ht="12">
      <c r="B253" s="149"/>
      <c r="D253" s="150" t="s">
        <v>171</v>
      </c>
      <c r="E253" s="151" t="s">
        <v>1</v>
      </c>
      <c r="F253" s="152" t="s">
        <v>403</v>
      </c>
      <c r="H253" s="153">
        <v>13</v>
      </c>
      <c r="I253" s="154"/>
      <c r="L253" s="149"/>
      <c r="M253" s="155"/>
      <c r="T253" s="156"/>
      <c r="AT253" s="151" t="s">
        <v>171</v>
      </c>
      <c r="AU253" s="151" t="s">
        <v>85</v>
      </c>
      <c r="AV253" s="12" t="s">
        <v>85</v>
      </c>
      <c r="AW253" s="12" t="s">
        <v>32</v>
      </c>
      <c r="AX253" s="12" t="s">
        <v>77</v>
      </c>
      <c r="AY253" s="151" t="s">
        <v>161</v>
      </c>
    </row>
    <row r="254" spans="2:51" s="12" customFormat="1" ht="12">
      <c r="B254" s="149"/>
      <c r="D254" s="150" t="s">
        <v>171</v>
      </c>
      <c r="E254" s="151" t="s">
        <v>1</v>
      </c>
      <c r="F254" s="152" t="s">
        <v>404</v>
      </c>
      <c r="H254" s="153">
        <v>13</v>
      </c>
      <c r="I254" s="154"/>
      <c r="L254" s="149"/>
      <c r="M254" s="155"/>
      <c r="T254" s="156"/>
      <c r="AT254" s="151" t="s">
        <v>171</v>
      </c>
      <c r="AU254" s="151" t="s">
        <v>85</v>
      </c>
      <c r="AV254" s="12" t="s">
        <v>85</v>
      </c>
      <c r="AW254" s="12" t="s">
        <v>32</v>
      </c>
      <c r="AX254" s="12" t="s">
        <v>77</v>
      </c>
      <c r="AY254" s="151" t="s">
        <v>161</v>
      </c>
    </row>
    <row r="255" spans="2:51" s="13" customFormat="1" ht="12">
      <c r="B255" s="157"/>
      <c r="D255" s="150" t="s">
        <v>171</v>
      </c>
      <c r="E255" s="158" t="s">
        <v>1</v>
      </c>
      <c r="F255" s="159" t="s">
        <v>174</v>
      </c>
      <c r="H255" s="160">
        <v>26</v>
      </c>
      <c r="I255" s="161"/>
      <c r="L255" s="157"/>
      <c r="M255" s="162"/>
      <c r="T255" s="163"/>
      <c r="AT255" s="158" t="s">
        <v>171</v>
      </c>
      <c r="AU255" s="158" t="s">
        <v>85</v>
      </c>
      <c r="AV255" s="13" t="s">
        <v>169</v>
      </c>
      <c r="AW255" s="13" t="s">
        <v>32</v>
      </c>
      <c r="AX255" s="13" t="s">
        <v>81</v>
      </c>
      <c r="AY255" s="158" t="s">
        <v>161</v>
      </c>
    </row>
    <row r="256" spans="2:65" s="1" customFormat="1" ht="24.2" customHeight="1">
      <c r="B256" s="135"/>
      <c r="C256" s="136" t="s">
        <v>405</v>
      </c>
      <c r="D256" s="136" t="s">
        <v>164</v>
      </c>
      <c r="E256" s="137" t="s">
        <v>406</v>
      </c>
      <c r="F256" s="138" t="s">
        <v>407</v>
      </c>
      <c r="G256" s="139" t="s">
        <v>316</v>
      </c>
      <c r="H256" s="140">
        <v>16</v>
      </c>
      <c r="I256" s="141"/>
      <c r="J256" s="142">
        <f>ROUND(I256*H256,2)</f>
        <v>0</v>
      </c>
      <c r="K256" s="138" t="s">
        <v>168</v>
      </c>
      <c r="L256" s="31"/>
      <c r="M256" s="143" t="s">
        <v>1</v>
      </c>
      <c r="N256" s="144" t="s">
        <v>42</v>
      </c>
      <c r="P256" s="145">
        <f>O256*H256</f>
        <v>0</v>
      </c>
      <c r="Q256" s="145">
        <v>0.0013</v>
      </c>
      <c r="R256" s="145">
        <f>Q256*H256</f>
        <v>0.0208</v>
      </c>
      <c r="S256" s="145">
        <v>0</v>
      </c>
      <c r="T256" s="146">
        <f>S256*H256</f>
        <v>0</v>
      </c>
      <c r="AR256" s="147" t="s">
        <v>238</v>
      </c>
      <c r="AT256" s="147" t="s">
        <v>164</v>
      </c>
      <c r="AU256" s="147" t="s">
        <v>85</v>
      </c>
      <c r="AY256" s="16" t="s">
        <v>161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6" t="s">
        <v>81</v>
      </c>
      <c r="BK256" s="148">
        <f>ROUND(I256*H256,2)</f>
        <v>0</v>
      </c>
      <c r="BL256" s="16" t="s">
        <v>238</v>
      </c>
      <c r="BM256" s="147" t="s">
        <v>408</v>
      </c>
    </row>
    <row r="257" spans="2:51" s="12" customFormat="1" ht="12">
      <c r="B257" s="149"/>
      <c r="D257" s="150" t="s">
        <v>171</v>
      </c>
      <c r="E257" s="151" t="s">
        <v>1</v>
      </c>
      <c r="F257" s="152" t="s">
        <v>409</v>
      </c>
      <c r="H257" s="153">
        <v>8</v>
      </c>
      <c r="I257" s="154"/>
      <c r="L257" s="149"/>
      <c r="M257" s="155"/>
      <c r="T257" s="156"/>
      <c r="AT257" s="151" t="s">
        <v>171</v>
      </c>
      <c r="AU257" s="151" t="s">
        <v>85</v>
      </c>
      <c r="AV257" s="12" t="s">
        <v>85</v>
      </c>
      <c r="AW257" s="12" t="s">
        <v>32</v>
      </c>
      <c r="AX257" s="12" t="s">
        <v>77</v>
      </c>
      <c r="AY257" s="151" t="s">
        <v>161</v>
      </c>
    </row>
    <row r="258" spans="2:51" s="12" customFormat="1" ht="12">
      <c r="B258" s="149"/>
      <c r="D258" s="150" t="s">
        <v>171</v>
      </c>
      <c r="E258" s="151" t="s">
        <v>1</v>
      </c>
      <c r="F258" s="152" t="s">
        <v>410</v>
      </c>
      <c r="H258" s="153">
        <v>8</v>
      </c>
      <c r="I258" s="154"/>
      <c r="L258" s="149"/>
      <c r="M258" s="155"/>
      <c r="T258" s="156"/>
      <c r="AT258" s="151" t="s">
        <v>171</v>
      </c>
      <c r="AU258" s="151" t="s">
        <v>85</v>
      </c>
      <c r="AV258" s="12" t="s">
        <v>85</v>
      </c>
      <c r="AW258" s="12" t="s">
        <v>32</v>
      </c>
      <c r="AX258" s="12" t="s">
        <v>77</v>
      </c>
      <c r="AY258" s="151" t="s">
        <v>161</v>
      </c>
    </row>
    <row r="259" spans="2:51" s="13" customFormat="1" ht="12">
      <c r="B259" s="157"/>
      <c r="D259" s="150" t="s">
        <v>171</v>
      </c>
      <c r="E259" s="158" t="s">
        <v>1</v>
      </c>
      <c r="F259" s="159" t="s">
        <v>174</v>
      </c>
      <c r="H259" s="160">
        <v>16</v>
      </c>
      <c r="I259" s="161"/>
      <c r="L259" s="157"/>
      <c r="M259" s="162"/>
      <c r="T259" s="163"/>
      <c r="AT259" s="158" t="s">
        <v>171</v>
      </c>
      <c r="AU259" s="158" t="s">
        <v>85</v>
      </c>
      <c r="AV259" s="13" t="s">
        <v>169</v>
      </c>
      <c r="AW259" s="13" t="s">
        <v>32</v>
      </c>
      <c r="AX259" s="13" t="s">
        <v>81</v>
      </c>
      <c r="AY259" s="158" t="s">
        <v>161</v>
      </c>
    </row>
    <row r="260" spans="2:65" s="1" customFormat="1" ht="24.2" customHeight="1">
      <c r="B260" s="135"/>
      <c r="C260" s="136" t="s">
        <v>411</v>
      </c>
      <c r="D260" s="136" t="s">
        <v>164</v>
      </c>
      <c r="E260" s="137" t="s">
        <v>412</v>
      </c>
      <c r="F260" s="138" t="s">
        <v>413</v>
      </c>
      <c r="G260" s="139" t="s">
        <v>316</v>
      </c>
      <c r="H260" s="140">
        <v>10</v>
      </c>
      <c r="I260" s="141"/>
      <c r="J260" s="142">
        <f>ROUND(I260*H260,2)</f>
        <v>0</v>
      </c>
      <c r="K260" s="138" t="s">
        <v>168</v>
      </c>
      <c r="L260" s="31"/>
      <c r="M260" s="143" t="s">
        <v>1</v>
      </c>
      <c r="N260" s="144" t="s">
        <v>42</v>
      </c>
      <c r="P260" s="145">
        <f>O260*H260</f>
        <v>0</v>
      </c>
      <c r="Q260" s="145">
        <v>0.00263</v>
      </c>
      <c r="R260" s="145">
        <f>Q260*H260</f>
        <v>0.0263</v>
      </c>
      <c r="S260" s="145">
        <v>0</v>
      </c>
      <c r="T260" s="146">
        <f>S260*H260</f>
        <v>0</v>
      </c>
      <c r="AR260" s="147" t="s">
        <v>238</v>
      </c>
      <c r="AT260" s="147" t="s">
        <v>164</v>
      </c>
      <c r="AU260" s="147" t="s">
        <v>85</v>
      </c>
      <c r="AY260" s="16" t="s">
        <v>161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6" t="s">
        <v>81</v>
      </c>
      <c r="BK260" s="148">
        <f>ROUND(I260*H260,2)</f>
        <v>0</v>
      </c>
      <c r="BL260" s="16" t="s">
        <v>238</v>
      </c>
      <c r="BM260" s="147" t="s">
        <v>414</v>
      </c>
    </row>
    <row r="261" spans="2:51" s="12" customFormat="1" ht="12">
      <c r="B261" s="149"/>
      <c r="D261" s="150" t="s">
        <v>171</v>
      </c>
      <c r="E261" s="151" t="s">
        <v>1</v>
      </c>
      <c r="F261" s="152" t="s">
        <v>415</v>
      </c>
      <c r="H261" s="153">
        <v>5</v>
      </c>
      <c r="I261" s="154"/>
      <c r="L261" s="149"/>
      <c r="M261" s="155"/>
      <c r="T261" s="156"/>
      <c r="AT261" s="151" t="s">
        <v>171</v>
      </c>
      <c r="AU261" s="151" t="s">
        <v>85</v>
      </c>
      <c r="AV261" s="12" t="s">
        <v>85</v>
      </c>
      <c r="AW261" s="12" t="s">
        <v>32</v>
      </c>
      <c r="AX261" s="12" t="s">
        <v>77</v>
      </c>
      <c r="AY261" s="151" t="s">
        <v>161</v>
      </c>
    </row>
    <row r="262" spans="2:51" s="12" customFormat="1" ht="12">
      <c r="B262" s="149"/>
      <c r="D262" s="150" t="s">
        <v>171</v>
      </c>
      <c r="E262" s="151" t="s">
        <v>1</v>
      </c>
      <c r="F262" s="152" t="s">
        <v>416</v>
      </c>
      <c r="H262" s="153">
        <v>5</v>
      </c>
      <c r="I262" s="154"/>
      <c r="L262" s="149"/>
      <c r="M262" s="155"/>
      <c r="T262" s="156"/>
      <c r="AT262" s="151" t="s">
        <v>171</v>
      </c>
      <c r="AU262" s="151" t="s">
        <v>85</v>
      </c>
      <c r="AV262" s="12" t="s">
        <v>85</v>
      </c>
      <c r="AW262" s="12" t="s">
        <v>32</v>
      </c>
      <c r="AX262" s="12" t="s">
        <v>77</v>
      </c>
      <c r="AY262" s="151" t="s">
        <v>161</v>
      </c>
    </row>
    <row r="263" spans="2:51" s="13" customFormat="1" ht="12">
      <c r="B263" s="157"/>
      <c r="D263" s="150" t="s">
        <v>171</v>
      </c>
      <c r="E263" s="158" t="s">
        <v>1</v>
      </c>
      <c r="F263" s="159" t="s">
        <v>174</v>
      </c>
      <c r="H263" s="160">
        <v>10</v>
      </c>
      <c r="I263" s="161"/>
      <c r="L263" s="157"/>
      <c r="M263" s="162"/>
      <c r="T263" s="163"/>
      <c r="AT263" s="158" t="s">
        <v>171</v>
      </c>
      <c r="AU263" s="158" t="s">
        <v>85</v>
      </c>
      <c r="AV263" s="13" t="s">
        <v>169</v>
      </c>
      <c r="AW263" s="13" t="s">
        <v>32</v>
      </c>
      <c r="AX263" s="13" t="s">
        <v>81</v>
      </c>
      <c r="AY263" s="158" t="s">
        <v>161</v>
      </c>
    </row>
    <row r="264" spans="2:65" s="1" customFormat="1" ht="24.2" customHeight="1">
      <c r="B264" s="135"/>
      <c r="C264" s="136" t="s">
        <v>417</v>
      </c>
      <c r="D264" s="136" t="s">
        <v>164</v>
      </c>
      <c r="E264" s="137" t="s">
        <v>418</v>
      </c>
      <c r="F264" s="138" t="s">
        <v>419</v>
      </c>
      <c r="G264" s="139" t="s">
        <v>316</v>
      </c>
      <c r="H264" s="140">
        <v>6</v>
      </c>
      <c r="I264" s="141"/>
      <c r="J264" s="142">
        <f>ROUND(I264*H264,2)</f>
        <v>0</v>
      </c>
      <c r="K264" s="138" t="s">
        <v>168</v>
      </c>
      <c r="L264" s="31"/>
      <c r="M264" s="143" t="s">
        <v>1</v>
      </c>
      <c r="N264" s="144" t="s">
        <v>42</v>
      </c>
      <c r="P264" s="145">
        <f>O264*H264</f>
        <v>0</v>
      </c>
      <c r="Q264" s="145">
        <v>0.00364</v>
      </c>
      <c r="R264" s="145">
        <f>Q264*H264</f>
        <v>0.02184</v>
      </c>
      <c r="S264" s="145">
        <v>0</v>
      </c>
      <c r="T264" s="146">
        <f>S264*H264</f>
        <v>0</v>
      </c>
      <c r="AR264" s="147" t="s">
        <v>238</v>
      </c>
      <c r="AT264" s="147" t="s">
        <v>164</v>
      </c>
      <c r="AU264" s="147" t="s">
        <v>85</v>
      </c>
      <c r="AY264" s="16" t="s">
        <v>161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6" t="s">
        <v>81</v>
      </c>
      <c r="BK264" s="148">
        <f>ROUND(I264*H264,2)</f>
        <v>0</v>
      </c>
      <c r="BL264" s="16" t="s">
        <v>238</v>
      </c>
      <c r="BM264" s="147" t="s">
        <v>420</v>
      </c>
    </row>
    <row r="265" spans="2:51" s="12" customFormat="1" ht="12">
      <c r="B265" s="149"/>
      <c r="D265" s="150" t="s">
        <v>171</v>
      </c>
      <c r="E265" s="151" t="s">
        <v>1</v>
      </c>
      <c r="F265" s="152" t="s">
        <v>421</v>
      </c>
      <c r="H265" s="153">
        <v>3</v>
      </c>
      <c r="I265" s="154"/>
      <c r="L265" s="149"/>
      <c r="M265" s="155"/>
      <c r="T265" s="156"/>
      <c r="AT265" s="151" t="s">
        <v>171</v>
      </c>
      <c r="AU265" s="151" t="s">
        <v>85</v>
      </c>
      <c r="AV265" s="12" t="s">
        <v>85</v>
      </c>
      <c r="AW265" s="12" t="s">
        <v>32</v>
      </c>
      <c r="AX265" s="12" t="s">
        <v>77</v>
      </c>
      <c r="AY265" s="151" t="s">
        <v>161</v>
      </c>
    </row>
    <row r="266" spans="2:51" s="12" customFormat="1" ht="12">
      <c r="B266" s="149"/>
      <c r="D266" s="150" t="s">
        <v>171</v>
      </c>
      <c r="E266" s="151" t="s">
        <v>1</v>
      </c>
      <c r="F266" s="152" t="s">
        <v>422</v>
      </c>
      <c r="H266" s="153">
        <v>3</v>
      </c>
      <c r="I266" s="154"/>
      <c r="L266" s="149"/>
      <c r="M266" s="155"/>
      <c r="T266" s="156"/>
      <c r="AT266" s="151" t="s">
        <v>171</v>
      </c>
      <c r="AU266" s="151" t="s">
        <v>85</v>
      </c>
      <c r="AV266" s="12" t="s">
        <v>85</v>
      </c>
      <c r="AW266" s="12" t="s">
        <v>32</v>
      </c>
      <c r="AX266" s="12" t="s">
        <v>77</v>
      </c>
      <c r="AY266" s="151" t="s">
        <v>161</v>
      </c>
    </row>
    <row r="267" spans="2:51" s="13" customFormat="1" ht="12">
      <c r="B267" s="157"/>
      <c r="D267" s="150" t="s">
        <v>171</v>
      </c>
      <c r="E267" s="158" t="s">
        <v>1</v>
      </c>
      <c r="F267" s="159" t="s">
        <v>174</v>
      </c>
      <c r="H267" s="160">
        <v>6</v>
      </c>
      <c r="I267" s="161"/>
      <c r="L267" s="157"/>
      <c r="M267" s="162"/>
      <c r="T267" s="163"/>
      <c r="AT267" s="158" t="s">
        <v>171</v>
      </c>
      <c r="AU267" s="158" t="s">
        <v>85</v>
      </c>
      <c r="AV267" s="13" t="s">
        <v>169</v>
      </c>
      <c r="AW267" s="13" t="s">
        <v>32</v>
      </c>
      <c r="AX267" s="13" t="s">
        <v>81</v>
      </c>
      <c r="AY267" s="158" t="s">
        <v>161</v>
      </c>
    </row>
    <row r="268" spans="2:65" s="1" customFormat="1" ht="24.2" customHeight="1">
      <c r="B268" s="135"/>
      <c r="C268" s="136" t="s">
        <v>423</v>
      </c>
      <c r="D268" s="136" t="s">
        <v>164</v>
      </c>
      <c r="E268" s="137" t="s">
        <v>424</v>
      </c>
      <c r="F268" s="138" t="s">
        <v>425</v>
      </c>
      <c r="G268" s="139" t="s">
        <v>316</v>
      </c>
      <c r="H268" s="140">
        <v>2</v>
      </c>
      <c r="I268" s="141"/>
      <c r="J268" s="142">
        <f>ROUND(I268*H268,2)</f>
        <v>0</v>
      </c>
      <c r="K268" s="138" t="s">
        <v>168</v>
      </c>
      <c r="L268" s="31"/>
      <c r="M268" s="143" t="s">
        <v>1</v>
      </c>
      <c r="N268" s="144" t="s">
        <v>42</v>
      </c>
      <c r="P268" s="145">
        <f>O268*H268</f>
        <v>0</v>
      </c>
      <c r="Q268" s="145">
        <v>0.00601</v>
      </c>
      <c r="R268" s="145">
        <f>Q268*H268</f>
        <v>0.01202</v>
      </c>
      <c r="S268" s="145">
        <v>0</v>
      </c>
      <c r="T268" s="146">
        <f>S268*H268</f>
        <v>0</v>
      </c>
      <c r="AR268" s="147" t="s">
        <v>238</v>
      </c>
      <c r="AT268" s="147" t="s">
        <v>164</v>
      </c>
      <c r="AU268" s="147" t="s">
        <v>85</v>
      </c>
      <c r="AY268" s="16" t="s">
        <v>161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6" t="s">
        <v>81</v>
      </c>
      <c r="BK268" s="148">
        <f>ROUND(I268*H268,2)</f>
        <v>0</v>
      </c>
      <c r="BL268" s="16" t="s">
        <v>238</v>
      </c>
      <c r="BM268" s="147" t="s">
        <v>426</v>
      </c>
    </row>
    <row r="269" spans="2:51" s="12" customFormat="1" ht="12">
      <c r="B269" s="149"/>
      <c r="D269" s="150" t="s">
        <v>171</v>
      </c>
      <c r="E269" s="151" t="s">
        <v>1</v>
      </c>
      <c r="F269" s="152" t="s">
        <v>427</v>
      </c>
      <c r="H269" s="153">
        <v>1</v>
      </c>
      <c r="I269" s="154"/>
      <c r="L269" s="149"/>
      <c r="M269" s="155"/>
      <c r="T269" s="156"/>
      <c r="AT269" s="151" t="s">
        <v>171</v>
      </c>
      <c r="AU269" s="151" t="s">
        <v>85</v>
      </c>
      <c r="AV269" s="12" t="s">
        <v>85</v>
      </c>
      <c r="AW269" s="12" t="s">
        <v>32</v>
      </c>
      <c r="AX269" s="12" t="s">
        <v>77</v>
      </c>
      <c r="AY269" s="151" t="s">
        <v>161</v>
      </c>
    </row>
    <row r="270" spans="2:51" s="12" customFormat="1" ht="12">
      <c r="B270" s="149"/>
      <c r="D270" s="150" t="s">
        <v>171</v>
      </c>
      <c r="E270" s="151" t="s">
        <v>1</v>
      </c>
      <c r="F270" s="152" t="s">
        <v>428</v>
      </c>
      <c r="H270" s="153">
        <v>1</v>
      </c>
      <c r="I270" s="154"/>
      <c r="L270" s="149"/>
      <c r="M270" s="155"/>
      <c r="T270" s="156"/>
      <c r="AT270" s="151" t="s">
        <v>171</v>
      </c>
      <c r="AU270" s="151" t="s">
        <v>85</v>
      </c>
      <c r="AV270" s="12" t="s">
        <v>85</v>
      </c>
      <c r="AW270" s="12" t="s">
        <v>32</v>
      </c>
      <c r="AX270" s="12" t="s">
        <v>77</v>
      </c>
      <c r="AY270" s="151" t="s">
        <v>161</v>
      </c>
    </row>
    <row r="271" spans="2:51" s="13" customFormat="1" ht="12">
      <c r="B271" s="157"/>
      <c r="D271" s="150" t="s">
        <v>171</v>
      </c>
      <c r="E271" s="158" t="s">
        <v>1</v>
      </c>
      <c r="F271" s="159" t="s">
        <v>174</v>
      </c>
      <c r="H271" s="160">
        <v>2</v>
      </c>
      <c r="I271" s="161"/>
      <c r="L271" s="157"/>
      <c r="M271" s="162"/>
      <c r="T271" s="163"/>
      <c r="AT271" s="158" t="s">
        <v>171</v>
      </c>
      <c r="AU271" s="158" t="s">
        <v>85</v>
      </c>
      <c r="AV271" s="13" t="s">
        <v>169</v>
      </c>
      <c r="AW271" s="13" t="s">
        <v>32</v>
      </c>
      <c r="AX271" s="13" t="s">
        <v>81</v>
      </c>
      <c r="AY271" s="158" t="s">
        <v>161</v>
      </c>
    </row>
    <row r="272" spans="2:65" s="1" customFormat="1" ht="37.9" customHeight="1">
      <c r="B272" s="135"/>
      <c r="C272" s="136" t="s">
        <v>429</v>
      </c>
      <c r="D272" s="136" t="s">
        <v>164</v>
      </c>
      <c r="E272" s="137" t="s">
        <v>430</v>
      </c>
      <c r="F272" s="138" t="s">
        <v>431</v>
      </c>
      <c r="G272" s="139" t="s">
        <v>316</v>
      </c>
      <c r="H272" s="140">
        <v>29</v>
      </c>
      <c r="I272" s="141"/>
      <c r="J272" s="142">
        <f>ROUND(I272*H272,2)</f>
        <v>0</v>
      </c>
      <c r="K272" s="138" t="s">
        <v>168</v>
      </c>
      <c r="L272" s="31"/>
      <c r="M272" s="143" t="s">
        <v>1</v>
      </c>
      <c r="N272" s="144" t="s">
        <v>42</v>
      </c>
      <c r="P272" s="145">
        <f>O272*H272</f>
        <v>0</v>
      </c>
      <c r="Q272" s="145">
        <v>7E-05</v>
      </c>
      <c r="R272" s="145">
        <f>Q272*H272</f>
        <v>0.0020299999999999997</v>
      </c>
      <c r="S272" s="145">
        <v>0</v>
      </c>
      <c r="T272" s="146">
        <f>S272*H272</f>
        <v>0</v>
      </c>
      <c r="AR272" s="147" t="s">
        <v>238</v>
      </c>
      <c r="AT272" s="147" t="s">
        <v>164</v>
      </c>
      <c r="AU272" s="147" t="s">
        <v>85</v>
      </c>
      <c r="AY272" s="16" t="s">
        <v>161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6" t="s">
        <v>81</v>
      </c>
      <c r="BK272" s="148">
        <f>ROUND(I272*H272,2)</f>
        <v>0</v>
      </c>
      <c r="BL272" s="16" t="s">
        <v>238</v>
      </c>
      <c r="BM272" s="147" t="s">
        <v>432</v>
      </c>
    </row>
    <row r="273" spans="2:51" s="12" customFormat="1" ht="12">
      <c r="B273" s="149"/>
      <c r="D273" s="150" t="s">
        <v>171</v>
      </c>
      <c r="E273" s="151" t="s">
        <v>1</v>
      </c>
      <c r="F273" s="152" t="s">
        <v>433</v>
      </c>
      <c r="H273" s="153">
        <v>29</v>
      </c>
      <c r="I273" s="154"/>
      <c r="L273" s="149"/>
      <c r="M273" s="155"/>
      <c r="T273" s="156"/>
      <c r="AT273" s="151" t="s">
        <v>171</v>
      </c>
      <c r="AU273" s="151" t="s">
        <v>85</v>
      </c>
      <c r="AV273" s="12" t="s">
        <v>85</v>
      </c>
      <c r="AW273" s="12" t="s">
        <v>32</v>
      </c>
      <c r="AX273" s="12" t="s">
        <v>77</v>
      </c>
      <c r="AY273" s="151" t="s">
        <v>161</v>
      </c>
    </row>
    <row r="274" spans="2:51" s="13" customFormat="1" ht="12">
      <c r="B274" s="157"/>
      <c r="D274" s="150" t="s">
        <v>171</v>
      </c>
      <c r="E274" s="158" t="s">
        <v>1</v>
      </c>
      <c r="F274" s="159" t="s">
        <v>174</v>
      </c>
      <c r="H274" s="160">
        <v>29</v>
      </c>
      <c r="I274" s="161"/>
      <c r="L274" s="157"/>
      <c r="M274" s="162"/>
      <c r="T274" s="163"/>
      <c r="AT274" s="158" t="s">
        <v>171</v>
      </c>
      <c r="AU274" s="158" t="s">
        <v>85</v>
      </c>
      <c r="AV274" s="13" t="s">
        <v>169</v>
      </c>
      <c r="AW274" s="13" t="s">
        <v>32</v>
      </c>
      <c r="AX274" s="13" t="s">
        <v>81</v>
      </c>
      <c r="AY274" s="158" t="s">
        <v>161</v>
      </c>
    </row>
    <row r="275" spans="2:65" s="1" customFormat="1" ht="37.9" customHeight="1">
      <c r="B275" s="135"/>
      <c r="C275" s="136" t="s">
        <v>434</v>
      </c>
      <c r="D275" s="136" t="s">
        <v>164</v>
      </c>
      <c r="E275" s="137" t="s">
        <v>435</v>
      </c>
      <c r="F275" s="138" t="s">
        <v>436</v>
      </c>
      <c r="G275" s="139" t="s">
        <v>316</v>
      </c>
      <c r="H275" s="140">
        <v>52</v>
      </c>
      <c r="I275" s="141"/>
      <c r="J275" s="142">
        <f>ROUND(I275*H275,2)</f>
        <v>0</v>
      </c>
      <c r="K275" s="138" t="s">
        <v>168</v>
      </c>
      <c r="L275" s="31"/>
      <c r="M275" s="143" t="s">
        <v>1</v>
      </c>
      <c r="N275" s="144" t="s">
        <v>42</v>
      </c>
      <c r="P275" s="145">
        <f>O275*H275</f>
        <v>0</v>
      </c>
      <c r="Q275" s="145">
        <v>9E-05</v>
      </c>
      <c r="R275" s="145">
        <f>Q275*H275</f>
        <v>0.00468</v>
      </c>
      <c r="S275" s="145">
        <v>0</v>
      </c>
      <c r="T275" s="146">
        <f>S275*H275</f>
        <v>0</v>
      </c>
      <c r="AR275" s="147" t="s">
        <v>238</v>
      </c>
      <c r="AT275" s="147" t="s">
        <v>164</v>
      </c>
      <c r="AU275" s="147" t="s">
        <v>85</v>
      </c>
      <c r="AY275" s="16" t="s">
        <v>161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6" t="s">
        <v>81</v>
      </c>
      <c r="BK275" s="148">
        <f>ROUND(I275*H275,2)</f>
        <v>0</v>
      </c>
      <c r="BL275" s="16" t="s">
        <v>238</v>
      </c>
      <c r="BM275" s="147" t="s">
        <v>437</v>
      </c>
    </row>
    <row r="276" spans="2:51" s="12" customFormat="1" ht="12">
      <c r="B276" s="149"/>
      <c r="D276" s="150" t="s">
        <v>171</v>
      </c>
      <c r="E276" s="151" t="s">
        <v>1</v>
      </c>
      <c r="F276" s="152" t="s">
        <v>438</v>
      </c>
      <c r="H276" s="153">
        <v>52</v>
      </c>
      <c r="I276" s="154"/>
      <c r="L276" s="149"/>
      <c r="M276" s="155"/>
      <c r="T276" s="156"/>
      <c r="AT276" s="151" t="s">
        <v>171</v>
      </c>
      <c r="AU276" s="151" t="s">
        <v>85</v>
      </c>
      <c r="AV276" s="12" t="s">
        <v>85</v>
      </c>
      <c r="AW276" s="12" t="s">
        <v>32</v>
      </c>
      <c r="AX276" s="12" t="s">
        <v>77</v>
      </c>
      <c r="AY276" s="151" t="s">
        <v>161</v>
      </c>
    </row>
    <row r="277" spans="2:51" s="13" customFormat="1" ht="12">
      <c r="B277" s="157"/>
      <c r="D277" s="150" t="s">
        <v>171</v>
      </c>
      <c r="E277" s="158" t="s">
        <v>1</v>
      </c>
      <c r="F277" s="159" t="s">
        <v>174</v>
      </c>
      <c r="H277" s="160">
        <v>52</v>
      </c>
      <c r="I277" s="161"/>
      <c r="L277" s="157"/>
      <c r="M277" s="162"/>
      <c r="T277" s="163"/>
      <c r="AT277" s="158" t="s">
        <v>171</v>
      </c>
      <c r="AU277" s="158" t="s">
        <v>85</v>
      </c>
      <c r="AV277" s="13" t="s">
        <v>169</v>
      </c>
      <c r="AW277" s="13" t="s">
        <v>32</v>
      </c>
      <c r="AX277" s="13" t="s">
        <v>81</v>
      </c>
      <c r="AY277" s="158" t="s">
        <v>161</v>
      </c>
    </row>
    <row r="278" spans="2:65" s="1" customFormat="1" ht="37.9" customHeight="1">
      <c r="B278" s="135"/>
      <c r="C278" s="136" t="s">
        <v>439</v>
      </c>
      <c r="D278" s="136" t="s">
        <v>164</v>
      </c>
      <c r="E278" s="137" t="s">
        <v>440</v>
      </c>
      <c r="F278" s="138" t="s">
        <v>441</v>
      </c>
      <c r="G278" s="139" t="s">
        <v>316</v>
      </c>
      <c r="H278" s="140">
        <v>8</v>
      </c>
      <c r="I278" s="141"/>
      <c r="J278" s="142">
        <f>ROUND(I278*H278,2)</f>
        <v>0</v>
      </c>
      <c r="K278" s="138" t="s">
        <v>168</v>
      </c>
      <c r="L278" s="31"/>
      <c r="M278" s="143" t="s">
        <v>1</v>
      </c>
      <c r="N278" s="144" t="s">
        <v>42</v>
      </c>
      <c r="P278" s="145">
        <f>O278*H278</f>
        <v>0</v>
      </c>
      <c r="Q278" s="145">
        <v>0.00012</v>
      </c>
      <c r="R278" s="145">
        <f>Q278*H278</f>
        <v>0.00096</v>
      </c>
      <c r="S278" s="145">
        <v>0</v>
      </c>
      <c r="T278" s="146">
        <f>S278*H278</f>
        <v>0</v>
      </c>
      <c r="AR278" s="147" t="s">
        <v>238</v>
      </c>
      <c r="AT278" s="147" t="s">
        <v>164</v>
      </c>
      <c r="AU278" s="147" t="s">
        <v>85</v>
      </c>
      <c r="AY278" s="16" t="s">
        <v>161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6" t="s">
        <v>81</v>
      </c>
      <c r="BK278" s="148">
        <f>ROUND(I278*H278,2)</f>
        <v>0</v>
      </c>
      <c r="BL278" s="16" t="s">
        <v>238</v>
      </c>
      <c r="BM278" s="147" t="s">
        <v>442</v>
      </c>
    </row>
    <row r="279" spans="2:51" s="12" customFormat="1" ht="12">
      <c r="B279" s="149"/>
      <c r="D279" s="150" t="s">
        <v>171</v>
      </c>
      <c r="E279" s="151" t="s">
        <v>1</v>
      </c>
      <c r="F279" s="152" t="s">
        <v>409</v>
      </c>
      <c r="H279" s="153">
        <v>8</v>
      </c>
      <c r="I279" s="154"/>
      <c r="L279" s="149"/>
      <c r="M279" s="155"/>
      <c r="T279" s="156"/>
      <c r="AT279" s="151" t="s">
        <v>171</v>
      </c>
      <c r="AU279" s="151" t="s">
        <v>85</v>
      </c>
      <c r="AV279" s="12" t="s">
        <v>85</v>
      </c>
      <c r="AW279" s="12" t="s">
        <v>32</v>
      </c>
      <c r="AX279" s="12" t="s">
        <v>77</v>
      </c>
      <c r="AY279" s="151" t="s">
        <v>161</v>
      </c>
    </row>
    <row r="280" spans="2:51" s="13" customFormat="1" ht="12">
      <c r="B280" s="157"/>
      <c r="D280" s="150" t="s">
        <v>171</v>
      </c>
      <c r="E280" s="158" t="s">
        <v>1</v>
      </c>
      <c r="F280" s="159" t="s">
        <v>174</v>
      </c>
      <c r="H280" s="160">
        <v>8</v>
      </c>
      <c r="I280" s="161"/>
      <c r="L280" s="157"/>
      <c r="M280" s="162"/>
      <c r="T280" s="163"/>
      <c r="AT280" s="158" t="s">
        <v>171</v>
      </c>
      <c r="AU280" s="158" t="s">
        <v>85</v>
      </c>
      <c r="AV280" s="13" t="s">
        <v>169</v>
      </c>
      <c r="AW280" s="13" t="s">
        <v>32</v>
      </c>
      <c r="AX280" s="13" t="s">
        <v>81</v>
      </c>
      <c r="AY280" s="158" t="s">
        <v>161</v>
      </c>
    </row>
    <row r="281" spans="2:65" s="1" customFormat="1" ht="37.9" customHeight="1">
      <c r="B281" s="135"/>
      <c r="C281" s="136" t="s">
        <v>443</v>
      </c>
      <c r="D281" s="136" t="s">
        <v>164</v>
      </c>
      <c r="E281" s="137" t="s">
        <v>444</v>
      </c>
      <c r="F281" s="138" t="s">
        <v>445</v>
      </c>
      <c r="G281" s="139" t="s">
        <v>316</v>
      </c>
      <c r="H281" s="140">
        <v>19</v>
      </c>
      <c r="I281" s="141"/>
      <c r="J281" s="142">
        <f>ROUND(I281*H281,2)</f>
        <v>0</v>
      </c>
      <c r="K281" s="138" t="s">
        <v>168</v>
      </c>
      <c r="L281" s="31"/>
      <c r="M281" s="143" t="s">
        <v>1</v>
      </c>
      <c r="N281" s="144" t="s">
        <v>42</v>
      </c>
      <c r="P281" s="145">
        <f>O281*H281</f>
        <v>0</v>
      </c>
      <c r="Q281" s="145">
        <v>0.00012</v>
      </c>
      <c r="R281" s="145">
        <f>Q281*H281</f>
        <v>0.00228</v>
      </c>
      <c r="S281" s="145">
        <v>0</v>
      </c>
      <c r="T281" s="146">
        <f>S281*H281</f>
        <v>0</v>
      </c>
      <c r="AR281" s="147" t="s">
        <v>238</v>
      </c>
      <c r="AT281" s="147" t="s">
        <v>164</v>
      </c>
      <c r="AU281" s="147" t="s">
        <v>85</v>
      </c>
      <c r="AY281" s="16" t="s">
        <v>161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6" t="s">
        <v>81</v>
      </c>
      <c r="BK281" s="148">
        <f>ROUND(I281*H281,2)</f>
        <v>0</v>
      </c>
      <c r="BL281" s="16" t="s">
        <v>238</v>
      </c>
      <c r="BM281" s="147" t="s">
        <v>446</v>
      </c>
    </row>
    <row r="282" spans="2:51" s="12" customFormat="1" ht="12">
      <c r="B282" s="149"/>
      <c r="D282" s="150" t="s">
        <v>171</v>
      </c>
      <c r="E282" s="151" t="s">
        <v>1</v>
      </c>
      <c r="F282" s="152" t="s">
        <v>398</v>
      </c>
      <c r="H282" s="153">
        <v>19</v>
      </c>
      <c r="I282" s="154"/>
      <c r="L282" s="149"/>
      <c r="M282" s="155"/>
      <c r="T282" s="156"/>
      <c r="AT282" s="151" t="s">
        <v>171</v>
      </c>
      <c r="AU282" s="151" t="s">
        <v>85</v>
      </c>
      <c r="AV282" s="12" t="s">
        <v>85</v>
      </c>
      <c r="AW282" s="12" t="s">
        <v>32</v>
      </c>
      <c r="AX282" s="12" t="s">
        <v>77</v>
      </c>
      <c r="AY282" s="151" t="s">
        <v>161</v>
      </c>
    </row>
    <row r="283" spans="2:51" s="13" customFormat="1" ht="12">
      <c r="B283" s="157"/>
      <c r="D283" s="150" t="s">
        <v>171</v>
      </c>
      <c r="E283" s="158" t="s">
        <v>1</v>
      </c>
      <c r="F283" s="159" t="s">
        <v>174</v>
      </c>
      <c r="H283" s="160">
        <v>19</v>
      </c>
      <c r="I283" s="161"/>
      <c r="L283" s="157"/>
      <c r="M283" s="162"/>
      <c r="T283" s="163"/>
      <c r="AT283" s="158" t="s">
        <v>171</v>
      </c>
      <c r="AU283" s="158" t="s">
        <v>85</v>
      </c>
      <c r="AV283" s="13" t="s">
        <v>169</v>
      </c>
      <c r="AW283" s="13" t="s">
        <v>32</v>
      </c>
      <c r="AX283" s="13" t="s">
        <v>81</v>
      </c>
      <c r="AY283" s="158" t="s">
        <v>161</v>
      </c>
    </row>
    <row r="284" spans="2:65" s="1" customFormat="1" ht="37.9" customHeight="1">
      <c r="B284" s="135"/>
      <c r="C284" s="136" t="s">
        <v>447</v>
      </c>
      <c r="D284" s="136" t="s">
        <v>164</v>
      </c>
      <c r="E284" s="137" t="s">
        <v>448</v>
      </c>
      <c r="F284" s="138" t="s">
        <v>449</v>
      </c>
      <c r="G284" s="139" t="s">
        <v>316</v>
      </c>
      <c r="H284" s="140">
        <v>11</v>
      </c>
      <c r="I284" s="141"/>
      <c r="J284" s="142">
        <f>ROUND(I284*H284,2)</f>
        <v>0</v>
      </c>
      <c r="K284" s="138" t="s">
        <v>1</v>
      </c>
      <c r="L284" s="31"/>
      <c r="M284" s="143" t="s">
        <v>1</v>
      </c>
      <c r="N284" s="144" t="s">
        <v>42</v>
      </c>
      <c r="P284" s="145">
        <f>O284*H284</f>
        <v>0</v>
      </c>
      <c r="Q284" s="145">
        <v>0.00024</v>
      </c>
      <c r="R284" s="145">
        <f>Q284*H284</f>
        <v>0.00264</v>
      </c>
      <c r="S284" s="145">
        <v>0</v>
      </c>
      <c r="T284" s="146">
        <f>S284*H284</f>
        <v>0</v>
      </c>
      <c r="AR284" s="147" t="s">
        <v>238</v>
      </c>
      <c r="AT284" s="147" t="s">
        <v>164</v>
      </c>
      <c r="AU284" s="147" t="s">
        <v>85</v>
      </c>
      <c r="AY284" s="16" t="s">
        <v>161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6" t="s">
        <v>81</v>
      </c>
      <c r="BK284" s="148">
        <f>ROUND(I284*H284,2)</f>
        <v>0</v>
      </c>
      <c r="BL284" s="16" t="s">
        <v>238</v>
      </c>
      <c r="BM284" s="147" t="s">
        <v>450</v>
      </c>
    </row>
    <row r="285" spans="2:65" s="1" customFormat="1" ht="37.9" customHeight="1">
      <c r="B285" s="135"/>
      <c r="C285" s="136" t="s">
        <v>451</v>
      </c>
      <c r="D285" s="136" t="s">
        <v>164</v>
      </c>
      <c r="E285" s="137" t="s">
        <v>452</v>
      </c>
      <c r="F285" s="138" t="s">
        <v>453</v>
      </c>
      <c r="G285" s="139" t="s">
        <v>316</v>
      </c>
      <c r="H285" s="140">
        <v>5</v>
      </c>
      <c r="I285" s="141"/>
      <c r="J285" s="142">
        <f>ROUND(I285*H285,2)</f>
        <v>0</v>
      </c>
      <c r="K285" s="138" t="s">
        <v>1</v>
      </c>
      <c r="L285" s="31"/>
      <c r="M285" s="143" t="s">
        <v>1</v>
      </c>
      <c r="N285" s="144" t="s">
        <v>42</v>
      </c>
      <c r="P285" s="145">
        <f>O285*H285</f>
        <v>0</v>
      </c>
      <c r="Q285" s="145">
        <v>0.00024</v>
      </c>
      <c r="R285" s="145">
        <f>Q285*H285</f>
        <v>0.0012000000000000001</v>
      </c>
      <c r="S285" s="145">
        <v>0</v>
      </c>
      <c r="T285" s="146">
        <f>S285*H285</f>
        <v>0</v>
      </c>
      <c r="AR285" s="147" t="s">
        <v>238</v>
      </c>
      <c r="AT285" s="147" t="s">
        <v>164</v>
      </c>
      <c r="AU285" s="147" t="s">
        <v>85</v>
      </c>
      <c r="AY285" s="16" t="s">
        <v>161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6" t="s">
        <v>81</v>
      </c>
      <c r="BK285" s="148">
        <f>ROUND(I285*H285,2)</f>
        <v>0</v>
      </c>
      <c r="BL285" s="16" t="s">
        <v>238</v>
      </c>
      <c r="BM285" s="147" t="s">
        <v>454</v>
      </c>
    </row>
    <row r="286" spans="2:65" s="1" customFormat="1" ht="37.9" customHeight="1">
      <c r="B286" s="135"/>
      <c r="C286" s="136" t="s">
        <v>455</v>
      </c>
      <c r="D286" s="136" t="s">
        <v>164</v>
      </c>
      <c r="E286" s="137" t="s">
        <v>456</v>
      </c>
      <c r="F286" s="138" t="s">
        <v>457</v>
      </c>
      <c r="G286" s="139" t="s">
        <v>316</v>
      </c>
      <c r="H286" s="140">
        <v>4</v>
      </c>
      <c r="I286" s="141"/>
      <c r="J286" s="142">
        <f>ROUND(I286*H286,2)</f>
        <v>0</v>
      </c>
      <c r="K286" s="138" t="s">
        <v>1</v>
      </c>
      <c r="L286" s="31"/>
      <c r="M286" s="143" t="s">
        <v>1</v>
      </c>
      <c r="N286" s="144" t="s">
        <v>42</v>
      </c>
      <c r="P286" s="145">
        <f>O286*H286</f>
        <v>0</v>
      </c>
      <c r="Q286" s="145">
        <v>0.00024</v>
      </c>
      <c r="R286" s="145">
        <f>Q286*H286</f>
        <v>0.00096</v>
      </c>
      <c r="S286" s="145">
        <v>0</v>
      </c>
      <c r="T286" s="146">
        <f>S286*H286</f>
        <v>0</v>
      </c>
      <c r="AR286" s="147" t="s">
        <v>238</v>
      </c>
      <c r="AT286" s="147" t="s">
        <v>164</v>
      </c>
      <c r="AU286" s="147" t="s">
        <v>85</v>
      </c>
      <c r="AY286" s="16" t="s">
        <v>161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6" t="s">
        <v>81</v>
      </c>
      <c r="BK286" s="148">
        <f>ROUND(I286*H286,2)</f>
        <v>0</v>
      </c>
      <c r="BL286" s="16" t="s">
        <v>238</v>
      </c>
      <c r="BM286" s="147" t="s">
        <v>458</v>
      </c>
    </row>
    <row r="287" spans="2:65" s="1" customFormat="1" ht="16.5" customHeight="1">
      <c r="B287" s="135"/>
      <c r="C287" s="136" t="s">
        <v>459</v>
      </c>
      <c r="D287" s="136" t="s">
        <v>164</v>
      </c>
      <c r="E287" s="137" t="s">
        <v>460</v>
      </c>
      <c r="F287" s="138" t="s">
        <v>461</v>
      </c>
      <c r="G287" s="139" t="s">
        <v>378</v>
      </c>
      <c r="H287" s="140">
        <v>10</v>
      </c>
      <c r="I287" s="141"/>
      <c r="J287" s="142">
        <f>ROUND(I287*H287,2)</f>
        <v>0</v>
      </c>
      <c r="K287" s="138" t="s">
        <v>168</v>
      </c>
      <c r="L287" s="31"/>
      <c r="M287" s="143" t="s">
        <v>1</v>
      </c>
      <c r="N287" s="144" t="s">
        <v>42</v>
      </c>
      <c r="P287" s="145">
        <f>O287*H287</f>
        <v>0</v>
      </c>
      <c r="Q287" s="145">
        <v>0.00029</v>
      </c>
      <c r="R287" s="145">
        <f>Q287*H287</f>
        <v>0.0029</v>
      </c>
      <c r="S287" s="145">
        <v>0</v>
      </c>
      <c r="T287" s="146">
        <f>S287*H287</f>
        <v>0</v>
      </c>
      <c r="AR287" s="147" t="s">
        <v>238</v>
      </c>
      <c r="AT287" s="147" t="s">
        <v>164</v>
      </c>
      <c r="AU287" s="147" t="s">
        <v>85</v>
      </c>
      <c r="AY287" s="16" t="s">
        <v>161</v>
      </c>
      <c r="BE287" s="148">
        <f>IF(N287="základní",J287,0)</f>
        <v>0</v>
      </c>
      <c r="BF287" s="148">
        <f>IF(N287="snížená",J287,0)</f>
        <v>0</v>
      </c>
      <c r="BG287" s="148">
        <f>IF(N287="zákl. přenesená",J287,0)</f>
        <v>0</v>
      </c>
      <c r="BH287" s="148">
        <f>IF(N287="sníž. přenesená",J287,0)</f>
        <v>0</v>
      </c>
      <c r="BI287" s="148">
        <f>IF(N287="nulová",J287,0)</f>
        <v>0</v>
      </c>
      <c r="BJ287" s="16" t="s">
        <v>81</v>
      </c>
      <c r="BK287" s="148">
        <f>ROUND(I287*H287,2)</f>
        <v>0</v>
      </c>
      <c r="BL287" s="16" t="s">
        <v>238</v>
      </c>
      <c r="BM287" s="147" t="s">
        <v>462</v>
      </c>
    </row>
    <row r="288" spans="2:65" s="1" customFormat="1" ht="16.5" customHeight="1">
      <c r="B288" s="135"/>
      <c r="C288" s="136" t="s">
        <v>463</v>
      </c>
      <c r="D288" s="136" t="s">
        <v>164</v>
      </c>
      <c r="E288" s="137" t="s">
        <v>464</v>
      </c>
      <c r="F288" s="138" t="s">
        <v>465</v>
      </c>
      <c r="G288" s="139" t="s">
        <v>378</v>
      </c>
      <c r="H288" s="140">
        <v>8</v>
      </c>
      <c r="I288" s="141"/>
      <c r="J288" s="142">
        <f>ROUND(I288*H288,2)</f>
        <v>0</v>
      </c>
      <c r="K288" s="138" t="s">
        <v>168</v>
      </c>
      <c r="L288" s="31"/>
      <c r="M288" s="143" t="s">
        <v>1</v>
      </c>
      <c r="N288" s="144" t="s">
        <v>42</v>
      </c>
      <c r="P288" s="145">
        <f>O288*H288</f>
        <v>0</v>
      </c>
      <c r="Q288" s="145">
        <v>0.0012299999999999998</v>
      </c>
      <c r="R288" s="145">
        <f>Q288*H288</f>
        <v>0.009839999999999998</v>
      </c>
      <c r="S288" s="145">
        <v>0</v>
      </c>
      <c r="T288" s="146">
        <f>S288*H288</f>
        <v>0</v>
      </c>
      <c r="AR288" s="147" t="s">
        <v>238</v>
      </c>
      <c r="AT288" s="147" t="s">
        <v>164</v>
      </c>
      <c r="AU288" s="147" t="s">
        <v>85</v>
      </c>
      <c r="AY288" s="16" t="s">
        <v>161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6" t="s">
        <v>81</v>
      </c>
      <c r="BK288" s="148">
        <f>ROUND(I288*H288,2)</f>
        <v>0</v>
      </c>
      <c r="BL288" s="16" t="s">
        <v>238</v>
      </c>
      <c r="BM288" s="147" t="s">
        <v>466</v>
      </c>
    </row>
    <row r="289" spans="2:65" s="1" customFormat="1" ht="21.75" customHeight="1">
      <c r="B289" s="135"/>
      <c r="C289" s="136" t="s">
        <v>467</v>
      </c>
      <c r="D289" s="136" t="s">
        <v>164</v>
      </c>
      <c r="E289" s="137" t="s">
        <v>468</v>
      </c>
      <c r="F289" s="138" t="s">
        <v>469</v>
      </c>
      <c r="G289" s="139" t="s">
        <v>316</v>
      </c>
      <c r="H289" s="140">
        <v>89</v>
      </c>
      <c r="I289" s="141"/>
      <c r="J289" s="142">
        <f>ROUND(I289*H289,2)</f>
        <v>0</v>
      </c>
      <c r="K289" s="138" t="s">
        <v>168</v>
      </c>
      <c r="L289" s="31"/>
      <c r="M289" s="143" t="s">
        <v>1</v>
      </c>
      <c r="N289" s="144" t="s">
        <v>42</v>
      </c>
      <c r="P289" s="145">
        <f>O289*H289</f>
        <v>0</v>
      </c>
      <c r="Q289" s="145">
        <v>1E-05</v>
      </c>
      <c r="R289" s="145">
        <f>Q289*H289</f>
        <v>0.0008900000000000001</v>
      </c>
      <c r="S289" s="145">
        <v>0</v>
      </c>
      <c r="T289" s="146">
        <f>S289*H289</f>
        <v>0</v>
      </c>
      <c r="AR289" s="147" t="s">
        <v>238</v>
      </c>
      <c r="AT289" s="147" t="s">
        <v>164</v>
      </c>
      <c r="AU289" s="147" t="s">
        <v>85</v>
      </c>
      <c r="AY289" s="16" t="s">
        <v>161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6" t="s">
        <v>81</v>
      </c>
      <c r="BK289" s="148">
        <f>ROUND(I289*H289,2)</f>
        <v>0</v>
      </c>
      <c r="BL289" s="16" t="s">
        <v>238</v>
      </c>
      <c r="BM289" s="147" t="s">
        <v>470</v>
      </c>
    </row>
    <row r="290" spans="2:65" s="1" customFormat="1" ht="24.2" customHeight="1">
      <c r="B290" s="135"/>
      <c r="C290" s="136" t="s">
        <v>471</v>
      </c>
      <c r="D290" s="136" t="s">
        <v>164</v>
      </c>
      <c r="E290" s="137" t="s">
        <v>472</v>
      </c>
      <c r="F290" s="138" t="s">
        <v>473</v>
      </c>
      <c r="G290" s="139" t="s">
        <v>316</v>
      </c>
      <c r="H290" s="140">
        <v>89</v>
      </c>
      <c r="I290" s="141"/>
      <c r="J290" s="142">
        <f>ROUND(I290*H290,2)</f>
        <v>0</v>
      </c>
      <c r="K290" s="138" t="s">
        <v>168</v>
      </c>
      <c r="L290" s="31"/>
      <c r="M290" s="143" t="s">
        <v>1</v>
      </c>
      <c r="N290" s="144" t="s">
        <v>42</v>
      </c>
      <c r="P290" s="145">
        <f>O290*H290</f>
        <v>0</v>
      </c>
      <c r="Q290" s="145">
        <v>2E-05</v>
      </c>
      <c r="R290" s="145">
        <f>Q290*H290</f>
        <v>0.0017800000000000001</v>
      </c>
      <c r="S290" s="145">
        <v>0</v>
      </c>
      <c r="T290" s="146">
        <f>S290*H290</f>
        <v>0</v>
      </c>
      <c r="AR290" s="147" t="s">
        <v>238</v>
      </c>
      <c r="AT290" s="147" t="s">
        <v>164</v>
      </c>
      <c r="AU290" s="147" t="s">
        <v>85</v>
      </c>
      <c r="AY290" s="16" t="s">
        <v>161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6" t="s">
        <v>81</v>
      </c>
      <c r="BK290" s="148">
        <f>ROUND(I290*H290,2)</f>
        <v>0</v>
      </c>
      <c r="BL290" s="16" t="s">
        <v>238</v>
      </c>
      <c r="BM290" s="147" t="s">
        <v>474</v>
      </c>
    </row>
    <row r="291" spans="2:65" s="1" customFormat="1" ht="24.2" customHeight="1">
      <c r="B291" s="135"/>
      <c r="C291" s="136" t="s">
        <v>475</v>
      </c>
      <c r="D291" s="136" t="s">
        <v>164</v>
      </c>
      <c r="E291" s="137" t="s">
        <v>476</v>
      </c>
      <c r="F291" s="138" t="s">
        <v>477</v>
      </c>
      <c r="G291" s="139" t="s">
        <v>167</v>
      </c>
      <c r="H291" s="140">
        <v>0.158</v>
      </c>
      <c r="I291" s="141"/>
      <c r="J291" s="142">
        <f>ROUND(I291*H291,2)</f>
        <v>0</v>
      </c>
      <c r="K291" s="138" t="s">
        <v>168</v>
      </c>
      <c r="L291" s="31"/>
      <c r="M291" s="143" t="s">
        <v>1</v>
      </c>
      <c r="N291" s="144" t="s">
        <v>42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238</v>
      </c>
      <c r="AT291" s="147" t="s">
        <v>164</v>
      </c>
      <c r="AU291" s="147" t="s">
        <v>85</v>
      </c>
      <c r="AY291" s="16" t="s">
        <v>161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6" t="s">
        <v>81</v>
      </c>
      <c r="BK291" s="148">
        <f>ROUND(I291*H291,2)</f>
        <v>0</v>
      </c>
      <c r="BL291" s="16" t="s">
        <v>238</v>
      </c>
      <c r="BM291" s="147" t="s">
        <v>478</v>
      </c>
    </row>
    <row r="292" spans="2:65" s="1" customFormat="1" ht="33" customHeight="1">
      <c r="B292" s="135"/>
      <c r="C292" s="136" t="s">
        <v>479</v>
      </c>
      <c r="D292" s="136" t="s">
        <v>164</v>
      </c>
      <c r="E292" s="137" t="s">
        <v>480</v>
      </c>
      <c r="F292" s="138" t="s">
        <v>481</v>
      </c>
      <c r="G292" s="139" t="s">
        <v>167</v>
      </c>
      <c r="H292" s="140">
        <v>0.158</v>
      </c>
      <c r="I292" s="141"/>
      <c r="J292" s="142">
        <f>ROUND(I292*H292,2)</f>
        <v>0</v>
      </c>
      <c r="K292" s="138" t="s">
        <v>168</v>
      </c>
      <c r="L292" s="31"/>
      <c r="M292" s="143" t="s">
        <v>1</v>
      </c>
      <c r="N292" s="144" t="s">
        <v>42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238</v>
      </c>
      <c r="AT292" s="147" t="s">
        <v>164</v>
      </c>
      <c r="AU292" s="147" t="s">
        <v>85</v>
      </c>
      <c r="AY292" s="16" t="s">
        <v>161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6" t="s">
        <v>81</v>
      </c>
      <c r="BK292" s="148">
        <f>ROUND(I292*H292,2)</f>
        <v>0</v>
      </c>
      <c r="BL292" s="16" t="s">
        <v>238</v>
      </c>
      <c r="BM292" s="147" t="s">
        <v>482</v>
      </c>
    </row>
    <row r="293" spans="2:63" s="11" customFormat="1" ht="22.9" customHeight="1">
      <c r="B293" s="123"/>
      <c r="D293" s="124" t="s">
        <v>76</v>
      </c>
      <c r="E293" s="133" t="s">
        <v>483</v>
      </c>
      <c r="F293" s="133" t="s">
        <v>484</v>
      </c>
      <c r="I293" s="126"/>
      <c r="J293" s="134">
        <f>BK293</f>
        <v>0</v>
      </c>
      <c r="L293" s="123"/>
      <c r="M293" s="128"/>
      <c r="P293" s="129">
        <f>SUM(P294:P302)</f>
        <v>0</v>
      </c>
      <c r="R293" s="129">
        <f>SUM(R294:R302)</f>
        <v>0.12879</v>
      </c>
      <c r="T293" s="130">
        <f>SUM(T294:T302)</f>
        <v>0.36307999999999996</v>
      </c>
      <c r="AR293" s="124" t="s">
        <v>85</v>
      </c>
      <c r="AT293" s="131" t="s">
        <v>76</v>
      </c>
      <c r="AU293" s="131" t="s">
        <v>81</v>
      </c>
      <c r="AY293" s="124" t="s">
        <v>161</v>
      </c>
      <c r="BK293" s="132">
        <f>SUM(BK294:BK302)</f>
        <v>0</v>
      </c>
    </row>
    <row r="294" spans="2:65" s="1" customFormat="1" ht="24.2" customHeight="1">
      <c r="B294" s="135"/>
      <c r="C294" s="136" t="s">
        <v>485</v>
      </c>
      <c r="D294" s="136" t="s">
        <v>164</v>
      </c>
      <c r="E294" s="137" t="s">
        <v>486</v>
      </c>
      <c r="F294" s="138" t="s">
        <v>487</v>
      </c>
      <c r="G294" s="139" t="s">
        <v>378</v>
      </c>
      <c r="H294" s="140">
        <v>6</v>
      </c>
      <c r="I294" s="141"/>
      <c r="J294" s="142">
        <f>ROUND(I294*H294,2)</f>
        <v>0</v>
      </c>
      <c r="K294" s="138" t="s">
        <v>168</v>
      </c>
      <c r="L294" s="31"/>
      <c r="M294" s="143" t="s">
        <v>1</v>
      </c>
      <c r="N294" s="144" t="s">
        <v>42</v>
      </c>
      <c r="P294" s="145">
        <f>O294*H294</f>
        <v>0</v>
      </c>
      <c r="Q294" s="145">
        <v>0.00535</v>
      </c>
      <c r="R294" s="145">
        <f>Q294*H294</f>
        <v>0.0321</v>
      </c>
      <c r="S294" s="145">
        <v>0</v>
      </c>
      <c r="T294" s="146">
        <f>S294*H294</f>
        <v>0</v>
      </c>
      <c r="AR294" s="147" t="s">
        <v>238</v>
      </c>
      <c r="AT294" s="147" t="s">
        <v>164</v>
      </c>
      <c r="AU294" s="147" t="s">
        <v>85</v>
      </c>
      <c r="AY294" s="16" t="s">
        <v>161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6" t="s">
        <v>81</v>
      </c>
      <c r="BK294" s="148">
        <f>ROUND(I294*H294,2)</f>
        <v>0</v>
      </c>
      <c r="BL294" s="16" t="s">
        <v>238</v>
      </c>
      <c r="BM294" s="147" t="s">
        <v>488</v>
      </c>
    </row>
    <row r="295" spans="2:65" s="1" customFormat="1" ht="24.2" customHeight="1">
      <c r="B295" s="135"/>
      <c r="C295" s="136" t="s">
        <v>489</v>
      </c>
      <c r="D295" s="136" t="s">
        <v>164</v>
      </c>
      <c r="E295" s="137" t="s">
        <v>490</v>
      </c>
      <c r="F295" s="138" t="s">
        <v>491</v>
      </c>
      <c r="G295" s="139" t="s">
        <v>492</v>
      </c>
      <c r="H295" s="140">
        <v>5</v>
      </c>
      <c r="I295" s="141"/>
      <c r="J295" s="142">
        <f>ROUND(I295*H295,2)</f>
        <v>0</v>
      </c>
      <c r="K295" s="138" t="s">
        <v>168</v>
      </c>
      <c r="L295" s="31"/>
      <c r="M295" s="143" t="s">
        <v>1</v>
      </c>
      <c r="N295" s="144" t="s">
        <v>42</v>
      </c>
      <c r="P295" s="145">
        <f>O295*H295</f>
        <v>0</v>
      </c>
      <c r="Q295" s="145">
        <v>0.01497</v>
      </c>
      <c r="R295" s="145">
        <f>Q295*H295</f>
        <v>0.07485</v>
      </c>
      <c r="S295" s="145">
        <v>0</v>
      </c>
      <c r="T295" s="146">
        <f>S295*H295</f>
        <v>0</v>
      </c>
      <c r="AR295" s="147" t="s">
        <v>238</v>
      </c>
      <c r="AT295" s="147" t="s">
        <v>164</v>
      </c>
      <c r="AU295" s="147" t="s">
        <v>85</v>
      </c>
      <c r="AY295" s="16" t="s">
        <v>161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6" t="s">
        <v>81</v>
      </c>
      <c r="BK295" s="148">
        <f>ROUND(I295*H295,2)</f>
        <v>0</v>
      </c>
      <c r="BL295" s="16" t="s">
        <v>238</v>
      </c>
      <c r="BM295" s="147" t="s">
        <v>493</v>
      </c>
    </row>
    <row r="296" spans="2:65" s="1" customFormat="1" ht="21.75" customHeight="1">
      <c r="B296" s="135"/>
      <c r="C296" s="136" t="s">
        <v>494</v>
      </c>
      <c r="D296" s="136" t="s">
        <v>164</v>
      </c>
      <c r="E296" s="137" t="s">
        <v>495</v>
      </c>
      <c r="F296" s="138" t="s">
        <v>496</v>
      </c>
      <c r="G296" s="139" t="s">
        <v>492</v>
      </c>
      <c r="H296" s="140">
        <v>4</v>
      </c>
      <c r="I296" s="141"/>
      <c r="J296" s="142">
        <f>ROUND(I296*H296,2)</f>
        <v>0</v>
      </c>
      <c r="K296" s="138" t="s">
        <v>168</v>
      </c>
      <c r="L296" s="31"/>
      <c r="M296" s="143" t="s">
        <v>1</v>
      </c>
      <c r="N296" s="144" t="s">
        <v>42</v>
      </c>
      <c r="P296" s="145">
        <f>O296*H296</f>
        <v>0</v>
      </c>
      <c r="Q296" s="145">
        <v>0</v>
      </c>
      <c r="R296" s="145">
        <f>Q296*H296</f>
        <v>0</v>
      </c>
      <c r="S296" s="145">
        <v>0.08799999999999998</v>
      </c>
      <c r="T296" s="146">
        <f>S296*H296</f>
        <v>0.3519999999999999</v>
      </c>
      <c r="AR296" s="147" t="s">
        <v>238</v>
      </c>
      <c r="AT296" s="147" t="s">
        <v>164</v>
      </c>
      <c r="AU296" s="147" t="s">
        <v>85</v>
      </c>
      <c r="AY296" s="16" t="s">
        <v>161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6" t="s">
        <v>81</v>
      </c>
      <c r="BK296" s="148">
        <f>ROUND(I296*H296,2)</f>
        <v>0</v>
      </c>
      <c r="BL296" s="16" t="s">
        <v>238</v>
      </c>
      <c r="BM296" s="147" t="s">
        <v>497</v>
      </c>
    </row>
    <row r="297" spans="2:65" s="1" customFormat="1" ht="21.75" customHeight="1">
      <c r="B297" s="135"/>
      <c r="C297" s="136" t="s">
        <v>498</v>
      </c>
      <c r="D297" s="136" t="s">
        <v>164</v>
      </c>
      <c r="E297" s="137" t="s">
        <v>499</v>
      </c>
      <c r="F297" s="138" t="s">
        <v>500</v>
      </c>
      <c r="G297" s="139" t="s">
        <v>492</v>
      </c>
      <c r="H297" s="140">
        <v>5</v>
      </c>
      <c r="I297" s="141"/>
      <c r="J297" s="142">
        <f>ROUND(I297*H297,2)</f>
        <v>0</v>
      </c>
      <c r="K297" s="138" t="s">
        <v>168</v>
      </c>
      <c r="L297" s="31"/>
      <c r="M297" s="143" t="s">
        <v>1</v>
      </c>
      <c r="N297" s="144" t="s">
        <v>42</v>
      </c>
      <c r="P297" s="145">
        <f>O297*H297</f>
        <v>0</v>
      </c>
      <c r="Q297" s="145">
        <v>0.0018</v>
      </c>
      <c r="R297" s="145">
        <f>Q297*H297</f>
        <v>0.009</v>
      </c>
      <c r="S297" s="145">
        <v>0</v>
      </c>
      <c r="T297" s="146">
        <f>S297*H297</f>
        <v>0</v>
      </c>
      <c r="AR297" s="147" t="s">
        <v>238</v>
      </c>
      <c r="AT297" s="147" t="s">
        <v>164</v>
      </c>
      <c r="AU297" s="147" t="s">
        <v>85</v>
      </c>
      <c r="AY297" s="16" t="s">
        <v>161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6" t="s">
        <v>81</v>
      </c>
      <c r="BK297" s="148">
        <f>ROUND(I297*H297,2)</f>
        <v>0</v>
      </c>
      <c r="BL297" s="16" t="s">
        <v>238</v>
      </c>
      <c r="BM297" s="147" t="s">
        <v>501</v>
      </c>
    </row>
    <row r="298" spans="2:65" s="1" customFormat="1" ht="16.5" customHeight="1">
      <c r="B298" s="135"/>
      <c r="C298" s="136" t="s">
        <v>502</v>
      </c>
      <c r="D298" s="136" t="s">
        <v>164</v>
      </c>
      <c r="E298" s="137" t="s">
        <v>503</v>
      </c>
      <c r="F298" s="138" t="s">
        <v>504</v>
      </c>
      <c r="G298" s="139" t="s">
        <v>378</v>
      </c>
      <c r="H298" s="140">
        <v>4</v>
      </c>
      <c r="I298" s="141"/>
      <c r="J298" s="142">
        <f>ROUND(I298*H298,2)</f>
        <v>0</v>
      </c>
      <c r="K298" s="138" t="s">
        <v>168</v>
      </c>
      <c r="L298" s="31"/>
      <c r="M298" s="143" t="s">
        <v>1</v>
      </c>
      <c r="N298" s="144" t="s">
        <v>42</v>
      </c>
      <c r="P298" s="145">
        <f>O298*H298</f>
        <v>0</v>
      </c>
      <c r="Q298" s="145">
        <v>0</v>
      </c>
      <c r="R298" s="145">
        <f>Q298*H298</f>
        <v>0</v>
      </c>
      <c r="S298" s="145">
        <v>0.00225</v>
      </c>
      <c r="T298" s="146">
        <f>S298*H298</f>
        <v>0.009</v>
      </c>
      <c r="AR298" s="147" t="s">
        <v>238</v>
      </c>
      <c r="AT298" s="147" t="s">
        <v>164</v>
      </c>
      <c r="AU298" s="147" t="s">
        <v>85</v>
      </c>
      <c r="AY298" s="16" t="s">
        <v>161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6" t="s">
        <v>81</v>
      </c>
      <c r="BK298" s="148">
        <f>ROUND(I298*H298,2)</f>
        <v>0</v>
      </c>
      <c r="BL298" s="16" t="s">
        <v>238</v>
      </c>
      <c r="BM298" s="147" t="s">
        <v>505</v>
      </c>
    </row>
    <row r="299" spans="2:65" s="1" customFormat="1" ht="21.75" customHeight="1">
      <c r="B299" s="135"/>
      <c r="C299" s="136" t="s">
        <v>506</v>
      </c>
      <c r="D299" s="136" t="s">
        <v>164</v>
      </c>
      <c r="E299" s="137" t="s">
        <v>507</v>
      </c>
      <c r="F299" s="138" t="s">
        <v>508</v>
      </c>
      <c r="G299" s="139" t="s">
        <v>378</v>
      </c>
      <c r="H299" s="140">
        <v>4</v>
      </c>
      <c r="I299" s="141"/>
      <c r="J299" s="142">
        <f>ROUND(I299*H299,2)</f>
        <v>0</v>
      </c>
      <c r="K299" s="138" t="s">
        <v>168</v>
      </c>
      <c r="L299" s="31"/>
      <c r="M299" s="143" t="s">
        <v>1</v>
      </c>
      <c r="N299" s="144" t="s">
        <v>42</v>
      </c>
      <c r="P299" s="145">
        <f>O299*H299</f>
        <v>0</v>
      </c>
      <c r="Q299" s="145">
        <v>0</v>
      </c>
      <c r="R299" s="145">
        <f>Q299*H299</f>
        <v>0</v>
      </c>
      <c r="S299" s="145">
        <v>0.00052</v>
      </c>
      <c r="T299" s="146">
        <f>S299*H299</f>
        <v>0.00208</v>
      </c>
      <c r="AR299" s="147" t="s">
        <v>238</v>
      </c>
      <c r="AT299" s="147" t="s">
        <v>164</v>
      </c>
      <c r="AU299" s="147" t="s">
        <v>85</v>
      </c>
      <c r="AY299" s="16" t="s">
        <v>161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6" t="s">
        <v>81</v>
      </c>
      <c r="BK299" s="148">
        <f>ROUND(I299*H299,2)</f>
        <v>0</v>
      </c>
      <c r="BL299" s="16" t="s">
        <v>238</v>
      </c>
      <c r="BM299" s="147" t="s">
        <v>509</v>
      </c>
    </row>
    <row r="300" spans="2:65" s="1" customFormat="1" ht="21.75" customHeight="1">
      <c r="B300" s="135"/>
      <c r="C300" s="136" t="s">
        <v>510</v>
      </c>
      <c r="D300" s="136" t="s">
        <v>164</v>
      </c>
      <c r="E300" s="137" t="s">
        <v>511</v>
      </c>
      <c r="F300" s="138" t="s">
        <v>512</v>
      </c>
      <c r="G300" s="139" t="s">
        <v>492</v>
      </c>
      <c r="H300" s="140">
        <v>6</v>
      </c>
      <c r="I300" s="141"/>
      <c r="J300" s="142">
        <f>ROUND(I300*H300,2)</f>
        <v>0</v>
      </c>
      <c r="K300" s="138" t="s">
        <v>168</v>
      </c>
      <c r="L300" s="31"/>
      <c r="M300" s="143" t="s">
        <v>1</v>
      </c>
      <c r="N300" s="144" t="s">
        <v>42</v>
      </c>
      <c r="P300" s="145">
        <f>O300*H300</f>
        <v>0</v>
      </c>
      <c r="Q300" s="145">
        <v>0.00214</v>
      </c>
      <c r="R300" s="145">
        <f>Q300*H300</f>
        <v>0.01284</v>
      </c>
      <c r="S300" s="145">
        <v>0</v>
      </c>
      <c r="T300" s="146">
        <f>S300*H300</f>
        <v>0</v>
      </c>
      <c r="AR300" s="147" t="s">
        <v>238</v>
      </c>
      <c r="AT300" s="147" t="s">
        <v>164</v>
      </c>
      <c r="AU300" s="147" t="s">
        <v>85</v>
      </c>
      <c r="AY300" s="16" t="s">
        <v>161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6" t="s">
        <v>81</v>
      </c>
      <c r="BK300" s="148">
        <f>ROUND(I300*H300,2)</f>
        <v>0</v>
      </c>
      <c r="BL300" s="16" t="s">
        <v>238</v>
      </c>
      <c r="BM300" s="147" t="s">
        <v>513</v>
      </c>
    </row>
    <row r="301" spans="2:65" s="1" customFormat="1" ht="24.2" customHeight="1">
      <c r="B301" s="135"/>
      <c r="C301" s="136" t="s">
        <v>514</v>
      </c>
      <c r="D301" s="136" t="s">
        <v>164</v>
      </c>
      <c r="E301" s="137" t="s">
        <v>515</v>
      </c>
      <c r="F301" s="138" t="s">
        <v>516</v>
      </c>
      <c r="G301" s="139" t="s">
        <v>167</v>
      </c>
      <c r="H301" s="140">
        <v>0.129</v>
      </c>
      <c r="I301" s="141"/>
      <c r="J301" s="142">
        <f>ROUND(I301*H301,2)</f>
        <v>0</v>
      </c>
      <c r="K301" s="138" t="s">
        <v>168</v>
      </c>
      <c r="L301" s="31"/>
      <c r="M301" s="143" t="s">
        <v>1</v>
      </c>
      <c r="N301" s="144" t="s">
        <v>42</v>
      </c>
      <c r="P301" s="145">
        <f>O301*H301</f>
        <v>0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238</v>
      </c>
      <c r="AT301" s="147" t="s">
        <v>164</v>
      </c>
      <c r="AU301" s="147" t="s">
        <v>85</v>
      </c>
      <c r="AY301" s="16" t="s">
        <v>161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6" t="s">
        <v>81</v>
      </c>
      <c r="BK301" s="148">
        <f>ROUND(I301*H301,2)</f>
        <v>0</v>
      </c>
      <c r="BL301" s="16" t="s">
        <v>238</v>
      </c>
      <c r="BM301" s="147" t="s">
        <v>517</v>
      </c>
    </row>
    <row r="302" spans="2:65" s="1" customFormat="1" ht="33" customHeight="1">
      <c r="B302" s="135"/>
      <c r="C302" s="136" t="s">
        <v>518</v>
      </c>
      <c r="D302" s="136" t="s">
        <v>164</v>
      </c>
      <c r="E302" s="137" t="s">
        <v>519</v>
      </c>
      <c r="F302" s="138" t="s">
        <v>520</v>
      </c>
      <c r="G302" s="139" t="s">
        <v>167</v>
      </c>
      <c r="H302" s="140">
        <v>0.129</v>
      </c>
      <c r="I302" s="141"/>
      <c r="J302" s="142">
        <f>ROUND(I302*H302,2)</f>
        <v>0</v>
      </c>
      <c r="K302" s="138" t="s">
        <v>168</v>
      </c>
      <c r="L302" s="31"/>
      <c r="M302" s="143" t="s">
        <v>1</v>
      </c>
      <c r="N302" s="144" t="s">
        <v>42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238</v>
      </c>
      <c r="AT302" s="147" t="s">
        <v>164</v>
      </c>
      <c r="AU302" s="147" t="s">
        <v>85</v>
      </c>
      <c r="AY302" s="16" t="s">
        <v>161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6" t="s">
        <v>81</v>
      </c>
      <c r="BK302" s="148">
        <f>ROUND(I302*H302,2)</f>
        <v>0</v>
      </c>
      <c r="BL302" s="16" t="s">
        <v>238</v>
      </c>
      <c r="BM302" s="147" t="s">
        <v>521</v>
      </c>
    </row>
    <row r="303" spans="2:63" s="11" customFormat="1" ht="22.9" customHeight="1">
      <c r="B303" s="123"/>
      <c r="D303" s="124" t="s">
        <v>76</v>
      </c>
      <c r="E303" s="133" t="s">
        <v>522</v>
      </c>
      <c r="F303" s="133" t="s">
        <v>523</v>
      </c>
      <c r="I303" s="126"/>
      <c r="J303" s="134">
        <f>BK303</f>
        <v>0</v>
      </c>
      <c r="L303" s="123"/>
      <c r="M303" s="128"/>
      <c r="P303" s="129">
        <f>SUM(P304:P305)</f>
        <v>0</v>
      </c>
      <c r="R303" s="129">
        <f>SUM(R304:R305)</f>
        <v>0.008200000000000002</v>
      </c>
      <c r="T303" s="130">
        <f>SUM(T304:T305)</f>
        <v>0.04228</v>
      </c>
      <c r="AR303" s="124" t="s">
        <v>85</v>
      </c>
      <c r="AT303" s="131" t="s">
        <v>76</v>
      </c>
      <c r="AU303" s="131" t="s">
        <v>81</v>
      </c>
      <c r="AY303" s="124" t="s">
        <v>161</v>
      </c>
      <c r="BK303" s="132">
        <f>SUM(BK304:BK305)</f>
        <v>0</v>
      </c>
    </row>
    <row r="304" spans="2:65" s="1" customFormat="1" ht="16.5" customHeight="1">
      <c r="B304" s="135"/>
      <c r="C304" s="136" t="s">
        <v>524</v>
      </c>
      <c r="D304" s="136" t="s">
        <v>164</v>
      </c>
      <c r="E304" s="137" t="s">
        <v>525</v>
      </c>
      <c r="F304" s="138" t="s">
        <v>526</v>
      </c>
      <c r="G304" s="139" t="s">
        <v>190</v>
      </c>
      <c r="H304" s="140">
        <v>4</v>
      </c>
      <c r="I304" s="141"/>
      <c r="J304" s="142">
        <f>ROUND(I304*H304,2)</f>
        <v>0</v>
      </c>
      <c r="K304" s="138" t="s">
        <v>168</v>
      </c>
      <c r="L304" s="31"/>
      <c r="M304" s="143" t="s">
        <v>1</v>
      </c>
      <c r="N304" s="144" t="s">
        <v>42</v>
      </c>
      <c r="P304" s="145">
        <f>O304*H304</f>
        <v>0</v>
      </c>
      <c r="Q304" s="145">
        <v>0</v>
      </c>
      <c r="R304" s="145">
        <f>Q304*H304</f>
        <v>0</v>
      </c>
      <c r="S304" s="145">
        <v>0.01057</v>
      </c>
      <c r="T304" s="146">
        <f>S304*H304</f>
        <v>0.04228</v>
      </c>
      <c r="AR304" s="147" t="s">
        <v>238</v>
      </c>
      <c r="AT304" s="147" t="s">
        <v>164</v>
      </c>
      <c r="AU304" s="147" t="s">
        <v>85</v>
      </c>
      <c r="AY304" s="16" t="s">
        <v>161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6" t="s">
        <v>81</v>
      </c>
      <c r="BK304" s="148">
        <f>ROUND(I304*H304,2)</f>
        <v>0</v>
      </c>
      <c r="BL304" s="16" t="s">
        <v>238</v>
      </c>
      <c r="BM304" s="147" t="s">
        <v>527</v>
      </c>
    </row>
    <row r="305" spans="2:65" s="1" customFormat="1" ht="16.5" customHeight="1">
      <c r="B305" s="135"/>
      <c r="C305" s="136" t="s">
        <v>528</v>
      </c>
      <c r="D305" s="136" t="s">
        <v>164</v>
      </c>
      <c r="E305" s="137" t="s">
        <v>529</v>
      </c>
      <c r="F305" s="138" t="s">
        <v>530</v>
      </c>
      <c r="G305" s="139" t="s">
        <v>190</v>
      </c>
      <c r="H305" s="140">
        <v>4</v>
      </c>
      <c r="I305" s="141"/>
      <c r="J305" s="142">
        <f>ROUND(I305*H305,2)</f>
        <v>0</v>
      </c>
      <c r="K305" s="138" t="s">
        <v>168</v>
      </c>
      <c r="L305" s="31"/>
      <c r="M305" s="143" t="s">
        <v>1</v>
      </c>
      <c r="N305" s="144" t="s">
        <v>42</v>
      </c>
      <c r="P305" s="145">
        <f>O305*H305</f>
        <v>0</v>
      </c>
      <c r="Q305" s="145">
        <v>0.0020500000000000006</v>
      </c>
      <c r="R305" s="145">
        <f>Q305*H305</f>
        <v>0.008200000000000002</v>
      </c>
      <c r="S305" s="145">
        <v>0</v>
      </c>
      <c r="T305" s="146">
        <f>S305*H305</f>
        <v>0</v>
      </c>
      <c r="AR305" s="147" t="s">
        <v>238</v>
      </c>
      <c r="AT305" s="147" t="s">
        <v>164</v>
      </c>
      <c r="AU305" s="147" t="s">
        <v>85</v>
      </c>
      <c r="AY305" s="16" t="s">
        <v>161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6" t="s">
        <v>81</v>
      </c>
      <c r="BK305" s="148">
        <f>ROUND(I305*H305,2)</f>
        <v>0</v>
      </c>
      <c r="BL305" s="16" t="s">
        <v>238</v>
      </c>
      <c r="BM305" s="147" t="s">
        <v>531</v>
      </c>
    </row>
    <row r="306" spans="2:63" s="11" customFormat="1" ht="22.9" customHeight="1">
      <c r="B306" s="123"/>
      <c r="D306" s="124" t="s">
        <v>76</v>
      </c>
      <c r="E306" s="133" t="s">
        <v>532</v>
      </c>
      <c r="F306" s="133" t="s">
        <v>533</v>
      </c>
      <c r="I306" s="126"/>
      <c r="J306" s="134">
        <f>BK306</f>
        <v>0</v>
      </c>
      <c r="L306" s="123"/>
      <c r="M306" s="128"/>
      <c r="P306" s="129">
        <f>SUM(P307:P361)</f>
        <v>0</v>
      </c>
      <c r="R306" s="129">
        <f>SUM(R307:R361)</f>
        <v>0.1227035</v>
      </c>
      <c r="T306" s="130">
        <f>SUM(T307:T361)</f>
        <v>0</v>
      </c>
      <c r="AR306" s="124" t="s">
        <v>85</v>
      </c>
      <c r="AT306" s="131" t="s">
        <v>76</v>
      </c>
      <c r="AU306" s="131" t="s">
        <v>81</v>
      </c>
      <c r="AY306" s="124" t="s">
        <v>161</v>
      </c>
      <c r="BK306" s="132">
        <f>SUM(BK307:BK361)</f>
        <v>0</v>
      </c>
    </row>
    <row r="307" spans="2:65" s="1" customFormat="1" ht="24.2" customHeight="1">
      <c r="B307" s="135"/>
      <c r="C307" s="136" t="s">
        <v>534</v>
      </c>
      <c r="D307" s="136" t="s">
        <v>164</v>
      </c>
      <c r="E307" s="137" t="s">
        <v>535</v>
      </c>
      <c r="F307" s="138" t="s">
        <v>536</v>
      </c>
      <c r="G307" s="139" t="s">
        <v>316</v>
      </c>
      <c r="H307" s="140">
        <v>55</v>
      </c>
      <c r="I307" s="141"/>
      <c r="J307" s="142">
        <f>ROUND(I307*H307,2)</f>
        <v>0</v>
      </c>
      <c r="K307" s="138" t="s">
        <v>168</v>
      </c>
      <c r="L307" s="31"/>
      <c r="M307" s="143" t="s">
        <v>1</v>
      </c>
      <c r="N307" s="144" t="s">
        <v>42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238</v>
      </c>
      <c r="AT307" s="147" t="s">
        <v>164</v>
      </c>
      <c r="AU307" s="147" t="s">
        <v>85</v>
      </c>
      <c r="AY307" s="16" t="s">
        <v>161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6" t="s">
        <v>81</v>
      </c>
      <c r="BK307" s="148">
        <f>ROUND(I307*H307,2)</f>
        <v>0</v>
      </c>
      <c r="BL307" s="16" t="s">
        <v>238</v>
      </c>
      <c r="BM307" s="147" t="s">
        <v>537</v>
      </c>
    </row>
    <row r="308" spans="2:65" s="1" customFormat="1" ht="24.2" customHeight="1">
      <c r="B308" s="135"/>
      <c r="C308" s="164" t="s">
        <v>538</v>
      </c>
      <c r="D308" s="164" t="s">
        <v>175</v>
      </c>
      <c r="E308" s="165" t="s">
        <v>539</v>
      </c>
      <c r="F308" s="166" t="s">
        <v>540</v>
      </c>
      <c r="G308" s="167" t="s">
        <v>316</v>
      </c>
      <c r="H308" s="168">
        <v>57.75</v>
      </c>
      <c r="I308" s="169"/>
      <c r="J308" s="170">
        <f>ROUND(I308*H308,2)</f>
        <v>0</v>
      </c>
      <c r="K308" s="166" t="s">
        <v>168</v>
      </c>
      <c r="L308" s="171"/>
      <c r="M308" s="172" t="s">
        <v>1</v>
      </c>
      <c r="N308" s="173" t="s">
        <v>42</v>
      </c>
      <c r="P308" s="145">
        <f>O308*H308</f>
        <v>0</v>
      </c>
      <c r="Q308" s="145">
        <v>0.00021</v>
      </c>
      <c r="R308" s="145">
        <f>Q308*H308</f>
        <v>0.012127500000000001</v>
      </c>
      <c r="S308" s="145">
        <v>0</v>
      </c>
      <c r="T308" s="146">
        <f>S308*H308</f>
        <v>0</v>
      </c>
      <c r="AR308" s="147" t="s">
        <v>327</v>
      </c>
      <c r="AT308" s="147" t="s">
        <v>175</v>
      </c>
      <c r="AU308" s="147" t="s">
        <v>85</v>
      </c>
      <c r="AY308" s="16" t="s">
        <v>161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6" t="s">
        <v>81</v>
      </c>
      <c r="BK308" s="148">
        <f>ROUND(I308*H308,2)</f>
        <v>0</v>
      </c>
      <c r="BL308" s="16" t="s">
        <v>238</v>
      </c>
      <c r="BM308" s="147" t="s">
        <v>541</v>
      </c>
    </row>
    <row r="309" spans="2:51" s="12" customFormat="1" ht="12">
      <c r="B309" s="149"/>
      <c r="D309" s="150" t="s">
        <v>171</v>
      </c>
      <c r="F309" s="152" t="s">
        <v>542</v>
      </c>
      <c r="H309" s="153">
        <v>57.75</v>
      </c>
      <c r="I309" s="154"/>
      <c r="L309" s="149"/>
      <c r="M309" s="155"/>
      <c r="T309" s="156"/>
      <c r="AT309" s="151" t="s">
        <v>171</v>
      </c>
      <c r="AU309" s="151" t="s">
        <v>85</v>
      </c>
      <c r="AV309" s="12" t="s">
        <v>85</v>
      </c>
      <c r="AW309" s="12" t="s">
        <v>3</v>
      </c>
      <c r="AX309" s="12" t="s">
        <v>81</v>
      </c>
      <c r="AY309" s="151" t="s">
        <v>161</v>
      </c>
    </row>
    <row r="310" spans="2:65" s="1" customFormat="1" ht="16.5" customHeight="1">
      <c r="B310" s="135"/>
      <c r="C310" s="136" t="s">
        <v>543</v>
      </c>
      <c r="D310" s="136" t="s">
        <v>164</v>
      </c>
      <c r="E310" s="137" t="s">
        <v>544</v>
      </c>
      <c r="F310" s="138" t="s">
        <v>545</v>
      </c>
      <c r="G310" s="139" t="s">
        <v>378</v>
      </c>
      <c r="H310" s="140">
        <v>16</v>
      </c>
      <c r="I310" s="141"/>
      <c r="J310" s="142">
        <f>ROUND(I310*H310,2)</f>
        <v>0</v>
      </c>
      <c r="K310" s="138" t="s">
        <v>168</v>
      </c>
      <c r="L310" s="31"/>
      <c r="M310" s="143" t="s">
        <v>1</v>
      </c>
      <c r="N310" s="144" t="s">
        <v>42</v>
      </c>
      <c r="P310" s="145">
        <f>O310*H310</f>
        <v>0</v>
      </c>
      <c r="Q310" s="145">
        <v>0</v>
      </c>
      <c r="R310" s="145">
        <f>Q310*H310</f>
        <v>0</v>
      </c>
      <c r="S310" s="145">
        <v>0</v>
      </c>
      <c r="T310" s="146">
        <f>S310*H310</f>
        <v>0</v>
      </c>
      <c r="AR310" s="147" t="s">
        <v>238</v>
      </c>
      <c r="AT310" s="147" t="s">
        <v>164</v>
      </c>
      <c r="AU310" s="147" t="s">
        <v>85</v>
      </c>
      <c r="AY310" s="16" t="s">
        <v>161</v>
      </c>
      <c r="BE310" s="148">
        <f>IF(N310="základní",J310,0)</f>
        <v>0</v>
      </c>
      <c r="BF310" s="148">
        <f>IF(N310="snížená",J310,0)</f>
        <v>0</v>
      </c>
      <c r="BG310" s="148">
        <f>IF(N310="zákl. přenesená",J310,0)</f>
        <v>0</v>
      </c>
      <c r="BH310" s="148">
        <f>IF(N310="sníž. přenesená",J310,0)</f>
        <v>0</v>
      </c>
      <c r="BI310" s="148">
        <f>IF(N310="nulová",J310,0)</f>
        <v>0</v>
      </c>
      <c r="BJ310" s="16" t="s">
        <v>81</v>
      </c>
      <c r="BK310" s="148">
        <f>ROUND(I310*H310,2)</f>
        <v>0</v>
      </c>
      <c r="BL310" s="16" t="s">
        <v>238</v>
      </c>
      <c r="BM310" s="147" t="s">
        <v>546</v>
      </c>
    </row>
    <row r="311" spans="2:65" s="1" customFormat="1" ht="24.2" customHeight="1">
      <c r="B311" s="135"/>
      <c r="C311" s="164" t="s">
        <v>547</v>
      </c>
      <c r="D311" s="164" t="s">
        <v>175</v>
      </c>
      <c r="E311" s="165" t="s">
        <v>548</v>
      </c>
      <c r="F311" s="166" t="s">
        <v>549</v>
      </c>
      <c r="G311" s="167" t="s">
        <v>378</v>
      </c>
      <c r="H311" s="168">
        <v>5</v>
      </c>
      <c r="I311" s="169"/>
      <c r="J311" s="170">
        <f>ROUND(I311*H311,2)</f>
        <v>0</v>
      </c>
      <c r="K311" s="166" t="s">
        <v>168</v>
      </c>
      <c r="L311" s="171"/>
      <c r="M311" s="172" t="s">
        <v>1</v>
      </c>
      <c r="N311" s="173" t="s">
        <v>42</v>
      </c>
      <c r="P311" s="145">
        <f>O311*H311</f>
        <v>0</v>
      </c>
      <c r="Q311" s="145">
        <v>4E-05</v>
      </c>
      <c r="R311" s="145">
        <f>Q311*H311</f>
        <v>0.0002</v>
      </c>
      <c r="S311" s="145">
        <v>0</v>
      </c>
      <c r="T311" s="146">
        <f>S311*H311</f>
        <v>0</v>
      </c>
      <c r="AR311" s="147" t="s">
        <v>327</v>
      </c>
      <c r="AT311" s="147" t="s">
        <v>175</v>
      </c>
      <c r="AU311" s="147" t="s">
        <v>85</v>
      </c>
      <c r="AY311" s="16" t="s">
        <v>161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6" t="s">
        <v>81</v>
      </c>
      <c r="BK311" s="148">
        <f>ROUND(I311*H311,2)</f>
        <v>0</v>
      </c>
      <c r="BL311" s="16" t="s">
        <v>238</v>
      </c>
      <c r="BM311" s="147" t="s">
        <v>550</v>
      </c>
    </row>
    <row r="312" spans="2:65" s="1" customFormat="1" ht="24.2" customHeight="1">
      <c r="B312" s="135"/>
      <c r="C312" s="164" t="s">
        <v>551</v>
      </c>
      <c r="D312" s="164" t="s">
        <v>175</v>
      </c>
      <c r="E312" s="165" t="s">
        <v>552</v>
      </c>
      <c r="F312" s="166" t="s">
        <v>553</v>
      </c>
      <c r="G312" s="167" t="s">
        <v>378</v>
      </c>
      <c r="H312" s="168">
        <v>10</v>
      </c>
      <c r="I312" s="169"/>
      <c r="J312" s="170">
        <f>ROUND(I312*H312,2)</f>
        <v>0</v>
      </c>
      <c r="K312" s="166" t="s">
        <v>168</v>
      </c>
      <c r="L312" s="171"/>
      <c r="M312" s="172" t="s">
        <v>1</v>
      </c>
      <c r="N312" s="173" t="s">
        <v>42</v>
      </c>
      <c r="P312" s="145">
        <f>O312*H312</f>
        <v>0</v>
      </c>
      <c r="Q312" s="145">
        <v>9E-05</v>
      </c>
      <c r="R312" s="145">
        <f>Q312*H312</f>
        <v>0.0009000000000000001</v>
      </c>
      <c r="S312" s="145">
        <v>0</v>
      </c>
      <c r="T312" s="146">
        <f>S312*H312</f>
        <v>0</v>
      </c>
      <c r="AR312" s="147" t="s">
        <v>327</v>
      </c>
      <c r="AT312" s="147" t="s">
        <v>175</v>
      </c>
      <c r="AU312" s="147" t="s">
        <v>85</v>
      </c>
      <c r="AY312" s="16" t="s">
        <v>161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6" t="s">
        <v>81</v>
      </c>
      <c r="BK312" s="148">
        <f>ROUND(I312*H312,2)</f>
        <v>0</v>
      </c>
      <c r="BL312" s="16" t="s">
        <v>238</v>
      </c>
      <c r="BM312" s="147" t="s">
        <v>554</v>
      </c>
    </row>
    <row r="313" spans="2:65" s="1" customFormat="1" ht="24.2" customHeight="1">
      <c r="B313" s="135"/>
      <c r="C313" s="164" t="s">
        <v>555</v>
      </c>
      <c r="D313" s="164" t="s">
        <v>175</v>
      </c>
      <c r="E313" s="165" t="s">
        <v>556</v>
      </c>
      <c r="F313" s="166" t="s">
        <v>557</v>
      </c>
      <c r="G313" s="167" t="s">
        <v>378</v>
      </c>
      <c r="H313" s="168">
        <v>1</v>
      </c>
      <c r="I313" s="169"/>
      <c r="J313" s="170">
        <f>ROUND(I313*H313,2)</f>
        <v>0</v>
      </c>
      <c r="K313" s="166" t="s">
        <v>168</v>
      </c>
      <c r="L313" s="171"/>
      <c r="M313" s="172" t="s">
        <v>1</v>
      </c>
      <c r="N313" s="173" t="s">
        <v>42</v>
      </c>
      <c r="P313" s="145">
        <f>O313*H313</f>
        <v>0</v>
      </c>
      <c r="Q313" s="145">
        <v>9E-05</v>
      </c>
      <c r="R313" s="145">
        <f>Q313*H313</f>
        <v>9E-05</v>
      </c>
      <c r="S313" s="145">
        <v>0</v>
      </c>
      <c r="T313" s="146">
        <f>S313*H313</f>
        <v>0</v>
      </c>
      <c r="AR313" s="147" t="s">
        <v>327</v>
      </c>
      <c r="AT313" s="147" t="s">
        <v>175</v>
      </c>
      <c r="AU313" s="147" t="s">
        <v>85</v>
      </c>
      <c r="AY313" s="16" t="s">
        <v>161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6" t="s">
        <v>81</v>
      </c>
      <c r="BK313" s="148">
        <f>ROUND(I313*H313,2)</f>
        <v>0</v>
      </c>
      <c r="BL313" s="16" t="s">
        <v>238</v>
      </c>
      <c r="BM313" s="147" t="s">
        <v>558</v>
      </c>
    </row>
    <row r="314" spans="2:65" s="1" customFormat="1" ht="24.2" customHeight="1">
      <c r="B314" s="135"/>
      <c r="C314" s="136" t="s">
        <v>559</v>
      </c>
      <c r="D314" s="136" t="s">
        <v>164</v>
      </c>
      <c r="E314" s="137" t="s">
        <v>560</v>
      </c>
      <c r="F314" s="138" t="s">
        <v>561</v>
      </c>
      <c r="G314" s="139" t="s">
        <v>316</v>
      </c>
      <c r="H314" s="140">
        <v>111</v>
      </c>
      <c r="I314" s="141"/>
      <c r="J314" s="142">
        <f>ROUND(I314*H314,2)</f>
        <v>0</v>
      </c>
      <c r="K314" s="138" t="s">
        <v>168</v>
      </c>
      <c r="L314" s="31"/>
      <c r="M314" s="143" t="s">
        <v>1</v>
      </c>
      <c r="N314" s="144" t="s">
        <v>42</v>
      </c>
      <c r="P314" s="145">
        <f>O314*H314</f>
        <v>0</v>
      </c>
      <c r="Q314" s="145">
        <v>0</v>
      </c>
      <c r="R314" s="145">
        <f>Q314*H314</f>
        <v>0</v>
      </c>
      <c r="S314" s="145">
        <v>0</v>
      </c>
      <c r="T314" s="146">
        <f>S314*H314</f>
        <v>0</v>
      </c>
      <c r="AR314" s="147" t="s">
        <v>238</v>
      </c>
      <c r="AT314" s="147" t="s">
        <v>164</v>
      </c>
      <c r="AU314" s="147" t="s">
        <v>85</v>
      </c>
      <c r="AY314" s="16" t="s">
        <v>161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6" t="s">
        <v>81</v>
      </c>
      <c r="BK314" s="148">
        <f>ROUND(I314*H314,2)</f>
        <v>0</v>
      </c>
      <c r="BL314" s="16" t="s">
        <v>238</v>
      </c>
      <c r="BM314" s="147" t="s">
        <v>562</v>
      </c>
    </row>
    <row r="315" spans="2:65" s="1" customFormat="1" ht="24.2" customHeight="1">
      <c r="B315" s="135"/>
      <c r="C315" s="164" t="s">
        <v>563</v>
      </c>
      <c r="D315" s="164" t="s">
        <v>175</v>
      </c>
      <c r="E315" s="165" t="s">
        <v>564</v>
      </c>
      <c r="F315" s="166" t="s">
        <v>565</v>
      </c>
      <c r="G315" s="167" t="s">
        <v>316</v>
      </c>
      <c r="H315" s="168">
        <v>127.65</v>
      </c>
      <c r="I315" s="169"/>
      <c r="J315" s="170">
        <f>ROUND(I315*H315,2)</f>
        <v>0</v>
      </c>
      <c r="K315" s="166" t="s">
        <v>168</v>
      </c>
      <c r="L315" s="171"/>
      <c r="M315" s="172" t="s">
        <v>1</v>
      </c>
      <c r="N315" s="173" t="s">
        <v>42</v>
      </c>
      <c r="P315" s="145">
        <f>O315*H315</f>
        <v>0</v>
      </c>
      <c r="Q315" s="145">
        <v>7E-05</v>
      </c>
      <c r="R315" s="145">
        <f>Q315*H315</f>
        <v>0.008935499999999999</v>
      </c>
      <c r="S315" s="145">
        <v>0</v>
      </c>
      <c r="T315" s="146">
        <f>S315*H315</f>
        <v>0</v>
      </c>
      <c r="AR315" s="147" t="s">
        <v>327</v>
      </c>
      <c r="AT315" s="147" t="s">
        <v>175</v>
      </c>
      <c r="AU315" s="147" t="s">
        <v>85</v>
      </c>
      <c r="AY315" s="16" t="s">
        <v>161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6" t="s">
        <v>81</v>
      </c>
      <c r="BK315" s="148">
        <f>ROUND(I315*H315,2)</f>
        <v>0</v>
      </c>
      <c r="BL315" s="16" t="s">
        <v>238</v>
      </c>
      <c r="BM315" s="147" t="s">
        <v>566</v>
      </c>
    </row>
    <row r="316" spans="2:47" s="1" customFormat="1" ht="12">
      <c r="B316" s="31"/>
      <c r="D316" s="150" t="s">
        <v>180</v>
      </c>
      <c r="F316" s="174" t="s">
        <v>567</v>
      </c>
      <c r="I316" s="175"/>
      <c r="L316" s="31"/>
      <c r="M316" s="176"/>
      <c r="T316" s="55"/>
      <c r="AT316" s="16" t="s">
        <v>180</v>
      </c>
      <c r="AU316" s="16" t="s">
        <v>85</v>
      </c>
    </row>
    <row r="317" spans="2:51" s="12" customFormat="1" ht="12">
      <c r="B317" s="149"/>
      <c r="D317" s="150" t="s">
        <v>171</v>
      </c>
      <c r="F317" s="152" t="s">
        <v>568</v>
      </c>
      <c r="H317" s="153">
        <v>127.65</v>
      </c>
      <c r="I317" s="154"/>
      <c r="L317" s="149"/>
      <c r="M317" s="155"/>
      <c r="T317" s="156"/>
      <c r="AT317" s="151" t="s">
        <v>171</v>
      </c>
      <c r="AU317" s="151" t="s">
        <v>85</v>
      </c>
      <c r="AV317" s="12" t="s">
        <v>85</v>
      </c>
      <c r="AW317" s="12" t="s">
        <v>3</v>
      </c>
      <c r="AX317" s="12" t="s">
        <v>81</v>
      </c>
      <c r="AY317" s="151" t="s">
        <v>161</v>
      </c>
    </row>
    <row r="318" spans="2:65" s="1" customFormat="1" ht="33" customHeight="1">
      <c r="B318" s="135"/>
      <c r="C318" s="136" t="s">
        <v>569</v>
      </c>
      <c r="D318" s="136" t="s">
        <v>164</v>
      </c>
      <c r="E318" s="137" t="s">
        <v>570</v>
      </c>
      <c r="F318" s="138" t="s">
        <v>571</v>
      </c>
      <c r="G318" s="139" t="s">
        <v>316</v>
      </c>
      <c r="H318" s="140">
        <v>55</v>
      </c>
      <c r="I318" s="141"/>
      <c r="J318" s="142">
        <f>ROUND(I318*H318,2)</f>
        <v>0</v>
      </c>
      <c r="K318" s="138" t="s">
        <v>168</v>
      </c>
      <c r="L318" s="31"/>
      <c r="M318" s="143" t="s">
        <v>1</v>
      </c>
      <c r="N318" s="144" t="s">
        <v>42</v>
      </c>
      <c r="P318" s="145">
        <f>O318*H318</f>
        <v>0</v>
      </c>
      <c r="Q318" s="145">
        <v>0</v>
      </c>
      <c r="R318" s="145">
        <f>Q318*H318</f>
        <v>0</v>
      </c>
      <c r="S318" s="145">
        <v>0</v>
      </c>
      <c r="T318" s="146">
        <f>S318*H318</f>
        <v>0</v>
      </c>
      <c r="AR318" s="147" t="s">
        <v>238</v>
      </c>
      <c r="AT318" s="147" t="s">
        <v>164</v>
      </c>
      <c r="AU318" s="147" t="s">
        <v>85</v>
      </c>
      <c r="AY318" s="16" t="s">
        <v>161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6" t="s">
        <v>81</v>
      </c>
      <c r="BK318" s="148">
        <f>ROUND(I318*H318,2)</f>
        <v>0</v>
      </c>
      <c r="BL318" s="16" t="s">
        <v>238</v>
      </c>
      <c r="BM318" s="147" t="s">
        <v>572</v>
      </c>
    </row>
    <row r="319" spans="2:65" s="1" customFormat="1" ht="16.5" customHeight="1">
      <c r="B319" s="135"/>
      <c r="C319" s="164" t="s">
        <v>573</v>
      </c>
      <c r="D319" s="164" t="s">
        <v>175</v>
      </c>
      <c r="E319" s="165" t="s">
        <v>574</v>
      </c>
      <c r="F319" s="166" t="s">
        <v>575</v>
      </c>
      <c r="G319" s="167" t="s">
        <v>316</v>
      </c>
      <c r="H319" s="168">
        <v>63.25</v>
      </c>
      <c r="I319" s="169"/>
      <c r="J319" s="170">
        <f>ROUND(I319*H319,2)</f>
        <v>0</v>
      </c>
      <c r="K319" s="166" t="s">
        <v>1</v>
      </c>
      <c r="L319" s="171"/>
      <c r="M319" s="172" t="s">
        <v>1</v>
      </c>
      <c r="N319" s="173" t="s">
        <v>42</v>
      </c>
      <c r="P319" s="145">
        <f>O319*H319</f>
        <v>0</v>
      </c>
      <c r="Q319" s="145">
        <v>0.00011</v>
      </c>
      <c r="R319" s="145">
        <f>Q319*H319</f>
        <v>0.0069575</v>
      </c>
      <c r="S319" s="145">
        <v>0</v>
      </c>
      <c r="T319" s="146">
        <f>S319*H319</f>
        <v>0</v>
      </c>
      <c r="AR319" s="147" t="s">
        <v>327</v>
      </c>
      <c r="AT319" s="147" t="s">
        <v>175</v>
      </c>
      <c r="AU319" s="147" t="s">
        <v>85</v>
      </c>
      <c r="AY319" s="16" t="s">
        <v>161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6" t="s">
        <v>81</v>
      </c>
      <c r="BK319" s="148">
        <f>ROUND(I319*H319,2)</f>
        <v>0</v>
      </c>
      <c r="BL319" s="16" t="s">
        <v>238</v>
      </c>
      <c r="BM319" s="147" t="s">
        <v>576</v>
      </c>
    </row>
    <row r="320" spans="2:51" s="12" customFormat="1" ht="12">
      <c r="B320" s="149"/>
      <c r="D320" s="150" t="s">
        <v>171</v>
      </c>
      <c r="F320" s="152" t="s">
        <v>577</v>
      </c>
      <c r="H320" s="153">
        <v>63.25</v>
      </c>
      <c r="I320" s="154"/>
      <c r="L320" s="149"/>
      <c r="M320" s="155"/>
      <c r="T320" s="156"/>
      <c r="AT320" s="151" t="s">
        <v>171</v>
      </c>
      <c r="AU320" s="151" t="s">
        <v>85</v>
      </c>
      <c r="AV320" s="12" t="s">
        <v>85</v>
      </c>
      <c r="AW320" s="12" t="s">
        <v>3</v>
      </c>
      <c r="AX320" s="12" t="s">
        <v>81</v>
      </c>
      <c r="AY320" s="151" t="s">
        <v>161</v>
      </c>
    </row>
    <row r="321" spans="2:65" s="1" customFormat="1" ht="24.2" customHeight="1">
      <c r="B321" s="135"/>
      <c r="C321" s="136" t="s">
        <v>578</v>
      </c>
      <c r="D321" s="136" t="s">
        <v>164</v>
      </c>
      <c r="E321" s="137" t="s">
        <v>579</v>
      </c>
      <c r="F321" s="138" t="s">
        <v>580</v>
      </c>
      <c r="G321" s="139" t="s">
        <v>316</v>
      </c>
      <c r="H321" s="140">
        <v>355</v>
      </c>
      <c r="I321" s="141"/>
      <c r="J321" s="142">
        <f>ROUND(I321*H321,2)</f>
        <v>0</v>
      </c>
      <c r="K321" s="138" t="s">
        <v>168</v>
      </c>
      <c r="L321" s="31"/>
      <c r="M321" s="143" t="s">
        <v>1</v>
      </c>
      <c r="N321" s="144" t="s">
        <v>42</v>
      </c>
      <c r="P321" s="145">
        <f>O321*H321</f>
        <v>0</v>
      </c>
      <c r="Q321" s="145">
        <v>0</v>
      </c>
      <c r="R321" s="145">
        <f>Q321*H321</f>
        <v>0</v>
      </c>
      <c r="S321" s="145">
        <v>0</v>
      </c>
      <c r="T321" s="146">
        <f>S321*H321</f>
        <v>0</v>
      </c>
      <c r="AR321" s="147" t="s">
        <v>238</v>
      </c>
      <c r="AT321" s="147" t="s">
        <v>164</v>
      </c>
      <c r="AU321" s="147" t="s">
        <v>85</v>
      </c>
      <c r="AY321" s="16" t="s">
        <v>161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6" t="s">
        <v>81</v>
      </c>
      <c r="BK321" s="148">
        <f>ROUND(I321*H321,2)</f>
        <v>0</v>
      </c>
      <c r="BL321" s="16" t="s">
        <v>238</v>
      </c>
      <c r="BM321" s="147" t="s">
        <v>581</v>
      </c>
    </row>
    <row r="322" spans="2:65" s="1" customFormat="1" ht="24.2" customHeight="1">
      <c r="B322" s="135"/>
      <c r="C322" s="164" t="s">
        <v>582</v>
      </c>
      <c r="D322" s="164" t="s">
        <v>175</v>
      </c>
      <c r="E322" s="165" t="s">
        <v>583</v>
      </c>
      <c r="F322" s="166" t="s">
        <v>584</v>
      </c>
      <c r="G322" s="167" t="s">
        <v>316</v>
      </c>
      <c r="H322" s="168">
        <v>408.25</v>
      </c>
      <c r="I322" s="169"/>
      <c r="J322" s="170">
        <f>ROUND(I322*H322,2)</f>
        <v>0</v>
      </c>
      <c r="K322" s="166" t="s">
        <v>168</v>
      </c>
      <c r="L322" s="171"/>
      <c r="M322" s="172" t="s">
        <v>1</v>
      </c>
      <c r="N322" s="173" t="s">
        <v>42</v>
      </c>
      <c r="P322" s="145">
        <f>O322*H322</f>
        <v>0</v>
      </c>
      <c r="Q322" s="145">
        <v>0.00012</v>
      </c>
      <c r="R322" s="145">
        <f>Q322*H322</f>
        <v>0.04899</v>
      </c>
      <c r="S322" s="145">
        <v>0</v>
      </c>
      <c r="T322" s="146">
        <f>S322*H322</f>
        <v>0</v>
      </c>
      <c r="AR322" s="147" t="s">
        <v>327</v>
      </c>
      <c r="AT322" s="147" t="s">
        <v>175</v>
      </c>
      <c r="AU322" s="147" t="s">
        <v>85</v>
      </c>
      <c r="AY322" s="16" t="s">
        <v>161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6" t="s">
        <v>81</v>
      </c>
      <c r="BK322" s="148">
        <f>ROUND(I322*H322,2)</f>
        <v>0</v>
      </c>
      <c r="BL322" s="16" t="s">
        <v>238</v>
      </c>
      <c r="BM322" s="147" t="s">
        <v>585</v>
      </c>
    </row>
    <row r="323" spans="2:47" s="1" customFormat="1" ht="12">
      <c r="B323" s="31"/>
      <c r="D323" s="150" t="s">
        <v>180</v>
      </c>
      <c r="F323" s="174" t="s">
        <v>586</v>
      </c>
      <c r="I323" s="175"/>
      <c r="L323" s="31"/>
      <c r="M323" s="176"/>
      <c r="T323" s="55"/>
      <c r="AT323" s="16" t="s">
        <v>180</v>
      </c>
      <c r="AU323" s="16" t="s">
        <v>85</v>
      </c>
    </row>
    <row r="324" spans="2:51" s="12" customFormat="1" ht="12">
      <c r="B324" s="149"/>
      <c r="D324" s="150" t="s">
        <v>171</v>
      </c>
      <c r="F324" s="152" t="s">
        <v>587</v>
      </c>
      <c r="H324" s="153">
        <v>408.25</v>
      </c>
      <c r="I324" s="154"/>
      <c r="L324" s="149"/>
      <c r="M324" s="155"/>
      <c r="T324" s="156"/>
      <c r="AT324" s="151" t="s">
        <v>171</v>
      </c>
      <c r="AU324" s="151" t="s">
        <v>85</v>
      </c>
      <c r="AV324" s="12" t="s">
        <v>85</v>
      </c>
      <c r="AW324" s="12" t="s">
        <v>3</v>
      </c>
      <c r="AX324" s="12" t="s">
        <v>81</v>
      </c>
      <c r="AY324" s="151" t="s">
        <v>161</v>
      </c>
    </row>
    <row r="325" spans="2:65" s="1" customFormat="1" ht="24.2" customHeight="1">
      <c r="B325" s="135"/>
      <c r="C325" s="136" t="s">
        <v>588</v>
      </c>
      <c r="D325" s="136" t="s">
        <v>164</v>
      </c>
      <c r="E325" s="137" t="s">
        <v>579</v>
      </c>
      <c r="F325" s="138" t="s">
        <v>580</v>
      </c>
      <c r="G325" s="139" t="s">
        <v>316</v>
      </c>
      <c r="H325" s="140">
        <v>112</v>
      </c>
      <c r="I325" s="141"/>
      <c r="J325" s="142">
        <f>ROUND(I325*H325,2)</f>
        <v>0</v>
      </c>
      <c r="K325" s="138" t="s">
        <v>168</v>
      </c>
      <c r="L325" s="31"/>
      <c r="M325" s="143" t="s">
        <v>1</v>
      </c>
      <c r="N325" s="144" t="s">
        <v>42</v>
      </c>
      <c r="P325" s="145">
        <f>O325*H325</f>
        <v>0</v>
      </c>
      <c r="Q325" s="145">
        <v>0</v>
      </c>
      <c r="R325" s="145">
        <f>Q325*H325</f>
        <v>0</v>
      </c>
      <c r="S325" s="145">
        <v>0</v>
      </c>
      <c r="T325" s="146">
        <f>S325*H325</f>
        <v>0</v>
      </c>
      <c r="AR325" s="147" t="s">
        <v>238</v>
      </c>
      <c r="AT325" s="147" t="s">
        <v>164</v>
      </c>
      <c r="AU325" s="147" t="s">
        <v>85</v>
      </c>
      <c r="AY325" s="16" t="s">
        <v>161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6" t="s">
        <v>81</v>
      </c>
      <c r="BK325" s="148">
        <f>ROUND(I325*H325,2)</f>
        <v>0</v>
      </c>
      <c r="BL325" s="16" t="s">
        <v>238</v>
      </c>
      <c r="BM325" s="147" t="s">
        <v>589</v>
      </c>
    </row>
    <row r="326" spans="2:65" s="1" customFormat="1" ht="49.15" customHeight="1">
      <c r="B326" s="135"/>
      <c r="C326" s="164" t="s">
        <v>590</v>
      </c>
      <c r="D326" s="164" t="s">
        <v>175</v>
      </c>
      <c r="E326" s="165" t="s">
        <v>591</v>
      </c>
      <c r="F326" s="166" t="s">
        <v>592</v>
      </c>
      <c r="G326" s="167" t="s">
        <v>316</v>
      </c>
      <c r="H326" s="168">
        <v>128.8</v>
      </c>
      <c r="I326" s="169"/>
      <c r="J326" s="170">
        <f>ROUND(I326*H326,2)</f>
        <v>0</v>
      </c>
      <c r="K326" s="166" t="s">
        <v>168</v>
      </c>
      <c r="L326" s="171"/>
      <c r="M326" s="172" t="s">
        <v>1</v>
      </c>
      <c r="N326" s="173" t="s">
        <v>42</v>
      </c>
      <c r="P326" s="145">
        <f>O326*H326</f>
        <v>0</v>
      </c>
      <c r="Q326" s="145">
        <v>0.00013</v>
      </c>
      <c r="R326" s="145">
        <f>Q326*H326</f>
        <v>0.016744</v>
      </c>
      <c r="S326" s="145">
        <v>0</v>
      </c>
      <c r="T326" s="146">
        <f>S326*H326</f>
        <v>0</v>
      </c>
      <c r="AR326" s="147" t="s">
        <v>327</v>
      </c>
      <c r="AT326" s="147" t="s">
        <v>175</v>
      </c>
      <c r="AU326" s="147" t="s">
        <v>85</v>
      </c>
      <c r="AY326" s="16" t="s">
        <v>161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6" t="s">
        <v>81</v>
      </c>
      <c r="BK326" s="148">
        <f>ROUND(I326*H326,2)</f>
        <v>0</v>
      </c>
      <c r="BL326" s="16" t="s">
        <v>238</v>
      </c>
      <c r="BM326" s="147" t="s">
        <v>593</v>
      </c>
    </row>
    <row r="327" spans="2:47" s="1" customFormat="1" ht="12">
      <c r="B327" s="31"/>
      <c r="D327" s="150" t="s">
        <v>180</v>
      </c>
      <c r="F327" s="174" t="s">
        <v>594</v>
      </c>
      <c r="I327" s="175"/>
      <c r="L327" s="31"/>
      <c r="M327" s="176"/>
      <c r="T327" s="55"/>
      <c r="AT327" s="16" t="s">
        <v>180</v>
      </c>
      <c r="AU327" s="16" t="s">
        <v>85</v>
      </c>
    </row>
    <row r="328" spans="2:51" s="12" customFormat="1" ht="12">
      <c r="B328" s="149"/>
      <c r="D328" s="150" t="s">
        <v>171</v>
      </c>
      <c r="F328" s="152" t="s">
        <v>595</v>
      </c>
      <c r="H328" s="153">
        <v>128.8</v>
      </c>
      <c r="I328" s="154"/>
      <c r="L328" s="149"/>
      <c r="M328" s="155"/>
      <c r="T328" s="156"/>
      <c r="AT328" s="151" t="s">
        <v>171</v>
      </c>
      <c r="AU328" s="151" t="s">
        <v>85</v>
      </c>
      <c r="AV328" s="12" t="s">
        <v>85</v>
      </c>
      <c r="AW328" s="12" t="s">
        <v>3</v>
      </c>
      <c r="AX328" s="12" t="s">
        <v>81</v>
      </c>
      <c r="AY328" s="151" t="s">
        <v>161</v>
      </c>
    </row>
    <row r="329" spans="2:65" s="1" customFormat="1" ht="33" customHeight="1">
      <c r="B329" s="135"/>
      <c r="C329" s="136" t="s">
        <v>596</v>
      </c>
      <c r="D329" s="136" t="s">
        <v>164</v>
      </c>
      <c r="E329" s="137" t="s">
        <v>597</v>
      </c>
      <c r="F329" s="138" t="s">
        <v>598</v>
      </c>
      <c r="G329" s="139" t="s">
        <v>316</v>
      </c>
      <c r="H329" s="140">
        <v>66</v>
      </c>
      <c r="I329" s="141"/>
      <c r="J329" s="142">
        <f>ROUND(I329*H329,2)</f>
        <v>0</v>
      </c>
      <c r="K329" s="138" t="s">
        <v>168</v>
      </c>
      <c r="L329" s="31"/>
      <c r="M329" s="143" t="s">
        <v>1</v>
      </c>
      <c r="N329" s="144" t="s">
        <v>42</v>
      </c>
      <c r="P329" s="145">
        <f>O329*H329</f>
        <v>0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AR329" s="147" t="s">
        <v>238</v>
      </c>
      <c r="AT329" s="147" t="s">
        <v>164</v>
      </c>
      <c r="AU329" s="147" t="s">
        <v>85</v>
      </c>
      <c r="AY329" s="16" t="s">
        <v>161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6" t="s">
        <v>81</v>
      </c>
      <c r="BK329" s="148">
        <f>ROUND(I329*H329,2)</f>
        <v>0</v>
      </c>
      <c r="BL329" s="16" t="s">
        <v>238</v>
      </c>
      <c r="BM329" s="147" t="s">
        <v>599</v>
      </c>
    </row>
    <row r="330" spans="2:65" s="1" customFormat="1" ht="49.15" customHeight="1">
      <c r="B330" s="135"/>
      <c r="C330" s="164" t="s">
        <v>600</v>
      </c>
      <c r="D330" s="164" t="s">
        <v>175</v>
      </c>
      <c r="E330" s="165" t="s">
        <v>601</v>
      </c>
      <c r="F330" s="166" t="s">
        <v>602</v>
      </c>
      <c r="G330" s="167" t="s">
        <v>316</v>
      </c>
      <c r="H330" s="168">
        <v>75.9</v>
      </c>
      <c r="I330" s="169"/>
      <c r="J330" s="170">
        <f>ROUND(I330*H330,2)</f>
        <v>0</v>
      </c>
      <c r="K330" s="166" t="s">
        <v>168</v>
      </c>
      <c r="L330" s="171"/>
      <c r="M330" s="172" t="s">
        <v>1</v>
      </c>
      <c r="N330" s="173" t="s">
        <v>42</v>
      </c>
      <c r="P330" s="145">
        <f>O330*H330</f>
        <v>0</v>
      </c>
      <c r="Q330" s="145">
        <v>0.00017</v>
      </c>
      <c r="R330" s="145">
        <f>Q330*H330</f>
        <v>0.012903000000000001</v>
      </c>
      <c r="S330" s="145">
        <v>0</v>
      </c>
      <c r="T330" s="146">
        <f>S330*H330</f>
        <v>0</v>
      </c>
      <c r="AR330" s="147" t="s">
        <v>327</v>
      </c>
      <c r="AT330" s="147" t="s">
        <v>175</v>
      </c>
      <c r="AU330" s="147" t="s">
        <v>85</v>
      </c>
      <c r="AY330" s="16" t="s">
        <v>161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6" t="s">
        <v>81</v>
      </c>
      <c r="BK330" s="148">
        <f>ROUND(I330*H330,2)</f>
        <v>0</v>
      </c>
      <c r="BL330" s="16" t="s">
        <v>238</v>
      </c>
      <c r="BM330" s="147" t="s">
        <v>603</v>
      </c>
    </row>
    <row r="331" spans="2:47" s="1" customFormat="1" ht="12">
      <c r="B331" s="31"/>
      <c r="D331" s="150" t="s">
        <v>180</v>
      </c>
      <c r="F331" s="174" t="s">
        <v>604</v>
      </c>
      <c r="I331" s="175"/>
      <c r="L331" s="31"/>
      <c r="M331" s="176"/>
      <c r="T331" s="55"/>
      <c r="AT331" s="16" t="s">
        <v>180</v>
      </c>
      <c r="AU331" s="16" t="s">
        <v>85</v>
      </c>
    </row>
    <row r="332" spans="2:51" s="12" customFormat="1" ht="12">
      <c r="B332" s="149"/>
      <c r="D332" s="150" t="s">
        <v>171</v>
      </c>
      <c r="F332" s="152" t="s">
        <v>605</v>
      </c>
      <c r="H332" s="153">
        <v>75.9</v>
      </c>
      <c r="I332" s="154"/>
      <c r="L332" s="149"/>
      <c r="M332" s="155"/>
      <c r="T332" s="156"/>
      <c r="AT332" s="151" t="s">
        <v>171</v>
      </c>
      <c r="AU332" s="151" t="s">
        <v>85</v>
      </c>
      <c r="AV332" s="12" t="s">
        <v>85</v>
      </c>
      <c r="AW332" s="12" t="s">
        <v>3</v>
      </c>
      <c r="AX332" s="12" t="s">
        <v>81</v>
      </c>
      <c r="AY332" s="151" t="s">
        <v>161</v>
      </c>
    </row>
    <row r="333" spans="2:65" s="1" customFormat="1" ht="33" customHeight="1">
      <c r="B333" s="135"/>
      <c r="C333" s="136" t="s">
        <v>606</v>
      </c>
      <c r="D333" s="136" t="s">
        <v>164</v>
      </c>
      <c r="E333" s="137" t="s">
        <v>607</v>
      </c>
      <c r="F333" s="138" t="s">
        <v>608</v>
      </c>
      <c r="G333" s="139" t="s">
        <v>316</v>
      </c>
      <c r="H333" s="140">
        <v>14</v>
      </c>
      <c r="I333" s="141"/>
      <c r="J333" s="142">
        <f>ROUND(I333*H333,2)</f>
        <v>0</v>
      </c>
      <c r="K333" s="138" t="s">
        <v>168</v>
      </c>
      <c r="L333" s="31"/>
      <c r="M333" s="143" t="s">
        <v>1</v>
      </c>
      <c r="N333" s="144" t="s">
        <v>42</v>
      </c>
      <c r="P333" s="145">
        <f>O333*H333</f>
        <v>0</v>
      </c>
      <c r="Q333" s="145">
        <v>0</v>
      </c>
      <c r="R333" s="145">
        <f>Q333*H333</f>
        <v>0</v>
      </c>
      <c r="S333" s="145">
        <v>0</v>
      </c>
      <c r="T333" s="146">
        <f>S333*H333</f>
        <v>0</v>
      </c>
      <c r="AR333" s="147" t="s">
        <v>238</v>
      </c>
      <c r="AT333" s="147" t="s">
        <v>164</v>
      </c>
      <c r="AU333" s="147" t="s">
        <v>85</v>
      </c>
      <c r="AY333" s="16" t="s">
        <v>161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6" t="s">
        <v>81</v>
      </c>
      <c r="BK333" s="148">
        <f>ROUND(I333*H333,2)</f>
        <v>0</v>
      </c>
      <c r="BL333" s="16" t="s">
        <v>238</v>
      </c>
      <c r="BM333" s="147" t="s">
        <v>609</v>
      </c>
    </row>
    <row r="334" spans="2:65" s="1" customFormat="1" ht="24.2" customHeight="1">
      <c r="B334" s="135"/>
      <c r="C334" s="164" t="s">
        <v>610</v>
      </c>
      <c r="D334" s="164" t="s">
        <v>175</v>
      </c>
      <c r="E334" s="165" t="s">
        <v>611</v>
      </c>
      <c r="F334" s="166" t="s">
        <v>612</v>
      </c>
      <c r="G334" s="167" t="s">
        <v>316</v>
      </c>
      <c r="H334" s="168">
        <v>16.1</v>
      </c>
      <c r="I334" s="169"/>
      <c r="J334" s="170">
        <f>ROUND(I334*H334,2)</f>
        <v>0</v>
      </c>
      <c r="K334" s="166" t="s">
        <v>168</v>
      </c>
      <c r="L334" s="171"/>
      <c r="M334" s="172" t="s">
        <v>1</v>
      </c>
      <c r="N334" s="173" t="s">
        <v>42</v>
      </c>
      <c r="P334" s="145">
        <f>O334*H334</f>
        <v>0</v>
      </c>
      <c r="Q334" s="145">
        <v>0.00016</v>
      </c>
      <c r="R334" s="145">
        <f>Q334*H334</f>
        <v>0.0025760000000000006</v>
      </c>
      <c r="S334" s="145">
        <v>0</v>
      </c>
      <c r="T334" s="146">
        <f>S334*H334</f>
        <v>0</v>
      </c>
      <c r="AR334" s="147" t="s">
        <v>327</v>
      </c>
      <c r="AT334" s="147" t="s">
        <v>175</v>
      </c>
      <c r="AU334" s="147" t="s">
        <v>85</v>
      </c>
      <c r="AY334" s="16" t="s">
        <v>161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6" t="s">
        <v>81</v>
      </c>
      <c r="BK334" s="148">
        <f>ROUND(I334*H334,2)</f>
        <v>0</v>
      </c>
      <c r="BL334" s="16" t="s">
        <v>238</v>
      </c>
      <c r="BM334" s="147" t="s">
        <v>613</v>
      </c>
    </row>
    <row r="335" spans="2:47" s="1" customFormat="1" ht="12">
      <c r="B335" s="31"/>
      <c r="D335" s="150" t="s">
        <v>180</v>
      </c>
      <c r="F335" s="174" t="s">
        <v>614</v>
      </c>
      <c r="I335" s="175"/>
      <c r="L335" s="31"/>
      <c r="M335" s="176"/>
      <c r="T335" s="55"/>
      <c r="AT335" s="16" t="s">
        <v>180</v>
      </c>
      <c r="AU335" s="16" t="s">
        <v>85</v>
      </c>
    </row>
    <row r="336" spans="2:51" s="12" customFormat="1" ht="12">
      <c r="B336" s="149"/>
      <c r="D336" s="150" t="s">
        <v>171</v>
      </c>
      <c r="F336" s="152" t="s">
        <v>615</v>
      </c>
      <c r="H336" s="153">
        <v>16.1</v>
      </c>
      <c r="I336" s="154"/>
      <c r="L336" s="149"/>
      <c r="M336" s="155"/>
      <c r="T336" s="156"/>
      <c r="AT336" s="151" t="s">
        <v>171</v>
      </c>
      <c r="AU336" s="151" t="s">
        <v>85</v>
      </c>
      <c r="AV336" s="12" t="s">
        <v>85</v>
      </c>
      <c r="AW336" s="12" t="s">
        <v>3</v>
      </c>
      <c r="AX336" s="12" t="s">
        <v>81</v>
      </c>
      <c r="AY336" s="151" t="s">
        <v>161</v>
      </c>
    </row>
    <row r="337" spans="2:65" s="1" customFormat="1" ht="24.2" customHeight="1">
      <c r="B337" s="135"/>
      <c r="C337" s="136" t="s">
        <v>616</v>
      </c>
      <c r="D337" s="136" t="s">
        <v>164</v>
      </c>
      <c r="E337" s="137" t="s">
        <v>617</v>
      </c>
      <c r="F337" s="138" t="s">
        <v>618</v>
      </c>
      <c r="G337" s="139" t="s">
        <v>378</v>
      </c>
      <c r="H337" s="140">
        <v>1</v>
      </c>
      <c r="I337" s="141"/>
      <c r="J337" s="142">
        <f>ROUND(I337*H337,2)</f>
        <v>0</v>
      </c>
      <c r="K337" s="138" t="s">
        <v>168</v>
      </c>
      <c r="L337" s="31"/>
      <c r="M337" s="143" t="s">
        <v>1</v>
      </c>
      <c r="N337" s="144" t="s">
        <v>42</v>
      </c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AR337" s="147" t="s">
        <v>238</v>
      </c>
      <c r="AT337" s="147" t="s">
        <v>164</v>
      </c>
      <c r="AU337" s="147" t="s">
        <v>85</v>
      </c>
      <c r="AY337" s="16" t="s">
        <v>161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6" t="s">
        <v>81</v>
      </c>
      <c r="BK337" s="148">
        <f>ROUND(I337*H337,2)</f>
        <v>0</v>
      </c>
      <c r="BL337" s="16" t="s">
        <v>238</v>
      </c>
      <c r="BM337" s="147" t="s">
        <v>619</v>
      </c>
    </row>
    <row r="338" spans="2:65" s="1" customFormat="1" ht="24.2" customHeight="1">
      <c r="B338" s="135"/>
      <c r="C338" s="164" t="s">
        <v>620</v>
      </c>
      <c r="D338" s="164" t="s">
        <v>175</v>
      </c>
      <c r="E338" s="165" t="s">
        <v>621</v>
      </c>
      <c r="F338" s="166" t="s">
        <v>622</v>
      </c>
      <c r="G338" s="167" t="s">
        <v>378</v>
      </c>
      <c r="H338" s="168">
        <v>1</v>
      </c>
      <c r="I338" s="169"/>
      <c r="J338" s="170">
        <f>ROUND(I338*H338,2)</f>
        <v>0</v>
      </c>
      <c r="K338" s="166" t="s">
        <v>168</v>
      </c>
      <c r="L338" s="171"/>
      <c r="M338" s="172" t="s">
        <v>1</v>
      </c>
      <c r="N338" s="173" t="s">
        <v>42</v>
      </c>
      <c r="P338" s="145">
        <f>O338*H338</f>
        <v>0</v>
      </c>
      <c r="Q338" s="145">
        <v>0.0013799999999999997</v>
      </c>
      <c r="R338" s="145">
        <f>Q338*H338</f>
        <v>0.0013799999999999997</v>
      </c>
      <c r="S338" s="145">
        <v>0</v>
      </c>
      <c r="T338" s="146">
        <f>S338*H338</f>
        <v>0</v>
      </c>
      <c r="AR338" s="147" t="s">
        <v>327</v>
      </c>
      <c r="AT338" s="147" t="s">
        <v>175</v>
      </c>
      <c r="AU338" s="147" t="s">
        <v>85</v>
      </c>
      <c r="AY338" s="16" t="s">
        <v>161</v>
      </c>
      <c r="BE338" s="148">
        <f>IF(N338="základní",J338,0)</f>
        <v>0</v>
      </c>
      <c r="BF338" s="148">
        <f>IF(N338="snížená",J338,0)</f>
        <v>0</v>
      </c>
      <c r="BG338" s="148">
        <f>IF(N338="zákl. přenesená",J338,0)</f>
        <v>0</v>
      </c>
      <c r="BH338" s="148">
        <f>IF(N338="sníž. přenesená",J338,0)</f>
        <v>0</v>
      </c>
      <c r="BI338" s="148">
        <f>IF(N338="nulová",J338,0)</f>
        <v>0</v>
      </c>
      <c r="BJ338" s="16" t="s">
        <v>81</v>
      </c>
      <c r="BK338" s="148">
        <f>ROUND(I338*H338,2)</f>
        <v>0</v>
      </c>
      <c r="BL338" s="16" t="s">
        <v>238</v>
      </c>
      <c r="BM338" s="147" t="s">
        <v>623</v>
      </c>
    </row>
    <row r="339" spans="2:65" s="1" customFormat="1" ht="33" customHeight="1">
      <c r="B339" s="135"/>
      <c r="C339" s="136" t="s">
        <v>624</v>
      </c>
      <c r="D339" s="136" t="s">
        <v>164</v>
      </c>
      <c r="E339" s="137" t="s">
        <v>625</v>
      </c>
      <c r="F339" s="138" t="s">
        <v>626</v>
      </c>
      <c r="G339" s="139" t="s">
        <v>378</v>
      </c>
      <c r="H339" s="140">
        <v>9</v>
      </c>
      <c r="I339" s="141"/>
      <c r="J339" s="142">
        <f>ROUND(I339*H339,2)</f>
        <v>0</v>
      </c>
      <c r="K339" s="138" t="s">
        <v>168</v>
      </c>
      <c r="L339" s="31"/>
      <c r="M339" s="143" t="s">
        <v>1</v>
      </c>
      <c r="N339" s="144" t="s">
        <v>42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238</v>
      </c>
      <c r="AT339" s="147" t="s">
        <v>164</v>
      </c>
      <c r="AU339" s="147" t="s">
        <v>85</v>
      </c>
      <c r="AY339" s="16" t="s">
        <v>161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6" t="s">
        <v>81</v>
      </c>
      <c r="BK339" s="148">
        <f>ROUND(I339*H339,2)</f>
        <v>0</v>
      </c>
      <c r="BL339" s="16" t="s">
        <v>238</v>
      </c>
      <c r="BM339" s="147" t="s">
        <v>627</v>
      </c>
    </row>
    <row r="340" spans="2:65" s="1" customFormat="1" ht="24.2" customHeight="1">
      <c r="B340" s="135"/>
      <c r="C340" s="164" t="s">
        <v>628</v>
      </c>
      <c r="D340" s="164" t="s">
        <v>175</v>
      </c>
      <c r="E340" s="165" t="s">
        <v>629</v>
      </c>
      <c r="F340" s="166" t="s">
        <v>630</v>
      </c>
      <c r="G340" s="167" t="s">
        <v>378</v>
      </c>
      <c r="H340" s="168">
        <v>9</v>
      </c>
      <c r="I340" s="169"/>
      <c r="J340" s="170">
        <f>ROUND(I340*H340,2)</f>
        <v>0</v>
      </c>
      <c r="K340" s="166" t="s">
        <v>168</v>
      </c>
      <c r="L340" s="171"/>
      <c r="M340" s="172" t="s">
        <v>1</v>
      </c>
      <c r="N340" s="173" t="s">
        <v>42</v>
      </c>
      <c r="P340" s="145">
        <f>O340*H340</f>
        <v>0</v>
      </c>
      <c r="Q340" s="145">
        <v>4E-05</v>
      </c>
      <c r="R340" s="145">
        <f>Q340*H340</f>
        <v>0.00036</v>
      </c>
      <c r="S340" s="145">
        <v>0</v>
      </c>
      <c r="T340" s="146">
        <f>S340*H340</f>
        <v>0</v>
      </c>
      <c r="AR340" s="147" t="s">
        <v>327</v>
      </c>
      <c r="AT340" s="147" t="s">
        <v>175</v>
      </c>
      <c r="AU340" s="147" t="s">
        <v>85</v>
      </c>
      <c r="AY340" s="16" t="s">
        <v>161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6" t="s">
        <v>81</v>
      </c>
      <c r="BK340" s="148">
        <f>ROUND(I340*H340,2)</f>
        <v>0</v>
      </c>
      <c r="BL340" s="16" t="s">
        <v>238</v>
      </c>
      <c r="BM340" s="147" t="s">
        <v>631</v>
      </c>
    </row>
    <row r="341" spans="2:65" s="1" customFormat="1" ht="16.5" customHeight="1">
      <c r="B341" s="135"/>
      <c r="C341" s="164" t="s">
        <v>632</v>
      </c>
      <c r="D341" s="164" t="s">
        <v>175</v>
      </c>
      <c r="E341" s="165" t="s">
        <v>633</v>
      </c>
      <c r="F341" s="166" t="s">
        <v>634</v>
      </c>
      <c r="G341" s="167" t="s">
        <v>378</v>
      </c>
      <c r="H341" s="168">
        <v>9</v>
      </c>
      <c r="I341" s="169"/>
      <c r="J341" s="170">
        <f>ROUND(I341*H341,2)</f>
        <v>0</v>
      </c>
      <c r="K341" s="166" t="s">
        <v>168</v>
      </c>
      <c r="L341" s="171"/>
      <c r="M341" s="172" t="s">
        <v>1</v>
      </c>
      <c r="N341" s="173" t="s">
        <v>42</v>
      </c>
      <c r="P341" s="145">
        <f>O341*H341</f>
        <v>0</v>
      </c>
      <c r="Q341" s="145">
        <v>1E-05</v>
      </c>
      <c r="R341" s="145">
        <f>Q341*H341</f>
        <v>9E-05</v>
      </c>
      <c r="S341" s="145">
        <v>0</v>
      </c>
      <c r="T341" s="146">
        <f>S341*H341</f>
        <v>0</v>
      </c>
      <c r="AR341" s="147" t="s">
        <v>327</v>
      </c>
      <c r="AT341" s="147" t="s">
        <v>175</v>
      </c>
      <c r="AU341" s="147" t="s">
        <v>85</v>
      </c>
      <c r="AY341" s="16" t="s">
        <v>161</v>
      </c>
      <c r="BE341" s="148">
        <f>IF(N341="základní",J341,0)</f>
        <v>0</v>
      </c>
      <c r="BF341" s="148">
        <f>IF(N341="snížená",J341,0)</f>
        <v>0</v>
      </c>
      <c r="BG341" s="148">
        <f>IF(N341="zákl. přenesená",J341,0)</f>
        <v>0</v>
      </c>
      <c r="BH341" s="148">
        <f>IF(N341="sníž. přenesená",J341,0)</f>
        <v>0</v>
      </c>
      <c r="BI341" s="148">
        <f>IF(N341="nulová",J341,0)</f>
        <v>0</v>
      </c>
      <c r="BJ341" s="16" t="s">
        <v>81</v>
      </c>
      <c r="BK341" s="148">
        <f>ROUND(I341*H341,2)</f>
        <v>0</v>
      </c>
      <c r="BL341" s="16" t="s">
        <v>238</v>
      </c>
      <c r="BM341" s="147" t="s">
        <v>635</v>
      </c>
    </row>
    <row r="342" spans="2:65" s="1" customFormat="1" ht="33" customHeight="1">
      <c r="B342" s="135"/>
      <c r="C342" s="136" t="s">
        <v>636</v>
      </c>
      <c r="D342" s="136" t="s">
        <v>164</v>
      </c>
      <c r="E342" s="137" t="s">
        <v>637</v>
      </c>
      <c r="F342" s="138" t="s">
        <v>638</v>
      </c>
      <c r="G342" s="139" t="s">
        <v>378</v>
      </c>
      <c r="H342" s="140">
        <v>1</v>
      </c>
      <c r="I342" s="141"/>
      <c r="J342" s="142">
        <f>ROUND(I342*H342,2)</f>
        <v>0</v>
      </c>
      <c r="K342" s="138" t="s">
        <v>168</v>
      </c>
      <c r="L342" s="31"/>
      <c r="M342" s="143" t="s">
        <v>1</v>
      </c>
      <c r="N342" s="144" t="s">
        <v>42</v>
      </c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47" t="s">
        <v>238</v>
      </c>
      <c r="AT342" s="147" t="s">
        <v>164</v>
      </c>
      <c r="AU342" s="147" t="s">
        <v>85</v>
      </c>
      <c r="AY342" s="16" t="s">
        <v>161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6" t="s">
        <v>81</v>
      </c>
      <c r="BK342" s="148">
        <f>ROUND(I342*H342,2)</f>
        <v>0</v>
      </c>
      <c r="BL342" s="16" t="s">
        <v>238</v>
      </c>
      <c r="BM342" s="147" t="s">
        <v>639</v>
      </c>
    </row>
    <row r="343" spans="2:65" s="1" customFormat="1" ht="24.2" customHeight="1">
      <c r="B343" s="135"/>
      <c r="C343" s="164" t="s">
        <v>640</v>
      </c>
      <c r="D343" s="164" t="s">
        <v>175</v>
      </c>
      <c r="E343" s="165" t="s">
        <v>641</v>
      </c>
      <c r="F343" s="166" t="s">
        <v>642</v>
      </c>
      <c r="G343" s="167" t="s">
        <v>378</v>
      </c>
      <c r="H343" s="168">
        <v>1</v>
      </c>
      <c r="I343" s="169"/>
      <c r="J343" s="170">
        <f>ROUND(I343*H343,2)</f>
        <v>0</v>
      </c>
      <c r="K343" s="166" t="s">
        <v>168</v>
      </c>
      <c r="L343" s="171"/>
      <c r="M343" s="172" t="s">
        <v>1</v>
      </c>
      <c r="N343" s="173" t="s">
        <v>42</v>
      </c>
      <c r="P343" s="145">
        <f>O343*H343</f>
        <v>0</v>
      </c>
      <c r="Q343" s="145">
        <v>0.00019</v>
      </c>
      <c r="R343" s="145">
        <f>Q343*H343</f>
        <v>0.00019</v>
      </c>
      <c r="S343" s="145">
        <v>0</v>
      </c>
      <c r="T343" s="146">
        <f>S343*H343</f>
        <v>0</v>
      </c>
      <c r="AR343" s="147" t="s">
        <v>327</v>
      </c>
      <c r="AT343" s="147" t="s">
        <v>175</v>
      </c>
      <c r="AU343" s="147" t="s">
        <v>85</v>
      </c>
      <c r="AY343" s="16" t="s">
        <v>161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6" t="s">
        <v>81</v>
      </c>
      <c r="BK343" s="148">
        <f>ROUND(I343*H343,2)</f>
        <v>0</v>
      </c>
      <c r="BL343" s="16" t="s">
        <v>238</v>
      </c>
      <c r="BM343" s="147" t="s">
        <v>643</v>
      </c>
    </row>
    <row r="344" spans="2:65" s="1" customFormat="1" ht="24.2" customHeight="1">
      <c r="B344" s="135"/>
      <c r="C344" s="136" t="s">
        <v>644</v>
      </c>
      <c r="D344" s="136" t="s">
        <v>164</v>
      </c>
      <c r="E344" s="137" t="s">
        <v>645</v>
      </c>
      <c r="F344" s="138" t="s">
        <v>646</v>
      </c>
      <c r="G344" s="139" t="s">
        <v>378</v>
      </c>
      <c r="H344" s="140">
        <v>3</v>
      </c>
      <c r="I344" s="141"/>
      <c r="J344" s="142">
        <f>ROUND(I344*H344,2)</f>
        <v>0</v>
      </c>
      <c r="K344" s="138" t="s">
        <v>168</v>
      </c>
      <c r="L344" s="31"/>
      <c r="M344" s="143" t="s">
        <v>1</v>
      </c>
      <c r="N344" s="144" t="s">
        <v>42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238</v>
      </c>
      <c r="AT344" s="147" t="s">
        <v>164</v>
      </c>
      <c r="AU344" s="147" t="s">
        <v>85</v>
      </c>
      <c r="AY344" s="16" t="s">
        <v>161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6" t="s">
        <v>81</v>
      </c>
      <c r="BK344" s="148">
        <f>ROUND(I344*H344,2)</f>
        <v>0</v>
      </c>
      <c r="BL344" s="16" t="s">
        <v>238</v>
      </c>
      <c r="BM344" s="147" t="s">
        <v>647</v>
      </c>
    </row>
    <row r="345" spans="2:65" s="1" customFormat="1" ht="24.2" customHeight="1">
      <c r="B345" s="135"/>
      <c r="C345" s="164" t="s">
        <v>648</v>
      </c>
      <c r="D345" s="164" t="s">
        <v>175</v>
      </c>
      <c r="E345" s="165" t="s">
        <v>649</v>
      </c>
      <c r="F345" s="166" t="s">
        <v>650</v>
      </c>
      <c r="G345" s="167" t="s">
        <v>378</v>
      </c>
      <c r="H345" s="168">
        <v>1</v>
      </c>
      <c r="I345" s="169"/>
      <c r="J345" s="170">
        <f>ROUND(I345*H345,2)</f>
        <v>0</v>
      </c>
      <c r="K345" s="166" t="s">
        <v>168</v>
      </c>
      <c r="L345" s="171"/>
      <c r="M345" s="172" t="s">
        <v>1</v>
      </c>
      <c r="N345" s="173" t="s">
        <v>42</v>
      </c>
      <c r="P345" s="145">
        <f>O345*H345</f>
        <v>0</v>
      </c>
      <c r="Q345" s="145">
        <v>0.0004</v>
      </c>
      <c r="R345" s="145">
        <f>Q345*H345</f>
        <v>0.0004</v>
      </c>
      <c r="S345" s="145">
        <v>0</v>
      </c>
      <c r="T345" s="146">
        <f>S345*H345</f>
        <v>0</v>
      </c>
      <c r="AR345" s="147" t="s">
        <v>327</v>
      </c>
      <c r="AT345" s="147" t="s">
        <v>175</v>
      </c>
      <c r="AU345" s="147" t="s">
        <v>85</v>
      </c>
      <c r="AY345" s="16" t="s">
        <v>161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6" t="s">
        <v>81</v>
      </c>
      <c r="BK345" s="148">
        <f>ROUND(I345*H345,2)</f>
        <v>0</v>
      </c>
      <c r="BL345" s="16" t="s">
        <v>238</v>
      </c>
      <c r="BM345" s="147" t="s">
        <v>651</v>
      </c>
    </row>
    <row r="346" spans="2:65" s="1" customFormat="1" ht="24.2" customHeight="1">
      <c r="B346" s="135"/>
      <c r="C346" s="164" t="s">
        <v>652</v>
      </c>
      <c r="D346" s="164" t="s">
        <v>175</v>
      </c>
      <c r="E346" s="165" t="s">
        <v>653</v>
      </c>
      <c r="F346" s="166" t="s">
        <v>654</v>
      </c>
      <c r="G346" s="167" t="s">
        <v>378</v>
      </c>
      <c r="H346" s="168">
        <v>2</v>
      </c>
      <c r="I346" s="169"/>
      <c r="J346" s="170">
        <f>ROUND(I346*H346,2)</f>
        <v>0</v>
      </c>
      <c r="K346" s="166" t="s">
        <v>168</v>
      </c>
      <c r="L346" s="171"/>
      <c r="M346" s="172" t="s">
        <v>1</v>
      </c>
      <c r="N346" s="173" t="s">
        <v>42</v>
      </c>
      <c r="P346" s="145">
        <f>O346*H346</f>
        <v>0</v>
      </c>
      <c r="Q346" s="145">
        <v>0.0004</v>
      </c>
      <c r="R346" s="145">
        <f>Q346*H346</f>
        <v>0.0008</v>
      </c>
      <c r="S346" s="145">
        <v>0</v>
      </c>
      <c r="T346" s="146">
        <f>S346*H346</f>
        <v>0</v>
      </c>
      <c r="AR346" s="147" t="s">
        <v>327</v>
      </c>
      <c r="AT346" s="147" t="s">
        <v>175</v>
      </c>
      <c r="AU346" s="147" t="s">
        <v>85</v>
      </c>
      <c r="AY346" s="16" t="s">
        <v>161</v>
      </c>
      <c r="BE346" s="148">
        <f>IF(N346="základní",J346,0)</f>
        <v>0</v>
      </c>
      <c r="BF346" s="148">
        <f>IF(N346="snížená",J346,0)</f>
        <v>0</v>
      </c>
      <c r="BG346" s="148">
        <f>IF(N346="zákl. přenesená",J346,0)</f>
        <v>0</v>
      </c>
      <c r="BH346" s="148">
        <f>IF(N346="sníž. přenesená",J346,0)</f>
        <v>0</v>
      </c>
      <c r="BI346" s="148">
        <f>IF(N346="nulová",J346,0)</f>
        <v>0</v>
      </c>
      <c r="BJ346" s="16" t="s">
        <v>81</v>
      </c>
      <c r="BK346" s="148">
        <f>ROUND(I346*H346,2)</f>
        <v>0</v>
      </c>
      <c r="BL346" s="16" t="s">
        <v>238</v>
      </c>
      <c r="BM346" s="147" t="s">
        <v>655</v>
      </c>
    </row>
    <row r="347" spans="2:65" s="1" customFormat="1" ht="24.2" customHeight="1">
      <c r="B347" s="135"/>
      <c r="C347" s="136" t="s">
        <v>656</v>
      </c>
      <c r="D347" s="136" t="s">
        <v>164</v>
      </c>
      <c r="E347" s="137" t="s">
        <v>657</v>
      </c>
      <c r="F347" s="138" t="s">
        <v>658</v>
      </c>
      <c r="G347" s="139" t="s">
        <v>378</v>
      </c>
      <c r="H347" s="140">
        <v>1</v>
      </c>
      <c r="I347" s="141"/>
      <c r="J347" s="142">
        <f>ROUND(I347*H347,2)</f>
        <v>0</v>
      </c>
      <c r="K347" s="138" t="s">
        <v>168</v>
      </c>
      <c r="L347" s="31"/>
      <c r="M347" s="143" t="s">
        <v>1</v>
      </c>
      <c r="N347" s="144" t="s">
        <v>42</v>
      </c>
      <c r="P347" s="145">
        <f>O347*H347</f>
        <v>0</v>
      </c>
      <c r="Q347" s="145">
        <v>0</v>
      </c>
      <c r="R347" s="145">
        <f>Q347*H347</f>
        <v>0</v>
      </c>
      <c r="S347" s="145">
        <v>0</v>
      </c>
      <c r="T347" s="146">
        <f>S347*H347</f>
        <v>0</v>
      </c>
      <c r="AR347" s="147" t="s">
        <v>238</v>
      </c>
      <c r="AT347" s="147" t="s">
        <v>164</v>
      </c>
      <c r="AU347" s="147" t="s">
        <v>85</v>
      </c>
      <c r="AY347" s="16" t="s">
        <v>161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6" t="s">
        <v>81</v>
      </c>
      <c r="BK347" s="148">
        <f>ROUND(I347*H347,2)</f>
        <v>0</v>
      </c>
      <c r="BL347" s="16" t="s">
        <v>238</v>
      </c>
      <c r="BM347" s="147" t="s">
        <v>659</v>
      </c>
    </row>
    <row r="348" spans="2:65" s="1" customFormat="1" ht="16.5" customHeight="1">
      <c r="B348" s="135"/>
      <c r="C348" s="164" t="s">
        <v>660</v>
      </c>
      <c r="D348" s="164" t="s">
        <v>175</v>
      </c>
      <c r="E348" s="165" t="s">
        <v>661</v>
      </c>
      <c r="F348" s="166" t="s">
        <v>662</v>
      </c>
      <c r="G348" s="167" t="s">
        <v>378</v>
      </c>
      <c r="H348" s="168">
        <v>1</v>
      </c>
      <c r="I348" s="169"/>
      <c r="J348" s="170">
        <f>ROUND(I348*H348,2)</f>
        <v>0</v>
      </c>
      <c r="K348" s="166" t="s">
        <v>168</v>
      </c>
      <c r="L348" s="171"/>
      <c r="M348" s="172" t="s">
        <v>1</v>
      </c>
      <c r="N348" s="173" t="s">
        <v>42</v>
      </c>
      <c r="P348" s="145">
        <f>O348*H348</f>
        <v>0</v>
      </c>
      <c r="Q348" s="145">
        <v>0.00025</v>
      </c>
      <c r="R348" s="145">
        <f>Q348*H348</f>
        <v>0.00025</v>
      </c>
      <c r="S348" s="145">
        <v>0</v>
      </c>
      <c r="T348" s="146">
        <f>S348*H348</f>
        <v>0</v>
      </c>
      <c r="AR348" s="147" t="s">
        <v>327</v>
      </c>
      <c r="AT348" s="147" t="s">
        <v>175</v>
      </c>
      <c r="AU348" s="147" t="s">
        <v>85</v>
      </c>
      <c r="AY348" s="16" t="s">
        <v>161</v>
      </c>
      <c r="BE348" s="148">
        <f>IF(N348="základní",J348,0)</f>
        <v>0</v>
      </c>
      <c r="BF348" s="148">
        <f>IF(N348="snížená",J348,0)</f>
        <v>0</v>
      </c>
      <c r="BG348" s="148">
        <f>IF(N348="zákl. přenesená",J348,0)</f>
        <v>0</v>
      </c>
      <c r="BH348" s="148">
        <f>IF(N348="sníž. přenesená",J348,0)</f>
        <v>0</v>
      </c>
      <c r="BI348" s="148">
        <f>IF(N348="nulová",J348,0)</f>
        <v>0</v>
      </c>
      <c r="BJ348" s="16" t="s">
        <v>81</v>
      </c>
      <c r="BK348" s="148">
        <f>ROUND(I348*H348,2)</f>
        <v>0</v>
      </c>
      <c r="BL348" s="16" t="s">
        <v>238</v>
      </c>
      <c r="BM348" s="147" t="s">
        <v>663</v>
      </c>
    </row>
    <row r="349" spans="2:65" s="1" customFormat="1" ht="24.2" customHeight="1">
      <c r="B349" s="135"/>
      <c r="C349" s="136" t="s">
        <v>664</v>
      </c>
      <c r="D349" s="136" t="s">
        <v>164</v>
      </c>
      <c r="E349" s="137" t="s">
        <v>665</v>
      </c>
      <c r="F349" s="138" t="s">
        <v>666</v>
      </c>
      <c r="G349" s="139" t="s">
        <v>378</v>
      </c>
      <c r="H349" s="140">
        <v>18</v>
      </c>
      <c r="I349" s="141"/>
      <c r="J349" s="142">
        <f>ROUND(I349*H349,2)</f>
        <v>0</v>
      </c>
      <c r="K349" s="138" t="s">
        <v>168</v>
      </c>
      <c r="L349" s="31"/>
      <c r="M349" s="143" t="s">
        <v>1</v>
      </c>
      <c r="N349" s="144" t="s">
        <v>42</v>
      </c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AR349" s="147" t="s">
        <v>238</v>
      </c>
      <c r="AT349" s="147" t="s">
        <v>164</v>
      </c>
      <c r="AU349" s="147" t="s">
        <v>85</v>
      </c>
      <c r="AY349" s="16" t="s">
        <v>161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6" t="s">
        <v>81</v>
      </c>
      <c r="BK349" s="148">
        <f>ROUND(I349*H349,2)</f>
        <v>0</v>
      </c>
      <c r="BL349" s="16" t="s">
        <v>238</v>
      </c>
      <c r="BM349" s="147" t="s">
        <v>667</v>
      </c>
    </row>
    <row r="350" spans="2:65" s="1" customFormat="1" ht="37.9" customHeight="1">
      <c r="B350" s="135"/>
      <c r="C350" s="164" t="s">
        <v>668</v>
      </c>
      <c r="D350" s="164" t="s">
        <v>175</v>
      </c>
      <c r="E350" s="165" t="s">
        <v>669</v>
      </c>
      <c r="F350" s="166" t="s">
        <v>670</v>
      </c>
      <c r="G350" s="167" t="s">
        <v>378</v>
      </c>
      <c r="H350" s="168">
        <v>18</v>
      </c>
      <c r="I350" s="169"/>
      <c r="J350" s="170">
        <f>ROUND(I350*H350,2)</f>
        <v>0</v>
      </c>
      <c r="K350" s="166" t="s">
        <v>1</v>
      </c>
      <c r="L350" s="171"/>
      <c r="M350" s="172" t="s">
        <v>1</v>
      </c>
      <c r="N350" s="173" t="s">
        <v>42</v>
      </c>
      <c r="P350" s="145">
        <f>O350*H350</f>
        <v>0</v>
      </c>
      <c r="Q350" s="145">
        <v>0</v>
      </c>
      <c r="R350" s="145">
        <f>Q350*H350</f>
        <v>0</v>
      </c>
      <c r="S350" s="145">
        <v>0</v>
      </c>
      <c r="T350" s="146">
        <f>S350*H350</f>
        <v>0</v>
      </c>
      <c r="AR350" s="147" t="s">
        <v>327</v>
      </c>
      <c r="AT350" s="147" t="s">
        <v>175</v>
      </c>
      <c r="AU350" s="147" t="s">
        <v>85</v>
      </c>
      <c r="AY350" s="16" t="s">
        <v>161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6" t="s">
        <v>81</v>
      </c>
      <c r="BK350" s="148">
        <f>ROUND(I350*H350,2)</f>
        <v>0</v>
      </c>
      <c r="BL350" s="16" t="s">
        <v>238</v>
      </c>
      <c r="BM350" s="147" t="s">
        <v>671</v>
      </c>
    </row>
    <row r="351" spans="2:65" s="1" customFormat="1" ht="24.2" customHeight="1">
      <c r="B351" s="135"/>
      <c r="C351" s="136" t="s">
        <v>672</v>
      </c>
      <c r="D351" s="136" t="s">
        <v>164</v>
      </c>
      <c r="E351" s="137" t="s">
        <v>673</v>
      </c>
      <c r="F351" s="138" t="s">
        <v>674</v>
      </c>
      <c r="G351" s="139" t="s">
        <v>378</v>
      </c>
      <c r="H351" s="140">
        <v>3</v>
      </c>
      <c r="I351" s="141"/>
      <c r="J351" s="142">
        <f>ROUND(I351*H351,2)</f>
        <v>0</v>
      </c>
      <c r="K351" s="138" t="s">
        <v>168</v>
      </c>
      <c r="L351" s="31"/>
      <c r="M351" s="143" t="s">
        <v>1</v>
      </c>
      <c r="N351" s="144" t="s">
        <v>42</v>
      </c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AR351" s="147" t="s">
        <v>238</v>
      </c>
      <c r="AT351" s="147" t="s">
        <v>164</v>
      </c>
      <c r="AU351" s="147" t="s">
        <v>85</v>
      </c>
      <c r="AY351" s="16" t="s">
        <v>161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6" t="s">
        <v>81</v>
      </c>
      <c r="BK351" s="148">
        <f>ROUND(I351*H351,2)</f>
        <v>0</v>
      </c>
      <c r="BL351" s="16" t="s">
        <v>238</v>
      </c>
      <c r="BM351" s="147" t="s">
        <v>675</v>
      </c>
    </row>
    <row r="352" spans="2:65" s="1" customFormat="1" ht="16.5" customHeight="1">
      <c r="B352" s="135"/>
      <c r="C352" s="164" t="s">
        <v>676</v>
      </c>
      <c r="D352" s="164" t="s">
        <v>175</v>
      </c>
      <c r="E352" s="165" t="s">
        <v>677</v>
      </c>
      <c r="F352" s="166" t="s">
        <v>678</v>
      </c>
      <c r="G352" s="167" t="s">
        <v>378</v>
      </c>
      <c r="H352" s="168">
        <v>3</v>
      </c>
      <c r="I352" s="169"/>
      <c r="J352" s="170">
        <f>ROUND(I352*H352,2)</f>
        <v>0</v>
      </c>
      <c r="K352" s="166" t="s">
        <v>168</v>
      </c>
      <c r="L352" s="171"/>
      <c r="M352" s="172" t="s">
        <v>1</v>
      </c>
      <c r="N352" s="173" t="s">
        <v>42</v>
      </c>
      <c r="P352" s="145">
        <f>O352*H352</f>
        <v>0</v>
      </c>
      <c r="Q352" s="145">
        <v>0.00027</v>
      </c>
      <c r="R352" s="145">
        <f>Q352*H352</f>
        <v>0.00081</v>
      </c>
      <c r="S352" s="145">
        <v>0</v>
      </c>
      <c r="T352" s="146">
        <f>S352*H352</f>
        <v>0</v>
      </c>
      <c r="AR352" s="147" t="s">
        <v>327</v>
      </c>
      <c r="AT352" s="147" t="s">
        <v>175</v>
      </c>
      <c r="AU352" s="147" t="s">
        <v>85</v>
      </c>
      <c r="AY352" s="16" t="s">
        <v>161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6" t="s">
        <v>81</v>
      </c>
      <c r="BK352" s="148">
        <f>ROUND(I352*H352,2)</f>
        <v>0</v>
      </c>
      <c r="BL352" s="16" t="s">
        <v>238</v>
      </c>
      <c r="BM352" s="147" t="s">
        <v>679</v>
      </c>
    </row>
    <row r="353" spans="2:65" s="1" customFormat="1" ht="24.2" customHeight="1">
      <c r="B353" s="135"/>
      <c r="C353" s="136" t="s">
        <v>680</v>
      </c>
      <c r="D353" s="136" t="s">
        <v>164</v>
      </c>
      <c r="E353" s="137" t="s">
        <v>681</v>
      </c>
      <c r="F353" s="138" t="s">
        <v>682</v>
      </c>
      <c r="G353" s="139" t="s">
        <v>378</v>
      </c>
      <c r="H353" s="140">
        <v>1</v>
      </c>
      <c r="I353" s="141"/>
      <c r="J353" s="142">
        <f>ROUND(I353*H353,2)</f>
        <v>0</v>
      </c>
      <c r="K353" s="138" t="s">
        <v>168</v>
      </c>
      <c r="L353" s="31"/>
      <c r="M353" s="143" t="s">
        <v>1</v>
      </c>
      <c r="N353" s="144" t="s">
        <v>42</v>
      </c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AR353" s="147" t="s">
        <v>238</v>
      </c>
      <c r="AT353" s="147" t="s">
        <v>164</v>
      </c>
      <c r="AU353" s="147" t="s">
        <v>85</v>
      </c>
      <c r="AY353" s="16" t="s">
        <v>161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6" t="s">
        <v>81</v>
      </c>
      <c r="BK353" s="148">
        <f>ROUND(I353*H353,2)</f>
        <v>0</v>
      </c>
      <c r="BL353" s="16" t="s">
        <v>238</v>
      </c>
      <c r="BM353" s="147" t="s">
        <v>683</v>
      </c>
    </row>
    <row r="354" spans="2:65" s="1" customFormat="1" ht="37.9" customHeight="1">
      <c r="B354" s="135"/>
      <c r="C354" s="136" t="s">
        <v>684</v>
      </c>
      <c r="D354" s="136" t="s">
        <v>164</v>
      </c>
      <c r="E354" s="137" t="s">
        <v>685</v>
      </c>
      <c r="F354" s="138" t="s">
        <v>686</v>
      </c>
      <c r="G354" s="139" t="s">
        <v>378</v>
      </c>
      <c r="H354" s="140">
        <v>4</v>
      </c>
      <c r="I354" s="141"/>
      <c r="J354" s="142">
        <f>ROUND(I354*H354,2)</f>
        <v>0</v>
      </c>
      <c r="K354" s="138" t="s">
        <v>168</v>
      </c>
      <c r="L354" s="31"/>
      <c r="M354" s="143" t="s">
        <v>1</v>
      </c>
      <c r="N354" s="144" t="s">
        <v>42</v>
      </c>
      <c r="P354" s="145">
        <f>O354*H354</f>
        <v>0</v>
      </c>
      <c r="Q354" s="145">
        <v>0.002</v>
      </c>
      <c r="R354" s="145">
        <f>Q354*H354</f>
        <v>0.008</v>
      </c>
      <c r="S354" s="145">
        <v>0</v>
      </c>
      <c r="T354" s="146">
        <f>S354*H354</f>
        <v>0</v>
      </c>
      <c r="AR354" s="147" t="s">
        <v>238</v>
      </c>
      <c r="AT354" s="147" t="s">
        <v>164</v>
      </c>
      <c r="AU354" s="147" t="s">
        <v>85</v>
      </c>
      <c r="AY354" s="16" t="s">
        <v>161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6" t="s">
        <v>81</v>
      </c>
      <c r="BK354" s="148">
        <f>ROUND(I354*H354,2)</f>
        <v>0</v>
      </c>
      <c r="BL354" s="16" t="s">
        <v>238</v>
      </c>
      <c r="BM354" s="147" t="s">
        <v>687</v>
      </c>
    </row>
    <row r="355" spans="2:65" s="1" customFormat="1" ht="24.2" customHeight="1">
      <c r="B355" s="135"/>
      <c r="C355" s="136" t="s">
        <v>688</v>
      </c>
      <c r="D355" s="136" t="s">
        <v>164</v>
      </c>
      <c r="E355" s="137" t="s">
        <v>689</v>
      </c>
      <c r="F355" s="138" t="s">
        <v>690</v>
      </c>
      <c r="G355" s="139" t="s">
        <v>378</v>
      </c>
      <c r="H355" s="140">
        <v>6</v>
      </c>
      <c r="I355" s="141"/>
      <c r="J355" s="142">
        <f>ROUND(I355*H355,2)</f>
        <v>0</v>
      </c>
      <c r="K355" s="138" t="s">
        <v>1</v>
      </c>
      <c r="L355" s="31"/>
      <c r="M355" s="143" t="s">
        <v>1</v>
      </c>
      <c r="N355" s="144" t="s">
        <v>42</v>
      </c>
      <c r="P355" s="145">
        <f>O355*H355</f>
        <v>0</v>
      </c>
      <c r="Q355" s="145">
        <v>0</v>
      </c>
      <c r="R355" s="145">
        <f>Q355*H355</f>
        <v>0</v>
      </c>
      <c r="S355" s="145">
        <v>0</v>
      </c>
      <c r="T355" s="146">
        <f>S355*H355</f>
        <v>0</v>
      </c>
      <c r="AR355" s="147" t="s">
        <v>238</v>
      </c>
      <c r="AT355" s="147" t="s">
        <v>164</v>
      </c>
      <c r="AU355" s="147" t="s">
        <v>85</v>
      </c>
      <c r="AY355" s="16" t="s">
        <v>161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6" t="s">
        <v>81</v>
      </c>
      <c r="BK355" s="148">
        <f>ROUND(I355*H355,2)</f>
        <v>0</v>
      </c>
      <c r="BL355" s="16" t="s">
        <v>238</v>
      </c>
      <c r="BM355" s="147" t="s">
        <v>691</v>
      </c>
    </row>
    <row r="356" spans="2:65" s="1" customFormat="1" ht="24.2" customHeight="1">
      <c r="B356" s="135"/>
      <c r="C356" s="136" t="s">
        <v>692</v>
      </c>
      <c r="D356" s="136" t="s">
        <v>164</v>
      </c>
      <c r="E356" s="137" t="s">
        <v>693</v>
      </c>
      <c r="F356" s="138" t="s">
        <v>694</v>
      </c>
      <c r="G356" s="139" t="s">
        <v>378</v>
      </c>
      <c r="H356" s="140">
        <v>1</v>
      </c>
      <c r="I356" s="141"/>
      <c r="J356" s="142">
        <f>ROUND(I356*H356,2)</f>
        <v>0</v>
      </c>
      <c r="K356" s="138" t="s">
        <v>1</v>
      </c>
      <c r="L356" s="31"/>
      <c r="M356" s="143" t="s">
        <v>1</v>
      </c>
      <c r="N356" s="144" t="s">
        <v>42</v>
      </c>
      <c r="P356" s="145">
        <f>O356*H356</f>
        <v>0</v>
      </c>
      <c r="Q356" s="145">
        <v>0</v>
      </c>
      <c r="R356" s="145">
        <f>Q356*H356</f>
        <v>0</v>
      </c>
      <c r="S356" s="145">
        <v>0</v>
      </c>
      <c r="T356" s="146">
        <f>S356*H356</f>
        <v>0</v>
      </c>
      <c r="AR356" s="147" t="s">
        <v>238</v>
      </c>
      <c r="AT356" s="147" t="s">
        <v>164</v>
      </c>
      <c r="AU356" s="147" t="s">
        <v>85</v>
      </c>
      <c r="AY356" s="16" t="s">
        <v>161</v>
      </c>
      <c r="BE356" s="148">
        <f>IF(N356="základní",J356,0)</f>
        <v>0</v>
      </c>
      <c r="BF356" s="148">
        <f>IF(N356="snížená",J356,0)</f>
        <v>0</v>
      </c>
      <c r="BG356" s="148">
        <f>IF(N356="zákl. přenesená",J356,0)</f>
        <v>0</v>
      </c>
      <c r="BH356" s="148">
        <f>IF(N356="sníž. přenesená",J356,0)</f>
        <v>0</v>
      </c>
      <c r="BI356" s="148">
        <f>IF(N356="nulová",J356,0)</f>
        <v>0</v>
      </c>
      <c r="BJ356" s="16" t="s">
        <v>81</v>
      </c>
      <c r="BK356" s="148">
        <f>ROUND(I356*H356,2)</f>
        <v>0</v>
      </c>
      <c r="BL356" s="16" t="s">
        <v>238</v>
      </c>
      <c r="BM356" s="147" t="s">
        <v>695</v>
      </c>
    </row>
    <row r="357" spans="2:65" s="1" customFormat="1" ht="24.2" customHeight="1">
      <c r="B357" s="135"/>
      <c r="C357" s="136" t="s">
        <v>696</v>
      </c>
      <c r="D357" s="136" t="s">
        <v>164</v>
      </c>
      <c r="E357" s="137" t="s">
        <v>697</v>
      </c>
      <c r="F357" s="138" t="s">
        <v>698</v>
      </c>
      <c r="G357" s="139" t="s">
        <v>378</v>
      </c>
      <c r="H357" s="140">
        <v>15</v>
      </c>
      <c r="I357" s="141"/>
      <c r="J357" s="142">
        <f>ROUND(I357*H357,2)</f>
        <v>0</v>
      </c>
      <c r="K357" s="138" t="s">
        <v>1</v>
      </c>
      <c r="L357" s="31"/>
      <c r="M357" s="143" t="s">
        <v>1</v>
      </c>
      <c r="N357" s="144" t="s">
        <v>42</v>
      </c>
      <c r="P357" s="145">
        <f>O357*H357</f>
        <v>0</v>
      </c>
      <c r="Q357" s="145">
        <v>0</v>
      </c>
      <c r="R357" s="145">
        <f>Q357*H357</f>
        <v>0</v>
      </c>
      <c r="S357" s="145">
        <v>0</v>
      </c>
      <c r="T357" s="146">
        <f>S357*H357</f>
        <v>0</v>
      </c>
      <c r="AR357" s="147" t="s">
        <v>238</v>
      </c>
      <c r="AT357" s="147" t="s">
        <v>164</v>
      </c>
      <c r="AU357" s="147" t="s">
        <v>85</v>
      </c>
      <c r="AY357" s="16" t="s">
        <v>161</v>
      </c>
      <c r="BE357" s="148">
        <f>IF(N357="základní",J357,0)</f>
        <v>0</v>
      </c>
      <c r="BF357" s="148">
        <f>IF(N357="snížená",J357,0)</f>
        <v>0</v>
      </c>
      <c r="BG357" s="148">
        <f>IF(N357="zákl. přenesená",J357,0)</f>
        <v>0</v>
      </c>
      <c r="BH357" s="148">
        <f>IF(N357="sníž. přenesená",J357,0)</f>
        <v>0</v>
      </c>
      <c r="BI357" s="148">
        <f>IF(N357="nulová",J357,0)</f>
        <v>0</v>
      </c>
      <c r="BJ357" s="16" t="s">
        <v>81</v>
      </c>
      <c r="BK357" s="148">
        <f>ROUND(I357*H357,2)</f>
        <v>0</v>
      </c>
      <c r="BL357" s="16" t="s">
        <v>238</v>
      </c>
      <c r="BM357" s="147" t="s">
        <v>699</v>
      </c>
    </row>
    <row r="358" spans="2:65" s="1" customFormat="1" ht="37.9" customHeight="1">
      <c r="B358" s="135"/>
      <c r="C358" s="136" t="s">
        <v>700</v>
      </c>
      <c r="D358" s="136" t="s">
        <v>164</v>
      </c>
      <c r="E358" s="137" t="s">
        <v>701</v>
      </c>
      <c r="F358" s="138" t="s">
        <v>702</v>
      </c>
      <c r="G358" s="139" t="s">
        <v>378</v>
      </c>
      <c r="H358" s="140">
        <v>1</v>
      </c>
      <c r="I358" s="141"/>
      <c r="J358" s="142">
        <f>ROUND(I358*H358,2)</f>
        <v>0</v>
      </c>
      <c r="K358" s="138" t="s">
        <v>1</v>
      </c>
      <c r="L358" s="31"/>
      <c r="M358" s="143" t="s">
        <v>1</v>
      </c>
      <c r="N358" s="144" t="s">
        <v>42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238</v>
      </c>
      <c r="AT358" s="147" t="s">
        <v>164</v>
      </c>
      <c r="AU358" s="147" t="s">
        <v>85</v>
      </c>
      <c r="AY358" s="16" t="s">
        <v>161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6" t="s">
        <v>81</v>
      </c>
      <c r="BK358" s="148">
        <f>ROUND(I358*H358,2)</f>
        <v>0</v>
      </c>
      <c r="BL358" s="16" t="s">
        <v>238</v>
      </c>
      <c r="BM358" s="147" t="s">
        <v>703</v>
      </c>
    </row>
    <row r="359" spans="2:65" s="1" customFormat="1" ht="16.5" customHeight="1">
      <c r="B359" s="135"/>
      <c r="C359" s="136" t="s">
        <v>704</v>
      </c>
      <c r="D359" s="136" t="s">
        <v>164</v>
      </c>
      <c r="E359" s="137" t="s">
        <v>705</v>
      </c>
      <c r="F359" s="138" t="s">
        <v>706</v>
      </c>
      <c r="G359" s="139" t="s">
        <v>492</v>
      </c>
      <c r="H359" s="140">
        <v>1</v>
      </c>
      <c r="I359" s="141"/>
      <c r="J359" s="142">
        <f>ROUND(I359*H359,2)</f>
        <v>0</v>
      </c>
      <c r="K359" s="138" t="s">
        <v>1</v>
      </c>
      <c r="L359" s="31"/>
      <c r="M359" s="143" t="s">
        <v>1</v>
      </c>
      <c r="N359" s="144" t="s">
        <v>42</v>
      </c>
      <c r="P359" s="145">
        <f>O359*H359</f>
        <v>0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AR359" s="147" t="s">
        <v>238</v>
      </c>
      <c r="AT359" s="147" t="s">
        <v>164</v>
      </c>
      <c r="AU359" s="147" t="s">
        <v>85</v>
      </c>
      <c r="AY359" s="16" t="s">
        <v>161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6" t="s">
        <v>81</v>
      </c>
      <c r="BK359" s="148">
        <f>ROUND(I359*H359,2)</f>
        <v>0</v>
      </c>
      <c r="BL359" s="16" t="s">
        <v>238</v>
      </c>
      <c r="BM359" s="147" t="s">
        <v>707</v>
      </c>
    </row>
    <row r="360" spans="2:65" s="1" customFormat="1" ht="24.2" customHeight="1">
      <c r="B360" s="135"/>
      <c r="C360" s="136" t="s">
        <v>708</v>
      </c>
      <c r="D360" s="136" t="s">
        <v>164</v>
      </c>
      <c r="E360" s="137" t="s">
        <v>709</v>
      </c>
      <c r="F360" s="138" t="s">
        <v>710</v>
      </c>
      <c r="G360" s="139" t="s">
        <v>167</v>
      </c>
      <c r="H360" s="140">
        <v>0.123</v>
      </c>
      <c r="I360" s="141"/>
      <c r="J360" s="142">
        <f>ROUND(I360*H360,2)</f>
        <v>0</v>
      </c>
      <c r="K360" s="138" t="s">
        <v>168</v>
      </c>
      <c r="L360" s="31"/>
      <c r="M360" s="143" t="s">
        <v>1</v>
      </c>
      <c r="N360" s="144" t="s">
        <v>42</v>
      </c>
      <c r="P360" s="145">
        <f>O360*H360</f>
        <v>0</v>
      </c>
      <c r="Q360" s="145">
        <v>0</v>
      </c>
      <c r="R360" s="145">
        <f>Q360*H360</f>
        <v>0</v>
      </c>
      <c r="S360" s="145">
        <v>0</v>
      </c>
      <c r="T360" s="146">
        <f>S360*H360</f>
        <v>0</v>
      </c>
      <c r="AR360" s="147" t="s">
        <v>238</v>
      </c>
      <c r="AT360" s="147" t="s">
        <v>164</v>
      </c>
      <c r="AU360" s="147" t="s">
        <v>85</v>
      </c>
      <c r="AY360" s="16" t="s">
        <v>161</v>
      </c>
      <c r="BE360" s="148">
        <f>IF(N360="základní",J360,0)</f>
        <v>0</v>
      </c>
      <c r="BF360" s="148">
        <f>IF(N360="snížená",J360,0)</f>
        <v>0</v>
      </c>
      <c r="BG360" s="148">
        <f>IF(N360="zákl. přenesená",J360,0)</f>
        <v>0</v>
      </c>
      <c r="BH360" s="148">
        <f>IF(N360="sníž. přenesená",J360,0)</f>
        <v>0</v>
      </c>
      <c r="BI360" s="148">
        <f>IF(N360="nulová",J360,0)</f>
        <v>0</v>
      </c>
      <c r="BJ360" s="16" t="s">
        <v>81</v>
      </c>
      <c r="BK360" s="148">
        <f>ROUND(I360*H360,2)</f>
        <v>0</v>
      </c>
      <c r="BL360" s="16" t="s">
        <v>238</v>
      </c>
      <c r="BM360" s="147" t="s">
        <v>711</v>
      </c>
    </row>
    <row r="361" spans="2:65" s="1" customFormat="1" ht="24.2" customHeight="1">
      <c r="B361" s="135"/>
      <c r="C361" s="136" t="s">
        <v>712</v>
      </c>
      <c r="D361" s="136" t="s">
        <v>164</v>
      </c>
      <c r="E361" s="137" t="s">
        <v>713</v>
      </c>
      <c r="F361" s="138" t="s">
        <v>714</v>
      </c>
      <c r="G361" s="139" t="s">
        <v>167</v>
      </c>
      <c r="H361" s="140">
        <v>0.123</v>
      </c>
      <c r="I361" s="141"/>
      <c r="J361" s="142">
        <f>ROUND(I361*H361,2)</f>
        <v>0</v>
      </c>
      <c r="K361" s="138" t="s">
        <v>168</v>
      </c>
      <c r="L361" s="31"/>
      <c r="M361" s="143" t="s">
        <v>1</v>
      </c>
      <c r="N361" s="144" t="s">
        <v>42</v>
      </c>
      <c r="P361" s="145">
        <f>O361*H361</f>
        <v>0</v>
      </c>
      <c r="Q361" s="145">
        <v>0</v>
      </c>
      <c r="R361" s="145">
        <f>Q361*H361</f>
        <v>0</v>
      </c>
      <c r="S361" s="145">
        <v>0</v>
      </c>
      <c r="T361" s="146">
        <f>S361*H361</f>
        <v>0</v>
      </c>
      <c r="AR361" s="147" t="s">
        <v>238</v>
      </c>
      <c r="AT361" s="147" t="s">
        <v>164</v>
      </c>
      <c r="AU361" s="147" t="s">
        <v>85</v>
      </c>
      <c r="AY361" s="16" t="s">
        <v>161</v>
      </c>
      <c r="BE361" s="148">
        <f>IF(N361="základní",J361,0)</f>
        <v>0</v>
      </c>
      <c r="BF361" s="148">
        <f>IF(N361="snížená",J361,0)</f>
        <v>0</v>
      </c>
      <c r="BG361" s="148">
        <f>IF(N361="zákl. přenesená",J361,0)</f>
        <v>0</v>
      </c>
      <c r="BH361" s="148">
        <f>IF(N361="sníž. přenesená",J361,0)</f>
        <v>0</v>
      </c>
      <c r="BI361" s="148">
        <f>IF(N361="nulová",J361,0)</f>
        <v>0</v>
      </c>
      <c r="BJ361" s="16" t="s">
        <v>81</v>
      </c>
      <c r="BK361" s="148">
        <f>ROUND(I361*H361,2)</f>
        <v>0</v>
      </c>
      <c r="BL361" s="16" t="s">
        <v>238</v>
      </c>
      <c r="BM361" s="147" t="s">
        <v>715</v>
      </c>
    </row>
    <row r="362" spans="2:63" s="11" customFormat="1" ht="22.9" customHeight="1">
      <c r="B362" s="123"/>
      <c r="D362" s="124" t="s">
        <v>76</v>
      </c>
      <c r="E362" s="133" t="s">
        <v>716</v>
      </c>
      <c r="F362" s="133" t="s">
        <v>717</v>
      </c>
      <c r="I362" s="126"/>
      <c r="J362" s="134">
        <f>BK362</f>
        <v>0</v>
      </c>
      <c r="L362" s="123"/>
      <c r="M362" s="128"/>
      <c r="P362" s="129">
        <f>SUM(P363:P402)</f>
        <v>0</v>
      </c>
      <c r="R362" s="129">
        <f>SUM(R363:R402)</f>
        <v>0.36562700000000004</v>
      </c>
      <c r="T362" s="130">
        <f>SUM(T363:T402)</f>
        <v>0</v>
      </c>
      <c r="AR362" s="124" t="s">
        <v>85</v>
      </c>
      <c r="AT362" s="131" t="s">
        <v>76</v>
      </c>
      <c r="AU362" s="131" t="s">
        <v>81</v>
      </c>
      <c r="AY362" s="124" t="s">
        <v>161</v>
      </c>
      <c r="BK362" s="132">
        <f>SUM(BK363:BK402)</f>
        <v>0</v>
      </c>
    </row>
    <row r="363" spans="2:65" s="1" customFormat="1" ht="24.2" customHeight="1">
      <c r="B363" s="135"/>
      <c r="C363" s="136" t="s">
        <v>718</v>
      </c>
      <c r="D363" s="136" t="s">
        <v>164</v>
      </c>
      <c r="E363" s="137" t="s">
        <v>719</v>
      </c>
      <c r="F363" s="138" t="s">
        <v>720</v>
      </c>
      <c r="G363" s="139" t="s">
        <v>378</v>
      </c>
      <c r="H363" s="140">
        <v>1</v>
      </c>
      <c r="I363" s="141"/>
      <c r="J363" s="142">
        <f>ROUND(I363*H363,2)</f>
        <v>0</v>
      </c>
      <c r="K363" s="138" t="s">
        <v>168</v>
      </c>
      <c r="L363" s="31"/>
      <c r="M363" s="143" t="s">
        <v>1</v>
      </c>
      <c r="N363" s="144" t="s">
        <v>42</v>
      </c>
      <c r="P363" s="145">
        <f>O363*H363</f>
        <v>0</v>
      </c>
      <c r="Q363" s="145">
        <v>0</v>
      </c>
      <c r="R363" s="145">
        <f>Q363*H363</f>
        <v>0</v>
      </c>
      <c r="S363" s="145">
        <v>0</v>
      </c>
      <c r="T363" s="146">
        <f>S363*H363</f>
        <v>0</v>
      </c>
      <c r="AR363" s="147" t="s">
        <v>238</v>
      </c>
      <c r="AT363" s="147" t="s">
        <v>164</v>
      </c>
      <c r="AU363" s="147" t="s">
        <v>85</v>
      </c>
      <c r="AY363" s="16" t="s">
        <v>161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6" t="s">
        <v>81</v>
      </c>
      <c r="BK363" s="148">
        <f>ROUND(I363*H363,2)</f>
        <v>0</v>
      </c>
      <c r="BL363" s="16" t="s">
        <v>238</v>
      </c>
      <c r="BM363" s="147" t="s">
        <v>721</v>
      </c>
    </row>
    <row r="364" spans="2:65" s="1" customFormat="1" ht="24.2" customHeight="1">
      <c r="B364" s="135"/>
      <c r="C364" s="164" t="s">
        <v>722</v>
      </c>
      <c r="D364" s="164" t="s">
        <v>175</v>
      </c>
      <c r="E364" s="165" t="s">
        <v>723</v>
      </c>
      <c r="F364" s="166" t="s">
        <v>724</v>
      </c>
      <c r="G364" s="167" t="s">
        <v>378</v>
      </c>
      <c r="H364" s="168">
        <v>1</v>
      </c>
      <c r="I364" s="169"/>
      <c r="J364" s="170">
        <f>ROUND(I364*H364,2)</f>
        <v>0</v>
      </c>
      <c r="K364" s="166" t="s">
        <v>168</v>
      </c>
      <c r="L364" s="171"/>
      <c r="M364" s="172" t="s">
        <v>1</v>
      </c>
      <c r="N364" s="173" t="s">
        <v>42</v>
      </c>
      <c r="P364" s="145">
        <f>O364*H364</f>
        <v>0</v>
      </c>
      <c r="Q364" s="145">
        <v>0.014</v>
      </c>
      <c r="R364" s="145">
        <f>Q364*H364</f>
        <v>0.014</v>
      </c>
      <c r="S364" s="145">
        <v>0</v>
      </c>
      <c r="T364" s="146">
        <f>S364*H364</f>
        <v>0</v>
      </c>
      <c r="AR364" s="147" t="s">
        <v>327</v>
      </c>
      <c r="AT364" s="147" t="s">
        <v>175</v>
      </c>
      <c r="AU364" s="147" t="s">
        <v>85</v>
      </c>
      <c r="AY364" s="16" t="s">
        <v>161</v>
      </c>
      <c r="BE364" s="148">
        <f>IF(N364="základní",J364,0)</f>
        <v>0</v>
      </c>
      <c r="BF364" s="148">
        <f>IF(N364="snížená",J364,0)</f>
        <v>0</v>
      </c>
      <c r="BG364" s="148">
        <f>IF(N364="zákl. přenesená",J364,0)</f>
        <v>0</v>
      </c>
      <c r="BH364" s="148">
        <f>IF(N364="sníž. přenesená",J364,0)</f>
        <v>0</v>
      </c>
      <c r="BI364" s="148">
        <f>IF(N364="nulová",J364,0)</f>
        <v>0</v>
      </c>
      <c r="BJ364" s="16" t="s">
        <v>81</v>
      </c>
      <c r="BK364" s="148">
        <f>ROUND(I364*H364,2)</f>
        <v>0</v>
      </c>
      <c r="BL364" s="16" t="s">
        <v>238</v>
      </c>
      <c r="BM364" s="147" t="s">
        <v>725</v>
      </c>
    </row>
    <row r="365" spans="2:47" s="1" customFormat="1" ht="12">
      <c r="B365" s="31"/>
      <c r="D365" s="150" t="s">
        <v>180</v>
      </c>
      <c r="F365" s="174" t="s">
        <v>726</v>
      </c>
      <c r="I365" s="175"/>
      <c r="L365" s="31"/>
      <c r="M365" s="176"/>
      <c r="T365" s="55"/>
      <c r="AT365" s="16" t="s">
        <v>180</v>
      </c>
      <c r="AU365" s="16" t="s">
        <v>85</v>
      </c>
    </row>
    <row r="366" spans="2:65" s="1" customFormat="1" ht="16.5" customHeight="1">
      <c r="B366" s="135"/>
      <c r="C366" s="136" t="s">
        <v>727</v>
      </c>
      <c r="D366" s="136" t="s">
        <v>164</v>
      </c>
      <c r="E366" s="137" t="s">
        <v>728</v>
      </c>
      <c r="F366" s="138" t="s">
        <v>729</v>
      </c>
      <c r="G366" s="139" t="s">
        <v>378</v>
      </c>
      <c r="H366" s="140">
        <v>7</v>
      </c>
      <c r="I366" s="141"/>
      <c r="J366" s="142">
        <f>ROUND(I366*H366,2)</f>
        <v>0</v>
      </c>
      <c r="K366" s="138" t="s">
        <v>168</v>
      </c>
      <c r="L366" s="31"/>
      <c r="M366" s="143" t="s">
        <v>1</v>
      </c>
      <c r="N366" s="144" t="s">
        <v>42</v>
      </c>
      <c r="P366" s="145">
        <f>O366*H366</f>
        <v>0</v>
      </c>
      <c r="Q366" s="145">
        <v>0</v>
      </c>
      <c r="R366" s="145">
        <f>Q366*H366</f>
        <v>0</v>
      </c>
      <c r="S366" s="145">
        <v>0</v>
      </c>
      <c r="T366" s="146">
        <f>S366*H366</f>
        <v>0</v>
      </c>
      <c r="AR366" s="147" t="s">
        <v>238</v>
      </c>
      <c r="AT366" s="147" t="s">
        <v>164</v>
      </c>
      <c r="AU366" s="147" t="s">
        <v>85</v>
      </c>
      <c r="AY366" s="16" t="s">
        <v>161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6" t="s">
        <v>81</v>
      </c>
      <c r="BK366" s="148">
        <f>ROUND(I366*H366,2)</f>
        <v>0</v>
      </c>
      <c r="BL366" s="16" t="s">
        <v>238</v>
      </c>
      <c r="BM366" s="147" t="s">
        <v>730</v>
      </c>
    </row>
    <row r="367" spans="2:65" s="1" customFormat="1" ht="21.75" customHeight="1">
      <c r="B367" s="135"/>
      <c r="C367" s="164" t="s">
        <v>731</v>
      </c>
      <c r="D367" s="164" t="s">
        <v>175</v>
      </c>
      <c r="E367" s="165" t="s">
        <v>732</v>
      </c>
      <c r="F367" s="166" t="s">
        <v>733</v>
      </c>
      <c r="G367" s="167" t="s">
        <v>378</v>
      </c>
      <c r="H367" s="168">
        <v>7</v>
      </c>
      <c r="I367" s="169"/>
      <c r="J367" s="170">
        <f>ROUND(I367*H367,2)</f>
        <v>0</v>
      </c>
      <c r="K367" s="166" t="s">
        <v>168</v>
      </c>
      <c r="L367" s="171"/>
      <c r="M367" s="172" t="s">
        <v>1</v>
      </c>
      <c r="N367" s="173" t="s">
        <v>42</v>
      </c>
      <c r="P367" s="145">
        <f>O367*H367</f>
        <v>0</v>
      </c>
      <c r="Q367" s="145">
        <v>0.0004</v>
      </c>
      <c r="R367" s="145">
        <f>Q367*H367</f>
        <v>0.0028</v>
      </c>
      <c r="S367" s="145">
        <v>0</v>
      </c>
      <c r="T367" s="146">
        <f>S367*H367</f>
        <v>0</v>
      </c>
      <c r="AR367" s="147" t="s">
        <v>327</v>
      </c>
      <c r="AT367" s="147" t="s">
        <v>175</v>
      </c>
      <c r="AU367" s="147" t="s">
        <v>85</v>
      </c>
      <c r="AY367" s="16" t="s">
        <v>161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6" t="s">
        <v>81</v>
      </c>
      <c r="BK367" s="148">
        <f>ROUND(I367*H367,2)</f>
        <v>0</v>
      </c>
      <c r="BL367" s="16" t="s">
        <v>238</v>
      </c>
      <c r="BM367" s="147" t="s">
        <v>734</v>
      </c>
    </row>
    <row r="368" spans="2:65" s="1" customFormat="1" ht="21.75" customHeight="1">
      <c r="B368" s="135"/>
      <c r="C368" s="136" t="s">
        <v>735</v>
      </c>
      <c r="D368" s="136" t="s">
        <v>164</v>
      </c>
      <c r="E368" s="137" t="s">
        <v>736</v>
      </c>
      <c r="F368" s="138" t="s">
        <v>737</v>
      </c>
      <c r="G368" s="139" t="s">
        <v>378</v>
      </c>
      <c r="H368" s="140">
        <v>4</v>
      </c>
      <c r="I368" s="141"/>
      <c r="J368" s="142">
        <f>ROUND(I368*H368,2)</f>
        <v>0</v>
      </c>
      <c r="K368" s="138" t="s">
        <v>168</v>
      </c>
      <c r="L368" s="31"/>
      <c r="M368" s="143" t="s">
        <v>1</v>
      </c>
      <c r="N368" s="144" t="s">
        <v>42</v>
      </c>
      <c r="P368" s="145">
        <f>O368*H368</f>
        <v>0</v>
      </c>
      <c r="Q368" s="145">
        <v>0</v>
      </c>
      <c r="R368" s="145">
        <f>Q368*H368</f>
        <v>0</v>
      </c>
      <c r="S368" s="145">
        <v>0</v>
      </c>
      <c r="T368" s="146">
        <f>S368*H368</f>
        <v>0</v>
      </c>
      <c r="AR368" s="147" t="s">
        <v>238</v>
      </c>
      <c r="AT368" s="147" t="s">
        <v>164</v>
      </c>
      <c r="AU368" s="147" t="s">
        <v>85</v>
      </c>
      <c r="AY368" s="16" t="s">
        <v>161</v>
      </c>
      <c r="BE368" s="148">
        <f>IF(N368="základní",J368,0)</f>
        <v>0</v>
      </c>
      <c r="BF368" s="148">
        <f>IF(N368="snížená",J368,0)</f>
        <v>0</v>
      </c>
      <c r="BG368" s="148">
        <f>IF(N368="zákl. přenesená",J368,0)</f>
        <v>0</v>
      </c>
      <c r="BH368" s="148">
        <f>IF(N368="sníž. přenesená",J368,0)</f>
        <v>0</v>
      </c>
      <c r="BI368" s="148">
        <f>IF(N368="nulová",J368,0)</f>
        <v>0</v>
      </c>
      <c r="BJ368" s="16" t="s">
        <v>81</v>
      </c>
      <c r="BK368" s="148">
        <f>ROUND(I368*H368,2)</f>
        <v>0</v>
      </c>
      <c r="BL368" s="16" t="s">
        <v>238</v>
      </c>
      <c r="BM368" s="147" t="s">
        <v>738</v>
      </c>
    </row>
    <row r="369" spans="2:65" s="1" customFormat="1" ht="21.75" customHeight="1">
      <c r="B369" s="135"/>
      <c r="C369" s="164" t="s">
        <v>739</v>
      </c>
      <c r="D369" s="164" t="s">
        <v>175</v>
      </c>
      <c r="E369" s="165" t="s">
        <v>740</v>
      </c>
      <c r="F369" s="166" t="s">
        <v>741</v>
      </c>
      <c r="G369" s="167" t="s">
        <v>378</v>
      </c>
      <c r="H369" s="168">
        <v>4</v>
      </c>
      <c r="I369" s="169"/>
      <c r="J369" s="170">
        <f>ROUND(I369*H369,2)</f>
        <v>0</v>
      </c>
      <c r="K369" s="166" t="s">
        <v>168</v>
      </c>
      <c r="L369" s="171"/>
      <c r="M369" s="172" t="s">
        <v>1</v>
      </c>
      <c r="N369" s="173" t="s">
        <v>42</v>
      </c>
      <c r="P369" s="145">
        <f>O369*H369</f>
        <v>0</v>
      </c>
      <c r="Q369" s="145">
        <v>0.0006</v>
      </c>
      <c r="R369" s="145">
        <f>Q369*H369</f>
        <v>0.0024</v>
      </c>
      <c r="S369" s="145">
        <v>0</v>
      </c>
      <c r="T369" s="146">
        <f>S369*H369</f>
        <v>0</v>
      </c>
      <c r="AR369" s="147" t="s">
        <v>327</v>
      </c>
      <c r="AT369" s="147" t="s">
        <v>175</v>
      </c>
      <c r="AU369" s="147" t="s">
        <v>85</v>
      </c>
      <c r="AY369" s="16" t="s">
        <v>161</v>
      </c>
      <c r="BE369" s="148">
        <f>IF(N369="základní",J369,0)</f>
        <v>0</v>
      </c>
      <c r="BF369" s="148">
        <f>IF(N369="snížená",J369,0)</f>
        <v>0</v>
      </c>
      <c r="BG369" s="148">
        <f>IF(N369="zákl. přenesená",J369,0)</f>
        <v>0</v>
      </c>
      <c r="BH369" s="148">
        <f>IF(N369="sníž. přenesená",J369,0)</f>
        <v>0</v>
      </c>
      <c r="BI369" s="148">
        <f>IF(N369="nulová",J369,0)</f>
        <v>0</v>
      </c>
      <c r="BJ369" s="16" t="s">
        <v>81</v>
      </c>
      <c r="BK369" s="148">
        <f>ROUND(I369*H369,2)</f>
        <v>0</v>
      </c>
      <c r="BL369" s="16" t="s">
        <v>238</v>
      </c>
      <c r="BM369" s="147" t="s">
        <v>742</v>
      </c>
    </row>
    <row r="370" spans="2:65" s="1" customFormat="1" ht="21.75" customHeight="1">
      <c r="B370" s="135"/>
      <c r="C370" s="136" t="s">
        <v>743</v>
      </c>
      <c r="D370" s="136" t="s">
        <v>164</v>
      </c>
      <c r="E370" s="137" t="s">
        <v>744</v>
      </c>
      <c r="F370" s="138" t="s">
        <v>745</v>
      </c>
      <c r="G370" s="139" t="s">
        <v>378</v>
      </c>
      <c r="H370" s="140">
        <v>2</v>
      </c>
      <c r="I370" s="141"/>
      <c r="J370" s="142">
        <f>ROUND(I370*H370,2)</f>
        <v>0</v>
      </c>
      <c r="K370" s="138" t="s">
        <v>168</v>
      </c>
      <c r="L370" s="31"/>
      <c r="M370" s="143" t="s">
        <v>1</v>
      </c>
      <c r="N370" s="144" t="s">
        <v>42</v>
      </c>
      <c r="P370" s="145">
        <f>O370*H370</f>
        <v>0</v>
      </c>
      <c r="Q370" s="145">
        <v>0</v>
      </c>
      <c r="R370" s="145">
        <f>Q370*H370</f>
        <v>0</v>
      </c>
      <c r="S370" s="145">
        <v>0</v>
      </c>
      <c r="T370" s="146">
        <f>S370*H370</f>
        <v>0</v>
      </c>
      <c r="AR370" s="147" t="s">
        <v>238</v>
      </c>
      <c r="AT370" s="147" t="s">
        <v>164</v>
      </c>
      <c r="AU370" s="147" t="s">
        <v>85</v>
      </c>
      <c r="AY370" s="16" t="s">
        <v>161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6" t="s">
        <v>81</v>
      </c>
      <c r="BK370" s="148">
        <f>ROUND(I370*H370,2)</f>
        <v>0</v>
      </c>
      <c r="BL370" s="16" t="s">
        <v>238</v>
      </c>
      <c r="BM370" s="147" t="s">
        <v>746</v>
      </c>
    </row>
    <row r="371" spans="2:65" s="1" customFormat="1" ht="24.2" customHeight="1">
      <c r="B371" s="135"/>
      <c r="C371" s="164" t="s">
        <v>747</v>
      </c>
      <c r="D371" s="164" t="s">
        <v>175</v>
      </c>
      <c r="E371" s="165" t="s">
        <v>748</v>
      </c>
      <c r="F371" s="166" t="s">
        <v>749</v>
      </c>
      <c r="G371" s="167" t="s">
        <v>378</v>
      </c>
      <c r="H371" s="168">
        <v>2</v>
      </c>
      <c r="I371" s="169"/>
      <c r="J371" s="170">
        <f>ROUND(I371*H371,2)</f>
        <v>0</v>
      </c>
      <c r="K371" s="166" t="s">
        <v>168</v>
      </c>
      <c r="L371" s="171"/>
      <c r="M371" s="172" t="s">
        <v>1</v>
      </c>
      <c r="N371" s="173" t="s">
        <v>42</v>
      </c>
      <c r="P371" s="145">
        <f>O371*H371</f>
        <v>0</v>
      </c>
      <c r="Q371" s="145">
        <v>0.0013</v>
      </c>
      <c r="R371" s="145">
        <f>Q371*H371</f>
        <v>0.0026</v>
      </c>
      <c r="S371" s="145">
        <v>0</v>
      </c>
      <c r="T371" s="146">
        <f>S371*H371</f>
        <v>0</v>
      </c>
      <c r="AR371" s="147" t="s">
        <v>327</v>
      </c>
      <c r="AT371" s="147" t="s">
        <v>175</v>
      </c>
      <c r="AU371" s="147" t="s">
        <v>85</v>
      </c>
      <c r="AY371" s="16" t="s">
        <v>161</v>
      </c>
      <c r="BE371" s="148">
        <f>IF(N371="základní",J371,0)</f>
        <v>0</v>
      </c>
      <c r="BF371" s="148">
        <f>IF(N371="snížená",J371,0)</f>
        <v>0</v>
      </c>
      <c r="BG371" s="148">
        <f>IF(N371="zákl. přenesená",J371,0)</f>
        <v>0</v>
      </c>
      <c r="BH371" s="148">
        <f>IF(N371="sníž. přenesená",J371,0)</f>
        <v>0</v>
      </c>
      <c r="BI371" s="148">
        <f>IF(N371="nulová",J371,0)</f>
        <v>0</v>
      </c>
      <c r="BJ371" s="16" t="s">
        <v>81</v>
      </c>
      <c r="BK371" s="148">
        <f>ROUND(I371*H371,2)</f>
        <v>0</v>
      </c>
      <c r="BL371" s="16" t="s">
        <v>238</v>
      </c>
      <c r="BM371" s="147" t="s">
        <v>750</v>
      </c>
    </row>
    <row r="372" spans="2:65" s="1" customFormat="1" ht="24.2" customHeight="1">
      <c r="B372" s="135"/>
      <c r="C372" s="136" t="s">
        <v>751</v>
      </c>
      <c r="D372" s="136" t="s">
        <v>164</v>
      </c>
      <c r="E372" s="137" t="s">
        <v>752</v>
      </c>
      <c r="F372" s="138" t="s">
        <v>753</v>
      </c>
      <c r="G372" s="139" t="s">
        <v>378</v>
      </c>
      <c r="H372" s="140">
        <v>2</v>
      </c>
      <c r="I372" s="141"/>
      <c r="J372" s="142">
        <f>ROUND(I372*H372,2)</f>
        <v>0</v>
      </c>
      <c r="K372" s="138" t="s">
        <v>168</v>
      </c>
      <c r="L372" s="31"/>
      <c r="M372" s="143" t="s">
        <v>1</v>
      </c>
      <c r="N372" s="144" t="s">
        <v>42</v>
      </c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AR372" s="147" t="s">
        <v>238</v>
      </c>
      <c r="AT372" s="147" t="s">
        <v>164</v>
      </c>
      <c r="AU372" s="147" t="s">
        <v>85</v>
      </c>
      <c r="AY372" s="16" t="s">
        <v>161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6" t="s">
        <v>81</v>
      </c>
      <c r="BK372" s="148">
        <f>ROUND(I372*H372,2)</f>
        <v>0</v>
      </c>
      <c r="BL372" s="16" t="s">
        <v>238</v>
      </c>
      <c r="BM372" s="147" t="s">
        <v>754</v>
      </c>
    </row>
    <row r="373" spans="2:65" s="1" customFormat="1" ht="16.5" customHeight="1">
      <c r="B373" s="135"/>
      <c r="C373" s="164" t="s">
        <v>755</v>
      </c>
      <c r="D373" s="164" t="s">
        <v>175</v>
      </c>
      <c r="E373" s="165" t="s">
        <v>756</v>
      </c>
      <c r="F373" s="166" t="s">
        <v>757</v>
      </c>
      <c r="G373" s="167" t="s">
        <v>378</v>
      </c>
      <c r="H373" s="168">
        <v>2</v>
      </c>
      <c r="I373" s="169"/>
      <c r="J373" s="170">
        <f>ROUND(I373*H373,2)</f>
        <v>0</v>
      </c>
      <c r="K373" s="166" t="s">
        <v>168</v>
      </c>
      <c r="L373" s="171"/>
      <c r="M373" s="172" t="s">
        <v>1</v>
      </c>
      <c r="N373" s="173" t="s">
        <v>42</v>
      </c>
      <c r="P373" s="145">
        <f>O373*H373</f>
        <v>0</v>
      </c>
      <c r="Q373" s="145">
        <v>0.0019</v>
      </c>
      <c r="R373" s="145">
        <f>Q373*H373</f>
        <v>0.0038</v>
      </c>
      <c r="S373" s="145">
        <v>0</v>
      </c>
      <c r="T373" s="146">
        <f>S373*H373</f>
        <v>0</v>
      </c>
      <c r="AR373" s="147" t="s">
        <v>327</v>
      </c>
      <c r="AT373" s="147" t="s">
        <v>175</v>
      </c>
      <c r="AU373" s="147" t="s">
        <v>85</v>
      </c>
      <c r="AY373" s="16" t="s">
        <v>161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6" t="s">
        <v>81</v>
      </c>
      <c r="BK373" s="148">
        <f>ROUND(I373*H373,2)</f>
        <v>0</v>
      </c>
      <c r="BL373" s="16" t="s">
        <v>238</v>
      </c>
      <c r="BM373" s="147" t="s">
        <v>758</v>
      </c>
    </row>
    <row r="374" spans="2:65" s="1" customFormat="1" ht="33" customHeight="1">
      <c r="B374" s="135"/>
      <c r="C374" s="136" t="s">
        <v>759</v>
      </c>
      <c r="D374" s="136" t="s">
        <v>164</v>
      </c>
      <c r="E374" s="137" t="s">
        <v>760</v>
      </c>
      <c r="F374" s="138" t="s">
        <v>761</v>
      </c>
      <c r="G374" s="139" t="s">
        <v>316</v>
      </c>
      <c r="H374" s="140">
        <v>1.2</v>
      </c>
      <c r="I374" s="141"/>
      <c r="J374" s="142">
        <f>ROUND(I374*H374,2)</f>
        <v>0</v>
      </c>
      <c r="K374" s="138" t="s">
        <v>168</v>
      </c>
      <c r="L374" s="31"/>
      <c r="M374" s="143" t="s">
        <v>1</v>
      </c>
      <c r="N374" s="144" t="s">
        <v>42</v>
      </c>
      <c r="P374" s="145">
        <f>O374*H374</f>
        <v>0</v>
      </c>
      <c r="Q374" s="145">
        <v>0.05654</v>
      </c>
      <c r="R374" s="145">
        <f>Q374*H374</f>
        <v>0.06784799999999999</v>
      </c>
      <c r="S374" s="145">
        <v>0</v>
      </c>
      <c r="T374" s="146">
        <f>S374*H374</f>
        <v>0</v>
      </c>
      <c r="AR374" s="147" t="s">
        <v>238</v>
      </c>
      <c r="AT374" s="147" t="s">
        <v>164</v>
      </c>
      <c r="AU374" s="147" t="s">
        <v>85</v>
      </c>
      <c r="AY374" s="16" t="s">
        <v>161</v>
      </c>
      <c r="BE374" s="148">
        <f>IF(N374="základní",J374,0)</f>
        <v>0</v>
      </c>
      <c r="BF374" s="148">
        <f>IF(N374="snížená",J374,0)</f>
        <v>0</v>
      </c>
      <c r="BG374" s="148">
        <f>IF(N374="zákl. přenesená",J374,0)</f>
        <v>0</v>
      </c>
      <c r="BH374" s="148">
        <f>IF(N374="sníž. přenesená",J374,0)</f>
        <v>0</v>
      </c>
      <c r="BI374" s="148">
        <f>IF(N374="nulová",J374,0)</f>
        <v>0</v>
      </c>
      <c r="BJ374" s="16" t="s">
        <v>81</v>
      </c>
      <c r="BK374" s="148">
        <f>ROUND(I374*H374,2)</f>
        <v>0</v>
      </c>
      <c r="BL374" s="16" t="s">
        <v>238</v>
      </c>
      <c r="BM374" s="147" t="s">
        <v>762</v>
      </c>
    </row>
    <row r="375" spans="2:65" s="1" customFormat="1" ht="33" customHeight="1">
      <c r="B375" s="135"/>
      <c r="C375" s="136" t="s">
        <v>763</v>
      </c>
      <c r="D375" s="136" t="s">
        <v>164</v>
      </c>
      <c r="E375" s="137" t="s">
        <v>764</v>
      </c>
      <c r="F375" s="138" t="s">
        <v>765</v>
      </c>
      <c r="G375" s="139" t="s">
        <v>316</v>
      </c>
      <c r="H375" s="140">
        <v>1.2</v>
      </c>
      <c r="I375" s="141"/>
      <c r="J375" s="142">
        <f>ROUND(I375*H375,2)</f>
        <v>0</v>
      </c>
      <c r="K375" s="138" t="s">
        <v>168</v>
      </c>
      <c r="L375" s="31"/>
      <c r="M375" s="143" t="s">
        <v>1</v>
      </c>
      <c r="N375" s="144" t="s">
        <v>42</v>
      </c>
      <c r="P375" s="145">
        <f>O375*H375</f>
        <v>0</v>
      </c>
      <c r="Q375" s="145">
        <v>0.06859</v>
      </c>
      <c r="R375" s="145">
        <f>Q375*H375</f>
        <v>0.08230799999999999</v>
      </c>
      <c r="S375" s="145">
        <v>0</v>
      </c>
      <c r="T375" s="146">
        <f>S375*H375</f>
        <v>0</v>
      </c>
      <c r="AR375" s="147" t="s">
        <v>238</v>
      </c>
      <c r="AT375" s="147" t="s">
        <v>164</v>
      </c>
      <c r="AU375" s="147" t="s">
        <v>85</v>
      </c>
      <c r="AY375" s="16" t="s">
        <v>161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6" t="s">
        <v>81</v>
      </c>
      <c r="BK375" s="148">
        <f>ROUND(I375*H375,2)</f>
        <v>0</v>
      </c>
      <c r="BL375" s="16" t="s">
        <v>238</v>
      </c>
      <c r="BM375" s="147" t="s">
        <v>766</v>
      </c>
    </row>
    <row r="376" spans="2:65" s="1" customFormat="1" ht="33" customHeight="1">
      <c r="B376" s="135"/>
      <c r="C376" s="136" t="s">
        <v>767</v>
      </c>
      <c r="D376" s="136" t="s">
        <v>164</v>
      </c>
      <c r="E376" s="137" t="s">
        <v>768</v>
      </c>
      <c r="F376" s="138" t="s">
        <v>769</v>
      </c>
      <c r="G376" s="139" t="s">
        <v>316</v>
      </c>
      <c r="H376" s="140">
        <v>0.8</v>
      </c>
      <c r="I376" s="141"/>
      <c r="J376" s="142">
        <f>ROUND(I376*H376,2)</f>
        <v>0</v>
      </c>
      <c r="K376" s="138" t="s">
        <v>168</v>
      </c>
      <c r="L376" s="31"/>
      <c r="M376" s="143" t="s">
        <v>1</v>
      </c>
      <c r="N376" s="144" t="s">
        <v>42</v>
      </c>
      <c r="P376" s="145">
        <f>O376*H376</f>
        <v>0</v>
      </c>
      <c r="Q376" s="145">
        <v>0.09647</v>
      </c>
      <c r="R376" s="145">
        <f>Q376*H376</f>
        <v>0.07717600000000001</v>
      </c>
      <c r="S376" s="145">
        <v>0</v>
      </c>
      <c r="T376" s="146">
        <f>S376*H376</f>
        <v>0</v>
      </c>
      <c r="AR376" s="147" t="s">
        <v>238</v>
      </c>
      <c r="AT376" s="147" t="s">
        <v>164</v>
      </c>
      <c r="AU376" s="147" t="s">
        <v>85</v>
      </c>
      <c r="AY376" s="16" t="s">
        <v>161</v>
      </c>
      <c r="BE376" s="148">
        <f>IF(N376="základní",J376,0)</f>
        <v>0</v>
      </c>
      <c r="BF376" s="148">
        <f>IF(N376="snížená",J376,0)</f>
        <v>0</v>
      </c>
      <c r="BG376" s="148">
        <f>IF(N376="zákl. přenesená",J376,0)</f>
        <v>0</v>
      </c>
      <c r="BH376" s="148">
        <f>IF(N376="sníž. přenesená",J376,0)</f>
        <v>0</v>
      </c>
      <c r="BI376" s="148">
        <f>IF(N376="nulová",J376,0)</f>
        <v>0</v>
      </c>
      <c r="BJ376" s="16" t="s">
        <v>81</v>
      </c>
      <c r="BK376" s="148">
        <f>ROUND(I376*H376,2)</f>
        <v>0</v>
      </c>
      <c r="BL376" s="16" t="s">
        <v>238</v>
      </c>
      <c r="BM376" s="147" t="s">
        <v>770</v>
      </c>
    </row>
    <row r="377" spans="2:65" s="1" customFormat="1" ht="33" customHeight="1">
      <c r="B377" s="135"/>
      <c r="C377" s="136" t="s">
        <v>771</v>
      </c>
      <c r="D377" s="136" t="s">
        <v>164</v>
      </c>
      <c r="E377" s="137" t="s">
        <v>772</v>
      </c>
      <c r="F377" s="138" t="s">
        <v>773</v>
      </c>
      <c r="G377" s="139" t="s">
        <v>316</v>
      </c>
      <c r="H377" s="140">
        <v>7</v>
      </c>
      <c r="I377" s="141"/>
      <c r="J377" s="142">
        <f>ROUND(I377*H377,2)</f>
        <v>0</v>
      </c>
      <c r="K377" s="138" t="s">
        <v>168</v>
      </c>
      <c r="L377" s="31"/>
      <c r="M377" s="143" t="s">
        <v>1</v>
      </c>
      <c r="N377" s="144" t="s">
        <v>42</v>
      </c>
      <c r="P377" s="145">
        <f>O377*H377</f>
        <v>0</v>
      </c>
      <c r="Q377" s="145">
        <v>0</v>
      </c>
      <c r="R377" s="145">
        <f>Q377*H377</f>
        <v>0</v>
      </c>
      <c r="S377" s="145">
        <v>0</v>
      </c>
      <c r="T377" s="146">
        <f>S377*H377</f>
        <v>0</v>
      </c>
      <c r="AR377" s="147" t="s">
        <v>238</v>
      </c>
      <c r="AT377" s="147" t="s">
        <v>164</v>
      </c>
      <c r="AU377" s="147" t="s">
        <v>85</v>
      </c>
      <c r="AY377" s="16" t="s">
        <v>161</v>
      </c>
      <c r="BE377" s="148">
        <f>IF(N377="základní",J377,0)</f>
        <v>0</v>
      </c>
      <c r="BF377" s="148">
        <f>IF(N377="snížená",J377,0)</f>
        <v>0</v>
      </c>
      <c r="BG377" s="148">
        <f>IF(N377="zákl. přenesená",J377,0)</f>
        <v>0</v>
      </c>
      <c r="BH377" s="148">
        <f>IF(N377="sníž. přenesená",J377,0)</f>
        <v>0</v>
      </c>
      <c r="BI377" s="148">
        <f>IF(N377="nulová",J377,0)</f>
        <v>0</v>
      </c>
      <c r="BJ377" s="16" t="s">
        <v>81</v>
      </c>
      <c r="BK377" s="148">
        <f>ROUND(I377*H377,2)</f>
        <v>0</v>
      </c>
      <c r="BL377" s="16" t="s">
        <v>238</v>
      </c>
      <c r="BM377" s="147" t="s">
        <v>774</v>
      </c>
    </row>
    <row r="378" spans="2:65" s="1" customFormat="1" ht="16.5" customHeight="1">
      <c r="B378" s="135"/>
      <c r="C378" s="164" t="s">
        <v>775</v>
      </c>
      <c r="D378" s="164" t="s">
        <v>175</v>
      </c>
      <c r="E378" s="165" t="s">
        <v>776</v>
      </c>
      <c r="F378" s="166" t="s">
        <v>777</v>
      </c>
      <c r="G378" s="167" t="s">
        <v>316</v>
      </c>
      <c r="H378" s="168">
        <v>8.4</v>
      </c>
      <c r="I378" s="169"/>
      <c r="J378" s="170">
        <f>ROUND(I378*H378,2)</f>
        <v>0</v>
      </c>
      <c r="K378" s="166" t="s">
        <v>168</v>
      </c>
      <c r="L378" s="171"/>
      <c r="M378" s="172" t="s">
        <v>1</v>
      </c>
      <c r="N378" s="173" t="s">
        <v>42</v>
      </c>
      <c r="P378" s="145">
        <f>O378*H378</f>
        <v>0</v>
      </c>
      <c r="Q378" s="145">
        <v>0.0015</v>
      </c>
      <c r="R378" s="145">
        <f>Q378*H378</f>
        <v>0.0126</v>
      </c>
      <c r="S378" s="145">
        <v>0</v>
      </c>
      <c r="T378" s="146">
        <f>S378*H378</f>
        <v>0</v>
      </c>
      <c r="AR378" s="147" t="s">
        <v>327</v>
      </c>
      <c r="AT378" s="147" t="s">
        <v>175</v>
      </c>
      <c r="AU378" s="147" t="s">
        <v>85</v>
      </c>
      <c r="AY378" s="16" t="s">
        <v>161</v>
      </c>
      <c r="BE378" s="148">
        <f>IF(N378="základní",J378,0)</f>
        <v>0</v>
      </c>
      <c r="BF378" s="148">
        <f>IF(N378="snížená",J378,0)</f>
        <v>0</v>
      </c>
      <c r="BG378" s="148">
        <f>IF(N378="zákl. přenesená",J378,0)</f>
        <v>0</v>
      </c>
      <c r="BH378" s="148">
        <f>IF(N378="sníž. přenesená",J378,0)</f>
        <v>0</v>
      </c>
      <c r="BI378" s="148">
        <f>IF(N378="nulová",J378,0)</f>
        <v>0</v>
      </c>
      <c r="BJ378" s="16" t="s">
        <v>81</v>
      </c>
      <c r="BK378" s="148">
        <f>ROUND(I378*H378,2)</f>
        <v>0</v>
      </c>
      <c r="BL378" s="16" t="s">
        <v>238</v>
      </c>
      <c r="BM378" s="147" t="s">
        <v>778</v>
      </c>
    </row>
    <row r="379" spans="2:51" s="12" customFormat="1" ht="12">
      <c r="B379" s="149"/>
      <c r="D379" s="150" t="s">
        <v>171</v>
      </c>
      <c r="F379" s="152" t="s">
        <v>779</v>
      </c>
      <c r="H379" s="153">
        <v>8.4</v>
      </c>
      <c r="I379" s="154"/>
      <c r="L379" s="149"/>
      <c r="M379" s="155"/>
      <c r="T379" s="156"/>
      <c r="AT379" s="151" t="s">
        <v>171</v>
      </c>
      <c r="AU379" s="151" t="s">
        <v>85</v>
      </c>
      <c r="AV379" s="12" t="s">
        <v>85</v>
      </c>
      <c r="AW379" s="12" t="s">
        <v>3</v>
      </c>
      <c r="AX379" s="12" t="s">
        <v>81</v>
      </c>
      <c r="AY379" s="151" t="s">
        <v>161</v>
      </c>
    </row>
    <row r="380" spans="2:65" s="1" customFormat="1" ht="37.9" customHeight="1">
      <c r="B380" s="135"/>
      <c r="C380" s="136" t="s">
        <v>780</v>
      </c>
      <c r="D380" s="136" t="s">
        <v>164</v>
      </c>
      <c r="E380" s="137" t="s">
        <v>781</v>
      </c>
      <c r="F380" s="138" t="s">
        <v>782</v>
      </c>
      <c r="G380" s="139" t="s">
        <v>316</v>
      </c>
      <c r="H380" s="140">
        <v>9</v>
      </c>
      <c r="I380" s="141"/>
      <c r="J380" s="142">
        <f>ROUND(I380*H380,2)</f>
        <v>0</v>
      </c>
      <c r="K380" s="138" t="s">
        <v>168</v>
      </c>
      <c r="L380" s="31"/>
      <c r="M380" s="143" t="s">
        <v>1</v>
      </c>
      <c r="N380" s="144" t="s">
        <v>42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238</v>
      </c>
      <c r="AT380" s="147" t="s">
        <v>164</v>
      </c>
      <c r="AU380" s="147" t="s">
        <v>85</v>
      </c>
      <c r="AY380" s="16" t="s">
        <v>161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6" t="s">
        <v>81</v>
      </c>
      <c r="BK380" s="148">
        <f>ROUND(I380*H380,2)</f>
        <v>0</v>
      </c>
      <c r="BL380" s="16" t="s">
        <v>238</v>
      </c>
      <c r="BM380" s="147" t="s">
        <v>783</v>
      </c>
    </row>
    <row r="381" spans="2:65" s="1" customFormat="1" ht="16.5" customHeight="1">
      <c r="B381" s="135"/>
      <c r="C381" s="164" t="s">
        <v>784</v>
      </c>
      <c r="D381" s="164" t="s">
        <v>175</v>
      </c>
      <c r="E381" s="165" t="s">
        <v>785</v>
      </c>
      <c r="F381" s="166" t="s">
        <v>786</v>
      </c>
      <c r="G381" s="167" t="s">
        <v>316</v>
      </c>
      <c r="H381" s="168">
        <v>2.4</v>
      </c>
      <c r="I381" s="169"/>
      <c r="J381" s="170">
        <f>ROUND(I381*H381,2)</f>
        <v>0</v>
      </c>
      <c r="K381" s="166" t="s">
        <v>168</v>
      </c>
      <c r="L381" s="171"/>
      <c r="M381" s="172" t="s">
        <v>1</v>
      </c>
      <c r="N381" s="173" t="s">
        <v>42</v>
      </c>
      <c r="P381" s="145">
        <f>O381*H381</f>
        <v>0</v>
      </c>
      <c r="Q381" s="145">
        <v>0.0018</v>
      </c>
      <c r="R381" s="145">
        <f>Q381*H381</f>
        <v>0.00432</v>
      </c>
      <c r="S381" s="145">
        <v>0</v>
      </c>
      <c r="T381" s="146">
        <f>S381*H381</f>
        <v>0</v>
      </c>
      <c r="AR381" s="147" t="s">
        <v>327</v>
      </c>
      <c r="AT381" s="147" t="s">
        <v>175</v>
      </c>
      <c r="AU381" s="147" t="s">
        <v>85</v>
      </c>
      <c r="AY381" s="16" t="s">
        <v>161</v>
      </c>
      <c r="BE381" s="148">
        <f>IF(N381="základní",J381,0)</f>
        <v>0</v>
      </c>
      <c r="BF381" s="148">
        <f>IF(N381="snížená",J381,0)</f>
        <v>0</v>
      </c>
      <c r="BG381" s="148">
        <f>IF(N381="zákl. přenesená",J381,0)</f>
        <v>0</v>
      </c>
      <c r="BH381" s="148">
        <f>IF(N381="sníž. přenesená",J381,0)</f>
        <v>0</v>
      </c>
      <c r="BI381" s="148">
        <f>IF(N381="nulová",J381,0)</f>
        <v>0</v>
      </c>
      <c r="BJ381" s="16" t="s">
        <v>81</v>
      </c>
      <c r="BK381" s="148">
        <f>ROUND(I381*H381,2)</f>
        <v>0</v>
      </c>
      <c r="BL381" s="16" t="s">
        <v>238</v>
      </c>
      <c r="BM381" s="147" t="s">
        <v>787</v>
      </c>
    </row>
    <row r="382" spans="2:51" s="12" customFormat="1" ht="12">
      <c r="B382" s="149"/>
      <c r="D382" s="150" t="s">
        <v>171</v>
      </c>
      <c r="F382" s="152" t="s">
        <v>788</v>
      </c>
      <c r="H382" s="153">
        <v>2.4</v>
      </c>
      <c r="I382" s="154"/>
      <c r="L382" s="149"/>
      <c r="M382" s="155"/>
      <c r="T382" s="156"/>
      <c r="AT382" s="151" t="s">
        <v>171</v>
      </c>
      <c r="AU382" s="151" t="s">
        <v>85</v>
      </c>
      <c r="AV382" s="12" t="s">
        <v>85</v>
      </c>
      <c r="AW382" s="12" t="s">
        <v>3</v>
      </c>
      <c r="AX382" s="12" t="s">
        <v>81</v>
      </c>
      <c r="AY382" s="151" t="s">
        <v>161</v>
      </c>
    </row>
    <row r="383" spans="2:65" s="1" customFormat="1" ht="16.5" customHeight="1">
      <c r="B383" s="135"/>
      <c r="C383" s="164" t="s">
        <v>789</v>
      </c>
      <c r="D383" s="164" t="s">
        <v>175</v>
      </c>
      <c r="E383" s="165" t="s">
        <v>790</v>
      </c>
      <c r="F383" s="166" t="s">
        <v>791</v>
      </c>
      <c r="G383" s="167" t="s">
        <v>316</v>
      </c>
      <c r="H383" s="168">
        <v>6</v>
      </c>
      <c r="I383" s="169"/>
      <c r="J383" s="170">
        <f>ROUND(I383*H383,2)</f>
        <v>0</v>
      </c>
      <c r="K383" s="166" t="s">
        <v>168</v>
      </c>
      <c r="L383" s="171"/>
      <c r="M383" s="172" t="s">
        <v>1</v>
      </c>
      <c r="N383" s="173" t="s">
        <v>42</v>
      </c>
      <c r="P383" s="145">
        <f>O383*H383</f>
        <v>0</v>
      </c>
      <c r="Q383" s="145">
        <v>0.0021</v>
      </c>
      <c r="R383" s="145">
        <f>Q383*H383</f>
        <v>0.0126</v>
      </c>
      <c r="S383" s="145">
        <v>0</v>
      </c>
      <c r="T383" s="146">
        <f>S383*H383</f>
        <v>0</v>
      </c>
      <c r="AR383" s="147" t="s">
        <v>327</v>
      </c>
      <c r="AT383" s="147" t="s">
        <v>175</v>
      </c>
      <c r="AU383" s="147" t="s">
        <v>85</v>
      </c>
      <c r="AY383" s="16" t="s">
        <v>161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6" t="s">
        <v>81</v>
      </c>
      <c r="BK383" s="148">
        <f>ROUND(I383*H383,2)</f>
        <v>0</v>
      </c>
      <c r="BL383" s="16" t="s">
        <v>238</v>
      </c>
      <c r="BM383" s="147" t="s">
        <v>792</v>
      </c>
    </row>
    <row r="384" spans="2:51" s="12" customFormat="1" ht="12">
      <c r="B384" s="149"/>
      <c r="D384" s="150" t="s">
        <v>171</v>
      </c>
      <c r="F384" s="152" t="s">
        <v>793</v>
      </c>
      <c r="H384" s="153">
        <v>6</v>
      </c>
      <c r="I384" s="154"/>
      <c r="L384" s="149"/>
      <c r="M384" s="155"/>
      <c r="T384" s="156"/>
      <c r="AT384" s="151" t="s">
        <v>171</v>
      </c>
      <c r="AU384" s="151" t="s">
        <v>85</v>
      </c>
      <c r="AV384" s="12" t="s">
        <v>85</v>
      </c>
      <c r="AW384" s="12" t="s">
        <v>3</v>
      </c>
      <c r="AX384" s="12" t="s">
        <v>81</v>
      </c>
      <c r="AY384" s="151" t="s">
        <v>161</v>
      </c>
    </row>
    <row r="385" spans="2:65" s="1" customFormat="1" ht="16.5" customHeight="1">
      <c r="B385" s="135"/>
      <c r="C385" s="164" t="s">
        <v>794</v>
      </c>
      <c r="D385" s="164" t="s">
        <v>175</v>
      </c>
      <c r="E385" s="165" t="s">
        <v>795</v>
      </c>
      <c r="F385" s="166" t="s">
        <v>796</v>
      </c>
      <c r="G385" s="167" t="s">
        <v>316</v>
      </c>
      <c r="H385" s="168">
        <v>2.4</v>
      </c>
      <c r="I385" s="169"/>
      <c r="J385" s="170">
        <f>ROUND(I385*H385,2)</f>
        <v>0</v>
      </c>
      <c r="K385" s="166" t="s">
        <v>168</v>
      </c>
      <c r="L385" s="171"/>
      <c r="M385" s="172" t="s">
        <v>1</v>
      </c>
      <c r="N385" s="173" t="s">
        <v>42</v>
      </c>
      <c r="P385" s="145">
        <f>O385*H385</f>
        <v>0</v>
      </c>
      <c r="Q385" s="145">
        <v>0.0023</v>
      </c>
      <c r="R385" s="145">
        <f>Q385*H385</f>
        <v>0.00552</v>
      </c>
      <c r="S385" s="145">
        <v>0</v>
      </c>
      <c r="T385" s="146">
        <f>S385*H385</f>
        <v>0</v>
      </c>
      <c r="AR385" s="147" t="s">
        <v>327</v>
      </c>
      <c r="AT385" s="147" t="s">
        <v>175</v>
      </c>
      <c r="AU385" s="147" t="s">
        <v>85</v>
      </c>
      <c r="AY385" s="16" t="s">
        <v>161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6" t="s">
        <v>81</v>
      </c>
      <c r="BK385" s="148">
        <f>ROUND(I385*H385,2)</f>
        <v>0</v>
      </c>
      <c r="BL385" s="16" t="s">
        <v>238</v>
      </c>
      <c r="BM385" s="147" t="s">
        <v>797</v>
      </c>
    </row>
    <row r="386" spans="2:51" s="12" customFormat="1" ht="12">
      <c r="B386" s="149"/>
      <c r="D386" s="150" t="s">
        <v>171</v>
      </c>
      <c r="F386" s="152" t="s">
        <v>788</v>
      </c>
      <c r="H386" s="153">
        <v>2.4</v>
      </c>
      <c r="I386" s="154"/>
      <c r="L386" s="149"/>
      <c r="M386" s="155"/>
      <c r="T386" s="156"/>
      <c r="AT386" s="151" t="s">
        <v>171</v>
      </c>
      <c r="AU386" s="151" t="s">
        <v>85</v>
      </c>
      <c r="AV386" s="12" t="s">
        <v>85</v>
      </c>
      <c r="AW386" s="12" t="s">
        <v>3</v>
      </c>
      <c r="AX386" s="12" t="s">
        <v>81</v>
      </c>
      <c r="AY386" s="151" t="s">
        <v>161</v>
      </c>
    </row>
    <row r="387" spans="2:65" s="1" customFormat="1" ht="37.9" customHeight="1">
      <c r="B387" s="135"/>
      <c r="C387" s="136" t="s">
        <v>798</v>
      </c>
      <c r="D387" s="136" t="s">
        <v>164</v>
      </c>
      <c r="E387" s="137" t="s">
        <v>799</v>
      </c>
      <c r="F387" s="138" t="s">
        <v>800</v>
      </c>
      <c r="G387" s="139" t="s">
        <v>316</v>
      </c>
      <c r="H387" s="140">
        <v>3</v>
      </c>
      <c r="I387" s="141"/>
      <c r="J387" s="142">
        <f>ROUND(I387*H387,2)</f>
        <v>0</v>
      </c>
      <c r="K387" s="138" t="s">
        <v>168</v>
      </c>
      <c r="L387" s="31"/>
      <c r="M387" s="143" t="s">
        <v>1</v>
      </c>
      <c r="N387" s="144" t="s">
        <v>42</v>
      </c>
      <c r="P387" s="145">
        <f>O387*H387</f>
        <v>0</v>
      </c>
      <c r="Q387" s="145">
        <v>0</v>
      </c>
      <c r="R387" s="145">
        <f>Q387*H387</f>
        <v>0</v>
      </c>
      <c r="S387" s="145">
        <v>0</v>
      </c>
      <c r="T387" s="146">
        <f>S387*H387</f>
        <v>0</v>
      </c>
      <c r="AR387" s="147" t="s">
        <v>238</v>
      </c>
      <c r="AT387" s="147" t="s">
        <v>164</v>
      </c>
      <c r="AU387" s="147" t="s">
        <v>85</v>
      </c>
      <c r="AY387" s="16" t="s">
        <v>161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6" t="s">
        <v>81</v>
      </c>
      <c r="BK387" s="148">
        <f>ROUND(I387*H387,2)</f>
        <v>0</v>
      </c>
      <c r="BL387" s="16" t="s">
        <v>238</v>
      </c>
      <c r="BM387" s="147" t="s">
        <v>801</v>
      </c>
    </row>
    <row r="388" spans="2:65" s="1" customFormat="1" ht="16.5" customHeight="1">
      <c r="B388" s="135"/>
      <c r="C388" s="164" t="s">
        <v>802</v>
      </c>
      <c r="D388" s="164" t="s">
        <v>175</v>
      </c>
      <c r="E388" s="165" t="s">
        <v>803</v>
      </c>
      <c r="F388" s="166" t="s">
        <v>804</v>
      </c>
      <c r="G388" s="167" t="s">
        <v>316</v>
      </c>
      <c r="H388" s="168">
        <v>3.6</v>
      </c>
      <c r="I388" s="169"/>
      <c r="J388" s="170">
        <f>ROUND(I388*H388,2)</f>
        <v>0</v>
      </c>
      <c r="K388" s="166" t="s">
        <v>168</v>
      </c>
      <c r="L388" s="171"/>
      <c r="M388" s="172" t="s">
        <v>1</v>
      </c>
      <c r="N388" s="173" t="s">
        <v>42</v>
      </c>
      <c r="P388" s="145">
        <f>O388*H388</f>
        <v>0</v>
      </c>
      <c r="Q388" s="145">
        <v>0.0032</v>
      </c>
      <c r="R388" s="145">
        <f>Q388*H388</f>
        <v>0.01152</v>
      </c>
      <c r="S388" s="145">
        <v>0</v>
      </c>
      <c r="T388" s="146">
        <f>S388*H388</f>
        <v>0</v>
      </c>
      <c r="AR388" s="147" t="s">
        <v>327</v>
      </c>
      <c r="AT388" s="147" t="s">
        <v>175</v>
      </c>
      <c r="AU388" s="147" t="s">
        <v>85</v>
      </c>
      <c r="AY388" s="16" t="s">
        <v>161</v>
      </c>
      <c r="BE388" s="148">
        <f>IF(N388="základní",J388,0)</f>
        <v>0</v>
      </c>
      <c r="BF388" s="148">
        <f>IF(N388="snížená",J388,0)</f>
        <v>0</v>
      </c>
      <c r="BG388" s="148">
        <f>IF(N388="zákl. přenesená",J388,0)</f>
        <v>0</v>
      </c>
      <c r="BH388" s="148">
        <f>IF(N388="sníž. přenesená",J388,0)</f>
        <v>0</v>
      </c>
      <c r="BI388" s="148">
        <f>IF(N388="nulová",J388,0)</f>
        <v>0</v>
      </c>
      <c r="BJ388" s="16" t="s">
        <v>81</v>
      </c>
      <c r="BK388" s="148">
        <f>ROUND(I388*H388,2)</f>
        <v>0</v>
      </c>
      <c r="BL388" s="16" t="s">
        <v>238</v>
      </c>
      <c r="BM388" s="147" t="s">
        <v>805</v>
      </c>
    </row>
    <row r="389" spans="2:51" s="12" customFormat="1" ht="12">
      <c r="B389" s="149"/>
      <c r="D389" s="150" t="s">
        <v>171</v>
      </c>
      <c r="F389" s="152" t="s">
        <v>806</v>
      </c>
      <c r="H389" s="153">
        <v>3.6</v>
      </c>
      <c r="I389" s="154"/>
      <c r="L389" s="149"/>
      <c r="M389" s="155"/>
      <c r="T389" s="156"/>
      <c r="AT389" s="151" t="s">
        <v>171</v>
      </c>
      <c r="AU389" s="151" t="s">
        <v>85</v>
      </c>
      <c r="AV389" s="12" t="s">
        <v>85</v>
      </c>
      <c r="AW389" s="12" t="s">
        <v>3</v>
      </c>
      <c r="AX389" s="12" t="s">
        <v>81</v>
      </c>
      <c r="AY389" s="151" t="s">
        <v>161</v>
      </c>
    </row>
    <row r="390" spans="2:65" s="1" customFormat="1" ht="37.9" customHeight="1">
      <c r="B390" s="135"/>
      <c r="C390" s="136" t="s">
        <v>807</v>
      </c>
      <c r="D390" s="136" t="s">
        <v>164</v>
      </c>
      <c r="E390" s="137" t="s">
        <v>808</v>
      </c>
      <c r="F390" s="138" t="s">
        <v>809</v>
      </c>
      <c r="G390" s="139" t="s">
        <v>316</v>
      </c>
      <c r="H390" s="140">
        <v>1.5</v>
      </c>
      <c r="I390" s="141"/>
      <c r="J390" s="142">
        <f>ROUND(I390*H390,2)</f>
        <v>0</v>
      </c>
      <c r="K390" s="138" t="s">
        <v>168</v>
      </c>
      <c r="L390" s="31"/>
      <c r="M390" s="143" t="s">
        <v>1</v>
      </c>
      <c r="N390" s="144" t="s">
        <v>42</v>
      </c>
      <c r="P390" s="145">
        <f>O390*H390</f>
        <v>0</v>
      </c>
      <c r="Q390" s="145">
        <v>0</v>
      </c>
      <c r="R390" s="145">
        <f>Q390*H390</f>
        <v>0</v>
      </c>
      <c r="S390" s="145">
        <v>0</v>
      </c>
      <c r="T390" s="146">
        <f>S390*H390</f>
        <v>0</v>
      </c>
      <c r="AR390" s="147" t="s">
        <v>238</v>
      </c>
      <c r="AT390" s="147" t="s">
        <v>164</v>
      </c>
      <c r="AU390" s="147" t="s">
        <v>85</v>
      </c>
      <c r="AY390" s="16" t="s">
        <v>161</v>
      </c>
      <c r="BE390" s="148">
        <f>IF(N390="základní",J390,0)</f>
        <v>0</v>
      </c>
      <c r="BF390" s="148">
        <f>IF(N390="snížená",J390,0)</f>
        <v>0</v>
      </c>
      <c r="BG390" s="148">
        <f>IF(N390="zákl. přenesená",J390,0)</f>
        <v>0</v>
      </c>
      <c r="BH390" s="148">
        <f>IF(N390="sníž. přenesená",J390,0)</f>
        <v>0</v>
      </c>
      <c r="BI390" s="148">
        <f>IF(N390="nulová",J390,0)</f>
        <v>0</v>
      </c>
      <c r="BJ390" s="16" t="s">
        <v>81</v>
      </c>
      <c r="BK390" s="148">
        <f>ROUND(I390*H390,2)</f>
        <v>0</v>
      </c>
      <c r="BL390" s="16" t="s">
        <v>238</v>
      </c>
      <c r="BM390" s="147" t="s">
        <v>810</v>
      </c>
    </row>
    <row r="391" spans="2:65" s="1" customFormat="1" ht="16.5" customHeight="1">
      <c r="B391" s="135"/>
      <c r="C391" s="164" t="s">
        <v>811</v>
      </c>
      <c r="D391" s="164" t="s">
        <v>175</v>
      </c>
      <c r="E391" s="165" t="s">
        <v>812</v>
      </c>
      <c r="F391" s="166" t="s">
        <v>813</v>
      </c>
      <c r="G391" s="167" t="s">
        <v>316</v>
      </c>
      <c r="H391" s="168">
        <v>1.8</v>
      </c>
      <c r="I391" s="169"/>
      <c r="J391" s="170">
        <f>ROUND(I391*H391,2)</f>
        <v>0</v>
      </c>
      <c r="K391" s="166" t="s">
        <v>168</v>
      </c>
      <c r="L391" s="171"/>
      <c r="M391" s="172" t="s">
        <v>1</v>
      </c>
      <c r="N391" s="173" t="s">
        <v>42</v>
      </c>
      <c r="P391" s="145">
        <f>O391*H391</f>
        <v>0</v>
      </c>
      <c r="Q391" s="145">
        <v>0.0042</v>
      </c>
      <c r="R391" s="145">
        <f>Q391*H391</f>
        <v>0.00756</v>
      </c>
      <c r="S391" s="145">
        <v>0</v>
      </c>
      <c r="T391" s="146">
        <f>S391*H391</f>
        <v>0</v>
      </c>
      <c r="AR391" s="147" t="s">
        <v>327</v>
      </c>
      <c r="AT391" s="147" t="s">
        <v>175</v>
      </c>
      <c r="AU391" s="147" t="s">
        <v>85</v>
      </c>
      <c r="AY391" s="16" t="s">
        <v>161</v>
      </c>
      <c r="BE391" s="148">
        <f>IF(N391="základní",J391,0)</f>
        <v>0</v>
      </c>
      <c r="BF391" s="148">
        <f>IF(N391="snížená",J391,0)</f>
        <v>0</v>
      </c>
      <c r="BG391" s="148">
        <f>IF(N391="zákl. přenesená",J391,0)</f>
        <v>0</v>
      </c>
      <c r="BH391" s="148">
        <f>IF(N391="sníž. přenesená",J391,0)</f>
        <v>0</v>
      </c>
      <c r="BI391" s="148">
        <f>IF(N391="nulová",J391,0)</f>
        <v>0</v>
      </c>
      <c r="BJ391" s="16" t="s">
        <v>81</v>
      </c>
      <c r="BK391" s="148">
        <f>ROUND(I391*H391,2)</f>
        <v>0</v>
      </c>
      <c r="BL391" s="16" t="s">
        <v>238</v>
      </c>
      <c r="BM391" s="147" t="s">
        <v>814</v>
      </c>
    </row>
    <row r="392" spans="2:51" s="12" customFormat="1" ht="12">
      <c r="B392" s="149"/>
      <c r="D392" s="150" t="s">
        <v>171</v>
      </c>
      <c r="F392" s="152" t="s">
        <v>815</v>
      </c>
      <c r="H392" s="153">
        <v>1.8</v>
      </c>
      <c r="I392" s="154"/>
      <c r="L392" s="149"/>
      <c r="M392" s="155"/>
      <c r="T392" s="156"/>
      <c r="AT392" s="151" t="s">
        <v>171</v>
      </c>
      <c r="AU392" s="151" t="s">
        <v>85</v>
      </c>
      <c r="AV392" s="12" t="s">
        <v>85</v>
      </c>
      <c r="AW392" s="12" t="s">
        <v>3</v>
      </c>
      <c r="AX392" s="12" t="s">
        <v>81</v>
      </c>
      <c r="AY392" s="151" t="s">
        <v>161</v>
      </c>
    </row>
    <row r="393" spans="2:65" s="1" customFormat="1" ht="33" customHeight="1">
      <c r="B393" s="135"/>
      <c r="C393" s="136" t="s">
        <v>816</v>
      </c>
      <c r="D393" s="136" t="s">
        <v>164</v>
      </c>
      <c r="E393" s="137" t="s">
        <v>817</v>
      </c>
      <c r="F393" s="138" t="s">
        <v>818</v>
      </c>
      <c r="G393" s="139" t="s">
        <v>378</v>
      </c>
      <c r="H393" s="140">
        <v>1</v>
      </c>
      <c r="I393" s="141"/>
      <c r="J393" s="142">
        <f>ROUND(I393*H393,2)</f>
        <v>0</v>
      </c>
      <c r="K393" s="138" t="s">
        <v>168</v>
      </c>
      <c r="L393" s="31"/>
      <c r="M393" s="143" t="s">
        <v>1</v>
      </c>
      <c r="N393" s="144" t="s">
        <v>42</v>
      </c>
      <c r="P393" s="145">
        <f>O393*H393</f>
        <v>0</v>
      </c>
      <c r="Q393" s="145">
        <v>0</v>
      </c>
      <c r="R393" s="145">
        <f>Q393*H393</f>
        <v>0</v>
      </c>
      <c r="S393" s="145">
        <v>0</v>
      </c>
      <c r="T393" s="146">
        <f>S393*H393</f>
        <v>0</v>
      </c>
      <c r="AR393" s="147" t="s">
        <v>238</v>
      </c>
      <c r="AT393" s="147" t="s">
        <v>164</v>
      </c>
      <c r="AU393" s="147" t="s">
        <v>85</v>
      </c>
      <c r="AY393" s="16" t="s">
        <v>161</v>
      </c>
      <c r="BE393" s="148">
        <f>IF(N393="základní",J393,0)</f>
        <v>0</v>
      </c>
      <c r="BF393" s="148">
        <f>IF(N393="snížená",J393,0)</f>
        <v>0</v>
      </c>
      <c r="BG393" s="148">
        <f>IF(N393="zákl. přenesená",J393,0)</f>
        <v>0</v>
      </c>
      <c r="BH393" s="148">
        <f>IF(N393="sníž. přenesená",J393,0)</f>
        <v>0</v>
      </c>
      <c r="BI393" s="148">
        <f>IF(N393="nulová",J393,0)</f>
        <v>0</v>
      </c>
      <c r="BJ393" s="16" t="s">
        <v>81</v>
      </c>
      <c r="BK393" s="148">
        <f>ROUND(I393*H393,2)</f>
        <v>0</v>
      </c>
      <c r="BL393" s="16" t="s">
        <v>238</v>
      </c>
      <c r="BM393" s="147" t="s">
        <v>819</v>
      </c>
    </row>
    <row r="394" spans="2:65" s="1" customFormat="1" ht="16.5" customHeight="1">
      <c r="B394" s="135"/>
      <c r="C394" s="164" t="s">
        <v>820</v>
      </c>
      <c r="D394" s="164" t="s">
        <v>175</v>
      </c>
      <c r="E394" s="165" t="s">
        <v>821</v>
      </c>
      <c r="F394" s="166" t="s">
        <v>822</v>
      </c>
      <c r="G394" s="167" t="s">
        <v>378</v>
      </c>
      <c r="H394" s="168">
        <v>1</v>
      </c>
      <c r="I394" s="169"/>
      <c r="J394" s="170">
        <f>ROUND(I394*H394,2)</f>
        <v>0</v>
      </c>
      <c r="K394" s="166" t="s">
        <v>168</v>
      </c>
      <c r="L394" s="171"/>
      <c r="M394" s="172" t="s">
        <v>1</v>
      </c>
      <c r="N394" s="173" t="s">
        <v>42</v>
      </c>
      <c r="P394" s="145">
        <f>O394*H394</f>
        <v>0</v>
      </c>
      <c r="Q394" s="145">
        <v>0.0036</v>
      </c>
      <c r="R394" s="145">
        <f>Q394*H394</f>
        <v>0.0036</v>
      </c>
      <c r="S394" s="145">
        <v>0</v>
      </c>
      <c r="T394" s="146">
        <f>S394*H394</f>
        <v>0</v>
      </c>
      <c r="AR394" s="147" t="s">
        <v>327</v>
      </c>
      <c r="AT394" s="147" t="s">
        <v>175</v>
      </c>
      <c r="AU394" s="147" t="s">
        <v>85</v>
      </c>
      <c r="AY394" s="16" t="s">
        <v>161</v>
      </c>
      <c r="BE394" s="148">
        <f>IF(N394="základní",J394,0)</f>
        <v>0</v>
      </c>
      <c r="BF394" s="148">
        <f>IF(N394="snížená",J394,0)</f>
        <v>0</v>
      </c>
      <c r="BG394" s="148">
        <f>IF(N394="zákl. přenesená",J394,0)</f>
        <v>0</v>
      </c>
      <c r="BH394" s="148">
        <f>IF(N394="sníž. přenesená",J394,0)</f>
        <v>0</v>
      </c>
      <c r="BI394" s="148">
        <f>IF(N394="nulová",J394,0)</f>
        <v>0</v>
      </c>
      <c r="BJ394" s="16" t="s">
        <v>81</v>
      </c>
      <c r="BK394" s="148">
        <f>ROUND(I394*H394,2)</f>
        <v>0</v>
      </c>
      <c r="BL394" s="16" t="s">
        <v>238</v>
      </c>
      <c r="BM394" s="147" t="s">
        <v>823</v>
      </c>
    </row>
    <row r="395" spans="2:65" s="1" customFormat="1" ht="37.9" customHeight="1">
      <c r="B395" s="135"/>
      <c r="C395" s="136" t="s">
        <v>824</v>
      </c>
      <c r="D395" s="136" t="s">
        <v>164</v>
      </c>
      <c r="E395" s="137" t="s">
        <v>825</v>
      </c>
      <c r="F395" s="138" t="s">
        <v>826</v>
      </c>
      <c r="G395" s="139" t="s">
        <v>378</v>
      </c>
      <c r="H395" s="140">
        <v>1</v>
      </c>
      <c r="I395" s="141"/>
      <c r="J395" s="142">
        <f>ROUND(I395*H395,2)</f>
        <v>0</v>
      </c>
      <c r="K395" s="138" t="s">
        <v>168</v>
      </c>
      <c r="L395" s="31"/>
      <c r="M395" s="143" t="s">
        <v>1</v>
      </c>
      <c r="N395" s="144" t="s">
        <v>42</v>
      </c>
      <c r="P395" s="145">
        <f>O395*H395</f>
        <v>0</v>
      </c>
      <c r="Q395" s="145">
        <v>0</v>
      </c>
      <c r="R395" s="145">
        <f>Q395*H395</f>
        <v>0</v>
      </c>
      <c r="S395" s="145">
        <v>0</v>
      </c>
      <c r="T395" s="146">
        <f>S395*H395</f>
        <v>0</v>
      </c>
      <c r="AR395" s="147" t="s">
        <v>238</v>
      </c>
      <c r="AT395" s="147" t="s">
        <v>164</v>
      </c>
      <c r="AU395" s="147" t="s">
        <v>85</v>
      </c>
      <c r="AY395" s="16" t="s">
        <v>161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6" t="s">
        <v>81</v>
      </c>
      <c r="BK395" s="148">
        <f>ROUND(I395*H395,2)</f>
        <v>0</v>
      </c>
      <c r="BL395" s="16" t="s">
        <v>238</v>
      </c>
      <c r="BM395" s="147" t="s">
        <v>827</v>
      </c>
    </row>
    <row r="396" spans="2:65" s="1" customFormat="1" ht="24.2" customHeight="1">
      <c r="B396" s="135"/>
      <c r="C396" s="164" t="s">
        <v>828</v>
      </c>
      <c r="D396" s="164" t="s">
        <v>175</v>
      </c>
      <c r="E396" s="165" t="s">
        <v>829</v>
      </c>
      <c r="F396" s="166" t="s">
        <v>830</v>
      </c>
      <c r="G396" s="167" t="s">
        <v>378</v>
      </c>
      <c r="H396" s="168">
        <v>1</v>
      </c>
      <c r="I396" s="169"/>
      <c r="J396" s="170">
        <f>ROUND(I396*H396,2)</f>
        <v>0</v>
      </c>
      <c r="K396" s="166" t="s">
        <v>1</v>
      </c>
      <c r="L396" s="171"/>
      <c r="M396" s="172" t="s">
        <v>1</v>
      </c>
      <c r="N396" s="173" t="s">
        <v>42</v>
      </c>
      <c r="P396" s="145">
        <f>O396*H396</f>
        <v>0</v>
      </c>
      <c r="Q396" s="145">
        <v>0.0407</v>
      </c>
      <c r="R396" s="145">
        <f>Q396*H396</f>
        <v>0.0407</v>
      </c>
      <c r="S396" s="145">
        <v>0</v>
      </c>
      <c r="T396" s="146">
        <f>S396*H396</f>
        <v>0</v>
      </c>
      <c r="AR396" s="147" t="s">
        <v>327</v>
      </c>
      <c r="AT396" s="147" t="s">
        <v>175</v>
      </c>
      <c r="AU396" s="147" t="s">
        <v>85</v>
      </c>
      <c r="AY396" s="16" t="s">
        <v>161</v>
      </c>
      <c r="BE396" s="148">
        <f>IF(N396="základní",J396,0)</f>
        <v>0</v>
      </c>
      <c r="BF396" s="148">
        <f>IF(N396="snížená",J396,0)</f>
        <v>0</v>
      </c>
      <c r="BG396" s="148">
        <f>IF(N396="zákl. přenesená",J396,0)</f>
        <v>0</v>
      </c>
      <c r="BH396" s="148">
        <f>IF(N396="sníž. přenesená",J396,0)</f>
        <v>0</v>
      </c>
      <c r="BI396" s="148">
        <f>IF(N396="nulová",J396,0)</f>
        <v>0</v>
      </c>
      <c r="BJ396" s="16" t="s">
        <v>81</v>
      </c>
      <c r="BK396" s="148">
        <f>ROUND(I396*H396,2)</f>
        <v>0</v>
      </c>
      <c r="BL396" s="16" t="s">
        <v>238</v>
      </c>
      <c r="BM396" s="147" t="s">
        <v>831</v>
      </c>
    </row>
    <row r="397" spans="2:65" s="1" customFormat="1" ht="16.5" customHeight="1">
      <c r="B397" s="135"/>
      <c r="C397" s="136" t="s">
        <v>832</v>
      </c>
      <c r="D397" s="136" t="s">
        <v>164</v>
      </c>
      <c r="E397" s="137" t="s">
        <v>833</v>
      </c>
      <c r="F397" s="138" t="s">
        <v>834</v>
      </c>
      <c r="G397" s="139" t="s">
        <v>316</v>
      </c>
      <c r="H397" s="140">
        <v>7</v>
      </c>
      <c r="I397" s="141"/>
      <c r="J397" s="142">
        <f>ROUND(I397*H397,2)</f>
        <v>0</v>
      </c>
      <c r="K397" s="138" t="s">
        <v>1</v>
      </c>
      <c r="L397" s="31"/>
      <c r="M397" s="143" t="s">
        <v>1</v>
      </c>
      <c r="N397" s="144" t="s">
        <v>42</v>
      </c>
      <c r="P397" s="145">
        <f>O397*H397</f>
        <v>0</v>
      </c>
      <c r="Q397" s="145">
        <v>0.00058</v>
      </c>
      <c r="R397" s="145">
        <f>Q397*H397</f>
        <v>0.00406</v>
      </c>
      <c r="S397" s="145">
        <v>0</v>
      </c>
      <c r="T397" s="146">
        <f>S397*H397</f>
        <v>0</v>
      </c>
      <c r="AR397" s="147" t="s">
        <v>238</v>
      </c>
      <c r="AT397" s="147" t="s">
        <v>164</v>
      </c>
      <c r="AU397" s="147" t="s">
        <v>85</v>
      </c>
      <c r="AY397" s="16" t="s">
        <v>161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6" t="s">
        <v>81</v>
      </c>
      <c r="BK397" s="148">
        <f>ROUND(I397*H397,2)</f>
        <v>0</v>
      </c>
      <c r="BL397" s="16" t="s">
        <v>238</v>
      </c>
      <c r="BM397" s="147" t="s">
        <v>835</v>
      </c>
    </row>
    <row r="398" spans="2:65" s="1" customFormat="1" ht="21.75" customHeight="1">
      <c r="B398" s="135"/>
      <c r="C398" s="136" t="s">
        <v>836</v>
      </c>
      <c r="D398" s="136" t="s">
        <v>164</v>
      </c>
      <c r="E398" s="137" t="s">
        <v>837</v>
      </c>
      <c r="F398" s="138" t="s">
        <v>838</v>
      </c>
      <c r="G398" s="139" t="s">
        <v>316</v>
      </c>
      <c r="H398" s="140">
        <v>9</v>
      </c>
      <c r="I398" s="141"/>
      <c r="J398" s="142">
        <f>ROUND(I398*H398,2)</f>
        <v>0</v>
      </c>
      <c r="K398" s="138" t="s">
        <v>1</v>
      </c>
      <c r="L398" s="31"/>
      <c r="M398" s="143" t="s">
        <v>1</v>
      </c>
      <c r="N398" s="144" t="s">
        <v>42</v>
      </c>
      <c r="P398" s="145">
        <f>O398*H398</f>
        <v>0</v>
      </c>
      <c r="Q398" s="145">
        <v>0.0007</v>
      </c>
      <c r="R398" s="145">
        <f>Q398*H398</f>
        <v>0.0063</v>
      </c>
      <c r="S398" s="145">
        <v>0</v>
      </c>
      <c r="T398" s="146">
        <f>S398*H398</f>
        <v>0</v>
      </c>
      <c r="AR398" s="147" t="s">
        <v>238</v>
      </c>
      <c r="AT398" s="147" t="s">
        <v>164</v>
      </c>
      <c r="AU398" s="147" t="s">
        <v>85</v>
      </c>
      <c r="AY398" s="16" t="s">
        <v>161</v>
      </c>
      <c r="BE398" s="148">
        <f>IF(N398="základní",J398,0)</f>
        <v>0</v>
      </c>
      <c r="BF398" s="148">
        <f>IF(N398="snížená",J398,0)</f>
        <v>0</v>
      </c>
      <c r="BG398" s="148">
        <f>IF(N398="zákl. přenesená",J398,0)</f>
        <v>0</v>
      </c>
      <c r="BH398" s="148">
        <f>IF(N398="sníž. přenesená",J398,0)</f>
        <v>0</v>
      </c>
      <c r="BI398" s="148">
        <f>IF(N398="nulová",J398,0)</f>
        <v>0</v>
      </c>
      <c r="BJ398" s="16" t="s">
        <v>81</v>
      </c>
      <c r="BK398" s="148">
        <f>ROUND(I398*H398,2)</f>
        <v>0</v>
      </c>
      <c r="BL398" s="16" t="s">
        <v>238</v>
      </c>
      <c r="BM398" s="147" t="s">
        <v>839</v>
      </c>
    </row>
    <row r="399" spans="2:65" s="1" customFormat="1" ht="21.75" customHeight="1">
      <c r="B399" s="135"/>
      <c r="C399" s="136" t="s">
        <v>840</v>
      </c>
      <c r="D399" s="136" t="s">
        <v>164</v>
      </c>
      <c r="E399" s="137" t="s">
        <v>841</v>
      </c>
      <c r="F399" s="138" t="s">
        <v>842</v>
      </c>
      <c r="G399" s="139" t="s">
        <v>316</v>
      </c>
      <c r="H399" s="140">
        <v>3</v>
      </c>
      <c r="I399" s="141"/>
      <c r="J399" s="142">
        <f>ROUND(I399*H399,2)</f>
        <v>0</v>
      </c>
      <c r="K399" s="138" t="s">
        <v>1</v>
      </c>
      <c r="L399" s="31"/>
      <c r="M399" s="143" t="s">
        <v>1</v>
      </c>
      <c r="N399" s="144" t="s">
        <v>42</v>
      </c>
      <c r="P399" s="145">
        <f>O399*H399</f>
        <v>0</v>
      </c>
      <c r="Q399" s="145">
        <v>0.00083</v>
      </c>
      <c r="R399" s="145">
        <f>Q399*H399</f>
        <v>0.00249</v>
      </c>
      <c r="S399" s="145">
        <v>0</v>
      </c>
      <c r="T399" s="146">
        <f>S399*H399</f>
        <v>0</v>
      </c>
      <c r="AR399" s="147" t="s">
        <v>238</v>
      </c>
      <c r="AT399" s="147" t="s">
        <v>164</v>
      </c>
      <c r="AU399" s="147" t="s">
        <v>85</v>
      </c>
      <c r="AY399" s="16" t="s">
        <v>161</v>
      </c>
      <c r="BE399" s="148">
        <f>IF(N399="základní",J399,0)</f>
        <v>0</v>
      </c>
      <c r="BF399" s="148">
        <f>IF(N399="snížená",J399,0)</f>
        <v>0</v>
      </c>
      <c r="BG399" s="148">
        <f>IF(N399="zákl. přenesená",J399,0)</f>
        <v>0</v>
      </c>
      <c r="BH399" s="148">
        <f>IF(N399="sníž. přenesená",J399,0)</f>
        <v>0</v>
      </c>
      <c r="BI399" s="148">
        <f>IF(N399="nulová",J399,0)</f>
        <v>0</v>
      </c>
      <c r="BJ399" s="16" t="s">
        <v>81</v>
      </c>
      <c r="BK399" s="148">
        <f>ROUND(I399*H399,2)</f>
        <v>0</v>
      </c>
      <c r="BL399" s="16" t="s">
        <v>238</v>
      </c>
      <c r="BM399" s="147" t="s">
        <v>843</v>
      </c>
    </row>
    <row r="400" spans="2:65" s="1" customFormat="1" ht="21.75" customHeight="1">
      <c r="B400" s="135"/>
      <c r="C400" s="136" t="s">
        <v>844</v>
      </c>
      <c r="D400" s="136" t="s">
        <v>164</v>
      </c>
      <c r="E400" s="137" t="s">
        <v>845</v>
      </c>
      <c r="F400" s="138" t="s">
        <v>846</v>
      </c>
      <c r="G400" s="139" t="s">
        <v>316</v>
      </c>
      <c r="H400" s="140">
        <v>1.5</v>
      </c>
      <c r="I400" s="141"/>
      <c r="J400" s="142">
        <f>ROUND(I400*H400,2)</f>
        <v>0</v>
      </c>
      <c r="K400" s="138" t="s">
        <v>1</v>
      </c>
      <c r="L400" s="31"/>
      <c r="M400" s="143" t="s">
        <v>1</v>
      </c>
      <c r="N400" s="144" t="s">
        <v>42</v>
      </c>
      <c r="P400" s="145">
        <f>O400*H400</f>
        <v>0</v>
      </c>
      <c r="Q400" s="145">
        <v>0.00095</v>
      </c>
      <c r="R400" s="145">
        <f>Q400*H400</f>
        <v>0.001425</v>
      </c>
      <c r="S400" s="145">
        <v>0</v>
      </c>
      <c r="T400" s="146">
        <f>S400*H400</f>
        <v>0</v>
      </c>
      <c r="AR400" s="147" t="s">
        <v>238</v>
      </c>
      <c r="AT400" s="147" t="s">
        <v>164</v>
      </c>
      <c r="AU400" s="147" t="s">
        <v>85</v>
      </c>
      <c r="AY400" s="16" t="s">
        <v>161</v>
      </c>
      <c r="BE400" s="148">
        <f>IF(N400="základní",J400,0)</f>
        <v>0</v>
      </c>
      <c r="BF400" s="148">
        <f>IF(N400="snížená",J400,0)</f>
        <v>0</v>
      </c>
      <c r="BG400" s="148">
        <f>IF(N400="zákl. přenesená",J400,0)</f>
        <v>0</v>
      </c>
      <c r="BH400" s="148">
        <f>IF(N400="sníž. přenesená",J400,0)</f>
        <v>0</v>
      </c>
      <c r="BI400" s="148">
        <f>IF(N400="nulová",J400,0)</f>
        <v>0</v>
      </c>
      <c r="BJ400" s="16" t="s">
        <v>81</v>
      </c>
      <c r="BK400" s="148">
        <f>ROUND(I400*H400,2)</f>
        <v>0</v>
      </c>
      <c r="BL400" s="16" t="s">
        <v>238</v>
      </c>
      <c r="BM400" s="147" t="s">
        <v>847</v>
      </c>
    </row>
    <row r="401" spans="2:65" s="1" customFormat="1" ht="24.2" customHeight="1">
      <c r="B401" s="135"/>
      <c r="C401" s="136" t="s">
        <v>848</v>
      </c>
      <c r="D401" s="136" t="s">
        <v>164</v>
      </c>
      <c r="E401" s="137" t="s">
        <v>849</v>
      </c>
      <c r="F401" s="138" t="s">
        <v>850</v>
      </c>
      <c r="G401" s="139" t="s">
        <v>167</v>
      </c>
      <c r="H401" s="140">
        <v>0.366</v>
      </c>
      <c r="I401" s="141"/>
      <c r="J401" s="142">
        <f>ROUND(I401*H401,2)</f>
        <v>0</v>
      </c>
      <c r="K401" s="138" t="s">
        <v>168</v>
      </c>
      <c r="L401" s="31"/>
      <c r="M401" s="143" t="s">
        <v>1</v>
      </c>
      <c r="N401" s="144" t="s">
        <v>42</v>
      </c>
      <c r="P401" s="145">
        <f>O401*H401</f>
        <v>0</v>
      </c>
      <c r="Q401" s="145">
        <v>0</v>
      </c>
      <c r="R401" s="145">
        <f>Q401*H401</f>
        <v>0</v>
      </c>
      <c r="S401" s="145">
        <v>0</v>
      </c>
      <c r="T401" s="146">
        <f>S401*H401</f>
        <v>0</v>
      </c>
      <c r="AR401" s="147" t="s">
        <v>238</v>
      </c>
      <c r="AT401" s="147" t="s">
        <v>164</v>
      </c>
      <c r="AU401" s="147" t="s">
        <v>85</v>
      </c>
      <c r="AY401" s="16" t="s">
        <v>161</v>
      </c>
      <c r="BE401" s="148">
        <f>IF(N401="základní",J401,0)</f>
        <v>0</v>
      </c>
      <c r="BF401" s="148">
        <f>IF(N401="snížená",J401,0)</f>
        <v>0</v>
      </c>
      <c r="BG401" s="148">
        <f>IF(N401="zákl. přenesená",J401,0)</f>
        <v>0</v>
      </c>
      <c r="BH401" s="148">
        <f>IF(N401="sníž. přenesená",J401,0)</f>
        <v>0</v>
      </c>
      <c r="BI401" s="148">
        <f>IF(N401="nulová",J401,0)</f>
        <v>0</v>
      </c>
      <c r="BJ401" s="16" t="s">
        <v>81</v>
      </c>
      <c r="BK401" s="148">
        <f>ROUND(I401*H401,2)</f>
        <v>0</v>
      </c>
      <c r="BL401" s="16" t="s">
        <v>238</v>
      </c>
      <c r="BM401" s="147" t="s">
        <v>851</v>
      </c>
    </row>
    <row r="402" spans="2:65" s="1" customFormat="1" ht="33" customHeight="1">
      <c r="B402" s="135"/>
      <c r="C402" s="136" t="s">
        <v>852</v>
      </c>
      <c r="D402" s="136" t="s">
        <v>164</v>
      </c>
      <c r="E402" s="137" t="s">
        <v>853</v>
      </c>
      <c r="F402" s="138" t="s">
        <v>854</v>
      </c>
      <c r="G402" s="139" t="s">
        <v>167</v>
      </c>
      <c r="H402" s="140">
        <v>0.366</v>
      </c>
      <c r="I402" s="141"/>
      <c r="J402" s="142">
        <f>ROUND(I402*H402,2)</f>
        <v>0</v>
      </c>
      <c r="K402" s="138" t="s">
        <v>168</v>
      </c>
      <c r="L402" s="31"/>
      <c r="M402" s="143" t="s">
        <v>1</v>
      </c>
      <c r="N402" s="144" t="s">
        <v>42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238</v>
      </c>
      <c r="AT402" s="147" t="s">
        <v>164</v>
      </c>
      <c r="AU402" s="147" t="s">
        <v>85</v>
      </c>
      <c r="AY402" s="16" t="s">
        <v>161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6" t="s">
        <v>81</v>
      </c>
      <c r="BK402" s="148">
        <f>ROUND(I402*H402,2)</f>
        <v>0</v>
      </c>
      <c r="BL402" s="16" t="s">
        <v>238</v>
      </c>
      <c r="BM402" s="147" t="s">
        <v>855</v>
      </c>
    </row>
    <row r="403" spans="2:63" s="11" customFormat="1" ht="22.9" customHeight="1">
      <c r="B403" s="123"/>
      <c r="D403" s="124" t="s">
        <v>76</v>
      </c>
      <c r="E403" s="133" t="s">
        <v>856</v>
      </c>
      <c r="F403" s="133" t="s">
        <v>857</v>
      </c>
      <c r="I403" s="126"/>
      <c r="J403" s="134">
        <f>BK403</f>
        <v>0</v>
      </c>
      <c r="L403" s="123"/>
      <c r="M403" s="128"/>
      <c r="P403" s="129">
        <f>SUM(P404:P406)</f>
        <v>0</v>
      </c>
      <c r="R403" s="129">
        <f>SUM(R404:R406)</f>
        <v>1.455075</v>
      </c>
      <c r="T403" s="130">
        <f>SUM(T404:T406)</f>
        <v>0</v>
      </c>
      <c r="AR403" s="124" t="s">
        <v>85</v>
      </c>
      <c r="AT403" s="131" t="s">
        <v>76</v>
      </c>
      <c r="AU403" s="131" t="s">
        <v>81</v>
      </c>
      <c r="AY403" s="124" t="s">
        <v>161</v>
      </c>
      <c r="BK403" s="132">
        <f>SUM(BK404:BK406)</f>
        <v>0</v>
      </c>
    </row>
    <row r="404" spans="2:65" s="1" customFormat="1" ht="24.2" customHeight="1">
      <c r="B404" s="135"/>
      <c r="C404" s="136" t="s">
        <v>858</v>
      </c>
      <c r="D404" s="136" t="s">
        <v>164</v>
      </c>
      <c r="E404" s="137" t="s">
        <v>859</v>
      </c>
      <c r="F404" s="138" t="s">
        <v>860</v>
      </c>
      <c r="G404" s="139" t="s">
        <v>190</v>
      </c>
      <c r="H404" s="140">
        <v>14.5</v>
      </c>
      <c r="I404" s="141"/>
      <c r="J404" s="142">
        <f>ROUND(I404*H404,2)</f>
        <v>0</v>
      </c>
      <c r="K404" s="138" t="s">
        <v>168</v>
      </c>
      <c r="L404" s="31"/>
      <c r="M404" s="143" t="s">
        <v>1</v>
      </c>
      <c r="N404" s="144" t="s">
        <v>42</v>
      </c>
      <c r="P404" s="145">
        <f>O404*H404</f>
        <v>0</v>
      </c>
      <c r="Q404" s="145">
        <v>0.10035</v>
      </c>
      <c r="R404" s="145">
        <f>Q404*H404</f>
        <v>1.455075</v>
      </c>
      <c r="S404" s="145">
        <v>0</v>
      </c>
      <c r="T404" s="146">
        <f>S404*H404</f>
        <v>0</v>
      </c>
      <c r="AR404" s="147" t="s">
        <v>238</v>
      </c>
      <c r="AT404" s="147" t="s">
        <v>164</v>
      </c>
      <c r="AU404" s="147" t="s">
        <v>85</v>
      </c>
      <c r="AY404" s="16" t="s">
        <v>161</v>
      </c>
      <c r="BE404" s="148">
        <f>IF(N404="základní",J404,0)</f>
        <v>0</v>
      </c>
      <c r="BF404" s="148">
        <f>IF(N404="snížená",J404,0)</f>
        <v>0</v>
      </c>
      <c r="BG404" s="148">
        <f>IF(N404="zákl. přenesená",J404,0)</f>
        <v>0</v>
      </c>
      <c r="BH404" s="148">
        <f>IF(N404="sníž. přenesená",J404,0)</f>
        <v>0</v>
      </c>
      <c r="BI404" s="148">
        <f>IF(N404="nulová",J404,0)</f>
        <v>0</v>
      </c>
      <c r="BJ404" s="16" t="s">
        <v>81</v>
      </c>
      <c r="BK404" s="148">
        <f>ROUND(I404*H404,2)</f>
        <v>0</v>
      </c>
      <c r="BL404" s="16" t="s">
        <v>238</v>
      </c>
      <c r="BM404" s="147" t="s">
        <v>861</v>
      </c>
    </row>
    <row r="405" spans="2:65" s="1" customFormat="1" ht="24.2" customHeight="1">
      <c r="B405" s="135"/>
      <c r="C405" s="136" t="s">
        <v>862</v>
      </c>
      <c r="D405" s="136" t="s">
        <v>164</v>
      </c>
      <c r="E405" s="137" t="s">
        <v>863</v>
      </c>
      <c r="F405" s="138" t="s">
        <v>864</v>
      </c>
      <c r="G405" s="139" t="s">
        <v>167</v>
      </c>
      <c r="H405" s="140">
        <v>1.455</v>
      </c>
      <c r="I405" s="141"/>
      <c r="J405" s="142">
        <f>ROUND(I405*H405,2)</f>
        <v>0</v>
      </c>
      <c r="K405" s="138" t="s">
        <v>168</v>
      </c>
      <c r="L405" s="31"/>
      <c r="M405" s="143" t="s">
        <v>1</v>
      </c>
      <c r="N405" s="144" t="s">
        <v>42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238</v>
      </c>
      <c r="AT405" s="147" t="s">
        <v>164</v>
      </c>
      <c r="AU405" s="147" t="s">
        <v>85</v>
      </c>
      <c r="AY405" s="16" t="s">
        <v>161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6" t="s">
        <v>81</v>
      </c>
      <c r="BK405" s="148">
        <f>ROUND(I405*H405,2)</f>
        <v>0</v>
      </c>
      <c r="BL405" s="16" t="s">
        <v>238</v>
      </c>
      <c r="BM405" s="147" t="s">
        <v>865</v>
      </c>
    </row>
    <row r="406" spans="2:65" s="1" customFormat="1" ht="33" customHeight="1">
      <c r="B406" s="135"/>
      <c r="C406" s="136" t="s">
        <v>866</v>
      </c>
      <c r="D406" s="136" t="s">
        <v>164</v>
      </c>
      <c r="E406" s="137" t="s">
        <v>867</v>
      </c>
      <c r="F406" s="138" t="s">
        <v>868</v>
      </c>
      <c r="G406" s="139" t="s">
        <v>167</v>
      </c>
      <c r="H406" s="140">
        <v>1.455</v>
      </c>
      <c r="I406" s="141"/>
      <c r="J406" s="142">
        <f>ROUND(I406*H406,2)</f>
        <v>0</v>
      </c>
      <c r="K406" s="138" t="s">
        <v>168</v>
      </c>
      <c r="L406" s="31"/>
      <c r="M406" s="143" t="s">
        <v>1</v>
      </c>
      <c r="N406" s="144" t="s">
        <v>42</v>
      </c>
      <c r="P406" s="145">
        <f>O406*H406</f>
        <v>0</v>
      </c>
      <c r="Q406" s="145">
        <v>0</v>
      </c>
      <c r="R406" s="145">
        <f>Q406*H406</f>
        <v>0</v>
      </c>
      <c r="S406" s="145">
        <v>0</v>
      </c>
      <c r="T406" s="146">
        <f>S406*H406</f>
        <v>0</v>
      </c>
      <c r="AR406" s="147" t="s">
        <v>238</v>
      </c>
      <c r="AT406" s="147" t="s">
        <v>164</v>
      </c>
      <c r="AU406" s="147" t="s">
        <v>85</v>
      </c>
      <c r="AY406" s="16" t="s">
        <v>161</v>
      </c>
      <c r="BE406" s="148">
        <f>IF(N406="základní",J406,0)</f>
        <v>0</v>
      </c>
      <c r="BF406" s="148">
        <f>IF(N406="snížená",J406,0)</f>
        <v>0</v>
      </c>
      <c r="BG406" s="148">
        <f>IF(N406="zákl. přenesená",J406,0)</f>
        <v>0</v>
      </c>
      <c r="BH406" s="148">
        <f>IF(N406="sníž. přenesená",J406,0)</f>
        <v>0</v>
      </c>
      <c r="BI406" s="148">
        <f>IF(N406="nulová",J406,0)</f>
        <v>0</v>
      </c>
      <c r="BJ406" s="16" t="s">
        <v>81</v>
      </c>
      <c r="BK406" s="148">
        <f>ROUND(I406*H406,2)</f>
        <v>0</v>
      </c>
      <c r="BL406" s="16" t="s">
        <v>238</v>
      </c>
      <c r="BM406" s="147" t="s">
        <v>869</v>
      </c>
    </row>
    <row r="407" spans="2:63" s="11" customFormat="1" ht="22.9" customHeight="1">
      <c r="B407" s="123"/>
      <c r="D407" s="124" t="s">
        <v>76</v>
      </c>
      <c r="E407" s="133" t="s">
        <v>870</v>
      </c>
      <c r="F407" s="133" t="s">
        <v>871</v>
      </c>
      <c r="I407" s="126"/>
      <c r="J407" s="134">
        <f>BK407</f>
        <v>0</v>
      </c>
      <c r="L407" s="123"/>
      <c r="M407" s="128"/>
      <c r="P407" s="129">
        <f>SUM(P408:P418)</f>
        <v>0</v>
      </c>
      <c r="R407" s="129">
        <f>SUM(R408:R418)</f>
        <v>0.29496</v>
      </c>
      <c r="T407" s="130">
        <f>SUM(T408:T418)</f>
        <v>0</v>
      </c>
      <c r="AR407" s="124" t="s">
        <v>85</v>
      </c>
      <c r="AT407" s="131" t="s">
        <v>76</v>
      </c>
      <c r="AU407" s="131" t="s">
        <v>81</v>
      </c>
      <c r="AY407" s="124" t="s">
        <v>161</v>
      </c>
      <c r="BK407" s="132">
        <f>SUM(BK408:BK418)</f>
        <v>0</v>
      </c>
    </row>
    <row r="408" spans="2:65" s="1" customFormat="1" ht="16.5" customHeight="1">
      <c r="B408" s="135"/>
      <c r="C408" s="136" t="s">
        <v>872</v>
      </c>
      <c r="D408" s="136" t="s">
        <v>164</v>
      </c>
      <c r="E408" s="137" t="s">
        <v>873</v>
      </c>
      <c r="F408" s="138" t="s">
        <v>874</v>
      </c>
      <c r="G408" s="139" t="s">
        <v>190</v>
      </c>
      <c r="H408" s="140">
        <v>19</v>
      </c>
      <c r="I408" s="141"/>
      <c r="J408" s="142">
        <f>ROUND(I408*H408,2)</f>
        <v>0</v>
      </c>
      <c r="K408" s="138" t="s">
        <v>168</v>
      </c>
      <c r="L408" s="31"/>
      <c r="M408" s="143" t="s">
        <v>1</v>
      </c>
      <c r="N408" s="144" t="s">
        <v>42</v>
      </c>
      <c r="P408" s="145">
        <f>O408*H408</f>
        <v>0</v>
      </c>
      <c r="Q408" s="145">
        <v>0.0001</v>
      </c>
      <c r="R408" s="145">
        <f>Q408*H408</f>
        <v>0.0019</v>
      </c>
      <c r="S408" s="145">
        <v>0</v>
      </c>
      <c r="T408" s="146">
        <f>S408*H408</f>
        <v>0</v>
      </c>
      <c r="AR408" s="147" t="s">
        <v>238</v>
      </c>
      <c r="AT408" s="147" t="s">
        <v>164</v>
      </c>
      <c r="AU408" s="147" t="s">
        <v>85</v>
      </c>
      <c r="AY408" s="16" t="s">
        <v>161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6" t="s">
        <v>81</v>
      </c>
      <c r="BK408" s="148">
        <f>ROUND(I408*H408,2)</f>
        <v>0</v>
      </c>
      <c r="BL408" s="16" t="s">
        <v>238</v>
      </c>
      <c r="BM408" s="147" t="s">
        <v>875</v>
      </c>
    </row>
    <row r="409" spans="2:65" s="1" customFormat="1" ht="21.75" customHeight="1">
      <c r="B409" s="135"/>
      <c r="C409" s="136" t="s">
        <v>876</v>
      </c>
      <c r="D409" s="136" t="s">
        <v>164</v>
      </c>
      <c r="E409" s="137" t="s">
        <v>877</v>
      </c>
      <c r="F409" s="138" t="s">
        <v>878</v>
      </c>
      <c r="G409" s="139" t="s">
        <v>190</v>
      </c>
      <c r="H409" s="140">
        <v>19</v>
      </c>
      <c r="I409" s="141"/>
      <c r="J409" s="142">
        <f>ROUND(I409*H409,2)</f>
        <v>0</v>
      </c>
      <c r="K409" s="138" t="s">
        <v>168</v>
      </c>
      <c r="L409" s="31"/>
      <c r="M409" s="143" t="s">
        <v>1</v>
      </c>
      <c r="N409" s="144" t="s">
        <v>42</v>
      </c>
      <c r="P409" s="145">
        <f>O409*H409</f>
        <v>0</v>
      </c>
      <c r="Q409" s="145">
        <v>0.01255</v>
      </c>
      <c r="R409" s="145">
        <f>Q409*H409</f>
        <v>0.23845</v>
      </c>
      <c r="S409" s="145">
        <v>0</v>
      </c>
      <c r="T409" s="146">
        <f>S409*H409</f>
        <v>0</v>
      </c>
      <c r="AR409" s="147" t="s">
        <v>238</v>
      </c>
      <c r="AT409" s="147" t="s">
        <v>164</v>
      </c>
      <c r="AU409" s="147" t="s">
        <v>85</v>
      </c>
      <c r="AY409" s="16" t="s">
        <v>161</v>
      </c>
      <c r="BE409" s="148">
        <f>IF(N409="základní",J409,0)</f>
        <v>0</v>
      </c>
      <c r="BF409" s="148">
        <f>IF(N409="snížená",J409,0)</f>
        <v>0</v>
      </c>
      <c r="BG409" s="148">
        <f>IF(N409="zákl. přenesená",J409,0)</f>
        <v>0</v>
      </c>
      <c r="BH409" s="148">
        <f>IF(N409="sníž. přenesená",J409,0)</f>
        <v>0</v>
      </c>
      <c r="BI409" s="148">
        <f>IF(N409="nulová",J409,0)</f>
        <v>0</v>
      </c>
      <c r="BJ409" s="16" t="s">
        <v>81</v>
      </c>
      <c r="BK409" s="148">
        <f>ROUND(I409*H409,2)</f>
        <v>0</v>
      </c>
      <c r="BL409" s="16" t="s">
        <v>238</v>
      </c>
      <c r="BM409" s="147" t="s">
        <v>879</v>
      </c>
    </row>
    <row r="410" spans="2:65" s="1" customFormat="1" ht="33" customHeight="1">
      <c r="B410" s="135"/>
      <c r="C410" s="136" t="s">
        <v>880</v>
      </c>
      <c r="D410" s="136" t="s">
        <v>164</v>
      </c>
      <c r="E410" s="137" t="s">
        <v>881</v>
      </c>
      <c r="F410" s="138" t="s">
        <v>882</v>
      </c>
      <c r="G410" s="139" t="s">
        <v>378</v>
      </c>
      <c r="H410" s="140">
        <v>1</v>
      </c>
      <c r="I410" s="141"/>
      <c r="J410" s="142">
        <f>ROUND(I410*H410,2)</f>
        <v>0</v>
      </c>
      <c r="K410" s="138" t="s">
        <v>168</v>
      </c>
      <c r="L410" s="31"/>
      <c r="M410" s="143" t="s">
        <v>1</v>
      </c>
      <c r="N410" s="144" t="s">
        <v>42</v>
      </c>
      <c r="P410" s="145">
        <f>O410*H410</f>
        <v>0</v>
      </c>
      <c r="Q410" s="145">
        <v>3E-05</v>
      </c>
      <c r="R410" s="145">
        <f>Q410*H410</f>
        <v>3E-05</v>
      </c>
      <c r="S410" s="145">
        <v>0</v>
      </c>
      <c r="T410" s="146">
        <f>S410*H410</f>
        <v>0</v>
      </c>
      <c r="AR410" s="147" t="s">
        <v>238</v>
      </c>
      <c r="AT410" s="147" t="s">
        <v>164</v>
      </c>
      <c r="AU410" s="147" t="s">
        <v>85</v>
      </c>
      <c r="AY410" s="16" t="s">
        <v>161</v>
      </c>
      <c r="BE410" s="148">
        <f>IF(N410="základní",J410,0)</f>
        <v>0</v>
      </c>
      <c r="BF410" s="148">
        <f>IF(N410="snížená",J410,0)</f>
        <v>0</v>
      </c>
      <c r="BG410" s="148">
        <f>IF(N410="zákl. přenesená",J410,0)</f>
        <v>0</v>
      </c>
      <c r="BH410" s="148">
        <f>IF(N410="sníž. přenesená",J410,0)</f>
        <v>0</v>
      </c>
      <c r="BI410" s="148">
        <f>IF(N410="nulová",J410,0)</f>
        <v>0</v>
      </c>
      <c r="BJ410" s="16" t="s">
        <v>81</v>
      </c>
      <c r="BK410" s="148">
        <f>ROUND(I410*H410,2)</f>
        <v>0</v>
      </c>
      <c r="BL410" s="16" t="s">
        <v>238</v>
      </c>
      <c r="BM410" s="147" t="s">
        <v>883</v>
      </c>
    </row>
    <row r="411" spans="2:65" s="1" customFormat="1" ht="24.2" customHeight="1">
      <c r="B411" s="135"/>
      <c r="C411" s="164" t="s">
        <v>884</v>
      </c>
      <c r="D411" s="164" t="s">
        <v>175</v>
      </c>
      <c r="E411" s="165" t="s">
        <v>885</v>
      </c>
      <c r="F411" s="166" t="s">
        <v>886</v>
      </c>
      <c r="G411" s="167" t="s">
        <v>378</v>
      </c>
      <c r="H411" s="168">
        <v>1</v>
      </c>
      <c r="I411" s="169"/>
      <c r="J411" s="170">
        <f>ROUND(I411*H411,2)</f>
        <v>0</v>
      </c>
      <c r="K411" s="166" t="s">
        <v>168</v>
      </c>
      <c r="L411" s="171"/>
      <c r="M411" s="172" t="s">
        <v>1</v>
      </c>
      <c r="N411" s="173" t="s">
        <v>42</v>
      </c>
      <c r="P411" s="145">
        <f>O411*H411</f>
        <v>0</v>
      </c>
      <c r="Q411" s="145">
        <v>0.0032</v>
      </c>
      <c r="R411" s="145">
        <f>Q411*H411</f>
        <v>0.0032</v>
      </c>
      <c r="S411" s="145">
        <v>0</v>
      </c>
      <c r="T411" s="146">
        <f>S411*H411</f>
        <v>0</v>
      </c>
      <c r="AR411" s="147" t="s">
        <v>327</v>
      </c>
      <c r="AT411" s="147" t="s">
        <v>175</v>
      </c>
      <c r="AU411" s="147" t="s">
        <v>85</v>
      </c>
      <c r="AY411" s="16" t="s">
        <v>161</v>
      </c>
      <c r="BE411" s="148">
        <f>IF(N411="základní",J411,0)</f>
        <v>0</v>
      </c>
      <c r="BF411" s="148">
        <f>IF(N411="snížená",J411,0)</f>
        <v>0</v>
      </c>
      <c r="BG411" s="148">
        <f>IF(N411="zákl. přenesená",J411,0)</f>
        <v>0</v>
      </c>
      <c r="BH411" s="148">
        <f>IF(N411="sníž. přenesená",J411,0)</f>
        <v>0</v>
      </c>
      <c r="BI411" s="148">
        <f>IF(N411="nulová",J411,0)</f>
        <v>0</v>
      </c>
      <c r="BJ411" s="16" t="s">
        <v>81</v>
      </c>
      <c r="BK411" s="148">
        <f>ROUND(I411*H411,2)</f>
        <v>0</v>
      </c>
      <c r="BL411" s="16" t="s">
        <v>238</v>
      </c>
      <c r="BM411" s="147" t="s">
        <v>887</v>
      </c>
    </row>
    <row r="412" spans="2:65" s="1" customFormat="1" ht="33" customHeight="1">
      <c r="B412" s="135"/>
      <c r="C412" s="136" t="s">
        <v>888</v>
      </c>
      <c r="D412" s="136" t="s">
        <v>164</v>
      </c>
      <c r="E412" s="137" t="s">
        <v>889</v>
      </c>
      <c r="F412" s="138" t="s">
        <v>890</v>
      </c>
      <c r="G412" s="139" t="s">
        <v>378</v>
      </c>
      <c r="H412" s="140">
        <v>2</v>
      </c>
      <c r="I412" s="141"/>
      <c r="J412" s="142">
        <f>ROUND(I412*H412,2)</f>
        <v>0</v>
      </c>
      <c r="K412" s="138" t="s">
        <v>168</v>
      </c>
      <c r="L412" s="31"/>
      <c r="M412" s="143" t="s">
        <v>1</v>
      </c>
      <c r="N412" s="144" t="s">
        <v>42</v>
      </c>
      <c r="P412" s="145">
        <f>O412*H412</f>
        <v>0</v>
      </c>
      <c r="Q412" s="145">
        <v>3E-05</v>
      </c>
      <c r="R412" s="145">
        <f>Q412*H412</f>
        <v>6E-05</v>
      </c>
      <c r="S412" s="145">
        <v>0</v>
      </c>
      <c r="T412" s="146">
        <f>S412*H412</f>
        <v>0</v>
      </c>
      <c r="AR412" s="147" t="s">
        <v>238</v>
      </c>
      <c r="AT412" s="147" t="s">
        <v>164</v>
      </c>
      <c r="AU412" s="147" t="s">
        <v>85</v>
      </c>
      <c r="AY412" s="16" t="s">
        <v>161</v>
      </c>
      <c r="BE412" s="148">
        <f>IF(N412="základní",J412,0)</f>
        <v>0</v>
      </c>
      <c r="BF412" s="148">
        <f>IF(N412="snížená",J412,0)</f>
        <v>0</v>
      </c>
      <c r="BG412" s="148">
        <f>IF(N412="zákl. přenesená",J412,0)</f>
        <v>0</v>
      </c>
      <c r="BH412" s="148">
        <f>IF(N412="sníž. přenesená",J412,0)</f>
        <v>0</v>
      </c>
      <c r="BI412" s="148">
        <f>IF(N412="nulová",J412,0)</f>
        <v>0</v>
      </c>
      <c r="BJ412" s="16" t="s">
        <v>81</v>
      </c>
      <c r="BK412" s="148">
        <f>ROUND(I412*H412,2)</f>
        <v>0</v>
      </c>
      <c r="BL412" s="16" t="s">
        <v>238</v>
      </c>
      <c r="BM412" s="147" t="s">
        <v>891</v>
      </c>
    </row>
    <row r="413" spans="2:65" s="1" customFormat="1" ht="24.2" customHeight="1">
      <c r="B413" s="135"/>
      <c r="C413" s="164" t="s">
        <v>892</v>
      </c>
      <c r="D413" s="164" t="s">
        <v>175</v>
      </c>
      <c r="E413" s="165" t="s">
        <v>893</v>
      </c>
      <c r="F413" s="166" t="s">
        <v>894</v>
      </c>
      <c r="G413" s="167" t="s">
        <v>378</v>
      </c>
      <c r="H413" s="168">
        <v>2</v>
      </c>
      <c r="I413" s="169"/>
      <c r="J413" s="170">
        <f>ROUND(I413*H413,2)</f>
        <v>0</v>
      </c>
      <c r="K413" s="166" t="s">
        <v>168</v>
      </c>
      <c r="L413" s="171"/>
      <c r="M413" s="172" t="s">
        <v>1</v>
      </c>
      <c r="N413" s="173" t="s">
        <v>42</v>
      </c>
      <c r="P413" s="145">
        <f>O413*H413</f>
        <v>0</v>
      </c>
      <c r="Q413" s="145">
        <v>0.0012</v>
      </c>
      <c r="R413" s="145">
        <f>Q413*H413</f>
        <v>0.0024</v>
      </c>
      <c r="S413" s="145">
        <v>0</v>
      </c>
      <c r="T413" s="146">
        <f>S413*H413</f>
        <v>0</v>
      </c>
      <c r="AR413" s="147" t="s">
        <v>327</v>
      </c>
      <c r="AT413" s="147" t="s">
        <v>175</v>
      </c>
      <c r="AU413" s="147" t="s">
        <v>85</v>
      </c>
      <c r="AY413" s="16" t="s">
        <v>161</v>
      </c>
      <c r="BE413" s="148">
        <f>IF(N413="základní",J413,0)</f>
        <v>0</v>
      </c>
      <c r="BF413" s="148">
        <f>IF(N413="snížená",J413,0)</f>
        <v>0</v>
      </c>
      <c r="BG413" s="148">
        <f>IF(N413="zákl. přenesená",J413,0)</f>
        <v>0</v>
      </c>
      <c r="BH413" s="148">
        <f>IF(N413="sníž. přenesená",J413,0)</f>
        <v>0</v>
      </c>
      <c r="BI413" s="148">
        <f>IF(N413="nulová",J413,0)</f>
        <v>0</v>
      </c>
      <c r="BJ413" s="16" t="s">
        <v>81</v>
      </c>
      <c r="BK413" s="148">
        <f>ROUND(I413*H413,2)</f>
        <v>0</v>
      </c>
      <c r="BL413" s="16" t="s">
        <v>238</v>
      </c>
      <c r="BM413" s="147" t="s">
        <v>895</v>
      </c>
    </row>
    <row r="414" spans="2:65" s="1" customFormat="1" ht="21.75" customHeight="1">
      <c r="B414" s="135"/>
      <c r="C414" s="136" t="s">
        <v>896</v>
      </c>
      <c r="D414" s="136" t="s">
        <v>164</v>
      </c>
      <c r="E414" s="137" t="s">
        <v>897</v>
      </c>
      <c r="F414" s="138" t="s">
        <v>898</v>
      </c>
      <c r="G414" s="139" t="s">
        <v>378</v>
      </c>
      <c r="H414" s="140">
        <v>4</v>
      </c>
      <c r="I414" s="141"/>
      <c r="J414" s="142">
        <f>ROUND(I414*H414,2)</f>
        <v>0</v>
      </c>
      <c r="K414" s="138" t="s">
        <v>168</v>
      </c>
      <c r="L414" s="31"/>
      <c r="M414" s="143" t="s">
        <v>1</v>
      </c>
      <c r="N414" s="144" t="s">
        <v>42</v>
      </c>
      <c r="P414" s="145">
        <f>O414*H414</f>
        <v>0</v>
      </c>
      <c r="Q414" s="145">
        <v>0.00022</v>
      </c>
      <c r="R414" s="145">
        <f>Q414*H414</f>
        <v>0.00088</v>
      </c>
      <c r="S414" s="145">
        <v>0</v>
      </c>
      <c r="T414" s="146">
        <f>S414*H414</f>
        <v>0</v>
      </c>
      <c r="AR414" s="147" t="s">
        <v>238</v>
      </c>
      <c r="AT414" s="147" t="s">
        <v>164</v>
      </c>
      <c r="AU414" s="147" t="s">
        <v>85</v>
      </c>
      <c r="AY414" s="16" t="s">
        <v>161</v>
      </c>
      <c r="BE414" s="148">
        <f>IF(N414="základní",J414,0)</f>
        <v>0</v>
      </c>
      <c r="BF414" s="148">
        <f>IF(N414="snížená",J414,0)</f>
        <v>0</v>
      </c>
      <c r="BG414" s="148">
        <f>IF(N414="zákl. přenesená",J414,0)</f>
        <v>0</v>
      </c>
      <c r="BH414" s="148">
        <f>IF(N414="sníž. přenesená",J414,0)</f>
        <v>0</v>
      </c>
      <c r="BI414" s="148">
        <f>IF(N414="nulová",J414,0)</f>
        <v>0</v>
      </c>
      <c r="BJ414" s="16" t="s">
        <v>81</v>
      </c>
      <c r="BK414" s="148">
        <f>ROUND(I414*H414,2)</f>
        <v>0</v>
      </c>
      <c r="BL414" s="16" t="s">
        <v>238</v>
      </c>
      <c r="BM414" s="147" t="s">
        <v>899</v>
      </c>
    </row>
    <row r="415" spans="2:65" s="1" customFormat="1" ht="33" customHeight="1">
      <c r="B415" s="135"/>
      <c r="C415" s="164" t="s">
        <v>900</v>
      </c>
      <c r="D415" s="164" t="s">
        <v>175</v>
      </c>
      <c r="E415" s="165" t="s">
        <v>901</v>
      </c>
      <c r="F415" s="166" t="s">
        <v>902</v>
      </c>
      <c r="G415" s="167" t="s">
        <v>378</v>
      </c>
      <c r="H415" s="168">
        <v>4</v>
      </c>
      <c r="I415" s="169"/>
      <c r="J415" s="170">
        <f>ROUND(I415*H415,2)</f>
        <v>0</v>
      </c>
      <c r="K415" s="166" t="s">
        <v>168</v>
      </c>
      <c r="L415" s="171"/>
      <c r="M415" s="172" t="s">
        <v>1</v>
      </c>
      <c r="N415" s="173" t="s">
        <v>42</v>
      </c>
      <c r="P415" s="145">
        <f>O415*H415</f>
        <v>0</v>
      </c>
      <c r="Q415" s="145">
        <v>0.01201</v>
      </c>
      <c r="R415" s="145">
        <f>Q415*H415</f>
        <v>0.04804</v>
      </c>
      <c r="S415" s="145">
        <v>0</v>
      </c>
      <c r="T415" s="146">
        <f>S415*H415</f>
        <v>0</v>
      </c>
      <c r="AR415" s="147" t="s">
        <v>327</v>
      </c>
      <c r="AT415" s="147" t="s">
        <v>175</v>
      </c>
      <c r="AU415" s="147" t="s">
        <v>85</v>
      </c>
      <c r="AY415" s="16" t="s">
        <v>161</v>
      </c>
      <c r="BE415" s="148">
        <f>IF(N415="základní",J415,0)</f>
        <v>0</v>
      </c>
      <c r="BF415" s="148">
        <f>IF(N415="snížená",J415,0)</f>
        <v>0</v>
      </c>
      <c r="BG415" s="148">
        <f>IF(N415="zákl. přenesená",J415,0)</f>
        <v>0</v>
      </c>
      <c r="BH415" s="148">
        <f>IF(N415="sníž. přenesená",J415,0)</f>
        <v>0</v>
      </c>
      <c r="BI415" s="148">
        <f>IF(N415="nulová",J415,0)</f>
        <v>0</v>
      </c>
      <c r="BJ415" s="16" t="s">
        <v>81</v>
      </c>
      <c r="BK415" s="148">
        <f>ROUND(I415*H415,2)</f>
        <v>0</v>
      </c>
      <c r="BL415" s="16" t="s">
        <v>238</v>
      </c>
      <c r="BM415" s="147" t="s">
        <v>903</v>
      </c>
    </row>
    <row r="416" spans="2:47" s="1" customFormat="1" ht="12">
      <c r="B416" s="31"/>
      <c r="D416" s="150" t="s">
        <v>180</v>
      </c>
      <c r="F416" s="174" t="s">
        <v>904</v>
      </c>
      <c r="I416" s="175"/>
      <c r="L416" s="31"/>
      <c r="M416" s="176"/>
      <c r="T416" s="55"/>
      <c r="AT416" s="16" t="s">
        <v>180</v>
      </c>
      <c r="AU416" s="16" t="s">
        <v>85</v>
      </c>
    </row>
    <row r="417" spans="2:65" s="1" customFormat="1" ht="24.2" customHeight="1">
      <c r="B417" s="135"/>
      <c r="C417" s="136" t="s">
        <v>905</v>
      </c>
      <c r="D417" s="136" t="s">
        <v>164</v>
      </c>
      <c r="E417" s="137" t="s">
        <v>906</v>
      </c>
      <c r="F417" s="138" t="s">
        <v>907</v>
      </c>
      <c r="G417" s="139" t="s">
        <v>167</v>
      </c>
      <c r="H417" s="140">
        <v>0.295</v>
      </c>
      <c r="I417" s="141"/>
      <c r="J417" s="142">
        <f>ROUND(I417*H417,2)</f>
        <v>0</v>
      </c>
      <c r="K417" s="138" t="s">
        <v>168</v>
      </c>
      <c r="L417" s="31"/>
      <c r="M417" s="143" t="s">
        <v>1</v>
      </c>
      <c r="N417" s="144" t="s">
        <v>42</v>
      </c>
      <c r="P417" s="145">
        <f>O417*H417</f>
        <v>0</v>
      </c>
      <c r="Q417" s="145">
        <v>0</v>
      </c>
      <c r="R417" s="145">
        <f>Q417*H417</f>
        <v>0</v>
      </c>
      <c r="S417" s="145">
        <v>0</v>
      </c>
      <c r="T417" s="146">
        <f>S417*H417</f>
        <v>0</v>
      </c>
      <c r="AR417" s="147" t="s">
        <v>238</v>
      </c>
      <c r="AT417" s="147" t="s">
        <v>164</v>
      </c>
      <c r="AU417" s="147" t="s">
        <v>85</v>
      </c>
      <c r="AY417" s="16" t="s">
        <v>161</v>
      </c>
      <c r="BE417" s="148">
        <f>IF(N417="základní",J417,0)</f>
        <v>0</v>
      </c>
      <c r="BF417" s="148">
        <f>IF(N417="snížená",J417,0)</f>
        <v>0</v>
      </c>
      <c r="BG417" s="148">
        <f>IF(N417="zákl. přenesená",J417,0)</f>
        <v>0</v>
      </c>
      <c r="BH417" s="148">
        <f>IF(N417="sníž. přenesená",J417,0)</f>
        <v>0</v>
      </c>
      <c r="BI417" s="148">
        <f>IF(N417="nulová",J417,0)</f>
        <v>0</v>
      </c>
      <c r="BJ417" s="16" t="s">
        <v>81</v>
      </c>
      <c r="BK417" s="148">
        <f>ROUND(I417*H417,2)</f>
        <v>0</v>
      </c>
      <c r="BL417" s="16" t="s">
        <v>238</v>
      </c>
      <c r="BM417" s="147" t="s">
        <v>908</v>
      </c>
    </row>
    <row r="418" spans="2:65" s="1" customFormat="1" ht="37.9" customHeight="1">
      <c r="B418" s="135"/>
      <c r="C418" s="136" t="s">
        <v>909</v>
      </c>
      <c r="D418" s="136" t="s">
        <v>164</v>
      </c>
      <c r="E418" s="137" t="s">
        <v>910</v>
      </c>
      <c r="F418" s="138" t="s">
        <v>911</v>
      </c>
      <c r="G418" s="139" t="s">
        <v>167</v>
      </c>
      <c r="H418" s="140">
        <v>0.295</v>
      </c>
      <c r="I418" s="141"/>
      <c r="J418" s="142">
        <f>ROUND(I418*H418,2)</f>
        <v>0</v>
      </c>
      <c r="K418" s="138" t="s">
        <v>168</v>
      </c>
      <c r="L418" s="31"/>
      <c r="M418" s="143" t="s">
        <v>1</v>
      </c>
      <c r="N418" s="144" t="s">
        <v>42</v>
      </c>
      <c r="P418" s="145">
        <f>O418*H418</f>
        <v>0</v>
      </c>
      <c r="Q418" s="145">
        <v>0</v>
      </c>
      <c r="R418" s="145">
        <f>Q418*H418</f>
        <v>0</v>
      </c>
      <c r="S418" s="145">
        <v>0</v>
      </c>
      <c r="T418" s="146">
        <f>S418*H418</f>
        <v>0</v>
      </c>
      <c r="AR418" s="147" t="s">
        <v>238</v>
      </c>
      <c r="AT418" s="147" t="s">
        <v>164</v>
      </c>
      <c r="AU418" s="147" t="s">
        <v>85</v>
      </c>
      <c r="AY418" s="16" t="s">
        <v>161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6" t="s">
        <v>81</v>
      </c>
      <c r="BK418" s="148">
        <f>ROUND(I418*H418,2)</f>
        <v>0</v>
      </c>
      <c r="BL418" s="16" t="s">
        <v>238</v>
      </c>
      <c r="BM418" s="147" t="s">
        <v>912</v>
      </c>
    </row>
    <row r="419" spans="2:63" s="11" customFormat="1" ht="22.9" customHeight="1">
      <c r="B419" s="123"/>
      <c r="D419" s="124" t="s">
        <v>76</v>
      </c>
      <c r="E419" s="133" t="s">
        <v>913</v>
      </c>
      <c r="F419" s="133" t="s">
        <v>914</v>
      </c>
      <c r="I419" s="126"/>
      <c r="J419" s="134">
        <f>BK419</f>
        <v>0</v>
      </c>
      <c r="L419" s="123"/>
      <c r="M419" s="128"/>
      <c r="P419" s="129">
        <f>SUM(P420:P430)</f>
        <v>0</v>
      </c>
      <c r="R419" s="129">
        <f>SUM(R420:R430)</f>
        <v>0.2034</v>
      </c>
      <c r="T419" s="130">
        <f>SUM(T420:T430)</f>
        <v>0.024</v>
      </c>
      <c r="AR419" s="124" t="s">
        <v>85</v>
      </c>
      <c r="AT419" s="131" t="s">
        <v>76</v>
      </c>
      <c r="AU419" s="131" t="s">
        <v>81</v>
      </c>
      <c r="AY419" s="124" t="s">
        <v>161</v>
      </c>
      <c r="BK419" s="132">
        <f>SUM(BK420:BK430)</f>
        <v>0</v>
      </c>
    </row>
    <row r="420" spans="2:65" s="1" customFormat="1" ht="24.2" customHeight="1">
      <c r="B420" s="135"/>
      <c r="C420" s="136" t="s">
        <v>915</v>
      </c>
      <c r="D420" s="136" t="s">
        <v>164</v>
      </c>
      <c r="E420" s="137" t="s">
        <v>916</v>
      </c>
      <c r="F420" s="138" t="s">
        <v>917</v>
      </c>
      <c r="G420" s="139" t="s">
        <v>378</v>
      </c>
      <c r="H420" s="140">
        <v>4</v>
      </c>
      <c r="I420" s="141"/>
      <c r="J420" s="142">
        <f>ROUND(I420*H420,2)</f>
        <v>0</v>
      </c>
      <c r="K420" s="138" t="s">
        <v>168</v>
      </c>
      <c r="L420" s="31"/>
      <c r="M420" s="143" t="s">
        <v>1</v>
      </c>
      <c r="N420" s="144" t="s">
        <v>42</v>
      </c>
      <c r="P420" s="145">
        <f>O420*H420</f>
        <v>0</v>
      </c>
      <c r="Q420" s="145">
        <v>0</v>
      </c>
      <c r="R420" s="145">
        <f>Q420*H420</f>
        <v>0</v>
      </c>
      <c r="S420" s="145">
        <v>0</v>
      </c>
      <c r="T420" s="146">
        <f>S420*H420</f>
        <v>0</v>
      </c>
      <c r="AR420" s="147" t="s">
        <v>238</v>
      </c>
      <c r="AT420" s="147" t="s">
        <v>164</v>
      </c>
      <c r="AU420" s="147" t="s">
        <v>85</v>
      </c>
      <c r="AY420" s="16" t="s">
        <v>161</v>
      </c>
      <c r="BE420" s="148">
        <f>IF(N420="základní",J420,0)</f>
        <v>0</v>
      </c>
      <c r="BF420" s="148">
        <f>IF(N420="snížená",J420,0)</f>
        <v>0</v>
      </c>
      <c r="BG420" s="148">
        <f>IF(N420="zákl. přenesená",J420,0)</f>
        <v>0</v>
      </c>
      <c r="BH420" s="148">
        <f>IF(N420="sníž. přenesená",J420,0)</f>
        <v>0</v>
      </c>
      <c r="BI420" s="148">
        <f>IF(N420="nulová",J420,0)</f>
        <v>0</v>
      </c>
      <c r="BJ420" s="16" t="s">
        <v>81</v>
      </c>
      <c r="BK420" s="148">
        <f>ROUND(I420*H420,2)</f>
        <v>0</v>
      </c>
      <c r="BL420" s="16" t="s">
        <v>238</v>
      </c>
      <c r="BM420" s="147" t="s">
        <v>918</v>
      </c>
    </row>
    <row r="421" spans="2:65" s="1" customFormat="1" ht="24.2" customHeight="1">
      <c r="B421" s="135"/>
      <c r="C421" s="164" t="s">
        <v>919</v>
      </c>
      <c r="D421" s="164" t="s">
        <v>175</v>
      </c>
      <c r="E421" s="165" t="s">
        <v>920</v>
      </c>
      <c r="F421" s="166" t="s">
        <v>921</v>
      </c>
      <c r="G421" s="167" t="s">
        <v>378</v>
      </c>
      <c r="H421" s="168">
        <v>4</v>
      </c>
      <c r="I421" s="169"/>
      <c r="J421" s="170">
        <f>ROUND(I421*H421,2)</f>
        <v>0</v>
      </c>
      <c r="K421" s="166" t="s">
        <v>1</v>
      </c>
      <c r="L421" s="171"/>
      <c r="M421" s="172" t="s">
        <v>1</v>
      </c>
      <c r="N421" s="173" t="s">
        <v>42</v>
      </c>
      <c r="P421" s="145">
        <f>O421*H421</f>
        <v>0</v>
      </c>
      <c r="Q421" s="145">
        <v>0.0334</v>
      </c>
      <c r="R421" s="145">
        <f>Q421*H421</f>
        <v>0.1336</v>
      </c>
      <c r="S421" s="145">
        <v>0</v>
      </c>
      <c r="T421" s="146">
        <f>S421*H421</f>
        <v>0</v>
      </c>
      <c r="AR421" s="147" t="s">
        <v>327</v>
      </c>
      <c r="AT421" s="147" t="s">
        <v>175</v>
      </c>
      <c r="AU421" s="147" t="s">
        <v>85</v>
      </c>
      <c r="AY421" s="16" t="s">
        <v>161</v>
      </c>
      <c r="BE421" s="148">
        <f>IF(N421="základní",J421,0)</f>
        <v>0</v>
      </c>
      <c r="BF421" s="148">
        <f>IF(N421="snížená",J421,0)</f>
        <v>0</v>
      </c>
      <c r="BG421" s="148">
        <f>IF(N421="zákl. přenesená",J421,0)</f>
        <v>0</v>
      </c>
      <c r="BH421" s="148">
        <f>IF(N421="sníž. přenesená",J421,0)</f>
        <v>0</v>
      </c>
      <c r="BI421" s="148">
        <f>IF(N421="nulová",J421,0)</f>
        <v>0</v>
      </c>
      <c r="BJ421" s="16" t="s">
        <v>81</v>
      </c>
      <c r="BK421" s="148">
        <f>ROUND(I421*H421,2)</f>
        <v>0</v>
      </c>
      <c r="BL421" s="16" t="s">
        <v>238</v>
      </c>
      <c r="BM421" s="147" t="s">
        <v>922</v>
      </c>
    </row>
    <row r="422" spans="2:65" s="1" customFormat="1" ht="24.2" customHeight="1">
      <c r="B422" s="135"/>
      <c r="C422" s="136" t="s">
        <v>923</v>
      </c>
      <c r="D422" s="136" t="s">
        <v>164</v>
      </c>
      <c r="E422" s="137" t="s">
        <v>924</v>
      </c>
      <c r="F422" s="138" t="s">
        <v>925</v>
      </c>
      <c r="G422" s="139" t="s">
        <v>378</v>
      </c>
      <c r="H422" s="140">
        <v>4</v>
      </c>
      <c r="I422" s="141"/>
      <c r="J422" s="142">
        <f>ROUND(I422*H422,2)</f>
        <v>0</v>
      </c>
      <c r="K422" s="138" t="s">
        <v>168</v>
      </c>
      <c r="L422" s="31"/>
      <c r="M422" s="143" t="s">
        <v>1</v>
      </c>
      <c r="N422" s="144" t="s">
        <v>42</v>
      </c>
      <c r="P422" s="145">
        <f>O422*H422</f>
        <v>0</v>
      </c>
      <c r="Q422" s="145">
        <v>0</v>
      </c>
      <c r="R422" s="145">
        <f>Q422*H422</f>
        <v>0</v>
      </c>
      <c r="S422" s="145">
        <v>0</v>
      </c>
      <c r="T422" s="146">
        <f>S422*H422</f>
        <v>0</v>
      </c>
      <c r="AR422" s="147" t="s">
        <v>238</v>
      </c>
      <c r="AT422" s="147" t="s">
        <v>164</v>
      </c>
      <c r="AU422" s="147" t="s">
        <v>85</v>
      </c>
      <c r="AY422" s="16" t="s">
        <v>161</v>
      </c>
      <c r="BE422" s="148">
        <f>IF(N422="základní",J422,0)</f>
        <v>0</v>
      </c>
      <c r="BF422" s="148">
        <f>IF(N422="snížená",J422,0)</f>
        <v>0</v>
      </c>
      <c r="BG422" s="148">
        <f>IF(N422="zákl. přenesená",J422,0)</f>
        <v>0</v>
      </c>
      <c r="BH422" s="148">
        <f>IF(N422="sníž. přenesená",J422,0)</f>
        <v>0</v>
      </c>
      <c r="BI422" s="148">
        <f>IF(N422="nulová",J422,0)</f>
        <v>0</v>
      </c>
      <c r="BJ422" s="16" t="s">
        <v>81</v>
      </c>
      <c r="BK422" s="148">
        <f>ROUND(I422*H422,2)</f>
        <v>0</v>
      </c>
      <c r="BL422" s="16" t="s">
        <v>238</v>
      </c>
      <c r="BM422" s="147" t="s">
        <v>926</v>
      </c>
    </row>
    <row r="423" spans="2:65" s="1" customFormat="1" ht="16.5" customHeight="1">
      <c r="B423" s="135"/>
      <c r="C423" s="164" t="s">
        <v>927</v>
      </c>
      <c r="D423" s="164" t="s">
        <v>175</v>
      </c>
      <c r="E423" s="165" t="s">
        <v>928</v>
      </c>
      <c r="F423" s="166" t="s">
        <v>929</v>
      </c>
      <c r="G423" s="167" t="s">
        <v>378</v>
      </c>
      <c r="H423" s="168">
        <v>4</v>
      </c>
      <c r="I423" s="169"/>
      <c r="J423" s="170">
        <f>ROUND(I423*H423,2)</f>
        <v>0</v>
      </c>
      <c r="K423" s="166" t="s">
        <v>168</v>
      </c>
      <c r="L423" s="171"/>
      <c r="M423" s="172" t="s">
        <v>1</v>
      </c>
      <c r="N423" s="173" t="s">
        <v>42</v>
      </c>
      <c r="P423" s="145">
        <f>O423*H423</f>
        <v>0</v>
      </c>
      <c r="Q423" s="145">
        <v>0.0022</v>
      </c>
      <c r="R423" s="145">
        <f>Q423*H423</f>
        <v>0.0088</v>
      </c>
      <c r="S423" s="145">
        <v>0</v>
      </c>
      <c r="T423" s="146">
        <f>S423*H423</f>
        <v>0</v>
      </c>
      <c r="AR423" s="147" t="s">
        <v>327</v>
      </c>
      <c r="AT423" s="147" t="s">
        <v>175</v>
      </c>
      <c r="AU423" s="147" t="s">
        <v>85</v>
      </c>
      <c r="AY423" s="16" t="s">
        <v>161</v>
      </c>
      <c r="BE423" s="148">
        <f>IF(N423="základní",J423,0)</f>
        <v>0</v>
      </c>
      <c r="BF423" s="148">
        <f>IF(N423="snížená",J423,0)</f>
        <v>0</v>
      </c>
      <c r="BG423" s="148">
        <f>IF(N423="zákl. přenesená",J423,0)</f>
        <v>0</v>
      </c>
      <c r="BH423" s="148">
        <f>IF(N423="sníž. přenesená",J423,0)</f>
        <v>0</v>
      </c>
      <c r="BI423" s="148">
        <f>IF(N423="nulová",J423,0)</f>
        <v>0</v>
      </c>
      <c r="BJ423" s="16" t="s">
        <v>81</v>
      </c>
      <c r="BK423" s="148">
        <f>ROUND(I423*H423,2)</f>
        <v>0</v>
      </c>
      <c r="BL423" s="16" t="s">
        <v>238</v>
      </c>
      <c r="BM423" s="147" t="s">
        <v>930</v>
      </c>
    </row>
    <row r="424" spans="2:65" s="1" customFormat="1" ht="24.2" customHeight="1">
      <c r="B424" s="135"/>
      <c r="C424" s="136" t="s">
        <v>931</v>
      </c>
      <c r="D424" s="136" t="s">
        <v>164</v>
      </c>
      <c r="E424" s="137" t="s">
        <v>932</v>
      </c>
      <c r="F424" s="138" t="s">
        <v>933</v>
      </c>
      <c r="G424" s="139" t="s">
        <v>378</v>
      </c>
      <c r="H424" s="140">
        <v>1</v>
      </c>
      <c r="I424" s="141"/>
      <c r="J424" s="142">
        <f>ROUND(I424*H424,2)</f>
        <v>0</v>
      </c>
      <c r="K424" s="138" t="s">
        <v>168</v>
      </c>
      <c r="L424" s="31"/>
      <c r="M424" s="143" t="s">
        <v>1</v>
      </c>
      <c r="N424" s="144" t="s">
        <v>42</v>
      </c>
      <c r="P424" s="145">
        <f>O424*H424</f>
        <v>0</v>
      </c>
      <c r="Q424" s="145">
        <v>0</v>
      </c>
      <c r="R424" s="145">
        <f>Q424*H424</f>
        <v>0</v>
      </c>
      <c r="S424" s="145">
        <v>0.024</v>
      </c>
      <c r="T424" s="146">
        <f>S424*H424</f>
        <v>0.024</v>
      </c>
      <c r="AR424" s="147" t="s">
        <v>238</v>
      </c>
      <c r="AT424" s="147" t="s">
        <v>164</v>
      </c>
      <c r="AU424" s="147" t="s">
        <v>85</v>
      </c>
      <c r="AY424" s="16" t="s">
        <v>161</v>
      </c>
      <c r="BE424" s="148">
        <f>IF(N424="základní",J424,0)</f>
        <v>0</v>
      </c>
      <c r="BF424" s="148">
        <f>IF(N424="snížená",J424,0)</f>
        <v>0</v>
      </c>
      <c r="BG424" s="148">
        <f>IF(N424="zákl. přenesená",J424,0)</f>
        <v>0</v>
      </c>
      <c r="BH424" s="148">
        <f>IF(N424="sníž. přenesená",J424,0)</f>
        <v>0</v>
      </c>
      <c r="BI424" s="148">
        <f>IF(N424="nulová",J424,0)</f>
        <v>0</v>
      </c>
      <c r="BJ424" s="16" t="s">
        <v>81</v>
      </c>
      <c r="BK424" s="148">
        <f>ROUND(I424*H424,2)</f>
        <v>0</v>
      </c>
      <c r="BL424" s="16" t="s">
        <v>238</v>
      </c>
      <c r="BM424" s="147" t="s">
        <v>934</v>
      </c>
    </row>
    <row r="425" spans="2:65" s="1" customFormat="1" ht="16.5" customHeight="1">
      <c r="B425" s="135"/>
      <c r="C425" s="136" t="s">
        <v>935</v>
      </c>
      <c r="D425" s="136" t="s">
        <v>164</v>
      </c>
      <c r="E425" s="137" t="s">
        <v>936</v>
      </c>
      <c r="F425" s="138" t="s">
        <v>937</v>
      </c>
      <c r="G425" s="139" t="s">
        <v>378</v>
      </c>
      <c r="H425" s="140">
        <v>4</v>
      </c>
      <c r="I425" s="141"/>
      <c r="J425" s="142">
        <f>ROUND(I425*H425,2)</f>
        <v>0</v>
      </c>
      <c r="K425" s="138" t="s">
        <v>168</v>
      </c>
      <c r="L425" s="31"/>
      <c r="M425" s="143" t="s">
        <v>1</v>
      </c>
      <c r="N425" s="144" t="s">
        <v>42</v>
      </c>
      <c r="P425" s="145">
        <f>O425*H425</f>
        <v>0</v>
      </c>
      <c r="Q425" s="145">
        <v>0</v>
      </c>
      <c r="R425" s="145">
        <f>Q425*H425</f>
        <v>0</v>
      </c>
      <c r="S425" s="145">
        <v>0</v>
      </c>
      <c r="T425" s="146">
        <f>S425*H425</f>
        <v>0</v>
      </c>
      <c r="AR425" s="147" t="s">
        <v>238</v>
      </c>
      <c r="AT425" s="147" t="s">
        <v>164</v>
      </c>
      <c r="AU425" s="147" t="s">
        <v>85</v>
      </c>
      <c r="AY425" s="16" t="s">
        <v>161</v>
      </c>
      <c r="BE425" s="148">
        <f>IF(N425="základní",J425,0)</f>
        <v>0</v>
      </c>
      <c r="BF425" s="148">
        <f>IF(N425="snížená",J425,0)</f>
        <v>0</v>
      </c>
      <c r="BG425" s="148">
        <f>IF(N425="zákl. přenesená",J425,0)</f>
        <v>0</v>
      </c>
      <c r="BH425" s="148">
        <f>IF(N425="sníž. přenesená",J425,0)</f>
        <v>0</v>
      </c>
      <c r="BI425" s="148">
        <f>IF(N425="nulová",J425,0)</f>
        <v>0</v>
      </c>
      <c r="BJ425" s="16" t="s">
        <v>81</v>
      </c>
      <c r="BK425" s="148">
        <f>ROUND(I425*H425,2)</f>
        <v>0</v>
      </c>
      <c r="BL425" s="16" t="s">
        <v>238</v>
      </c>
      <c r="BM425" s="147" t="s">
        <v>938</v>
      </c>
    </row>
    <row r="426" spans="2:65" s="1" customFormat="1" ht="16.5" customHeight="1">
      <c r="B426" s="135"/>
      <c r="C426" s="164" t="s">
        <v>939</v>
      </c>
      <c r="D426" s="164" t="s">
        <v>175</v>
      </c>
      <c r="E426" s="165" t="s">
        <v>940</v>
      </c>
      <c r="F426" s="166" t="s">
        <v>941</v>
      </c>
      <c r="G426" s="167" t="s">
        <v>378</v>
      </c>
      <c r="H426" s="168">
        <v>4</v>
      </c>
      <c r="I426" s="169"/>
      <c r="J426" s="170">
        <f>ROUND(I426*H426,2)</f>
        <v>0</v>
      </c>
      <c r="K426" s="166" t="s">
        <v>1</v>
      </c>
      <c r="L426" s="171"/>
      <c r="M426" s="172" t="s">
        <v>1</v>
      </c>
      <c r="N426" s="173" t="s">
        <v>42</v>
      </c>
      <c r="P426" s="145">
        <f>O426*H426</f>
        <v>0</v>
      </c>
      <c r="Q426" s="145">
        <v>0</v>
      </c>
      <c r="R426" s="145">
        <f>Q426*H426</f>
        <v>0</v>
      </c>
      <c r="S426" s="145">
        <v>0</v>
      </c>
      <c r="T426" s="146">
        <f>S426*H426</f>
        <v>0</v>
      </c>
      <c r="AR426" s="147" t="s">
        <v>327</v>
      </c>
      <c r="AT426" s="147" t="s">
        <v>175</v>
      </c>
      <c r="AU426" s="147" t="s">
        <v>85</v>
      </c>
      <c r="AY426" s="16" t="s">
        <v>161</v>
      </c>
      <c r="BE426" s="148">
        <f>IF(N426="základní",J426,0)</f>
        <v>0</v>
      </c>
      <c r="BF426" s="148">
        <f>IF(N426="snížená",J426,0)</f>
        <v>0</v>
      </c>
      <c r="BG426" s="148">
        <f>IF(N426="zákl. přenesená",J426,0)</f>
        <v>0</v>
      </c>
      <c r="BH426" s="148">
        <f>IF(N426="sníž. přenesená",J426,0)</f>
        <v>0</v>
      </c>
      <c r="BI426" s="148">
        <f>IF(N426="nulová",J426,0)</f>
        <v>0</v>
      </c>
      <c r="BJ426" s="16" t="s">
        <v>81</v>
      </c>
      <c r="BK426" s="148">
        <f>ROUND(I426*H426,2)</f>
        <v>0</v>
      </c>
      <c r="BL426" s="16" t="s">
        <v>238</v>
      </c>
      <c r="BM426" s="147" t="s">
        <v>942</v>
      </c>
    </row>
    <row r="427" spans="2:65" s="1" customFormat="1" ht="24.2" customHeight="1">
      <c r="B427" s="135"/>
      <c r="C427" s="136" t="s">
        <v>943</v>
      </c>
      <c r="D427" s="136" t="s">
        <v>164</v>
      </c>
      <c r="E427" s="137" t="s">
        <v>944</v>
      </c>
      <c r="F427" s="138" t="s">
        <v>945</v>
      </c>
      <c r="G427" s="139" t="s">
        <v>378</v>
      </c>
      <c r="H427" s="140">
        <v>3</v>
      </c>
      <c r="I427" s="141"/>
      <c r="J427" s="142">
        <f>ROUND(I427*H427,2)</f>
        <v>0</v>
      </c>
      <c r="K427" s="138" t="s">
        <v>1</v>
      </c>
      <c r="L427" s="31"/>
      <c r="M427" s="143" t="s">
        <v>1</v>
      </c>
      <c r="N427" s="144" t="s">
        <v>42</v>
      </c>
      <c r="P427" s="145">
        <f>O427*H427</f>
        <v>0</v>
      </c>
      <c r="Q427" s="145">
        <v>0.012200000000000003</v>
      </c>
      <c r="R427" s="145">
        <f>Q427*H427</f>
        <v>0.03660000000000001</v>
      </c>
      <c r="S427" s="145">
        <v>0</v>
      </c>
      <c r="T427" s="146">
        <f>S427*H427</f>
        <v>0</v>
      </c>
      <c r="AR427" s="147" t="s">
        <v>238</v>
      </c>
      <c r="AT427" s="147" t="s">
        <v>164</v>
      </c>
      <c r="AU427" s="147" t="s">
        <v>85</v>
      </c>
      <c r="AY427" s="16" t="s">
        <v>161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6" t="s">
        <v>81</v>
      </c>
      <c r="BK427" s="148">
        <f>ROUND(I427*H427,2)</f>
        <v>0</v>
      </c>
      <c r="BL427" s="16" t="s">
        <v>238</v>
      </c>
      <c r="BM427" s="147" t="s">
        <v>946</v>
      </c>
    </row>
    <row r="428" spans="2:65" s="1" customFormat="1" ht="24.2" customHeight="1">
      <c r="B428" s="135"/>
      <c r="C428" s="136" t="s">
        <v>947</v>
      </c>
      <c r="D428" s="136" t="s">
        <v>164</v>
      </c>
      <c r="E428" s="137" t="s">
        <v>948</v>
      </c>
      <c r="F428" s="138" t="s">
        <v>949</v>
      </c>
      <c r="G428" s="139" t="s">
        <v>378</v>
      </c>
      <c r="H428" s="140">
        <v>2</v>
      </c>
      <c r="I428" s="141"/>
      <c r="J428" s="142">
        <f>ROUND(I428*H428,2)</f>
        <v>0</v>
      </c>
      <c r="K428" s="138" t="s">
        <v>1</v>
      </c>
      <c r="L428" s="31"/>
      <c r="M428" s="143" t="s">
        <v>1</v>
      </c>
      <c r="N428" s="144" t="s">
        <v>42</v>
      </c>
      <c r="P428" s="145">
        <f>O428*H428</f>
        <v>0</v>
      </c>
      <c r="Q428" s="145">
        <v>0.012200000000000003</v>
      </c>
      <c r="R428" s="145">
        <f>Q428*H428</f>
        <v>0.024400000000000005</v>
      </c>
      <c r="S428" s="145">
        <v>0</v>
      </c>
      <c r="T428" s="146">
        <f>S428*H428</f>
        <v>0</v>
      </c>
      <c r="AR428" s="147" t="s">
        <v>238</v>
      </c>
      <c r="AT428" s="147" t="s">
        <v>164</v>
      </c>
      <c r="AU428" s="147" t="s">
        <v>85</v>
      </c>
      <c r="AY428" s="16" t="s">
        <v>161</v>
      </c>
      <c r="BE428" s="148">
        <f>IF(N428="základní",J428,0)</f>
        <v>0</v>
      </c>
      <c r="BF428" s="148">
        <f>IF(N428="snížená",J428,0)</f>
        <v>0</v>
      </c>
      <c r="BG428" s="148">
        <f>IF(N428="zákl. přenesená",J428,0)</f>
        <v>0</v>
      </c>
      <c r="BH428" s="148">
        <f>IF(N428="sníž. přenesená",J428,0)</f>
        <v>0</v>
      </c>
      <c r="BI428" s="148">
        <f>IF(N428="nulová",J428,0)</f>
        <v>0</v>
      </c>
      <c r="BJ428" s="16" t="s">
        <v>81</v>
      </c>
      <c r="BK428" s="148">
        <f>ROUND(I428*H428,2)</f>
        <v>0</v>
      </c>
      <c r="BL428" s="16" t="s">
        <v>238</v>
      </c>
      <c r="BM428" s="147" t="s">
        <v>950</v>
      </c>
    </row>
    <row r="429" spans="2:65" s="1" customFormat="1" ht="24.2" customHeight="1">
      <c r="B429" s="135"/>
      <c r="C429" s="136" t="s">
        <v>951</v>
      </c>
      <c r="D429" s="136" t="s">
        <v>164</v>
      </c>
      <c r="E429" s="137" t="s">
        <v>952</v>
      </c>
      <c r="F429" s="138" t="s">
        <v>953</v>
      </c>
      <c r="G429" s="139" t="s">
        <v>167</v>
      </c>
      <c r="H429" s="140">
        <v>0.203</v>
      </c>
      <c r="I429" s="141"/>
      <c r="J429" s="142">
        <f>ROUND(I429*H429,2)</f>
        <v>0</v>
      </c>
      <c r="K429" s="138" t="s">
        <v>168</v>
      </c>
      <c r="L429" s="31"/>
      <c r="M429" s="143" t="s">
        <v>1</v>
      </c>
      <c r="N429" s="144" t="s">
        <v>42</v>
      </c>
      <c r="P429" s="145">
        <f>O429*H429</f>
        <v>0</v>
      </c>
      <c r="Q429" s="145">
        <v>0</v>
      </c>
      <c r="R429" s="145">
        <f>Q429*H429</f>
        <v>0</v>
      </c>
      <c r="S429" s="145">
        <v>0</v>
      </c>
      <c r="T429" s="146">
        <f>S429*H429</f>
        <v>0</v>
      </c>
      <c r="AR429" s="147" t="s">
        <v>238</v>
      </c>
      <c r="AT429" s="147" t="s">
        <v>164</v>
      </c>
      <c r="AU429" s="147" t="s">
        <v>85</v>
      </c>
      <c r="AY429" s="16" t="s">
        <v>161</v>
      </c>
      <c r="BE429" s="148">
        <f>IF(N429="základní",J429,0)</f>
        <v>0</v>
      </c>
      <c r="BF429" s="148">
        <f>IF(N429="snížená",J429,0)</f>
        <v>0</v>
      </c>
      <c r="BG429" s="148">
        <f>IF(N429="zákl. přenesená",J429,0)</f>
        <v>0</v>
      </c>
      <c r="BH429" s="148">
        <f>IF(N429="sníž. přenesená",J429,0)</f>
        <v>0</v>
      </c>
      <c r="BI429" s="148">
        <f>IF(N429="nulová",J429,0)</f>
        <v>0</v>
      </c>
      <c r="BJ429" s="16" t="s">
        <v>81</v>
      </c>
      <c r="BK429" s="148">
        <f>ROUND(I429*H429,2)</f>
        <v>0</v>
      </c>
      <c r="BL429" s="16" t="s">
        <v>238</v>
      </c>
      <c r="BM429" s="147" t="s">
        <v>954</v>
      </c>
    </row>
    <row r="430" spans="2:65" s="1" customFormat="1" ht="33" customHeight="1">
      <c r="B430" s="135"/>
      <c r="C430" s="136" t="s">
        <v>955</v>
      </c>
      <c r="D430" s="136" t="s">
        <v>164</v>
      </c>
      <c r="E430" s="137" t="s">
        <v>956</v>
      </c>
      <c r="F430" s="138" t="s">
        <v>957</v>
      </c>
      <c r="G430" s="139" t="s">
        <v>167</v>
      </c>
      <c r="H430" s="140">
        <v>0.203</v>
      </c>
      <c r="I430" s="141"/>
      <c r="J430" s="142">
        <f>ROUND(I430*H430,2)</f>
        <v>0</v>
      </c>
      <c r="K430" s="138" t="s">
        <v>168</v>
      </c>
      <c r="L430" s="31"/>
      <c r="M430" s="143" t="s">
        <v>1</v>
      </c>
      <c r="N430" s="144" t="s">
        <v>42</v>
      </c>
      <c r="P430" s="145">
        <f>O430*H430</f>
        <v>0</v>
      </c>
      <c r="Q430" s="145">
        <v>0</v>
      </c>
      <c r="R430" s="145">
        <f>Q430*H430</f>
        <v>0</v>
      </c>
      <c r="S430" s="145">
        <v>0</v>
      </c>
      <c r="T430" s="146">
        <f>S430*H430</f>
        <v>0</v>
      </c>
      <c r="AR430" s="147" t="s">
        <v>238</v>
      </c>
      <c r="AT430" s="147" t="s">
        <v>164</v>
      </c>
      <c r="AU430" s="147" t="s">
        <v>85</v>
      </c>
      <c r="AY430" s="16" t="s">
        <v>161</v>
      </c>
      <c r="BE430" s="148">
        <f>IF(N430="základní",J430,0)</f>
        <v>0</v>
      </c>
      <c r="BF430" s="148">
        <f>IF(N430="snížená",J430,0)</f>
        <v>0</v>
      </c>
      <c r="BG430" s="148">
        <f>IF(N430="zákl. přenesená",J430,0)</f>
        <v>0</v>
      </c>
      <c r="BH430" s="148">
        <f>IF(N430="sníž. přenesená",J430,0)</f>
        <v>0</v>
      </c>
      <c r="BI430" s="148">
        <f>IF(N430="nulová",J430,0)</f>
        <v>0</v>
      </c>
      <c r="BJ430" s="16" t="s">
        <v>81</v>
      </c>
      <c r="BK430" s="148">
        <f>ROUND(I430*H430,2)</f>
        <v>0</v>
      </c>
      <c r="BL430" s="16" t="s">
        <v>238</v>
      </c>
      <c r="BM430" s="147" t="s">
        <v>958</v>
      </c>
    </row>
    <row r="431" spans="2:63" s="11" customFormat="1" ht="22.9" customHeight="1">
      <c r="B431" s="123"/>
      <c r="D431" s="124" t="s">
        <v>76</v>
      </c>
      <c r="E431" s="133" t="s">
        <v>959</v>
      </c>
      <c r="F431" s="133" t="s">
        <v>960</v>
      </c>
      <c r="I431" s="126"/>
      <c r="J431" s="134">
        <f>BK431</f>
        <v>0</v>
      </c>
      <c r="L431" s="123"/>
      <c r="M431" s="128"/>
      <c r="P431" s="129">
        <f>SUM(P432:P447)</f>
        <v>0</v>
      </c>
      <c r="R431" s="129">
        <f>SUM(R432:R447)</f>
        <v>0.768942</v>
      </c>
      <c r="T431" s="130">
        <f>SUM(T432:T447)</f>
        <v>0</v>
      </c>
      <c r="AR431" s="124" t="s">
        <v>85</v>
      </c>
      <c r="AT431" s="131" t="s">
        <v>76</v>
      </c>
      <c r="AU431" s="131" t="s">
        <v>81</v>
      </c>
      <c r="AY431" s="124" t="s">
        <v>161</v>
      </c>
      <c r="BK431" s="132">
        <f>SUM(BK432:BK447)</f>
        <v>0</v>
      </c>
    </row>
    <row r="432" spans="2:65" s="1" customFormat="1" ht="16.5" customHeight="1">
      <c r="B432" s="135"/>
      <c r="C432" s="136" t="s">
        <v>961</v>
      </c>
      <c r="D432" s="136" t="s">
        <v>164</v>
      </c>
      <c r="E432" s="137" t="s">
        <v>962</v>
      </c>
      <c r="F432" s="138" t="s">
        <v>963</v>
      </c>
      <c r="G432" s="139" t="s">
        <v>190</v>
      </c>
      <c r="H432" s="140">
        <v>15.5</v>
      </c>
      <c r="I432" s="141"/>
      <c r="J432" s="142">
        <f>ROUND(I432*H432,2)</f>
        <v>0</v>
      </c>
      <c r="K432" s="138" t="s">
        <v>168</v>
      </c>
      <c r="L432" s="31"/>
      <c r="M432" s="143" t="s">
        <v>1</v>
      </c>
      <c r="N432" s="144" t="s">
        <v>42</v>
      </c>
      <c r="P432" s="145">
        <f>O432*H432</f>
        <v>0</v>
      </c>
      <c r="Q432" s="145">
        <v>0.0003</v>
      </c>
      <c r="R432" s="145">
        <f>Q432*H432</f>
        <v>0.00465</v>
      </c>
      <c r="S432" s="145">
        <v>0</v>
      </c>
      <c r="T432" s="146">
        <f>S432*H432</f>
        <v>0</v>
      </c>
      <c r="AR432" s="147" t="s">
        <v>238</v>
      </c>
      <c r="AT432" s="147" t="s">
        <v>164</v>
      </c>
      <c r="AU432" s="147" t="s">
        <v>85</v>
      </c>
      <c r="AY432" s="16" t="s">
        <v>161</v>
      </c>
      <c r="BE432" s="148">
        <f>IF(N432="základní",J432,0)</f>
        <v>0</v>
      </c>
      <c r="BF432" s="148">
        <f>IF(N432="snížená",J432,0)</f>
        <v>0</v>
      </c>
      <c r="BG432" s="148">
        <f>IF(N432="zákl. přenesená",J432,0)</f>
        <v>0</v>
      </c>
      <c r="BH432" s="148">
        <f>IF(N432="sníž. přenesená",J432,0)</f>
        <v>0</v>
      </c>
      <c r="BI432" s="148">
        <f>IF(N432="nulová",J432,0)</f>
        <v>0</v>
      </c>
      <c r="BJ432" s="16" t="s">
        <v>81</v>
      </c>
      <c r="BK432" s="148">
        <f>ROUND(I432*H432,2)</f>
        <v>0</v>
      </c>
      <c r="BL432" s="16" t="s">
        <v>238</v>
      </c>
      <c r="BM432" s="147" t="s">
        <v>964</v>
      </c>
    </row>
    <row r="433" spans="2:65" s="1" customFormat="1" ht="24.2" customHeight="1">
      <c r="B433" s="135"/>
      <c r="C433" s="136" t="s">
        <v>965</v>
      </c>
      <c r="D433" s="136" t="s">
        <v>164</v>
      </c>
      <c r="E433" s="137" t="s">
        <v>966</v>
      </c>
      <c r="F433" s="138" t="s">
        <v>967</v>
      </c>
      <c r="G433" s="139" t="s">
        <v>190</v>
      </c>
      <c r="H433" s="140">
        <v>15.5</v>
      </c>
      <c r="I433" s="141"/>
      <c r="J433" s="142">
        <f>ROUND(I433*H433,2)</f>
        <v>0</v>
      </c>
      <c r="K433" s="138" t="s">
        <v>1</v>
      </c>
      <c r="L433" s="31"/>
      <c r="M433" s="143" t="s">
        <v>1</v>
      </c>
      <c r="N433" s="144" t="s">
        <v>42</v>
      </c>
      <c r="P433" s="145">
        <f>O433*H433</f>
        <v>0</v>
      </c>
      <c r="Q433" s="145">
        <v>0.0075</v>
      </c>
      <c r="R433" s="145">
        <f>Q433*H433</f>
        <v>0.11624999999999999</v>
      </c>
      <c r="S433" s="145">
        <v>0</v>
      </c>
      <c r="T433" s="146">
        <f>S433*H433</f>
        <v>0</v>
      </c>
      <c r="AR433" s="147" t="s">
        <v>238</v>
      </c>
      <c r="AT433" s="147" t="s">
        <v>164</v>
      </c>
      <c r="AU433" s="147" t="s">
        <v>85</v>
      </c>
      <c r="AY433" s="16" t="s">
        <v>161</v>
      </c>
      <c r="BE433" s="148">
        <f>IF(N433="základní",J433,0)</f>
        <v>0</v>
      </c>
      <c r="BF433" s="148">
        <f>IF(N433="snížená",J433,0)</f>
        <v>0</v>
      </c>
      <c r="BG433" s="148">
        <f>IF(N433="zákl. přenesená",J433,0)</f>
        <v>0</v>
      </c>
      <c r="BH433" s="148">
        <f>IF(N433="sníž. přenesená",J433,0)</f>
        <v>0</v>
      </c>
      <c r="BI433" s="148">
        <f>IF(N433="nulová",J433,0)</f>
        <v>0</v>
      </c>
      <c r="BJ433" s="16" t="s">
        <v>81</v>
      </c>
      <c r="BK433" s="148">
        <f>ROUND(I433*H433,2)</f>
        <v>0</v>
      </c>
      <c r="BL433" s="16" t="s">
        <v>238</v>
      </c>
      <c r="BM433" s="147" t="s">
        <v>968</v>
      </c>
    </row>
    <row r="434" spans="2:65" s="1" customFormat="1" ht="16.5" customHeight="1">
      <c r="B434" s="135"/>
      <c r="C434" s="136" t="s">
        <v>969</v>
      </c>
      <c r="D434" s="136" t="s">
        <v>164</v>
      </c>
      <c r="E434" s="137" t="s">
        <v>970</v>
      </c>
      <c r="F434" s="138" t="s">
        <v>971</v>
      </c>
      <c r="G434" s="139" t="s">
        <v>190</v>
      </c>
      <c r="H434" s="140">
        <v>4.5</v>
      </c>
      <c r="I434" s="141"/>
      <c r="J434" s="142">
        <f>ROUND(I434*H434,2)</f>
        <v>0</v>
      </c>
      <c r="K434" s="138" t="s">
        <v>1</v>
      </c>
      <c r="L434" s="31"/>
      <c r="M434" s="143" t="s">
        <v>1</v>
      </c>
      <c r="N434" s="144" t="s">
        <v>42</v>
      </c>
      <c r="P434" s="145">
        <f>O434*H434</f>
        <v>0</v>
      </c>
      <c r="Q434" s="145">
        <v>0.0075</v>
      </c>
      <c r="R434" s="145">
        <f>Q434*H434</f>
        <v>0.03375</v>
      </c>
      <c r="S434" s="145">
        <v>0</v>
      </c>
      <c r="T434" s="146">
        <f>S434*H434</f>
        <v>0</v>
      </c>
      <c r="AR434" s="147" t="s">
        <v>238</v>
      </c>
      <c r="AT434" s="147" t="s">
        <v>164</v>
      </c>
      <c r="AU434" s="147" t="s">
        <v>85</v>
      </c>
      <c r="AY434" s="16" t="s">
        <v>161</v>
      </c>
      <c r="BE434" s="148">
        <f>IF(N434="základní",J434,0)</f>
        <v>0</v>
      </c>
      <c r="BF434" s="148">
        <f>IF(N434="snížená",J434,0)</f>
        <v>0</v>
      </c>
      <c r="BG434" s="148">
        <f>IF(N434="zákl. přenesená",J434,0)</f>
        <v>0</v>
      </c>
      <c r="BH434" s="148">
        <f>IF(N434="sníž. přenesená",J434,0)</f>
        <v>0</v>
      </c>
      <c r="BI434" s="148">
        <f>IF(N434="nulová",J434,0)</f>
        <v>0</v>
      </c>
      <c r="BJ434" s="16" t="s">
        <v>81</v>
      </c>
      <c r="BK434" s="148">
        <f>ROUND(I434*H434,2)</f>
        <v>0</v>
      </c>
      <c r="BL434" s="16" t="s">
        <v>238</v>
      </c>
      <c r="BM434" s="147" t="s">
        <v>972</v>
      </c>
    </row>
    <row r="435" spans="2:65" s="1" customFormat="1" ht="33" customHeight="1">
      <c r="B435" s="135"/>
      <c r="C435" s="136" t="s">
        <v>973</v>
      </c>
      <c r="D435" s="136" t="s">
        <v>164</v>
      </c>
      <c r="E435" s="137" t="s">
        <v>974</v>
      </c>
      <c r="F435" s="138" t="s">
        <v>975</v>
      </c>
      <c r="G435" s="139" t="s">
        <v>316</v>
      </c>
      <c r="H435" s="140">
        <v>9</v>
      </c>
      <c r="I435" s="141"/>
      <c r="J435" s="142">
        <f>ROUND(I435*H435,2)</f>
        <v>0</v>
      </c>
      <c r="K435" s="138" t="s">
        <v>168</v>
      </c>
      <c r="L435" s="31"/>
      <c r="M435" s="143" t="s">
        <v>1</v>
      </c>
      <c r="N435" s="144" t="s">
        <v>42</v>
      </c>
      <c r="P435" s="145">
        <f>O435*H435</f>
        <v>0</v>
      </c>
      <c r="Q435" s="145">
        <v>0.00043</v>
      </c>
      <c r="R435" s="145">
        <f>Q435*H435</f>
        <v>0.0038699999999999997</v>
      </c>
      <c r="S435" s="145">
        <v>0</v>
      </c>
      <c r="T435" s="146">
        <f>S435*H435</f>
        <v>0</v>
      </c>
      <c r="AR435" s="147" t="s">
        <v>238</v>
      </c>
      <c r="AT435" s="147" t="s">
        <v>164</v>
      </c>
      <c r="AU435" s="147" t="s">
        <v>85</v>
      </c>
      <c r="AY435" s="16" t="s">
        <v>161</v>
      </c>
      <c r="BE435" s="148">
        <f>IF(N435="základní",J435,0)</f>
        <v>0</v>
      </c>
      <c r="BF435" s="148">
        <f>IF(N435="snížená",J435,0)</f>
        <v>0</v>
      </c>
      <c r="BG435" s="148">
        <f>IF(N435="zákl. přenesená",J435,0)</f>
        <v>0</v>
      </c>
      <c r="BH435" s="148">
        <f>IF(N435="sníž. přenesená",J435,0)</f>
        <v>0</v>
      </c>
      <c r="BI435" s="148">
        <f>IF(N435="nulová",J435,0)</f>
        <v>0</v>
      </c>
      <c r="BJ435" s="16" t="s">
        <v>81</v>
      </c>
      <c r="BK435" s="148">
        <f>ROUND(I435*H435,2)</f>
        <v>0</v>
      </c>
      <c r="BL435" s="16" t="s">
        <v>238</v>
      </c>
      <c r="BM435" s="147" t="s">
        <v>976</v>
      </c>
    </row>
    <row r="436" spans="2:65" s="1" customFormat="1" ht="24.2" customHeight="1">
      <c r="B436" s="135"/>
      <c r="C436" s="164" t="s">
        <v>977</v>
      </c>
      <c r="D436" s="164" t="s">
        <v>175</v>
      </c>
      <c r="E436" s="165" t="s">
        <v>978</v>
      </c>
      <c r="F436" s="166" t="s">
        <v>979</v>
      </c>
      <c r="G436" s="167" t="s">
        <v>316</v>
      </c>
      <c r="H436" s="168">
        <v>9.9</v>
      </c>
      <c r="I436" s="169"/>
      <c r="J436" s="170">
        <f>ROUND(I436*H436,2)</f>
        <v>0</v>
      </c>
      <c r="K436" s="166" t="s">
        <v>168</v>
      </c>
      <c r="L436" s="171"/>
      <c r="M436" s="172" t="s">
        <v>1</v>
      </c>
      <c r="N436" s="173" t="s">
        <v>42</v>
      </c>
      <c r="P436" s="145">
        <f>O436*H436</f>
        <v>0</v>
      </c>
      <c r="Q436" s="145">
        <v>0.00198</v>
      </c>
      <c r="R436" s="145">
        <f>Q436*H436</f>
        <v>0.019602</v>
      </c>
      <c r="S436" s="145">
        <v>0</v>
      </c>
      <c r="T436" s="146">
        <f>S436*H436</f>
        <v>0</v>
      </c>
      <c r="AR436" s="147" t="s">
        <v>327</v>
      </c>
      <c r="AT436" s="147" t="s">
        <v>175</v>
      </c>
      <c r="AU436" s="147" t="s">
        <v>85</v>
      </c>
      <c r="AY436" s="16" t="s">
        <v>161</v>
      </c>
      <c r="BE436" s="148">
        <f>IF(N436="základní",J436,0)</f>
        <v>0</v>
      </c>
      <c r="BF436" s="148">
        <f>IF(N436="snížená",J436,0)</f>
        <v>0</v>
      </c>
      <c r="BG436" s="148">
        <f>IF(N436="zákl. přenesená",J436,0)</f>
        <v>0</v>
      </c>
      <c r="BH436" s="148">
        <f>IF(N436="sníž. přenesená",J436,0)</f>
        <v>0</v>
      </c>
      <c r="BI436" s="148">
        <f>IF(N436="nulová",J436,0)</f>
        <v>0</v>
      </c>
      <c r="BJ436" s="16" t="s">
        <v>81</v>
      </c>
      <c r="BK436" s="148">
        <f>ROUND(I436*H436,2)</f>
        <v>0</v>
      </c>
      <c r="BL436" s="16" t="s">
        <v>238</v>
      </c>
      <c r="BM436" s="147" t="s">
        <v>980</v>
      </c>
    </row>
    <row r="437" spans="2:51" s="12" customFormat="1" ht="12">
      <c r="B437" s="149"/>
      <c r="D437" s="150" t="s">
        <v>171</v>
      </c>
      <c r="F437" s="152" t="s">
        <v>981</v>
      </c>
      <c r="H437" s="153">
        <v>9.9</v>
      </c>
      <c r="I437" s="154"/>
      <c r="L437" s="149"/>
      <c r="M437" s="155"/>
      <c r="T437" s="156"/>
      <c r="AT437" s="151" t="s">
        <v>171</v>
      </c>
      <c r="AU437" s="151" t="s">
        <v>85</v>
      </c>
      <c r="AV437" s="12" t="s">
        <v>85</v>
      </c>
      <c r="AW437" s="12" t="s">
        <v>3</v>
      </c>
      <c r="AX437" s="12" t="s">
        <v>81</v>
      </c>
      <c r="AY437" s="151" t="s">
        <v>161</v>
      </c>
    </row>
    <row r="438" spans="2:65" s="1" customFormat="1" ht="37.9" customHeight="1">
      <c r="B438" s="135"/>
      <c r="C438" s="136" t="s">
        <v>982</v>
      </c>
      <c r="D438" s="136" t="s">
        <v>164</v>
      </c>
      <c r="E438" s="137" t="s">
        <v>983</v>
      </c>
      <c r="F438" s="138" t="s">
        <v>984</v>
      </c>
      <c r="G438" s="139" t="s">
        <v>190</v>
      </c>
      <c r="H438" s="140">
        <v>15.5</v>
      </c>
      <c r="I438" s="141"/>
      <c r="J438" s="142">
        <f>ROUND(I438*H438,2)</f>
        <v>0</v>
      </c>
      <c r="K438" s="138" t="s">
        <v>168</v>
      </c>
      <c r="L438" s="31"/>
      <c r="M438" s="143" t="s">
        <v>1</v>
      </c>
      <c r="N438" s="144" t="s">
        <v>42</v>
      </c>
      <c r="P438" s="145">
        <f>O438*H438</f>
        <v>0</v>
      </c>
      <c r="Q438" s="145">
        <v>0.0053</v>
      </c>
      <c r="R438" s="145">
        <f>Q438*H438</f>
        <v>0.08215</v>
      </c>
      <c r="S438" s="145">
        <v>0</v>
      </c>
      <c r="T438" s="146">
        <f>S438*H438</f>
        <v>0</v>
      </c>
      <c r="AR438" s="147" t="s">
        <v>238</v>
      </c>
      <c r="AT438" s="147" t="s">
        <v>164</v>
      </c>
      <c r="AU438" s="147" t="s">
        <v>85</v>
      </c>
      <c r="AY438" s="16" t="s">
        <v>161</v>
      </c>
      <c r="BE438" s="148">
        <f>IF(N438="základní",J438,0)</f>
        <v>0</v>
      </c>
      <c r="BF438" s="148">
        <f>IF(N438="snížená",J438,0)</f>
        <v>0</v>
      </c>
      <c r="BG438" s="148">
        <f>IF(N438="zákl. přenesená",J438,0)</f>
        <v>0</v>
      </c>
      <c r="BH438" s="148">
        <f>IF(N438="sníž. přenesená",J438,0)</f>
        <v>0</v>
      </c>
      <c r="BI438" s="148">
        <f>IF(N438="nulová",J438,0)</f>
        <v>0</v>
      </c>
      <c r="BJ438" s="16" t="s">
        <v>81</v>
      </c>
      <c r="BK438" s="148">
        <f>ROUND(I438*H438,2)</f>
        <v>0</v>
      </c>
      <c r="BL438" s="16" t="s">
        <v>238</v>
      </c>
      <c r="BM438" s="147" t="s">
        <v>985</v>
      </c>
    </row>
    <row r="439" spans="2:65" s="1" customFormat="1" ht="33" customHeight="1">
      <c r="B439" s="135"/>
      <c r="C439" s="164" t="s">
        <v>986</v>
      </c>
      <c r="D439" s="164" t="s">
        <v>175</v>
      </c>
      <c r="E439" s="165" t="s">
        <v>987</v>
      </c>
      <c r="F439" s="166" t="s">
        <v>988</v>
      </c>
      <c r="G439" s="167" t="s">
        <v>190</v>
      </c>
      <c r="H439" s="168">
        <v>17.05</v>
      </c>
      <c r="I439" s="169"/>
      <c r="J439" s="170">
        <f>ROUND(I439*H439,2)</f>
        <v>0</v>
      </c>
      <c r="K439" s="166" t="s">
        <v>168</v>
      </c>
      <c r="L439" s="171"/>
      <c r="M439" s="172" t="s">
        <v>1</v>
      </c>
      <c r="N439" s="173" t="s">
        <v>42</v>
      </c>
      <c r="P439" s="145">
        <f>O439*H439</f>
        <v>0</v>
      </c>
      <c r="Q439" s="145">
        <v>0.021999999999999995</v>
      </c>
      <c r="R439" s="145">
        <f>Q439*H439</f>
        <v>0.37509999999999993</v>
      </c>
      <c r="S439" s="145">
        <v>0</v>
      </c>
      <c r="T439" s="146">
        <f>S439*H439</f>
        <v>0</v>
      </c>
      <c r="AR439" s="147" t="s">
        <v>327</v>
      </c>
      <c r="AT439" s="147" t="s">
        <v>175</v>
      </c>
      <c r="AU439" s="147" t="s">
        <v>85</v>
      </c>
      <c r="AY439" s="16" t="s">
        <v>161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6" t="s">
        <v>81</v>
      </c>
      <c r="BK439" s="148">
        <f>ROUND(I439*H439,2)</f>
        <v>0</v>
      </c>
      <c r="BL439" s="16" t="s">
        <v>238</v>
      </c>
      <c r="BM439" s="147" t="s">
        <v>989</v>
      </c>
    </row>
    <row r="440" spans="2:51" s="12" customFormat="1" ht="12">
      <c r="B440" s="149"/>
      <c r="D440" s="150" t="s">
        <v>171</v>
      </c>
      <c r="F440" s="152" t="s">
        <v>990</v>
      </c>
      <c r="H440" s="153">
        <v>17.05</v>
      </c>
      <c r="I440" s="154"/>
      <c r="L440" s="149"/>
      <c r="M440" s="155"/>
      <c r="T440" s="156"/>
      <c r="AT440" s="151" t="s">
        <v>171</v>
      </c>
      <c r="AU440" s="151" t="s">
        <v>85</v>
      </c>
      <c r="AV440" s="12" t="s">
        <v>85</v>
      </c>
      <c r="AW440" s="12" t="s">
        <v>3</v>
      </c>
      <c r="AX440" s="12" t="s">
        <v>81</v>
      </c>
      <c r="AY440" s="151" t="s">
        <v>161</v>
      </c>
    </row>
    <row r="441" spans="2:65" s="1" customFormat="1" ht="37.9" customHeight="1">
      <c r="B441" s="135"/>
      <c r="C441" s="136" t="s">
        <v>991</v>
      </c>
      <c r="D441" s="136" t="s">
        <v>164</v>
      </c>
      <c r="E441" s="137" t="s">
        <v>992</v>
      </c>
      <c r="F441" s="138" t="s">
        <v>993</v>
      </c>
      <c r="G441" s="139" t="s">
        <v>190</v>
      </c>
      <c r="H441" s="140">
        <v>4.5</v>
      </c>
      <c r="I441" s="141"/>
      <c r="J441" s="142">
        <f>ROUND(I441*H441,2)</f>
        <v>0</v>
      </c>
      <c r="K441" s="138" t="s">
        <v>168</v>
      </c>
      <c r="L441" s="31"/>
      <c r="M441" s="143" t="s">
        <v>1</v>
      </c>
      <c r="N441" s="144" t="s">
        <v>42</v>
      </c>
      <c r="P441" s="145">
        <f>O441*H441</f>
        <v>0</v>
      </c>
      <c r="Q441" s="145">
        <v>0.00525</v>
      </c>
      <c r="R441" s="145">
        <f>Q441*H441</f>
        <v>0.023625</v>
      </c>
      <c r="S441" s="145">
        <v>0</v>
      </c>
      <c r="T441" s="146">
        <f>S441*H441</f>
        <v>0</v>
      </c>
      <c r="AR441" s="147" t="s">
        <v>238</v>
      </c>
      <c r="AT441" s="147" t="s">
        <v>164</v>
      </c>
      <c r="AU441" s="147" t="s">
        <v>85</v>
      </c>
      <c r="AY441" s="16" t="s">
        <v>161</v>
      </c>
      <c r="BE441" s="148">
        <f>IF(N441="základní",J441,0)</f>
        <v>0</v>
      </c>
      <c r="BF441" s="148">
        <f>IF(N441="snížená",J441,0)</f>
        <v>0</v>
      </c>
      <c r="BG441" s="148">
        <f>IF(N441="zákl. přenesená",J441,0)</f>
        <v>0</v>
      </c>
      <c r="BH441" s="148">
        <f>IF(N441="sníž. přenesená",J441,0)</f>
        <v>0</v>
      </c>
      <c r="BI441" s="148">
        <f>IF(N441="nulová",J441,0)</f>
        <v>0</v>
      </c>
      <c r="BJ441" s="16" t="s">
        <v>81</v>
      </c>
      <c r="BK441" s="148">
        <f>ROUND(I441*H441,2)</f>
        <v>0</v>
      </c>
      <c r="BL441" s="16" t="s">
        <v>238</v>
      </c>
      <c r="BM441" s="147" t="s">
        <v>994</v>
      </c>
    </row>
    <row r="442" spans="2:65" s="1" customFormat="1" ht="37.9" customHeight="1">
      <c r="B442" s="135"/>
      <c r="C442" s="164" t="s">
        <v>995</v>
      </c>
      <c r="D442" s="164" t="s">
        <v>175</v>
      </c>
      <c r="E442" s="165" t="s">
        <v>996</v>
      </c>
      <c r="F442" s="166" t="s">
        <v>997</v>
      </c>
      <c r="G442" s="167" t="s">
        <v>190</v>
      </c>
      <c r="H442" s="168">
        <v>4.95</v>
      </c>
      <c r="I442" s="169"/>
      <c r="J442" s="170">
        <f>ROUND(I442*H442,2)</f>
        <v>0</v>
      </c>
      <c r="K442" s="166" t="s">
        <v>168</v>
      </c>
      <c r="L442" s="171"/>
      <c r="M442" s="172" t="s">
        <v>1</v>
      </c>
      <c r="N442" s="173" t="s">
        <v>42</v>
      </c>
      <c r="P442" s="145">
        <f>O442*H442</f>
        <v>0</v>
      </c>
      <c r="Q442" s="145">
        <v>0.021999999999999995</v>
      </c>
      <c r="R442" s="145">
        <f>Q442*H442</f>
        <v>0.10889999999999998</v>
      </c>
      <c r="S442" s="145">
        <v>0</v>
      </c>
      <c r="T442" s="146">
        <f>S442*H442</f>
        <v>0</v>
      </c>
      <c r="AR442" s="147" t="s">
        <v>327</v>
      </c>
      <c r="AT442" s="147" t="s">
        <v>175</v>
      </c>
      <c r="AU442" s="147" t="s">
        <v>85</v>
      </c>
      <c r="AY442" s="16" t="s">
        <v>161</v>
      </c>
      <c r="BE442" s="148">
        <f>IF(N442="základní",J442,0)</f>
        <v>0</v>
      </c>
      <c r="BF442" s="148">
        <f>IF(N442="snížená",J442,0)</f>
        <v>0</v>
      </c>
      <c r="BG442" s="148">
        <f>IF(N442="zákl. přenesená",J442,0)</f>
        <v>0</v>
      </c>
      <c r="BH442" s="148">
        <f>IF(N442="sníž. přenesená",J442,0)</f>
        <v>0</v>
      </c>
      <c r="BI442" s="148">
        <f>IF(N442="nulová",J442,0)</f>
        <v>0</v>
      </c>
      <c r="BJ442" s="16" t="s">
        <v>81</v>
      </c>
      <c r="BK442" s="148">
        <f>ROUND(I442*H442,2)</f>
        <v>0</v>
      </c>
      <c r="BL442" s="16" t="s">
        <v>238</v>
      </c>
      <c r="BM442" s="147" t="s">
        <v>998</v>
      </c>
    </row>
    <row r="443" spans="2:51" s="12" customFormat="1" ht="12">
      <c r="B443" s="149"/>
      <c r="D443" s="150" t="s">
        <v>171</v>
      </c>
      <c r="F443" s="152" t="s">
        <v>999</v>
      </c>
      <c r="H443" s="153">
        <v>4.95</v>
      </c>
      <c r="I443" s="154"/>
      <c r="L443" s="149"/>
      <c r="M443" s="155"/>
      <c r="T443" s="156"/>
      <c r="AT443" s="151" t="s">
        <v>171</v>
      </c>
      <c r="AU443" s="151" t="s">
        <v>85</v>
      </c>
      <c r="AV443" s="12" t="s">
        <v>85</v>
      </c>
      <c r="AW443" s="12" t="s">
        <v>3</v>
      </c>
      <c r="AX443" s="12" t="s">
        <v>81</v>
      </c>
      <c r="AY443" s="151" t="s">
        <v>161</v>
      </c>
    </row>
    <row r="444" spans="2:65" s="1" customFormat="1" ht="16.5" customHeight="1">
      <c r="B444" s="135"/>
      <c r="C444" s="136" t="s">
        <v>1000</v>
      </c>
      <c r="D444" s="136" t="s">
        <v>164</v>
      </c>
      <c r="E444" s="137" t="s">
        <v>1001</v>
      </c>
      <c r="F444" s="138" t="s">
        <v>1002</v>
      </c>
      <c r="G444" s="139" t="s">
        <v>316</v>
      </c>
      <c r="H444" s="140">
        <v>9</v>
      </c>
      <c r="I444" s="141"/>
      <c r="J444" s="142">
        <f>ROUND(I444*H444,2)</f>
        <v>0</v>
      </c>
      <c r="K444" s="138" t="s">
        <v>168</v>
      </c>
      <c r="L444" s="31"/>
      <c r="M444" s="143" t="s">
        <v>1</v>
      </c>
      <c r="N444" s="144" t="s">
        <v>42</v>
      </c>
      <c r="P444" s="145">
        <f>O444*H444</f>
        <v>0</v>
      </c>
      <c r="Q444" s="145">
        <v>3E-05</v>
      </c>
      <c r="R444" s="145">
        <f>Q444*H444</f>
        <v>0.00027</v>
      </c>
      <c r="S444" s="145">
        <v>0</v>
      </c>
      <c r="T444" s="146">
        <f>S444*H444</f>
        <v>0</v>
      </c>
      <c r="AR444" s="147" t="s">
        <v>238</v>
      </c>
      <c r="AT444" s="147" t="s">
        <v>164</v>
      </c>
      <c r="AU444" s="147" t="s">
        <v>85</v>
      </c>
      <c r="AY444" s="16" t="s">
        <v>161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6" t="s">
        <v>81</v>
      </c>
      <c r="BK444" s="148">
        <f>ROUND(I444*H444,2)</f>
        <v>0</v>
      </c>
      <c r="BL444" s="16" t="s">
        <v>238</v>
      </c>
      <c r="BM444" s="147" t="s">
        <v>1003</v>
      </c>
    </row>
    <row r="445" spans="2:65" s="1" customFormat="1" ht="24.2" customHeight="1">
      <c r="B445" s="135"/>
      <c r="C445" s="136" t="s">
        <v>1004</v>
      </c>
      <c r="D445" s="136" t="s">
        <v>164</v>
      </c>
      <c r="E445" s="137" t="s">
        <v>1005</v>
      </c>
      <c r="F445" s="138" t="s">
        <v>1006</v>
      </c>
      <c r="G445" s="139" t="s">
        <v>190</v>
      </c>
      <c r="H445" s="140">
        <v>15.5</v>
      </c>
      <c r="I445" s="141"/>
      <c r="J445" s="142">
        <f>ROUND(I445*H445,2)</f>
        <v>0</v>
      </c>
      <c r="K445" s="138" t="s">
        <v>168</v>
      </c>
      <c r="L445" s="31"/>
      <c r="M445" s="143" t="s">
        <v>1</v>
      </c>
      <c r="N445" s="144" t="s">
        <v>42</v>
      </c>
      <c r="P445" s="145">
        <f>O445*H445</f>
        <v>0</v>
      </c>
      <c r="Q445" s="145">
        <v>5E-05</v>
      </c>
      <c r="R445" s="145">
        <f>Q445*H445</f>
        <v>0.0007750000000000001</v>
      </c>
      <c r="S445" s="145">
        <v>0</v>
      </c>
      <c r="T445" s="146">
        <f>S445*H445</f>
        <v>0</v>
      </c>
      <c r="AR445" s="147" t="s">
        <v>238</v>
      </c>
      <c r="AT445" s="147" t="s">
        <v>164</v>
      </c>
      <c r="AU445" s="147" t="s">
        <v>85</v>
      </c>
      <c r="AY445" s="16" t="s">
        <v>161</v>
      </c>
      <c r="BE445" s="148">
        <f>IF(N445="základní",J445,0)</f>
        <v>0</v>
      </c>
      <c r="BF445" s="148">
        <f>IF(N445="snížená",J445,0)</f>
        <v>0</v>
      </c>
      <c r="BG445" s="148">
        <f>IF(N445="zákl. přenesená",J445,0)</f>
        <v>0</v>
      </c>
      <c r="BH445" s="148">
        <f>IF(N445="sníž. přenesená",J445,0)</f>
        <v>0</v>
      </c>
      <c r="BI445" s="148">
        <f>IF(N445="nulová",J445,0)</f>
        <v>0</v>
      </c>
      <c r="BJ445" s="16" t="s">
        <v>81</v>
      </c>
      <c r="BK445" s="148">
        <f>ROUND(I445*H445,2)</f>
        <v>0</v>
      </c>
      <c r="BL445" s="16" t="s">
        <v>238</v>
      </c>
      <c r="BM445" s="147" t="s">
        <v>1007</v>
      </c>
    </row>
    <row r="446" spans="2:65" s="1" customFormat="1" ht="24.2" customHeight="1">
      <c r="B446" s="135"/>
      <c r="C446" s="136" t="s">
        <v>1008</v>
      </c>
      <c r="D446" s="136" t="s">
        <v>164</v>
      </c>
      <c r="E446" s="137" t="s">
        <v>1009</v>
      </c>
      <c r="F446" s="138" t="s">
        <v>1010</v>
      </c>
      <c r="G446" s="139" t="s">
        <v>167</v>
      </c>
      <c r="H446" s="140">
        <v>0.769</v>
      </c>
      <c r="I446" s="141"/>
      <c r="J446" s="142">
        <f>ROUND(I446*H446,2)</f>
        <v>0</v>
      </c>
      <c r="K446" s="138" t="s">
        <v>168</v>
      </c>
      <c r="L446" s="31"/>
      <c r="M446" s="143" t="s">
        <v>1</v>
      </c>
      <c r="N446" s="144" t="s">
        <v>42</v>
      </c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47" t="s">
        <v>238</v>
      </c>
      <c r="AT446" s="147" t="s">
        <v>164</v>
      </c>
      <c r="AU446" s="147" t="s">
        <v>85</v>
      </c>
      <c r="AY446" s="16" t="s">
        <v>161</v>
      </c>
      <c r="BE446" s="148">
        <f>IF(N446="základní",J446,0)</f>
        <v>0</v>
      </c>
      <c r="BF446" s="148">
        <f>IF(N446="snížená",J446,0)</f>
        <v>0</v>
      </c>
      <c r="BG446" s="148">
        <f>IF(N446="zákl. přenesená",J446,0)</f>
        <v>0</v>
      </c>
      <c r="BH446" s="148">
        <f>IF(N446="sníž. přenesená",J446,0)</f>
        <v>0</v>
      </c>
      <c r="BI446" s="148">
        <f>IF(N446="nulová",J446,0)</f>
        <v>0</v>
      </c>
      <c r="BJ446" s="16" t="s">
        <v>81</v>
      </c>
      <c r="BK446" s="148">
        <f>ROUND(I446*H446,2)</f>
        <v>0</v>
      </c>
      <c r="BL446" s="16" t="s">
        <v>238</v>
      </c>
      <c r="BM446" s="147" t="s">
        <v>1011</v>
      </c>
    </row>
    <row r="447" spans="2:65" s="1" customFormat="1" ht="33" customHeight="1">
      <c r="B447" s="135"/>
      <c r="C447" s="136" t="s">
        <v>1012</v>
      </c>
      <c r="D447" s="136" t="s">
        <v>164</v>
      </c>
      <c r="E447" s="137" t="s">
        <v>1013</v>
      </c>
      <c r="F447" s="138" t="s">
        <v>1014</v>
      </c>
      <c r="G447" s="139" t="s">
        <v>167</v>
      </c>
      <c r="H447" s="140">
        <v>0.769</v>
      </c>
      <c r="I447" s="141"/>
      <c r="J447" s="142">
        <f>ROUND(I447*H447,2)</f>
        <v>0</v>
      </c>
      <c r="K447" s="138" t="s">
        <v>168</v>
      </c>
      <c r="L447" s="31"/>
      <c r="M447" s="143" t="s">
        <v>1</v>
      </c>
      <c r="N447" s="144" t="s">
        <v>42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238</v>
      </c>
      <c r="AT447" s="147" t="s">
        <v>164</v>
      </c>
      <c r="AU447" s="147" t="s">
        <v>85</v>
      </c>
      <c r="AY447" s="16" t="s">
        <v>161</v>
      </c>
      <c r="BE447" s="148">
        <f>IF(N447="základní",J447,0)</f>
        <v>0</v>
      </c>
      <c r="BF447" s="148">
        <f>IF(N447="snížená",J447,0)</f>
        <v>0</v>
      </c>
      <c r="BG447" s="148">
        <f>IF(N447="zákl. přenesená",J447,0)</f>
        <v>0</v>
      </c>
      <c r="BH447" s="148">
        <f>IF(N447="sníž. přenesená",J447,0)</f>
        <v>0</v>
      </c>
      <c r="BI447" s="148">
        <f>IF(N447="nulová",J447,0)</f>
        <v>0</v>
      </c>
      <c r="BJ447" s="16" t="s">
        <v>81</v>
      </c>
      <c r="BK447" s="148">
        <f>ROUND(I447*H447,2)</f>
        <v>0</v>
      </c>
      <c r="BL447" s="16" t="s">
        <v>238</v>
      </c>
      <c r="BM447" s="147" t="s">
        <v>1015</v>
      </c>
    </row>
    <row r="448" spans="2:63" s="11" customFormat="1" ht="22.9" customHeight="1">
      <c r="B448" s="123"/>
      <c r="D448" s="124" t="s">
        <v>76</v>
      </c>
      <c r="E448" s="133" t="s">
        <v>1016</v>
      </c>
      <c r="F448" s="133" t="s">
        <v>1017</v>
      </c>
      <c r="I448" s="126"/>
      <c r="J448" s="134">
        <f>BK448</f>
        <v>0</v>
      </c>
      <c r="L448" s="123"/>
      <c r="M448" s="128"/>
      <c r="P448" s="129">
        <f>SUM(P449:P469)</f>
        <v>0</v>
      </c>
      <c r="R448" s="129">
        <f>SUM(R449:R469)</f>
        <v>0.9709</v>
      </c>
      <c r="T448" s="130">
        <f>SUM(T449:T469)</f>
        <v>2.0944</v>
      </c>
      <c r="AR448" s="124" t="s">
        <v>85</v>
      </c>
      <c r="AT448" s="131" t="s">
        <v>76</v>
      </c>
      <c r="AU448" s="131" t="s">
        <v>81</v>
      </c>
      <c r="AY448" s="124" t="s">
        <v>161</v>
      </c>
      <c r="BK448" s="132">
        <f>SUM(BK449:BK469)</f>
        <v>0</v>
      </c>
    </row>
    <row r="449" spans="2:65" s="1" customFormat="1" ht="16.5" customHeight="1">
      <c r="B449" s="135"/>
      <c r="C449" s="136" t="s">
        <v>1018</v>
      </c>
      <c r="D449" s="136" t="s">
        <v>164</v>
      </c>
      <c r="E449" s="137" t="s">
        <v>1019</v>
      </c>
      <c r="F449" s="138" t="s">
        <v>1020</v>
      </c>
      <c r="G449" s="139" t="s">
        <v>190</v>
      </c>
      <c r="H449" s="140">
        <v>38.5</v>
      </c>
      <c r="I449" s="141"/>
      <c r="J449" s="142">
        <f>ROUND(I449*H449,2)</f>
        <v>0</v>
      </c>
      <c r="K449" s="138" t="s">
        <v>168</v>
      </c>
      <c r="L449" s="31"/>
      <c r="M449" s="143" t="s">
        <v>1</v>
      </c>
      <c r="N449" s="144" t="s">
        <v>42</v>
      </c>
      <c r="P449" s="145">
        <f>O449*H449</f>
        <v>0</v>
      </c>
      <c r="Q449" s="145">
        <v>0</v>
      </c>
      <c r="R449" s="145">
        <f>Q449*H449</f>
        <v>0</v>
      </c>
      <c r="S449" s="145">
        <v>0</v>
      </c>
      <c r="T449" s="146">
        <f>S449*H449</f>
        <v>0</v>
      </c>
      <c r="AR449" s="147" t="s">
        <v>238</v>
      </c>
      <c r="AT449" s="147" t="s">
        <v>164</v>
      </c>
      <c r="AU449" s="147" t="s">
        <v>85</v>
      </c>
      <c r="AY449" s="16" t="s">
        <v>161</v>
      </c>
      <c r="BE449" s="148">
        <f>IF(N449="základní",J449,0)</f>
        <v>0</v>
      </c>
      <c r="BF449" s="148">
        <f>IF(N449="snížená",J449,0)</f>
        <v>0</v>
      </c>
      <c r="BG449" s="148">
        <f>IF(N449="zákl. přenesená",J449,0)</f>
        <v>0</v>
      </c>
      <c r="BH449" s="148">
        <f>IF(N449="sníž. přenesená",J449,0)</f>
        <v>0</v>
      </c>
      <c r="BI449" s="148">
        <f>IF(N449="nulová",J449,0)</f>
        <v>0</v>
      </c>
      <c r="BJ449" s="16" t="s">
        <v>81</v>
      </c>
      <c r="BK449" s="148">
        <f>ROUND(I449*H449,2)</f>
        <v>0</v>
      </c>
      <c r="BL449" s="16" t="s">
        <v>238</v>
      </c>
      <c r="BM449" s="147" t="s">
        <v>1021</v>
      </c>
    </row>
    <row r="450" spans="2:65" s="1" customFormat="1" ht="16.5" customHeight="1">
      <c r="B450" s="135"/>
      <c r="C450" s="136" t="s">
        <v>1022</v>
      </c>
      <c r="D450" s="136" t="s">
        <v>164</v>
      </c>
      <c r="E450" s="137" t="s">
        <v>1023</v>
      </c>
      <c r="F450" s="138" t="s">
        <v>1024</v>
      </c>
      <c r="G450" s="139" t="s">
        <v>190</v>
      </c>
      <c r="H450" s="140">
        <v>38.5</v>
      </c>
      <c r="I450" s="141"/>
      <c r="J450" s="142">
        <f>ROUND(I450*H450,2)</f>
        <v>0</v>
      </c>
      <c r="K450" s="138" t="s">
        <v>168</v>
      </c>
      <c r="L450" s="31"/>
      <c r="M450" s="143" t="s">
        <v>1</v>
      </c>
      <c r="N450" s="144" t="s">
        <v>42</v>
      </c>
      <c r="P450" s="145">
        <f>O450*H450</f>
        <v>0</v>
      </c>
      <c r="Q450" s="145">
        <v>0.0003</v>
      </c>
      <c r="R450" s="145">
        <f>Q450*H450</f>
        <v>0.01155</v>
      </c>
      <c r="S450" s="145">
        <v>0</v>
      </c>
      <c r="T450" s="146">
        <f>S450*H450</f>
        <v>0</v>
      </c>
      <c r="AR450" s="147" t="s">
        <v>238</v>
      </c>
      <c r="AT450" s="147" t="s">
        <v>164</v>
      </c>
      <c r="AU450" s="147" t="s">
        <v>85</v>
      </c>
      <c r="AY450" s="16" t="s">
        <v>161</v>
      </c>
      <c r="BE450" s="148">
        <f>IF(N450="základní",J450,0)</f>
        <v>0</v>
      </c>
      <c r="BF450" s="148">
        <f>IF(N450="snížená",J450,0)</f>
        <v>0</v>
      </c>
      <c r="BG450" s="148">
        <f>IF(N450="zákl. přenesená",J450,0)</f>
        <v>0</v>
      </c>
      <c r="BH450" s="148">
        <f>IF(N450="sníž. přenesená",J450,0)</f>
        <v>0</v>
      </c>
      <c r="BI450" s="148">
        <f>IF(N450="nulová",J450,0)</f>
        <v>0</v>
      </c>
      <c r="BJ450" s="16" t="s">
        <v>81</v>
      </c>
      <c r="BK450" s="148">
        <f>ROUND(I450*H450,2)</f>
        <v>0</v>
      </c>
      <c r="BL450" s="16" t="s">
        <v>238</v>
      </c>
      <c r="BM450" s="147" t="s">
        <v>1025</v>
      </c>
    </row>
    <row r="451" spans="2:65" s="1" customFormat="1" ht="24.2" customHeight="1">
      <c r="B451" s="135"/>
      <c r="C451" s="136" t="s">
        <v>1026</v>
      </c>
      <c r="D451" s="136" t="s">
        <v>164</v>
      </c>
      <c r="E451" s="137" t="s">
        <v>1027</v>
      </c>
      <c r="F451" s="138" t="s">
        <v>1028</v>
      </c>
      <c r="G451" s="139" t="s">
        <v>190</v>
      </c>
      <c r="H451" s="140">
        <v>43</v>
      </c>
      <c r="I451" s="141"/>
      <c r="J451" s="142">
        <f>ROUND(I451*H451,2)</f>
        <v>0</v>
      </c>
      <c r="K451" s="138" t="s">
        <v>168</v>
      </c>
      <c r="L451" s="31"/>
      <c r="M451" s="143" t="s">
        <v>1</v>
      </c>
      <c r="N451" s="144" t="s">
        <v>42</v>
      </c>
      <c r="P451" s="145">
        <f>O451*H451</f>
        <v>0</v>
      </c>
      <c r="Q451" s="145">
        <v>0.0015</v>
      </c>
      <c r="R451" s="145">
        <f>Q451*H451</f>
        <v>0.0645</v>
      </c>
      <c r="S451" s="145">
        <v>0</v>
      </c>
      <c r="T451" s="146">
        <f>S451*H451</f>
        <v>0</v>
      </c>
      <c r="AR451" s="147" t="s">
        <v>238</v>
      </c>
      <c r="AT451" s="147" t="s">
        <v>164</v>
      </c>
      <c r="AU451" s="147" t="s">
        <v>85</v>
      </c>
      <c r="AY451" s="16" t="s">
        <v>161</v>
      </c>
      <c r="BE451" s="148">
        <f>IF(N451="základní",J451,0)</f>
        <v>0</v>
      </c>
      <c r="BF451" s="148">
        <f>IF(N451="snížená",J451,0)</f>
        <v>0</v>
      </c>
      <c r="BG451" s="148">
        <f>IF(N451="zákl. přenesená",J451,0)</f>
        <v>0</v>
      </c>
      <c r="BH451" s="148">
        <f>IF(N451="sníž. přenesená",J451,0)</f>
        <v>0</v>
      </c>
      <c r="BI451" s="148">
        <f>IF(N451="nulová",J451,0)</f>
        <v>0</v>
      </c>
      <c r="BJ451" s="16" t="s">
        <v>81</v>
      </c>
      <c r="BK451" s="148">
        <f>ROUND(I451*H451,2)</f>
        <v>0</v>
      </c>
      <c r="BL451" s="16" t="s">
        <v>238</v>
      </c>
      <c r="BM451" s="147" t="s">
        <v>1029</v>
      </c>
    </row>
    <row r="452" spans="2:51" s="14" customFormat="1" ht="12">
      <c r="B452" s="177"/>
      <c r="D452" s="150" t="s">
        <v>171</v>
      </c>
      <c r="E452" s="178" t="s">
        <v>1</v>
      </c>
      <c r="F452" s="179" t="s">
        <v>1030</v>
      </c>
      <c r="H452" s="178" t="s">
        <v>1</v>
      </c>
      <c r="I452" s="180"/>
      <c r="L452" s="177"/>
      <c r="M452" s="181"/>
      <c r="T452" s="182"/>
      <c r="AT452" s="178" t="s">
        <v>171</v>
      </c>
      <c r="AU452" s="178" t="s">
        <v>85</v>
      </c>
      <c r="AV452" s="14" t="s">
        <v>81</v>
      </c>
      <c r="AW452" s="14" t="s">
        <v>32</v>
      </c>
      <c r="AX452" s="14" t="s">
        <v>77</v>
      </c>
      <c r="AY452" s="178" t="s">
        <v>161</v>
      </c>
    </row>
    <row r="453" spans="2:51" s="12" customFormat="1" ht="12">
      <c r="B453" s="149"/>
      <c r="D453" s="150" t="s">
        <v>171</v>
      </c>
      <c r="E453" s="151" t="s">
        <v>1</v>
      </c>
      <c r="F453" s="152" t="s">
        <v>237</v>
      </c>
      <c r="H453" s="153">
        <v>43</v>
      </c>
      <c r="I453" s="154"/>
      <c r="L453" s="149"/>
      <c r="M453" s="155"/>
      <c r="T453" s="156"/>
      <c r="AT453" s="151" t="s">
        <v>171</v>
      </c>
      <c r="AU453" s="151" t="s">
        <v>85</v>
      </c>
      <c r="AV453" s="12" t="s">
        <v>85</v>
      </c>
      <c r="AW453" s="12" t="s">
        <v>32</v>
      </c>
      <c r="AX453" s="12" t="s">
        <v>77</v>
      </c>
      <c r="AY453" s="151" t="s">
        <v>161</v>
      </c>
    </row>
    <row r="454" spans="2:51" s="13" customFormat="1" ht="12">
      <c r="B454" s="157"/>
      <c r="D454" s="150" t="s">
        <v>171</v>
      </c>
      <c r="E454" s="158" t="s">
        <v>1</v>
      </c>
      <c r="F454" s="159" t="s">
        <v>174</v>
      </c>
      <c r="H454" s="160">
        <v>43</v>
      </c>
      <c r="I454" s="161"/>
      <c r="L454" s="157"/>
      <c r="M454" s="162"/>
      <c r="T454" s="163"/>
      <c r="AT454" s="158" t="s">
        <v>171</v>
      </c>
      <c r="AU454" s="158" t="s">
        <v>85</v>
      </c>
      <c r="AV454" s="13" t="s">
        <v>169</v>
      </c>
      <c r="AW454" s="13" t="s">
        <v>32</v>
      </c>
      <c r="AX454" s="13" t="s">
        <v>81</v>
      </c>
      <c r="AY454" s="158" t="s">
        <v>161</v>
      </c>
    </row>
    <row r="455" spans="2:65" s="1" customFormat="1" ht="24.2" customHeight="1">
      <c r="B455" s="135"/>
      <c r="C455" s="136" t="s">
        <v>1031</v>
      </c>
      <c r="D455" s="136" t="s">
        <v>164</v>
      </c>
      <c r="E455" s="137" t="s">
        <v>1032</v>
      </c>
      <c r="F455" s="138" t="s">
        <v>1033</v>
      </c>
      <c r="G455" s="139" t="s">
        <v>316</v>
      </c>
      <c r="H455" s="140">
        <v>21</v>
      </c>
      <c r="I455" s="141"/>
      <c r="J455" s="142">
        <f>ROUND(I455*H455,2)</f>
        <v>0</v>
      </c>
      <c r="K455" s="138" t="s">
        <v>168</v>
      </c>
      <c r="L455" s="31"/>
      <c r="M455" s="143" t="s">
        <v>1</v>
      </c>
      <c r="N455" s="144" t="s">
        <v>42</v>
      </c>
      <c r="P455" s="145">
        <f>O455*H455</f>
        <v>0</v>
      </c>
      <c r="Q455" s="145">
        <v>0.00032</v>
      </c>
      <c r="R455" s="145">
        <f>Q455*H455</f>
        <v>0.00672</v>
      </c>
      <c r="S455" s="145">
        <v>0</v>
      </c>
      <c r="T455" s="146">
        <f>S455*H455</f>
        <v>0</v>
      </c>
      <c r="AR455" s="147" t="s">
        <v>238</v>
      </c>
      <c r="AT455" s="147" t="s">
        <v>164</v>
      </c>
      <c r="AU455" s="147" t="s">
        <v>85</v>
      </c>
      <c r="AY455" s="16" t="s">
        <v>161</v>
      </c>
      <c r="BE455" s="148">
        <f>IF(N455="základní",J455,0)</f>
        <v>0</v>
      </c>
      <c r="BF455" s="148">
        <f>IF(N455="snížená",J455,0)</f>
        <v>0</v>
      </c>
      <c r="BG455" s="148">
        <f>IF(N455="zákl. přenesená",J455,0)</f>
        <v>0</v>
      </c>
      <c r="BH455" s="148">
        <f>IF(N455="sníž. přenesená",J455,0)</f>
        <v>0</v>
      </c>
      <c r="BI455" s="148">
        <f>IF(N455="nulová",J455,0)</f>
        <v>0</v>
      </c>
      <c r="BJ455" s="16" t="s">
        <v>81</v>
      </c>
      <c r="BK455" s="148">
        <f>ROUND(I455*H455,2)</f>
        <v>0</v>
      </c>
      <c r="BL455" s="16" t="s">
        <v>238</v>
      </c>
      <c r="BM455" s="147" t="s">
        <v>1034</v>
      </c>
    </row>
    <row r="456" spans="2:65" s="1" customFormat="1" ht="16.5" customHeight="1">
      <c r="B456" s="135"/>
      <c r="C456" s="136" t="s">
        <v>1035</v>
      </c>
      <c r="D456" s="136" t="s">
        <v>164</v>
      </c>
      <c r="E456" s="137" t="s">
        <v>1036</v>
      </c>
      <c r="F456" s="138" t="s">
        <v>1037</v>
      </c>
      <c r="G456" s="139" t="s">
        <v>190</v>
      </c>
      <c r="H456" s="140">
        <v>38.5</v>
      </c>
      <c r="I456" s="141"/>
      <c r="J456" s="142">
        <f>ROUND(I456*H456,2)</f>
        <v>0</v>
      </c>
      <c r="K456" s="138" t="s">
        <v>168</v>
      </c>
      <c r="L456" s="31"/>
      <c r="M456" s="143" t="s">
        <v>1</v>
      </c>
      <c r="N456" s="144" t="s">
        <v>42</v>
      </c>
      <c r="P456" s="145">
        <f>O456*H456</f>
        <v>0</v>
      </c>
      <c r="Q456" s="145">
        <v>0.0045</v>
      </c>
      <c r="R456" s="145">
        <f>Q456*H456</f>
        <v>0.17325</v>
      </c>
      <c r="S456" s="145">
        <v>0</v>
      </c>
      <c r="T456" s="146">
        <f>S456*H456</f>
        <v>0</v>
      </c>
      <c r="AR456" s="147" t="s">
        <v>238</v>
      </c>
      <c r="AT456" s="147" t="s">
        <v>164</v>
      </c>
      <c r="AU456" s="147" t="s">
        <v>85</v>
      </c>
      <c r="AY456" s="16" t="s">
        <v>161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6" t="s">
        <v>81</v>
      </c>
      <c r="BK456" s="148">
        <f>ROUND(I456*H456,2)</f>
        <v>0</v>
      </c>
      <c r="BL456" s="16" t="s">
        <v>238</v>
      </c>
      <c r="BM456" s="147" t="s">
        <v>1038</v>
      </c>
    </row>
    <row r="457" spans="2:65" s="1" customFormat="1" ht="24.2" customHeight="1">
      <c r="B457" s="135"/>
      <c r="C457" s="136" t="s">
        <v>1039</v>
      </c>
      <c r="D457" s="136" t="s">
        <v>164</v>
      </c>
      <c r="E457" s="137" t="s">
        <v>1040</v>
      </c>
      <c r="F457" s="138" t="s">
        <v>1041</v>
      </c>
      <c r="G457" s="139" t="s">
        <v>190</v>
      </c>
      <c r="H457" s="140">
        <v>38.5</v>
      </c>
      <c r="I457" s="141"/>
      <c r="J457" s="142">
        <f>ROUND(I457*H457,2)</f>
        <v>0</v>
      </c>
      <c r="K457" s="138" t="s">
        <v>168</v>
      </c>
      <c r="L457" s="31"/>
      <c r="M457" s="143" t="s">
        <v>1</v>
      </c>
      <c r="N457" s="144" t="s">
        <v>42</v>
      </c>
      <c r="P457" s="145">
        <f>O457*H457</f>
        <v>0</v>
      </c>
      <c r="Q457" s="145">
        <v>0.0014499999999999997</v>
      </c>
      <c r="R457" s="145">
        <f>Q457*H457</f>
        <v>0.055824999999999986</v>
      </c>
      <c r="S457" s="145">
        <v>0</v>
      </c>
      <c r="T457" s="146">
        <f>S457*H457</f>
        <v>0</v>
      </c>
      <c r="AR457" s="147" t="s">
        <v>238</v>
      </c>
      <c r="AT457" s="147" t="s">
        <v>164</v>
      </c>
      <c r="AU457" s="147" t="s">
        <v>85</v>
      </c>
      <c r="AY457" s="16" t="s">
        <v>161</v>
      </c>
      <c r="BE457" s="148">
        <f>IF(N457="základní",J457,0)</f>
        <v>0</v>
      </c>
      <c r="BF457" s="148">
        <f>IF(N457="snížená",J457,0)</f>
        <v>0</v>
      </c>
      <c r="BG457" s="148">
        <f>IF(N457="zákl. přenesená",J457,0)</f>
        <v>0</v>
      </c>
      <c r="BH457" s="148">
        <f>IF(N457="sníž. přenesená",J457,0)</f>
        <v>0</v>
      </c>
      <c r="BI457" s="148">
        <f>IF(N457="nulová",J457,0)</f>
        <v>0</v>
      </c>
      <c r="BJ457" s="16" t="s">
        <v>81</v>
      </c>
      <c r="BK457" s="148">
        <f>ROUND(I457*H457,2)</f>
        <v>0</v>
      </c>
      <c r="BL457" s="16" t="s">
        <v>238</v>
      </c>
      <c r="BM457" s="147" t="s">
        <v>1042</v>
      </c>
    </row>
    <row r="458" spans="2:65" s="1" customFormat="1" ht="33" customHeight="1">
      <c r="B458" s="135"/>
      <c r="C458" s="136" t="s">
        <v>1043</v>
      </c>
      <c r="D458" s="136" t="s">
        <v>164</v>
      </c>
      <c r="E458" s="137" t="s">
        <v>1044</v>
      </c>
      <c r="F458" s="138" t="s">
        <v>1045</v>
      </c>
      <c r="G458" s="139" t="s">
        <v>190</v>
      </c>
      <c r="H458" s="140">
        <v>38.5</v>
      </c>
      <c r="I458" s="141"/>
      <c r="J458" s="142">
        <f>ROUND(I458*H458,2)</f>
        <v>0</v>
      </c>
      <c r="K458" s="138" t="s">
        <v>168</v>
      </c>
      <c r="L458" s="31"/>
      <c r="M458" s="143" t="s">
        <v>1</v>
      </c>
      <c r="N458" s="144" t="s">
        <v>42</v>
      </c>
      <c r="P458" s="145">
        <f>O458*H458</f>
        <v>0</v>
      </c>
      <c r="Q458" s="145">
        <v>0.00558</v>
      </c>
      <c r="R458" s="145">
        <f>Q458*H458</f>
        <v>0.21483</v>
      </c>
      <c r="S458" s="145">
        <v>0</v>
      </c>
      <c r="T458" s="146">
        <f>S458*H458</f>
        <v>0</v>
      </c>
      <c r="AR458" s="147" t="s">
        <v>238</v>
      </c>
      <c r="AT458" s="147" t="s">
        <v>164</v>
      </c>
      <c r="AU458" s="147" t="s">
        <v>85</v>
      </c>
      <c r="AY458" s="16" t="s">
        <v>161</v>
      </c>
      <c r="BE458" s="148">
        <f>IF(N458="základní",J458,0)</f>
        <v>0</v>
      </c>
      <c r="BF458" s="148">
        <f>IF(N458="snížená",J458,0)</f>
        <v>0</v>
      </c>
      <c r="BG458" s="148">
        <f>IF(N458="zákl. přenesená",J458,0)</f>
        <v>0</v>
      </c>
      <c r="BH458" s="148">
        <f>IF(N458="sníž. přenesená",J458,0)</f>
        <v>0</v>
      </c>
      <c r="BI458" s="148">
        <f>IF(N458="nulová",J458,0)</f>
        <v>0</v>
      </c>
      <c r="BJ458" s="16" t="s">
        <v>81</v>
      </c>
      <c r="BK458" s="148">
        <f>ROUND(I458*H458,2)</f>
        <v>0</v>
      </c>
      <c r="BL458" s="16" t="s">
        <v>238</v>
      </c>
      <c r="BM458" s="147" t="s">
        <v>1046</v>
      </c>
    </row>
    <row r="459" spans="2:65" s="1" customFormat="1" ht="24.2" customHeight="1">
      <c r="B459" s="135"/>
      <c r="C459" s="164" t="s">
        <v>1047</v>
      </c>
      <c r="D459" s="164" t="s">
        <v>175</v>
      </c>
      <c r="E459" s="165" t="s">
        <v>1048</v>
      </c>
      <c r="F459" s="166" t="s">
        <v>1049</v>
      </c>
      <c r="G459" s="167" t="s">
        <v>190</v>
      </c>
      <c r="H459" s="168">
        <v>42.35</v>
      </c>
      <c r="I459" s="169"/>
      <c r="J459" s="170">
        <f>ROUND(I459*H459,2)</f>
        <v>0</v>
      </c>
      <c r="K459" s="166" t="s">
        <v>168</v>
      </c>
      <c r="L459" s="171"/>
      <c r="M459" s="172" t="s">
        <v>1</v>
      </c>
      <c r="N459" s="173" t="s">
        <v>42</v>
      </c>
      <c r="P459" s="145">
        <f>O459*H459</f>
        <v>0</v>
      </c>
      <c r="Q459" s="145">
        <v>0.00992</v>
      </c>
      <c r="R459" s="145">
        <f>Q459*H459</f>
        <v>0.42011200000000004</v>
      </c>
      <c r="S459" s="145">
        <v>0</v>
      </c>
      <c r="T459" s="146">
        <f>S459*H459</f>
        <v>0</v>
      </c>
      <c r="AR459" s="147" t="s">
        <v>327</v>
      </c>
      <c r="AT459" s="147" t="s">
        <v>175</v>
      </c>
      <c r="AU459" s="147" t="s">
        <v>85</v>
      </c>
      <c r="AY459" s="16" t="s">
        <v>161</v>
      </c>
      <c r="BE459" s="148">
        <f>IF(N459="základní",J459,0)</f>
        <v>0</v>
      </c>
      <c r="BF459" s="148">
        <f>IF(N459="snížená",J459,0)</f>
        <v>0</v>
      </c>
      <c r="BG459" s="148">
        <f>IF(N459="zákl. přenesená",J459,0)</f>
        <v>0</v>
      </c>
      <c r="BH459" s="148">
        <f>IF(N459="sníž. přenesená",J459,0)</f>
        <v>0</v>
      </c>
      <c r="BI459" s="148">
        <f>IF(N459="nulová",J459,0)</f>
        <v>0</v>
      </c>
      <c r="BJ459" s="16" t="s">
        <v>81</v>
      </c>
      <c r="BK459" s="148">
        <f>ROUND(I459*H459,2)</f>
        <v>0</v>
      </c>
      <c r="BL459" s="16" t="s">
        <v>238</v>
      </c>
      <c r="BM459" s="147" t="s">
        <v>1050</v>
      </c>
    </row>
    <row r="460" spans="2:51" s="12" customFormat="1" ht="12">
      <c r="B460" s="149"/>
      <c r="D460" s="150" t="s">
        <v>171</v>
      </c>
      <c r="F460" s="152" t="s">
        <v>1051</v>
      </c>
      <c r="H460" s="153">
        <v>42.35</v>
      </c>
      <c r="I460" s="154"/>
      <c r="L460" s="149"/>
      <c r="M460" s="155"/>
      <c r="T460" s="156"/>
      <c r="AT460" s="151" t="s">
        <v>171</v>
      </c>
      <c r="AU460" s="151" t="s">
        <v>85</v>
      </c>
      <c r="AV460" s="12" t="s">
        <v>85</v>
      </c>
      <c r="AW460" s="12" t="s">
        <v>3</v>
      </c>
      <c r="AX460" s="12" t="s">
        <v>81</v>
      </c>
      <c r="AY460" s="151" t="s">
        <v>161</v>
      </c>
    </row>
    <row r="461" spans="2:65" s="1" customFormat="1" ht="24.2" customHeight="1">
      <c r="B461" s="135"/>
      <c r="C461" s="136" t="s">
        <v>1052</v>
      </c>
      <c r="D461" s="136" t="s">
        <v>164</v>
      </c>
      <c r="E461" s="137" t="s">
        <v>1053</v>
      </c>
      <c r="F461" s="138" t="s">
        <v>1054</v>
      </c>
      <c r="G461" s="139" t="s">
        <v>190</v>
      </c>
      <c r="H461" s="140">
        <v>77</v>
      </c>
      <c r="I461" s="141"/>
      <c r="J461" s="142">
        <f>ROUND(I461*H461,2)</f>
        <v>0</v>
      </c>
      <c r="K461" s="138" t="s">
        <v>168</v>
      </c>
      <c r="L461" s="31"/>
      <c r="M461" s="143" t="s">
        <v>1</v>
      </c>
      <c r="N461" s="144" t="s">
        <v>42</v>
      </c>
      <c r="P461" s="145">
        <f>O461*H461</f>
        <v>0</v>
      </c>
      <c r="Q461" s="145">
        <v>0</v>
      </c>
      <c r="R461" s="145">
        <f>Q461*H461</f>
        <v>0</v>
      </c>
      <c r="S461" s="145">
        <v>0.027199999999999995</v>
      </c>
      <c r="T461" s="146">
        <f>S461*H461</f>
        <v>2.0944</v>
      </c>
      <c r="AR461" s="147" t="s">
        <v>238</v>
      </c>
      <c r="AT461" s="147" t="s">
        <v>164</v>
      </c>
      <c r="AU461" s="147" t="s">
        <v>85</v>
      </c>
      <c r="AY461" s="16" t="s">
        <v>161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6" t="s">
        <v>81</v>
      </c>
      <c r="BK461" s="148">
        <f>ROUND(I461*H461,2)</f>
        <v>0</v>
      </c>
      <c r="BL461" s="16" t="s">
        <v>238</v>
      </c>
      <c r="BM461" s="147" t="s">
        <v>1055</v>
      </c>
    </row>
    <row r="462" spans="2:65" s="1" customFormat="1" ht="24.2" customHeight="1">
      <c r="B462" s="135"/>
      <c r="C462" s="136" t="s">
        <v>1056</v>
      </c>
      <c r="D462" s="136" t="s">
        <v>164</v>
      </c>
      <c r="E462" s="137" t="s">
        <v>1057</v>
      </c>
      <c r="F462" s="138" t="s">
        <v>1058</v>
      </c>
      <c r="G462" s="139" t="s">
        <v>316</v>
      </c>
      <c r="H462" s="140">
        <v>43</v>
      </c>
      <c r="I462" s="141"/>
      <c r="J462" s="142">
        <f>ROUND(I462*H462,2)</f>
        <v>0</v>
      </c>
      <c r="K462" s="138" t="s">
        <v>168</v>
      </c>
      <c r="L462" s="31"/>
      <c r="M462" s="143" t="s">
        <v>1</v>
      </c>
      <c r="N462" s="144" t="s">
        <v>42</v>
      </c>
      <c r="P462" s="145">
        <f>O462*H462</f>
        <v>0</v>
      </c>
      <c r="Q462" s="145">
        <v>0.00018</v>
      </c>
      <c r="R462" s="145">
        <f>Q462*H462</f>
        <v>0.00774</v>
      </c>
      <c r="S462" s="145">
        <v>0</v>
      </c>
      <c r="T462" s="146">
        <f>S462*H462</f>
        <v>0</v>
      </c>
      <c r="AR462" s="147" t="s">
        <v>238</v>
      </c>
      <c r="AT462" s="147" t="s">
        <v>164</v>
      </c>
      <c r="AU462" s="147" t="s">
        <v>85</v>
      </c>
      <c r="AY462" s="16" t="s">
        <v>161</v>
      </c>
      <c r="BE462" s="148">
        <f>IF(N462="základní",J462,0)</f>
        <v>0</v>
      </c>
      <c r="BF462" s="148">
        <f>IF(N462="snížená",J462,0)</f>
        <v>0</v>
      </c>
      <c r="BG462" s="148">
        <f>IF(N462="zákl. přenesená",J462,0)</f>
        <v>0</v>
      </c>
      <c r="BH462" s="148">
        <f>IF(N462="sníž. přenesená",J462,0)</f>
        <v>0</v>
      </c>
      <c r="BI462" s="148">
        <f>IF(N462="nulová",J462,0)</f>
        <v>0</v>
      </c>
      <c r="BJ462" s="16" t="s">
        <v>81</v>
      </c>
      <c r="BK462" s="148">
        <f>ROUND(I462*H462,2)</f>
        <v>0</v>
      </c>
      <c r="BL462" s="16" t="s">
        <v>238</v>
      </c>
      <c r="BM462" s="147" t="s">
        <v>1059</v>
      </c>
    </row>
    <row r="463" spans="2:65" s="1" customFormat="1" ht="16.5" customHeight="1">
      <c r="B463" s="135"/>
      <c r="C463" s="164" t="s">
        <v>1060</v>
      </c>
      <c r="D463" s="164" t="s">
        <v>175</v>
      </c>
      <c r="E463" s="165" t="s">
        <v>1061</v>
      </c>
      <c r="F463" s="166" t="s">
        <v>1062</v>
      </c>
      <c r="G463" s="167" t="s">
        <v>316</v>
      </c>
      <c r="H463" s="168">
        <v>45.15</v>
      </c>
      <c r="I463" s="169"/>
      <c r="J463" s="170">
        <f>ROUND(I463*H463,2)</f>
        <v>0</v>
      </c>
      <c r="K463" s="166" t="s">
        <v>168</v>
      </c>
      <c r="L463" s="171"/>
      <c r="M463" s="172" t="s">
        <v>1</v>
      </c>
      <c r="N463" s="173" t="s">
        <v>42</v>
      </c>
      <c r="P463" s="145">
        <f>O463*H463</f>
        <v>0</v>
      </c>
      <c r="Q463" s="145">
        <v>0.00032</v>
      </c>
      <c r="R463" s="145">
        <f>Q463*H463</f>
        <v>0.014448</v>
      </c>
      <c r="S463" s="145">
        <v>0</v>
      </c>
      <c r="T463" s="146">
        <f>S463*H463</f>
        <v>0</v>
      </c>
      <c r="AR463" s="147" t="s">
        <v>327</v>
      </c>
      <c r="AT463" s="147" t="s">
        <v>175</v>
      </c>
      <c r="AU463" s="147" t="s">
        <v>85</v>
      </c>
      <c r="AY463" s="16" t="s">
        <v>161</v>
      </c>
      <c r="BE463" s="148">
        <f>IF(N463="základní",J463,0)</f>
        <v>0</v>
      </c>
      <c r="BF463" s="148">
        <f>IF(N463="snížená",J463,0)</f>
        <v>0</v>
      </c>
      <c r="BG463" s="148">
        <f>IF(N463="zákl. přenesená",J463,0)</f>
        <v>0</v>
      </c>
      <c r="BH463" s="148">
        <f>IF(N463="sníž. přenesená",J463,0)</f>
        <v>0</v>
      </c>
      <c r="BI463" s="148">
        <f>IF(N463="nulová",J463,0)</f>
        <v>0</v>
      </c>
      <c r="BJ463" s="16" t="s">
        <v>81</v>
      </c>
      <c r="BK463" s="148">
        <f>ROUND(I463*H463,2)</f>
        <v>0</v>
      </c>
      <c r="BL463" s="16" t="s">
        <v>238</v>
      </c>
      <c r="BM463" s="147" t="s">
        <v>1063</v>
      </c>
    </row>
    <row r="464" spans="2:51" s="12" customFormat="1" ht="12">
      <c r="B464" s="149"/>
      <c r="D464" s="150" t="s">
        <v>171</v>
      </c>
      <c r="F464" s="152" t="s">
        <v>1064</v>
      </c>
      <c r="H464" s="153">
        <v>45.15</v>
      </c>
      <c r="I464" s="154"/>
      <c r="L464" s="149"/>
      <c r="M464" s="155"/>
      <c r="T464" s="156"/>
      <c r="AT464" s="151" t="s">
        <v>171</v>
      </c>
      <c r="AU464" s="151" t="s">
        <v>85</v>
      </c>
      <c r="AV464" s="12" t="s">
        <v>85</v>
      </c>
      <c r="AW464" s="12" t="s">
        <v>3</v>
      </c>
      <c r="AX464" s="12" t="s">
        <v>81</v>
      </c>
      <c r="AY464" s="151" t="s">
        <v>161</v>
      </c>
    </row>
    <row r="465" spans="2:65" s="1" customFormat="1" ht="16.5" customHeight="1">
      <c r="B465" s="135"/>
      <c r="C465" s="136" t="s">
        <v>1065</v>
      </c>
      <c r="D465" s="136" t="s">
        <v>164</v>
      </c>
      <c r="E465" s="137" t="s">
        <v>1066</v>
      </c>
      <c r="F465" s="138" t="s">
        <v>1067</v>
      </c>
      <c r="G465" s="139" t="s">
        <v>378</v>
      </c>
      <c r="H465" s="140">
        <v>12</v>
      </c>
      <c r="I465" s="141"/>
      <c r="J465" s="142">
        <f>ROUND(I465*H465,2)</f>
        <v>0</v>
      </c>
      <c r="K465" s="138" t="s">
        <v>168</v>
      </c>
      <c r="L465" s="31"/>
      <c r="M465" s="143" t="s">
        <v>1</v>
      </c>
      <c r="N465" s="144" t="s">
        <v>42</v>
      </c>
      <c r="P465" s="145">
        <f>O465*H465</f>
        <v>0</v>
      </c>
      <c r="Q465" s="145">
        <v>0</v>
      </c>
      <c r="R465" s="145">
        <f>Q465*H465</f>
        <v>0</v>
      </c>
      <c r="S465" s="145">
        <v>0</v>
      </c>
      <c r="T465" s="146">
        <f>S465*H465</f>
        <v>0</v>
      </c>
      <c r="AR465" s="147" t="s">
        <v>238</v>
      </c>
      <c r="AT465" s="147" t="s">
        <v>164</v>
      </c>
      <c r="AU465" s="147" t="s">
        <v>85</v>
      </c>
      <c r="AY465" s="16" t="s">
        <v>161</v>
      </c>
      <c r="BE465" s="148">
        <f>IF(N465="základní",J465,0)</f>
        <v>0</v>
      </c>
      <c r="BF465" s="148">
        <f>IF(N465="snížená",J465,0)</f>
        <v>0</v>
      </c>
      <c r="BG465" s="148">
        <f>IF(N465="zákl. přenesená",J465,0)</f>
        <v>0</v>
      </c>
      <c r="BH465" s="148">
        <f>IF(N465="sníž. přenesená",J465,0)</f>
        <v>0</v>
      </c>
      <c r="BI465" s="148">
        <f>IF(N465="nulová",J465,0)</f>
        <v>0</v>
      </c>
      <c r="BJ465" s="16" t="s">
        <v>81</v>
      </c>
      <c r="BK465" s="148">
        <f>ROUND(I465*H465,2)</f>
        <v>0</v>
      </c>
      <c r="BL465" s="16" t="s">
        <v>238</v>
      </c>
      <c r="BM465" s="147" t="s">
        <v>1068</v>
      </c>
    </row>
    <row r="466" spans="2:65" s="1" customFormat="1" ht="21.75" customHeight="1">
      <c r="B466" s="135"/>
      <c r="C466" s="136" t="s">
        <v>1069</v>
      </c>
      <c r="D466" s="136" t="s">
        <v>164</v>
      </c>
      <c r="E466" s="137" t="s">
        <v>1070</v>
      </c>
      <c r="F466" s="138" t="s">
        <v>1071</v>
      </c>
      <c r="G466" s="139" t="s">
        <v>378</v>
      </c>
      <c r="H466" s="140">
        <v>6</v>
      </c>
      <c r="I466" s="141"/>
      <c r="J466" s="142">
        <f>ROUND(I466*H466,2)</f>
        <v>0</v>
      </c>
      <c r="K466" s="138" t="s">
        <v>168</v>
      </c>
      <c r="L466" s="31"/>
      <c r="M466" s="143" t="s">
        <v>1</v>
      </c>
      <c r="N466" s="144" t="s">
        <v>42</v>
      </c>
      <c r="P466" s="145">
        <f>O466*H466</f>
        <v>0</v>
      </c>
      <c r="Q466" s="145">
        <v>0</v>
      </c>
      <c r="R466" s="145">
        <f>Q466*H466</f>
        <v>0</v>
      </c>
      <c r="S466" s="145">
        <v>0</v>
      </c>
      <c r="T466" s="146">
        <f>S466*H466</f>
        <v>0</v>
      </c>
      <c r="AR466" s="147" t="s">
        <v>238</v>
      </c>
      <c r="AT466" s="147" t="s">
        <v>164</v>
      </c>
      <c r="AU466" s="147" t="s">
        <v>85</v>
      </c>
      <c r="AY466" s="16" t="s">
        <v>161</v>
      </c>
      <c r="BE466" s="148">
        <f>IF(N466="základní",J466,0)</f>
        <v>0</v>
      </c>
      <c r="BF466" s="148">
        <f>IF(N466="snížená",J466,0)</f>
        <v>0</v>
      </c>
      <c r="BG466" s="148">
        <f>IF(N466="zákl. přenesená",J466,0)</f>
        <v>0</v>
      </c>
      <c r="BH466" s="148">
        <f>IF(N466="sníž. přenesená",J466,0)</f>
        <v>0</v>
      </c>
      <c r="BI466" s="148">
        <f>IF(N466="nulová",J466,0)</f>
        <v>0</v>
      </c>
      <c r="BJ466" s="16" t="s">
        <v>81</v>
      </c>
      <c r="BK466" s="148">
        <f>ROUND(I466*H466,2)</f>
        <v>0</v>
      </c>
      <c r="BL466" s="16" t="s">
        <v>238</v>
      </c>
      <c r="BM466" s="147" t="s">
        <v>1072</v>
      </c>
    </row>
    <row r="467" spans="2:65" s="1" customFormat="1" ht="24.2" customHeight="1">
      <c r="B467" s="135"/>
      <c r="C467" s="136" t="s">
        <v>1073</v>
      </c>
      <c r="D467" s="136" t="s">
        <v>164</v>
      </c>
      <c r="E467" s="137" t="s">
        <v>1074</v>
      </c>
      <c r="F467" s="138" t="s">
        <v>1075</v>
      </c>
      <c r="G467" s="139" t="s">
        <v>190</v>
      </c>
      <c r="H467" s="140">
        <v>38.5</v>
      </c>
      <c r="I467" s="141"/>
      <c r="J467" s="142">
        <f>ROUND(I467*H467,2)</f>
        <v>0</v>
      </c>
      <c r="K467" s="138" t="s">
        <v>168</v>
      </c>
      <c r="L467" s="31"/>
      <c r="M467" s="143" t="s">
        <v>1</v>
      </c>
      <c r="N467" s="144" t="s">
        <v>42</v>
      </c>
      <c r="P467" s="145">
        <f>O467*H467</f>
        <v>0</v>
      </c>
      <c r="Q467" s="145">
        <v>5E-05</v>
      </c>
      <c r="R467" s="145">
        <f>Q467*H467</f>
        <v>0.001925</v>
      </c>
      <c r="S467" s="145">
        <v>0</v>
      </c>
      <c r="T467" s="146">
        <f>S467*H467</f>
        <v>0</v>
      </c>
      <c r="AR467" s="147" t="s">
        <v>238</v>
      </c>
      <c r="AT467" s="147" t="s">
        <v>164</v>
      </c>
      <c r="AU467" s="147" t="s">
        <v>85</v>
      </c>
      <c r="AY467" s="16" t="s">
        <v>161</v>
      </c>
      <c r="BE467" s="148">
        <f>IF(N467="základní",J467,0)</f>
        <v>0</v>
      </c>
      <c r="BF467" s="148">
        <f>IF(N467="snížená",J467,0)</f>
        <v>0</v>
      </c>
      <c r="BG467" s="148">
        <f>IF(N467="zákl. přenesená",J467,0)</f>
        <v>0</v>
      </c>
      <c r="BH467" s="148">
        <f>IF(N467="sníž. přenesená",J467,0)</f>
        <v>0</v>
      </c>
      <c r="BI467" s="148">
        <f>IF(N467="nulová",J467,0)</f>
        <v>0</v>
      </c>
      <c r="BJ467" s="16" t="s">
        <v>81</v>
      </c>
      <c r="BK467" s="148">
        <f>ROUND(I467*H467,2)</f>
        <v>0</v>
      </c>
      <c r="BL467" s="16" t="s">
        <v>238</v>
      </c>
      <c r="BM467" s="147" t="s">
        <v>1076</v>
      </c>
    </row>
    <row r="468" spans="2:65" s="1" customFormat="1" ht="24.2" customHeight="1">
      <c r="B468" s="135"/>
      <c r="C468" s="136" t="s">
        <v>1077</v>
      </c>
      <c r="D468" s="136" t="s">
        <v>164</v>
      </c>
      <c r="E468" s="137" t="s">
        <v>1078</v>
      </c>
      <c r="F468" s="138" t="s">
        <v>1079</v>
      </c>
      <c r="G468" s="139" t="s">
        <v>167</v>
      </c>
      <c r="H468" s="140">
        <v>0.9709999999999999</v>
      </c>
      <c r="I468" s="141"/>
      <c r="J468" s="142">
        <f>ROUND(I468*H468,2)</f>
        <v>0</v>
      </c>
      <c r="K468" s="138" t="s">
        <v>168</v>
      </c>
      <c r="L468" s="31"/>
      <c r="M468" s="143" t="s">
        <v>1</v>
      </c>
      <c r="N468" s="144" t="s">
        <v>42</v>
      </c>
      <c r="P468" s="145">
        <f>O468*H468</f>
        <v>0</v>
      </c>
      <c r="Q468" s="145">
        <v>0</v>
      </c>
      <c r="R468" s="145">
        <f>Q468*H468</f>
        <v>0</v>
      </c>
      <c r="S468" s="145">
        <v>0</v>
      </c>
      <c r="T468" s="146">
        <f>S468*H468</f>
        <v>0</v>
      </c>
      <c r="AR468" s="147" t="s">
        <v>238</v>
      </c>
      <c r="AT468" s="147" t="s">
        <v>164</v>
      </c>
      <c r="AU468" s="147" t="s">
        <v>85</v>
      </c>
      <c r="AY468" s="16" t="s">
        <v>161</v>
      </c>
      <c r="BE468" s="148">
        <f>IF(N468="základní",J468,0)</f>
        <v>0</v>
      </c>
      <c r="BF468" s="148">
        <f>IF(N468="snížená",J468,0)</f>
        <v>0</v>
      </c>
      <c r="BG468" s="148">
        <f>IF(N468="zákl. přenesená",J468,0)</f>
        <v>0</v>
      </c>
      <c r="BH468" s="148">
        <f>IF(N468="sníž. přenesená",J468,0)</f>
        <v>0</v>
      </c>
      <c r="BI468" s="148">
        <f>IF(N468="nulová",J468,0)</f>
        <v>0</v>
      </c>
      <c r="BJ468" s="16" t="s">
        <v>81</v>
      </c>
      <c r="BK468" s="148">
        <f>ROUND(I468*H468,2)</f>
        <v>0</v>
      </c>
      <c r="BL468" s="16" t="s">
        <v>238</v>
      </c>
      <c r="BM468" s="147" t="s">
        <v>1080</v>
      </c>
    </row>
    <row r="469" spans="2:65" s="1" customFormat="1" ht="33" customHeight="1">
      <c r="B469" s="135"/>
      <c r="C469" s="136" t="s">
        <v>1081</v>
      </c>
      <c r="D469" s="136" t="s">
        <v>164</v>
      </c>
      <c r="E469" s="137" t="s">
        <v>1082</v>
      </c>
      <c r="F469" s="138" t="s">
        <v>1083</v>
      </c>
      <c r="G469" s="139" t="s">
        <v>167</v>
      </c>
      <c r="H469" s="140">
        <v>0.9709999999999999</v>
      </c>
      <c r="I469" s="141"/>
      <c r="J469" s="142">
        <f>ROUND(I469*H469,2)</f>
        <v>0</v>
      </c>
      <c r="K469" s="138" t="s">
        <v>168</v>
      </c>
      <c r="L469" s="31"/>
      <c r="M469" s="143" t="s">
        <v>1</v>
      </c>
      <c r="N469" s="144" t="s">
        <v>42</v>
      </c>
      <c r="P469" s="145">
        <f>O469*H469</f>
        <v>0</v>
      </c>
      <c r="Q469" s="145">
        <v>0</v>
      </c>
      <c r="R469" s="145">
        <f>Q469*H469</f>
        <v>0</v>
      </c>
      <c r="S469" s="145">
        <v>0</v>
      </c>
      <c r="T469" s="146">
        <f>S469*H469</f>
        <v>0</v>
      </c>
      <c r="AR469" s="147" t="s">
        <v>238</v>
      </c>
      <c r="AT469" s="147" t="s">
        <v>164</v>
      </c>
      <c r="AU469" s="147" t="s">
        <v>85</v>
      </c>
      <c r="AY469" s="16" t="s">
        <v>161</v>
      </c>
      <c r="BE469" s="148">
        <f>IF(N469="základní",J469,0)</f>
        <v>0</v>
      </c>
      <c r="BF469" s="148">
        <f>IF(N469="snížená",J469,0)</f>
        <v>0</v>
      </c>
      <c r="BG469" s="148">
        <f>IF(N469="zákl. přenesená",J469,0)</f>
        <v>0</v>
      </c>
      <c r="BH469" s="148">
        <f>IF(N469="sníž. přenesená",J469,0)</f>
        <v>0</v>
      </c>
      <c r="BI469" s="148">
        <f>IF(N469="nulová",J469,0)</f>
        <v>0</v>
      </c>
      <c r="BJ469" s="16" t="s">
        <v>81</v>
      </c>
      <c r="BK469" s="148">
        <f>ROUND(I469*H469,2)</f>
        <v>0</v>
      </c>
      <c r="BL469" s="16" t="s">
        <v>238</v>
      </c>
      <c r="BM469" s="147" t="s">
        <v>1084</v>
      </c>
    </row>
    <row r="470" spans="2:63" s="11" customFormat="1" ht="22.9" customHeight="1">
      <c r="B470" s="123"/>
      <c r="D470" s="124" t="s">
        <v>76</v>
      </c>
      <c r="E470" s="133" t="s">
        <v>1085</v>
      </c>
      <c r="F470" s="133" t="s">
        <v>1086</v>
      </c>
      <c r="I470" s="126"/>
      <c r="J470" s="134">
        <f>BK470</f>
        <v>0</v>
      </c>
      <c r="L470" s="123"/>
      <c r="M470" s="128"/>
      <c r="P470" s="129">
        <f>SUM(P471:P480)</f>
        <v>0</v>
      </c>
      <c r="R470" s="129">
        <f>SUM(R471:R480)</f>
        <v>0.00888</v>
      </c>
      <c r="T470" s="130">
        <f>SUM(T471:T480)</f>
        <v>0</v>
      </c>
      <c r="AR470" s="124" t="s">
        <v>85</v>
      </c>
      <c r="AT470" s="131" t="s">
        <v>76</v>
      </c>
      <c r="AU470" s="131" t="s">
        <v>81</v>
      </c>
      <c r="AY470" s="124" t="s">
        <v>161</v>
      </c>
      <c r="BK470" s="132">
        <f>SUM(BK471:BK480)</f>
        <v>0</v>
      </c>
    </row>
    <row r="471" spans="2:65" s="1" customFormat="1" ht="24.2" customHeight="1">
      <c r="B471" s="135"/>
      <c r="C471" s="136" t="s">
        <v>1087</v>
      </c>
      <c r="D471" s="136" t="s">
        <v>164</v>
      </c>
      <c r="E471" s="137" t="s">
        <v>1088</v>
      </c>
      <c r="F471" s="138" t="s">
        <v>1089</v>
      </c>
      <c r="G471" s="139" t="s">
        <v>190</v>
      </c>
      <c r="H471" s="140">
        <v>12</v>
      </c>
      <c r="I471" s="141"/>
      <c r="J471" s="142">
        <f>ROUND(I471*H471,2)</f>
        <v>0</v>
      </c>
      <c r="K471" s="138" t="s">
        <v>168</v>
      </c>
      <c r="L471" s="31"/>
      <c r="M471" s="143" t="s">
        <v>1</v>
      </c>
      <c r="N471" s="144" t="s">
        <v>42</v>
      </c>
      <c r="P471" s="145">
        <f>O471*H471</f>
        <v>0</v>
      </c>
      <c r="Q471" s="145">
        <v>7E-05</v>
      </c>
      <c r="R471" s="145">
        <f>Q471*H471</f>
        <v>0.0008399999999999999</v>
      </c>
      <c r="S471" s="145">
        <v>0</v>
      </c>
      <c r="T471" s="146">
        <f>S471*H471</f>
        <v>0</v>
      </c>
      <c r="AR471" s="147" t="s">
        <v>238</v>
      </c>
      <c r="AT471" s="147" t="s">
        <v>164</v>
      </c>
      <c r="AU471" s="147" t="s">
        <v>85</v>
      </c>
      <c r="AY471" s="16" t="s">
        <v>161</v>
      </c>
      <c r="BE471" s="148">
        <f>IF(N471="základní",J471,0)</f>
        <v>0</v>
      </c>
      <c r="BF471" s="148">
        <f>IF(N471="snížená",J471,0)</f>
        <v>0</v>
      </c>
      <c r="BG471" s="148">
        <f>IF(N471="zákl. přenesená",J471,0)</f>
        <v>0</v>
      </c>
      <c r="BH471" s="148">
        <f>IF(N471="sníž. přenesená",J471,0)</f>
        <v>0</v>
      </c>
      <c r="BI471" s="148">
        <f>IF(N471="nulová",J471,0)</f>
        <v>0</v>
      </c>
      <c r="BJ471" s="16" t="s">
        <v>81</v>
      </c>
      <c r="BK471" s="148">
        <f>ROUND(I471*H471,2)</f>
        <v>0</v>
      </c>
      <c r="BL471" s="16" t="s">
        <v>238</v>
      </c>
      <c r="BM471" s="147" t="s">
        <v>1090</v>
      </c>
    </row>
    <row r="472" spans="2:65" s="1" customFormat="1" ht="16.5" customHeight="1">
      <c r="B472" s="135"/>
      <c r="C472" s="136" t="s">
        <v>1091</v>
      </c>
      <c r="D472" s="136" t="s">
        <v>164</v>
      </c>
      <c r="E472" s="137" t="s">
        <v>1092</v>
      </c>
      <c r="F472" s="138" t="s">
        <v>1093</v>
      </c>
      <c r="G472" s="139" t="s">
        <v>190</v>
      </c>
      <c r="H472" s="140">
        <v>12</v>
      </c>
      <c r="I472" s="141"/>
      <c r="J472" s="142">
        <f>ROUND(I472*H472,2)</f>
        <v>0</v>
      </c>
      <c r="K472" s="138" t="s">
        <v>168</v>
      </c>
      <c r="L472" s="31"/>
      <c r="M472" s="143" t="s">
        <v>1</v>
      </c>
      <c r="N472" s="144" t="s">
        <v>42</v>
      </c>
      <c r="P472" s="145">
        <f>O472*H472</f>
        <v>0</v>
      </c>
      <c r="Q472" s="145">
        <v>0</v>
      </c>
      <c r="R472" s="145">
        <f>Q472*H472</f>
        <v>0</v>
      </c>
      <c r="S472" s="145">
        <v>0</v>
      </c>
      <c r="T472" s="146">
        <f>S472*H472</f>
        <v>0</v>
      </c>
      <c r="AR472" s="147" t="s">
        <v>238</v>
      </c>
      <c r="AT472" s="147" t="s">
        <v>164</v>
      </c>
      <c r="AU472" s="147" t="s">
        <v>85</v>
      </c>
      <c r="AY472" s="16" t="s">
        <v>161</v>
      </c>
      <c r="BE472" s="148">
        <f>IF(N472="základní",J472,0)</f>
        <v>0</v>
      </c>
      <c r="BF472" s="148">
        <f>IF(N472="snížená",J472,0)</f>
        <v>0</v>
      </c>
      <c r="BG472" s="148">
        <f>IF(N472="zákl. přenesená",J472,0)</f>
        <v>0</v>
      </c>
      <c r="BH472" s="148">
        <f>IF(N472="sníž. přenesená",J472,0)</f>
        <v>0</v>
      </c>
      <c r="BI472" s="148">
        <f>IF(N472="nulová",J472,0)</f>
        <v>0</v>
      </c>
      <c r="BJ472" s="16" t="s">
        <v>81</v>
      </c>
      <c r="BK472" s="148">
        <f>ROUND(I472*H472,2)</f>
        <v>0</v>
      </c>
      <c r="BL472" s="16" t="s">
        <v>238</v>
      </c>
      <c r="BM472" s="147" t="s">
        <v>1094</v>
      </c>
    </row>
    <row r="473" spans="2:65" s="1" customFormat="1" ht="24.2" customHeight="1">
      <c r="B473" s="135"/>
      <c r="C473" s="136" t="s">
        <v>1095</v>
      </c>
      <c r="D473" s="136" t="s">
        <v>164</v>
      </c>
      <c r="E473" s="137" t="s">
        <v>1096</v>
      </c>
      <c r="F473" s="138" t="s">
        <v>1097</v>
      </c>
      <c r="G473" s="139" t="s">
        <v>190</v>
      </c>
      <c r="H473" s="140">
        <v>12</v>
      </c>
      <c r="I473" s="141"/>
      <c r="J473" s="142">
        <f>ROUND(I473*H473,2)</f>
        <v>0</v>
      </c>
      <c r="K473" s="138" t="s">
        <v>168</v>
      </c>
      <c r="L473" s="31"/>
      <c r="M473" s="143" t="s">
        <v>1</v>
      </c>
      <c r="N473" s="144" t="s">
        <v>42</v>
      </c>
      <c r="P473" s="145">
        <f>O473*H473</f>
        <v>0</v>
      </c>
      <c r="Q473" s="145">
        <v>0.00013</v>
      </c>
      <c r="R473" s="145">
        <f>Q473*H473</f>
        <v>0.0015599999999999998</v>
      </c>
      <c r="S473" s="145">
        <v>0</v>
      </c>
      <c r="T473" s="146">
        <f>S473*H473</f>
        <v>0</v>
      </c>
      <c r="AR473" s="147" t="s">
        <v>238</v>
      </c>
      <c r="AT473" s="147" t="s">
        <v>164</v>
      </c>
      <c r="AU473" s="147" t="s">
        <v>85</v>
      </c>
      <c r="AY473" s="16" t="s">
        <v>161</v>
      </c>
      <c r="BE473" s="148">
        <f>IF(N473="základní",J473,0)</f>
        <v>0</v>
      </c>
      <c r="BF473" s="148">
        <f>IF(N473="snížená",J473,0)</f>
        <v>0</v>
      </c>
      <c r="BG473" s="148">
        <f>IF(N473="zákl. přenesená",J473,0)</f>
        <v>0</v>
      </c>
      <c r="BH473" s="148">
        <f>IF(N473="sníž. přenesená",J473,0)</f>
        <v>0</v>
      </c>
      <c r="BI473" s="148">
        <f>IF(N473="nulová",J473,0)</f>
        <v>0</v>
      </c>
      <c r="BJ473" s="16" t="s">
        <v>81</v>
      </c>
      <c r="BK473" s="148">
        <f>ROUND(I473*H473,2)</f>
        <v>0</v>
      </c>
      <c r="BL473" s="16" t="s">
        <v>238</v>
      </c>
      <c r="BM473" s="147" t="s">
        <v>1098</v>
      </c>
    </row>
    <row r="474" spans="2:65" s="1" customFormat="1" ht="24.2" customHeight="1">
      <c r="B474" s="135"/>
      <c r="C474" s="136" t="s">
        <v>1099</v>
      </c>
      <c r="D474" s="136" t="s">
        <v>164</v>
      </c>
      <c r="E474" s="137" t="s">
        <v>1100</v>
      </c>
      <c r="F474" s="138" t="s">
        <v>1101</v>
      </c>
      <c r="G474" s="139" t="s">
        <v>190</v>
      </c>
      <c r="H474" s="140">
        <v>12</v>
      </c>
      <c r="I474" s="141"/>
      <c r="J474" s="142">
        <f>ROUND(I474*H474,2)</f>
        <v>0</v>
      </c>
      <c r="K474" s="138" t="s">
        <v>168</v>
      </c>
      <c r="L474" s="31"/>
      <c r="M474" s="143" t="s">
        <v>1</v>
      </c>
      <c r="N474" s="144" t="s">
        <v>42</v>
      </c>
      <c r="P474" s="145">
        <f>O474*H474</f>
        <v>0</v>
      </c>
      <c r="Q474" s="145">
        <v>0.00023</v>
      </c>
      <c r="R474" s="145">
        <f>Q474*H474</f>
        <v>0.0027600000000000003</v>
      </c>
      <c r="S474" s="145">
        <v>0</v>
      </c>
      <c r="T474" s="146">
        <f>S474*H474</f>
        <v>0</v>
      </c>
      <c r="AR474" s="147" t="s">
        <v>238</v>
      </c>
      <c r="AT474" s="147" t="s">
        <v>164</v>
      </c>
      <c r="AU474" s="147" t="s">
        <v>85</v>
      </c>
      <c r="AY474" s="16" t="s">
        <v>161</v>
      </c>
      <c r="BE474" s="148">
        <f>IF(N474="základní",J474,0)</f>
        <v>0</v>
      </c>
      <c r="BF474" s="148">
        <f>IF(N474="snížená",J474,0)</f>
        <v>0</v>
      </c>
      <c r="BG474" s="148">
        <f>IF(N474="zákl. přenesená",J474,0)</f>
        <v>0</v>
      </c>
      <c r="BH474" s="148">
        <f>IF(N474="sníž. přenesená",J474,0)</f>
        <v>0</v>
      </c>
      <c r="BI474" s="148">
        <f>IF(N474="nulová",J474,0)</f>
        <v>0</v>
      </c>
      <c r="BJ474" s="16" t="s">
        <v>81</v>
      </c>
      <c r="BK474" s="148">
        <f>ROUND(I474*H474,2)</f>
        <v>0</v>
      </c>
      <c r="BL474" s="16" t="s">
        <v>238</v>
      </c>
      <c r="BM474" s="147" t="s">
        <v>1102</v>
      </c>
    </row>
    <row r="475" spans="2:65" s="1" customFormat="1" ht="24.2" customHeight="1">
      <c r="B475" s="135"/>
      <c r="C475" s="136" t="s">
        <v>1103</v>
      </c>
      <c r="D475" s="136" t="s">
        <v>164</v>
      </c>
      <c r="E475" s="137" t="s">
        <v>1104</v>
      </c>
      <c r="F475" s="138" t="s">
        <v>1105</v>
      </c>
      <c r="G475" s="139" t="s">
        <v>190</v>
      </c>
      <c r="H475" s="140">
        <v>12</v>
      </c>
      <c r="I475" s="141"/>
      <c r="J475" s="142">
        <f>ROUND(I475*H475,2)</f>
        <v>0</v>
      </c>
      <c r="K475" s="138" t="s">
        <v>168</v>
      </c>
      <c r="L475" s="31"/>
      <c r="M475" s="143" t="s">
        <v>1</v>
      </c>
      <c r="N475" s="144" t="s">
        <v>42</v>
      </c>
      <c r="P475" s="145">
        <f>O475*H475</f>
        <v>0</v>
      </c>
      <c r="Q475" s="145">
        <v>0.00023</v>
      </c>
      <c r="R475" s="145">
        <f>Q475*H475</f>
        <v>0.0027600000000000003</v>
      </c>
      <c r="S475" s="145">
        <v>0</v>
      </c>
      <c r="T475" s="146">
        <f>S475*H475</f>
        <v>0</v>
      </c>
      <c r="AR475" s="147" t="s">
        <v>238</v>
      </c>
      <c r="AT475" s="147" t="s">
        <v>164</v>
      </c>
      <c r="AU475" s="147" t="s">
        <v>85</v>
      </c>
      <c r="AY475" s="16" t="s">
        <v>161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6" t="s">
        <v>81</v>
      </c>
      <c r="BK475" s="148">
        <f>ROUND(I475*H475,2)</f>
        <v>0</v>
      </c>
      <c r="BL475" s="16" t="s">
        <v>238</v>
      </c>
      <c r="BM475" s="147" t="s">
        <v>1106</v>
      </c>
    </row>
    <row r="476" spans="2:65" s="1" customFormat="1" ht="24.2" customHeight="1">
      <c r="B476" s="135"/>
      <c r="C476" s="136" t="s">
        <v>1107</v>
      </c>
      <c r="D476" s="136" t="s">
        <v>164</v>
      </c>
      <c r="E476" s="137" t="s">
        <v>1108</v>
      </c>
      <c r="F476" s="138" t="s">
        <v>1109</v>
      </c>
      <c r="G476" s="139" t="s">
        <v>316</v>
      </c>
      <c r="H476" s="140">
        <v>8</v>
      </c>
      <c r="I476" s="141"/>
      <c r="J476" s="142">
        <f>ROUND(I476*H476,2)</f>
        <v>0</v>
      </c>
      <c r="K476" s="138" t="s">
        <v>168</v>
      </c>
      <c r="L476" s="31"/>
      <c r="M476" s="143" t="s">
        <v>1</v>
      </c>
      <c r="N476" s="144" t="s">
        <v>42</v>
      </c>
      <c r="P476" s="145">
        <f>O476*H476</f>
        <v>0</v>
      </c>
      <c r="Q476" s="145">
        <v>1E-05</v>
      </c>
      <c r="R476" s="145">
        <f>Q476*H476</f>
        <v>8E-05</v>
      </c>
      <c r="S476" s="145">
        <v>0</v>
      </c>
      <c r="T476" s="146">
        <f>S476*H476</f>
        <v>0</v>
      </c>
      <c r="AR476" s="147" t="s">
        <v>238</v>
      </c>
      <c r="AT476" s="147" t="s">
        <v>164</v>
      </c>
      <c r="AU476" s="147" t="s">
        <v>85</v>
      </c>
      <c r="AY476" s="16" t="s">
        <v>161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6" t="s">
        <v>81</v>
      </c>
      <c r="BK476" s="148">
        <f>ROUND(I476*H476,2)</f>
        <v>0</v>
      </c>
      <c r="BL476" s="16" t="s">
        <v>238</v>
      </c>
      <c r="BM476" s="147" t="s">
        <v>1110</v>
      </c>
    </row>
    <row r="477" spans="2:65" s="1" customFormat="1" ht="24.2" customHeight="1">
      <c r="B477" s="135"/>
      <c r="C477" s="136" t="s">
        <v>1111</v>
      </c>
      <c r="D477" s="136" t="s">
        <v>164</v>
      </c>
      <c r="E477" s="137" t="s">
        <v>1112</v>
      </c>
      <c r="F477" s="138" t="s">
        <v>1113</v>
      </c>
      <c r="G477" s="139" t="s">
        <v>316</v>
      </c>
      <c r="H477" s="140">
        <v>8</v>
      </c>
      <c r="I477" s="141"/>
      <c r="J477" s="142">
        <f>ROUND(I477*H477,2)</f>
        <v>0</v>
      </c>
      <c r="K477" s="138" t="s">
        <v>168</v>
      </c>
      <c r="L477" s="31"/>
      <c r="M477" s="143" t="s">
        <v>1</v>
      </c>
      <c r="N477" s="144" t="s">
        <v>42</v>
      </c>
      <c r="P477" s="145">
        <f>O477*H477</f>
        <v>0</v>
      </c>
      <c r="Q477" s="145">
        <v>2E-05</v>
      </c>
      <c r="R477" s="145">
        <f>Q477*H477</f>
        <v>0.00016</v>
      </c>
      <c r="S477" s="145">
        <v>0</v>
      </c>
      <c r="T477" s="146">
        <f>S477*H477</f>
        <v>0</v>
      </c>
      <c r="AR477" s="147" t="s">
        <v>238</v>
      </c>
      <c r="AT477" s="147" t="s">
        <v>164</v>
      </c>
      <c r="AU477" s="147" t="s">
        <v>85</v>
      </c>
      <c r="AY477" s="16" t="s">
        <v>161</v>
      </c>
      <c r="BE477" s="148">
        <f>IF(N477="základní",J477,0)</f>
        <v>0</v>
      </c>
      <c r="BF477" s="148">
        <f>IF(N477="snížená",J477,0)</f>
        <v>0</v>
      </c>
      <c r="BG477" s="148">
        <f>IF(N477="zákl. přenesená",J477,0)</f>
        <v>0</v>
      </c>
      <c r="BH477" s="148">
        <f>IF(N477="sníž. přenesená",J477,0)</f>
        <v>0</v>
      </c>
      <c r="BI477" s="148">
        <f>IF(N477="nulová",J477,0)</f>
        <v>0</v>
      </c>
      <c r="BJ477" s="16" t="s">
        <v>81</v>
      </c>
      <c r="BK477" s="148">
        <f>ROUND(I477*H477,2)</f>
        <v>0</v>
      </c>
      <c r="BL477" s="16" t="s">
        <v>238</v>
      </c>
      <c r="BM477" s="147" t="s">
        <v>1114</v>
      </c>
    </row>
    <row r="478" spans="2:65" s="1" customFormat="1" ht="24.2" customHeight="1">
      <c r="B478" s="135"/>
      <c r="C478" s="136" t="s">
        <v>1115</v>
      </c>
      <c r="D478" s="136" t="s">
        <v>164</v>
      </c>
      <c r="E478" s="137" t="s">
        <v>1116</v>
      </c>
      <c r="F478" s="138" t="s">
        <v>1117</v>
      </c>
      <c r="G478" s="139" t="s">
        <v>316</v>
      </c>
      <c r="H478" s="140">
        <v>4</v>
      </c>
      <c r="I478" s="141"/>
      <c r="J478" s="142">
        <f>ROUND(I478*H478,2)</f>
        <v>0</v>
      </c>
      <c r="K478" s="138" t="s">
        <v>168</v>
      </c>
      <c r="L478" s="31"/>
      <c r="M478" s="143" t="s">
        <v>1</v>
      </c>
      <c r="N478" s="144" t="s">
        <v>42</v>
      </c>
      <c r="P478" s="145">
        <f>O478*H478</f>
        <v>0</v>
      </c>
      <c r="Q478" s="145">
        <v>2E-05</v>
      </c>
      <c r="R478" s="145">
        <f>Q478*H478</f>
        <v>8E-05</v>
      </c>
      <c r="S478" s="145">
        <v>0</v>
      </c>
      <c r="T478" s="146">
        <f>S478*H478</f>
        <v>0</v>
      </c>
      <c r="AR478" s="147" t="s">
        <v>238</v>
      </c>
      <c r="AT478" s="147" t="s">
        <v>164</v>
      </c>
      <c r="AU478" s="147" t="s">
        <v>85</v>
      </c>
      <c r="AY478" s="16" t="s">
        <v>161</v>
      </c>
      <c r="BE478" s="148">
        <f>IF(N478="základní",J478,0)</f>
        <v>0</v>
      </c>
      <c r="BF478" s="148">
        <f>IF(N478="snížená",J478,0)</f>
        <v>0</v>
      </c>
      <c r="BG478" s="148">
        <f>IF(N478="zákl. přenesená",J478,0)</f>
        <v>0</v>
      </c>
      <c r="BH478" s="148">
        <f>IF(N478="sníž. přenesená",J478,0)</f>
        <v>0</v>
      </c>
      <c r="BI478" s="148">
        <f>IF(N478="nulová",J478,0)</f>
        <v>0</v>
      </c>
      <c r="BJ478" s="16" t="s">
        <v>81</v>
      </c>
      <c r="BK478" s="148">
        <f>ROUND(I478*H478,2)</f>
        <v>0</v>
      </c>
      <c r="BL478" s="16" t="s">
        <v>238</v>
      </c>
      <c r="BM478" s="147" t="s">
        <v>1118</v>
      </c>
    </row>
    <row r="479" spans="2:65" s="1" customFormat="1" ht="24.2" customHeight="1">
      <c r="B479" s="135"/>
      <c r="C479" s="136" t="s">
        <v>1119</v>
      </c>
      <c r="D479" s="136" t="s">
        <v>164</v>
      </c>
      <c r="E479" s="137" t="s">
        <v>1120</v>
      </c>
      <c r="F479" s="138" t="s">
        <v>1121</v>
      </c>
      <c r="G479" s="139" t="s">
        <v>316</v>
      </c>
      <c r="H479" s="140">
        <v>8</v>
      </c>
      <c r="I479" s="141"/>
      <c r="J479" s="142">
        <f>ROUND(I479*H479,2)</f>
        <v>0</v>
      </c>
      <c r="K479" s="138" t="s">
        <v>168</v>
      </c>
      <c r="L479" s="31"/>
      <c r="M479" s="143" t="s">
        <v>1</v>
      </c>
      <c r="N479" s="144" t="s">
        <v>42</v>
      </c>
      <c r="P479" s="145">
        <f>O479*H479</f>
        <v>0</v>
      </c>
      <c r="Q479" s="145">
        <v>8E-05</v>
      </c>
      <c r="R479" s="145">
        <f>Q479*H479</f>
        <v>0.00064</v>
      </c>
      <c r="S479" s="145">
        <v>0</v>
      </c>
      <c r="T479" s="146">
        <f>S479*H479</f>
        <v>0</v>
      </c>
      <c r="AR479" s="147" t="s">
        <v>238</v>
      </c>
      <c r="AT479" s="147" t="s">
        <v>164</v>
      </c>
      <c r="AU479" s="147" t="s">
        <v>85</v>
      </c>
      <c r="AY479" s="16" t="s">
        <v>161</v>
      </c>
      <c r="BE479" s="148">
        <f>IF(N479="základní",J479,0)</f>
        <v>0</v>
      </c>
      <c r="BF479" s="148">
        <f>IF(N479="snížená",J479,0)</f>
        <v>0</v>
      </c>
      <c r="BG479" s="148">
        <f>IF(N479="zákl. přenesená",J479,0)</f>
        <v>0</v>
      </c>
      <c r="BH479" s="148">
        <f>IF(N479="sníž. přenesená",J479,0)</f>
        <v>0</v>
      </c>
      <c r="BI479" s="148">
        <f>IF(N479="nulová",J479,0)</f>
        <v>0</v>
      </c>
      <c r="BJ479" s="16" t="s">
        <v>81</v>
      </c>
      <c r="BK479" s="148">
        <f>ROUND(I479*H479,2)</f>
        <v>0</v>
      </c>
      <c r="BL479" s="16" t="s">
        <v>238</v>
      </c>
      <c r="BM479" s="147" t="s">
        <v>1122</v>
      </c>
    </row>
    <row r="480" spans="2:65" s="1" customFormat="1" ht="16.5" customHeight="1">
      <c r="B480" s="135"/>
      <c r="C480" s="136" t="s">
        <v>1123</v>
      </c>
      <c r="D480" s="136" t="s">
        <v>164</v>
      </c>
      <c r="E480" s="137" t="s">
        <v>1124</v>
      </c>
      <c r="F480" s="138" t="s">
        <v>1125</v>
      </c>
      <c r="G480" s="139" t="s">
        <v>378</v>
      </c>
      <c r="H480" s="140">
        <v>3</v>
      </c>
      <c r="I480" s="141"/>
      <c r="J480" s="142">
        <f>ROUND(I480*H480,2)</f>
        <v>0</v>
      </c>
      <c r="K480" s="138" t="s">
        <v>1</v>
      </c>
      <c r="L480" s="31"/>
      <c r="M480" s="143" t="s">
        <v>1</v>
      </c>
      <c r="N480" s="144" t="s">
        <v>42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238</v>
      </c>
      <c r="AT480" s="147" t="s">
        <v>164</v>
      </c>
      <c r="AU480" s="147" t="s">
        <v>85</v>
      </c>
      <c r="AY480" s="16" t="s">
        <v>161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6" t="s">
        <v>81</v>
      </c>
      <c r="BK480" s="148">
        <f>ROUND(I480*H480,2)</f>
        <v>0</v>
      </c>
      <c r="BL480" s="16" t="s">
        <v>238</v>
      </c>
      <c r="BM480" s="147" t="s">
        <v>1126</v>
      </c>
    </row>
    <row r="481" spans="2:63" s="11" customFormat="1" ht="22.9" customHeight="1">
      <c r="B481" s="123"/>
      <c r="D481" s="124" t="s">
        <v>76</v>
      </c>
      <c r="E481" s="133" t="s">
        <v>1127</v>
      </c>
      <c r="F481" s="133" t="s">
        <v>1128</v>
      </c>
      <c r="I481" s="126"/>
      <c r="J481" s="134">
        <f>BK481</f>
        <v>0</v>
      </c>
      <c r="L481" s="123"/>
      <c r="M481" s="128"/>
      <c r="P481" s="129">
        <f>SUM(P482:P492)</f>
        <v>0</v>
      </c>
      <c r="R481" s="129">
        <f>SUM(R482:R492)</f>
        <v>0.12333999999999999</v>
      </c>
      <c r="T481" s="130">
        <f>SUM(T482:T492)</f>
        <v>0.011315</v>
      </c>
      <c r="AR481" s="124" t="s">
        <v>85</v>
      </c>
      <c r="AT481" s="131" t="s">
        <v>76</v>
      </c>
      <c r="AU481" s="131" t="s">
        <v>81</v>
      </c>
      <c r="AY481" s="124" t="s">
        <v>161</v>
      </c>
      <c r="BK481" s="132">
        <f>SUM(BK482:BK492)</f>
        <v>0</v>
      </c>
    </row>
    <row r="482" spans="2:65" s="1" customFormat="1" ht="24.2" customHeight="1">
      <c r="B482" s="135"/>
      <c r="C482" s="136" t="s">
        <v>1129</v>
      </c>
      <c r="D482" s="136" t="s">
        <v>164</v>
      </c>
      <c r="E482" s="137" t="s">
        <v>1130</v>
      </c>
      <c r="F482" s="138" t="s">
        <v>1131</v>
      </c>
      <c r="G482" s="139" t="s">
        <v>190</v>
      </c>
      <c r="H482" s="140">
        <v>167</v>
      </c>
      <c r="I482" s="141"/>
      <c r="J482" s="142">
        <f>ROUND(I482*H482,2)</f>
        <v>0</v>
      </c>
      <c r="K482" s="138" t="s">
        <v>168</v>
      </c>
      <c r="L482" s="31"/>
      <c r="M482" s="143" t="s">
        <v>1</v>
      </c>
      <c r="N482" s="144" t="s">
        <v>42</v>
      </c>
      <c r="P482" s="145">
        <f>O482*H482</f>
        <v>0</v>
      </c>
      <c r="Q482" s="145">
        <v>0</v>
      </c>
      <c r="R482" s="145">
        <f>Q482*H482</f>
        <v>0</v>
      </c>
      <c r="S482" s="145">
        <v>0</v>
      </c>
      <c r="T482" s="146">
        <f>S482*H482</f>
        <v>0</v>
      </c>
      <c r="AR482" s="147" t="s">
        <v>238</v>
      </c>
      <c r="AT482" s="147" t="s">
        <v>164</v>
      </c>
      <c r="AU482" s="147" t="s">
        <v>85</v>
      </c>
      <c r="AY482" s="16" t="s">
        <v>161</v>
      </c>
      <c r="BE482" s="148">
        <f>IF(N482="základní",J482,0)</f>
        <v>0</v>
      </c>
      <c r="BF482" s="148">
        <f>IF(N482="snížená",J482,0)</f>
        <v>0</v>
      </c>
      <c r="BG482" s="148">
        <f>IF(N482="zákl. přenesená",J482,0)</f>
        <v>0</v>
      </c>
      <c r="BH482" s="148">
        <f>IF(N482="sníž. přenesená",J482,0)</f>
        <v>0</v>
      </c>
      <c r="BI482" s="148">
        <f>IF(N482="nulová",J482,0)</f>
        <v>0</v>
      </c>
      <c r="BJ482" s="16" t="s">
        <v>81</v>
      </c>
      <c r="BK482" s="148">
        <f>ROUND(I482*H482,2)</f>
        <v>0</v>
      </c>
      <c r="BL482" s="16" t="s">
        <v>238</v>
      </c>
      <c r="BM482" s="147" t="s">
        <v>1132</v>
      </c>
    </row>
    <row r="483" spans="2:65" s="1" customFormat="1" ht="16.5" customHeight="1">
      <c r="B483" s="135"/>
      <c r="C483" s="136" t="s">
        <v>1133</v>
      </c>
      <c r="D483" s="136" t="s">
        <v>164</v>
      </c>
      <c r="E483" s="137" t="s">
        <v>1134</v>
      </c>
      <c r="F483" s="138" t="s">
        <v>1135</v>
      </c>
      <c r="G483" s="139" t="s">
        <v>190</v>
      </c>
      <c r="H483" s="140">
        <v>36.5</v>
      </c>
      <c r="I483" s="141"/>
      <c r="J483" s="142">
        <f>ROUND(I483*H483,2)</f>
        <v>0</v>
      </c>
      <c r="K483" s="138" t="s">
        <v>168</v>
      </c>
      <c r="L483" s="31"/>
      <c r="M483" s="143" t="s">
        <v>1</v>
      </c>
      <c r="N483" s="144" t="s">
        <v>42</v>
      </c>
      <c r="P483" s="145">
        <f>O483*H483</f>
        <v>0</v>
      </c>
      <c r="Q483" s="145">
        <v>0.001</v>
      </c>
      <c r="R483" s="145">
        <f>Q483*H483</f>
        <v>0.0365</v>
      </c>
      <c r="S483" s="145">
        <v>0.00031</v>
      </c>
      <c r="T483" s="146">
        <f>S483*H483</f>
        <v>0.011315</v>
      </c>
      <c r="AR483" s="147" t="s">
        <v>238</v>
      </c>
      <c r="AT483" s="147" t="s">
        <v>164</v>
      </c>
      <c r="AU483" s="147" t="s">
        <v>85</v>
      </c>
      <c r="AY483" s="16" t="s">
        <v>161</v>
      </c>
      <c r="BE483" s="148">
        <f>IF(N483="základní",J483,0)</f>
        <v>0</v>
      </c>
      <c r="BF483" s="148">
        <f>IF(N483="snížená",J483,0)</f>
        <v>0</v>
      </c>
      <c r="BG483" s="148">
        <f>IF(N483="zákl. přenesená",J483,0)</f>
        <v>0</v>
      </c>
      <c r="BH483" s="148">
        <f>IF(N483="sníž. přenesená",J483,0)</f>
        <v>0</v>
      </c>
      <c r="BI483" s="148">
        <f>IF(N483="nulová",J483,0)</f>
        <v>0</v>
      </c>
      <c r="BJ483" s="16" t="s">
        <v>81</v>
      </c>
      <c r="BK483" s="148">
        <f>ROUND(I483*H483,2)</f>
        <v>0</v>
      </c>
      <c r="BL483" s="16" t="s">
        <v>238</v>
      </c>
      <c r="BM483" s="147" t="s">
        <v>1136</v>
      </c>
    </row>
    <row r="484" spans="2:51" s="12" customFormat="1" ht="12">
      <c r="B484" s="149"/>
      <c r="D484" s="150" t="s">
        <v>171</v>
      </c>
      <c r="E484" s="151" t="s">
        <v>1</v>
      </c>
      <c r="F484" s="152" t="s">
        <v>1137</v>
      </c>
      <c r="H484" s="153">
        <v>15</v>
      </c>
      <c r="I484" s="154"/>
      <c r="L484" s="149"/>
      <c r="M484" s="155"/>
      <c r="T484" s="156"/>
      <c r="AT484" s="151" t="s">
        <v>171</v>
      </c>
      <c r="AU484" s="151" t="s">
        <v>85</v>
      </c>
      <c r="AV484" s="12" t="s">
        <v>85</v>
      </c>
      <c r="AW484" s="12" t="s">
        <v>32</v>
      </c>
      <c r="AX484" s="12" t="s">
        <v>77</v>
      </c>
      <c r="AY484" s="151" t="s">
        <v>161</v>
      </c>
    </row>
    <row r="485" spans="2:51" s="12" customFormat="1" ht="12">
      <c r="B485" s="149"/>
      <c r="D485" s="150" t="s">
        <v>171</v>
      </c>
      <c r="E485" s="151" t="s">
        <v>1</v>
      </c>
      <c r="F485" s="152" t="s">
        <v>1138</v>
      </c>
      <c r="H485" s="153">
        <v>21.5</v>
      </c>
      <c r="I485" s="154"/>
      <c r="L485" s="149"/>
      <c r="M485" s="155"/>
      <c r="T485" s="156"/>
      <c r="AT485" s="151" t="s">
        <v>171</v>
      </c>
      <c r="AU485" s="151" t="s">
        <v>85</v>
      </c>
      <c r="AV485" s="12" t="s">
        <v>85</v>
      </c>
      <c r="AW485" s="12" t="s">
        <v>32</v>
      </c>
      <c r="AX485" s="12" t="s">
        <v>77</v>
      </c>
      <c r="AY485" s="151" t="s">
        <v>161</v>
      </c>
    </row>
    <row r="486" spans="2:51" s="13" customFormat="1" ht="12">
      <c r="B486" s="157"/>
      <c r="D486" s="150" t="s">
        <v>171</v>
      </c>
      <c r="E486" s="158" t="s">
        <v>1</v>
      </c>
      <c r="F486" s="159" t="s">
        <v>174</v>
      </c>
      <c r="H486" s="160">
        <v>36.5</v>
      </c>
      <c r="I486" s="161"/>
      <c r="L486" s="157"/>
      <c r="M486" s="162"/>
      <c r="T486" s="163"/>
      <c r="AT486" s="158" t="s">
        <v>171</v>
      </c>
      <c r="AU486" s="158" t="s">
        <v>85</v>
      </c>
      <c r="AV486" s="13" t="s">
        <v>169</v>
      </c>
      <c r="AW486" s="13" t="s">
        <v>32</v>
      </c>
      <c r="AX486" s="13" t="s">
        <v>81</v>
      </c>
      <c r="AY486" s="158" t="s">
        <v>161</v>
      </c>
    </row>
    <row r="487" spans="2:65" s="1" customFormat="1" ht="24.2" customHeight="1">
      <c r="B487" s="135"/>
      <c r="C487" s="136" t="s">
        <v>1139</v>
      </c>
      <c r="D487" s="136" t="s">
        <v>164</v>
      </c>
      <c r="E487" s="137" t="s">
        <v>1140</v>
      </c>
      <c r="F487" s="138" t="s">
        <v>1141</v>
      </c>
      <c r="G487" s="139" t="s">
        <v>190</v>
      </c>
      <c r="H487" s="140">
        <v>36.5</v>
      </c>
      <c r="I487" s="141"/>
      <c r="J487" s="142">
        <f>ROUND(I487*H487,2)</f>
        <v>0</v>
      </c>
      <c r="K487" s="138" t="s">
        <v>168</v>
      </c>
      <c r="L487" s="31"/>
      <c r="M487" s="143" t="s">
        <v>1</v>
      </c>
      <c r="N487" s="144" t="s">
        <v>42</v>
      </c>
      <c r="P487" s="145">
        <f>O487*H487</f>
        <v>0</v>
      </c>
      <c r="Q487" s="145">
        <v>0</v>
      </c>
      <c r="R487" s="145">
        <f>Q487*H487</f>
        <v>0</v>
      </c>
      <c r="S487" s="145">
        <v>0</v>
      </c>
      <c r="T487" s="146">
        <f>S487*H487</f>
        <v>0</v>
      </c>
      <c r="AR487" s="147" t="s">
        <v>238</v>
      </c>
      <c r="AT487" s="147" t="s">
        <v>164</v>
      </c>
      <c r="AU487" s="147" t="s">
        <v>85</v>
      </c>
      <c r="AY487" s="16" t="s">
        <v>161</v>
      </c>
      <c r="BE487" s="148">
        <f>IF(N487="základní",J487,0)</f>
        <v>0</v>
      </c>
      <c r="BF487" s="148">
        <f>IF(N487="snížená",J487,0)</f>
        <v>0</v>
      </c>
      <c r="BG487" s="148">
        <f>IF(N487="zákl. přenesená",J487,0)</f>
        <v>0</v>
      </c>
      <c r="BH487" s="148">
        <f>IF(N487="sníž. přenesená",J487,0)</f>
        <v>0</v>
      </c>
      <c r="BI487" s="148">
        <f>IF(N487="nulová",J487,0)</f>
        <v>0</v>
      </c>
      <c r="BJ487" s="16" t="s">
        <v>81</v>
      </c>
      <c r="BK487" s="148">
        <f>ROUND(I487*H487,2)</f>
        <v>0</v>
      </c>
      <c r="BL487" s="16" t="s">
        <v>238</v>
      </c>
      <c r="BM487" s="147" t="s">
        <v>1142</v>
      </c>
    </row>
    <row r="488" spans="2:51" s="12" customFormat="1" ht="12">
      <c r="B488" s="149"/>
      <c r="D488" s="150" t="s">
        <v>171</v>
      </c>
      <c r="E488" s="151" t="s">
        <v>1</v>
      </c>
      <c r="F488" s="152" t="s">
        <v>1137</v>
      </c>
      <c r="H488" s="153">
        <v>15</v>
      </c>
      <c r="I488" s="154"/>
      <c r="L488" s="149"/>
      <c r="M488" s="155"/>
      <c r="T488" s="156"/>
      <c r="AT488" s="151" t="s">
        <v>171</v>
      </c>
      <c r="AU488" s="151" t="s">
        <v>85</v>
      </c>
      <c r="AV488" s="12" t="s">
        <v>85</v>
      </c>
      <c r="AW488" s="12" t="s">
        <v>32</v>
      </c>
      <c r="AX488" s="12" t="s">
        <v>77</v>
      </c>
      <c r="AY488" s="151" t="s">
        <v>161</v>
      </c>
    </row>
    <row r="489" spans="2:51" s="12" customFormat="1" ht="12">
      <c r="B489" s="149"/>
      <c r="D489" s="150" t="s">
        <v>171</v>
      </c>
      <c r="E489" s="151" t="s">
        <v>1</v>
      </c>
      <c r="F489" s="152" t="s">
        <v>1138</v>
      </c>
      <c r="H489" s="153">
        <v>21.5</v>
      </c>
      <c r="I489" s="154"/>
      <c r="L489" s="149"/>
      <c r="M489" s="155"/>
      <c r="T489" s="156"/>
      <c r="AT489" s="151" t="s">
        <v>171</v>
      </c>
      <c r="AU489" s="151" t="s">
        <v>85</v>
      </c>
      <c r="AV489" s="12" t="s">
        <v>85</v>
      </c>
      <c r="AW489" s="12" t="s">
        <v>32</v>
      </c>
      <c r="AX489" s="12" t="s">
        <v>77</v>
      </c>
      <c r="AY489" s="151" t="s">
        <v>161</v>
      </c>
    </row>
    <row r="490" spans="2:51" s="13" customFormat="1" ht="12">
      <c r="B490" s="157"/>
      <c r="D490" s="150" t="s">
        <v>171</v>
      </c>
      <c r="E490" s="158" t="s">
        <v>1</v>
      </c>
      <c r="F490" s="159" t="s">
        <v>174</v>
      </c>
      <c r="H490" s="160">
        <v>36.5</v>
      </c>
      <c r="I490" s="161"/>
      <c r="L490" s="157"/>
      <c r="M490" s="162"/>
      <c r="T490" s="163"/>
      <c r="AT490" s="158" t="s">
        <v>171</v>
      </c>
      <c r="AU490" s="158" t="s">
        <v>85</v>
      </c>
      <c r="AV490" s="13" t="s">
        <v>169</v>
      </c>
      <c r="AW490" s="13" t="s">
        <v>32</v>
      </c>
      <c r="AX490" s="13" t="s">
        <v>81</v>
      </c>
      <c r="AY490" s="158" t="s">
        <v>161</v>
      </c>
    </row>
    <row r="491" spans="2:65" s="1" customFormat="1" ht="24.2" customHeight="1">
      <c r="B491" s="135"/>
      <c r="C491" s="136" t="s">
        <v>1143</v>
      </c>
      <c r="D491" s="136" t="s">
        <v>164</v>
      </c>
      <c r="E491" s="137" t="s">
        <v>1144</v>
      </c>
      <c r="F491" s="138" t="s">
        <v>1145</v>
      </c>
      <c r="G491" s="139" t="s">
        <v>190</v>
      </c>
      <c r="H491" s="140">
        <v>167</v>
      </c>
      <c r="I491" s="141"/>
      <c r="J491" s="142">
        <f>ROUND(I491*H491,2)</f>
        <v>0</v>
      </c>
      <c r="K491" s="138" t="s">
        <v>168</v>
      </c>
      <c r="L491" s="31"/>
      <c r="M491" s="143" t="s">
        <v>1</v>
      </c>
      <c r="N491" s="144" t="s">
        <v>42</v>
      </c>
      <c r="P491" s="145">
        <f>O491*H491</f>
        <v>0</v>
      </c>
      <c r="Q491" s="145">
        <v>0.0002</v>
      </c>
      <c r="R491" s="145">
        <f>Q491*H491</f>
        <v>0.0334</v>
      </c>
      <c r="S491" s="145">
        <v>0</v>
      </c>
      <c r="T491" s="146">
        <f>S491*H491</f>
        <v>0</v>
      </c>
      <c r="AR491" s="147" t="s">
        <v>238</v>
      </c>
      <c r="AT491" s="147" t="s">
        <v>164</v>
      </c>
      <c r="AU491" s="147" t="s">
        <v>85</v>
      </c>
      <c r="AY491" s="16" t="s">
        <v>161</v>
      </c>
      <c r="BE491" s="148">
        <f>IF(N491="základní",J491,0)</f>
        <v>0</v>
      </c>
      <c r="BF491" s="148">
        <f>IF(N491="snížená",J491,0)</f>
        <v>0</v>
      </c>
      <c r="BG491" s="148">
        <f>IF(N491="zákl. přenesená",J491,0)</f>
        <v>0</v>
      </c>
      <c r="BH491" s="148">
        <f>IF(N491="sníž. přenesená",J491,0)</f>
        <v>0</v>
      </c>
      <c r="BI491" s="148">
        <f>IF(N491="nulová",J491,0)</f>
        <v>0</v>
      </c>
      <c r="BJ491" s="16" t="s">
        <v>81</v>
      </c>
      <c r="BK491" s="148">
        <f>ROUND(I491*H491,2)</f>
        <v>0</v>
      </c>
      <c r="BL491" s="16" t="s">
        <v>238</v>
      </c>
      <c r="BM491" s="147" t="s">
        <v>1146</v>
      </c>
    </row>
    <row r="492" spans="2:65" s="1" customFormat="1" ht="33" customHeight="1">
      <c r="B492" s="135"/>
      <c r="C492" s="136" t="s">
        <v>1147</v>
      </c>
      <c r="D492" s="136" t="s">
        <v>164</v>
      </c>
      <c r="E492" s="137" t="s">
        <v>1148</v>
      </c>
      <c r="F492" s="138" t="s">
        <v>1149</v>
      </c>
      <c r="G492" s="139" t="s">
        <v>190</v>
      </c>
      <c r="H492" s="140">
        <v>167</v>
      </c>
      <c r="I492" s="141"/>
      <c r="J492" s="142">
        <f>ROUND(I492*H492,2)</f>
        <v>0</v>
      </c>
      <c r="K492" s="138" t="s">
        <v>168</v>
      </c>
      <c r="L492" s="31"/>
      <c r="M492" s="143" t="s">
        <v>1</v>
      </c>
      <c r="N492" s="144" t="s">
        <v>42</v>
      </c>
      <c r="P492" s="145">
        <f>O492*H492</f>
        <v>0</v>
      </c>
      <c r="Q492" s="145">
        <v>0.00032</v>
      </c>
      <c r="R492" s="145">
        <f>Q492*H492</f>
        <v>0.05344</v>
      </c>
      <c r="S492" s="145">
        <v>0</v>
      </c>
      <c r="T492" s="146">
        <f>S492*H492</f>
        <v>0</v>
      </c>
      <c r="AR492" s="147" t="s">
        <v>238</v>
      </c>
      <c r="AT492" s="147" t="s">
        <v>164</v>
      </c>
      <c r="AU492" s="147" t="s">
        <v>85</v>
      </c>
      <c r="AY492" s="16" t="s">
        <v>161</v>
      </c>
      <c r="BE492" s="148">
        <f>IF(N492="základní",J492,0)</f>
        <v>0</v>
      </c>
      <c r="BF492" s="148">
        <f>IF(N492="snížená",J492,0)</f>
        <v>0</v>
      </c>
      <c r="BG492" s="148">
        <f>IF(N492="zákl. přenesená",J492,0)</f>
        <v>0</v>
      </c>
      <c r="BH492" s="148">
        <f>IF(N492="sníž. přenesená",J492,0)</f>
        <v>0</v>
      </c>
      <c r="BI492" s="148">
        <f>IF(N492="nulová",J492,0)</f>
        <v>0</v>
      </c>
      <c r="BJ492" s="16" t="s">
        <v>81</v>
      </c>
      <c r="BK492" s="148">
        <f>ROUND(I492*H492,2)</f>
        <v>0</v>
      </c>
      <c r="BL492" s="16" t="s">
        <v>238</v>
      </c>
      <c r="BM492" s="147" t="s">
        <v>1150</v>
      </c>
    </row>
    <row r="493" spans="2:63" s="11" customFormat="1" ht="25.9" customHeight="1">
      <c r="B493" s="123"/>
      <c r="D493" s="124" t="s">
        <v>76</v>
      </c>
      <c r="E493" s="125" t="s">
        <v>175</v>
      </c>
      <c r="F493" s="125" t="s">
        <v>1151</v>
      </c>
      <c r="I493" s="126"/>
      <c r="J493" s="127">
        <f>BK493</f>
        <v>0</v>
      </c>
      <c r="L493" s="123"/>
      <c r="M493" s="128"/>
      <c r="P493" s="129">
        <f>P494</f>
        <v>0</v>
      </c>
      <c r="R493" s="129">
        <f>R494</f>
        <v>0.035699999999999996</v>
      </c>
      <c r="T493" s="130">
        <f>T494</f>
        <v>1.8050000000000002</v>
      </c>
      <c r="AR493" s="124" t="s">
        <v>162</v>
      </c>
      <c r="AT493" s="131" t="s">
        <v>76</v>
      </c>
      <c r="AU493" s="131" t="s">
        <v>77</v>
      </c>
      <c r="AY493" s="124" t="s">
        <v>161</v>
      </c>
      <c r="BK493" s="132">
        <f>BK494</f>
        <v>0</v>
      </c>
    </row>
    <row r="494" spans="2:63" s="11" customFormat="1" ht="22.9" customHeight="1">
      <c r="B494" s="123"/>
      <c r="D494" s="124" t="s">
        <v>76</v>
      </c>
      <c r="E494" s="133" t="s">
        <v>1152</v>
      </c>
      <c r="F494" s="133" t="s">
        <v>1153</v>
      </c>
      <c r="I494" s="126"/>
      <c r="J494" s="134">
        <f>BK494</f>
        <v>0</v>
      </c>
      <c r="L494" s="123"/>
      <c r="M494" s="128"/>
      <c r="P494" s="129">
        <f>SUM(P495:P508)</f>
        <v>0</v>
      </c>
      <c r="R494" s="129">
        <f>SUM(R495:R508)</f>
        <v>0.035699999999999996</v>
      </c>
      <c r="T494" s="130">
        <f>SUM(T495:T508)</f>
        <v>1.8050000000000002</v>
      </c>
      <c r="AR494" s="124" t="s">
        <v>162</v>
      </c>
      <c r="AT494" s="131" t="s">
        <v>76</v>
      </c>
      <c r="AU494" s="131" t="s">
        <v>81</v>
      </c>
      <c r="AY494" s="124" t="s">
        <v>161</v>
      </c>
      <c r="BK494" s="132">
        <f>SUM(BK495:BK508)</f>
        <v>0</v>
      </c>
    </row>
    <row r="495" spans="2:65" s="1" customFormat="1" ht="24.2" customHeight="1">
      <c r="B495" s="135"/>
      <c r="C495" s="136" t="s">
        <v>1154</v>
      </c>
      <c r="D495" s="136" t="s">
        <v>164</v>
      </c>
      <c r="E495" s="137" t="s">
        <v>1155</v>
      </c>
      <c r="F495" s="138" t="s">
        <v>1156</v>
      </c>
      <c r="G495" s="139" t="s">
        <v>316</v>
      </c>
      <c r="H495" s="140">
        <v>210</v>
      </c>
      <c r="I495" s="141"/>
      <c r="J495" s="142">
        <f>ROUND(I495*H495,2)</f>
        <v>0</v>
      </c>
      <c r="K495" s="138" t="s">
        <v>168</v>
      </c>
      <c r="L495" s="31"/>
      <c r="M495" s="143" t="s">
        <v>1</v>
      </c>
      <c r="N495" s="144" t="s">
        <v>42</v>
      </c>
      <c r="P495" s="145">
        <f>O495*H495</f>
        <v>0</v>
      </c>
      <c r="Q495" s="145">
        <v>0.00014999999999999996</v>
      </c>
      <c r="R495" s="145">
        <f>Q495*H495</f>
        <v>0.03149999999999999</v>
      </c>
      <c r="S495" s="145">
        <v>0</v>
      </c>
      <c r="T495" s="146">
        <f>S495*H495</f>
        <v>0</v>
      </c>
      <c r="AR495" s="147" t="s">
        <v>479</v>
      </c>
      <c r="AT495" s="147" t="s">
        <v>164</v>
      </c>
      <c r="AU495" s="147" t="s">
        <v>85</v>
      </c>
      <c r="AY495" s="16" t="s">
        <v>161</v>
      </c>
      <c r="BE495" s="148">
        <f>IF(N495="základní",J495,0)</f>
        <v>0</v>
      </c>
      <c r="BF495" s="148">
        <f>IF(N495="snížená",J495,0)</f>
        <v>0</v>
      </c>
      <c r="BG495" s="148">
        <f>IF(N495="zákl. přenesená",J495,0)</f>
        <v>0</v>
      </c>
      <c r="BH495" s="148">
        <f>IF(N495="sníž. přenesená",J495,0)</f>
        <v>0</v>
      </c>
      <c r="BI495" s="148">
        <f>IF(N495="nulová",J495,0)</f>
        <v>0</v>
      </c>
      <c r="BJ495" s="16" t="s">
        <v>81</v>
      </c>
      <c r="BK495" s="148">
        <f>ROUND(I495*H495,2)</f>
        <v>0</v>
      </c>
      <c r="BL495" s="16" t="s">
        <v>479</v>
      </c>
      <c r="BM495" s="147" t="s">
        <v>1157</v>
      </c>
    </row>
    <row r="496" spans="2:65" s="1" customFormat="1" ht="33" customHeight="1">
      <c r="B496" s="135"/>
      <c r="C496" s="136" t="s">
        <v>1158</v>
      </c>
      <c r="D496" s="136" t="s">
        <v>164</v>
      </c>
      <c r="E496" s="137" t="s">
        <v>1159</v>
      </c>
      <c r="F496" s="138" t="s">
        <v>1160</v>
      </c>
      <c r="G496" s="139" t="s">
        <v>378</v>
      </c>
      <c r="H496" s="140">
        <v>8</v>
      </c>
      <c r="I496" s="141"/>
      <c r="J496" s="142">
        <f>ROUND(I496*H496,2)</f>
        <v>0</v>
      </c>
      <c r="K496" s="138" t="s">
        <v>168</v>
      </c>
      <c r="L496" s="31"/>
      <c r="M496" s="143" t="s">
        <v>1</v>
      </c>
      <c r="N496" s="144" t="s">
        <v>42</v>
      </c>
      <c r="P496" s="145">
        <f>O496*H496</f>
        <v>0</v>
      </c>
      <c r="Q496" s="145">
        <v>0</v>
      </c>
      <c r="R496" s="145">
        <f>Q496*H496</f>
        <v>0</v>
      </c>
      <c r="S496" s="145">
        <v>0.054</v>
      </c>
      <c r="T496" s="146">
        <f>S496*H496</f>
        <v>0.432</v>
      </c>
      <c r="AR496" s="147" t="s">
        <v>479</v>
      </c>
      <c r="AT496" s="147" t="s">
        <v>164</v>
      </c>
      <c r="AU496" s="147" t="s">
        <v>85</v>
      </c>
      <c r="AY496" s="16" t="s">
        <v>161</v>
      </c>
      <c r="BE496" s="148">
        <f>IF(N496="základní",J496,0)</f>
        <v>0</v>
      </c>
      <c r="BF496" s="148">
        <f>IF(N496="snížená",J496,0)</f>
        <v>0</v>
      </c>
      <c r="BG496" s="148">
        <f>IF(N496="zákl. přenesená",J496,0)</f>
        <v>0</v>
      </c>
      <c r="BH496" s="148">
        <f>IF(N496="sníž. přenesená",J496,0)</f>
        <v>0</v>
      </c>
      <c r="BI496" s="148">
        <f>IF(N496="nulová",J496,0)</f>
        <v>0</v>
      </c>
      <c r="BJ496" s="16" t="s">
        <v>81</v>
      </c>
      <c r="BK496" s="148">
        <f>ROUND(I496*H496,2)</f>
        <v>0</v>
      </c>
      <c r="BL496" s="16" t="s">
        <v>479</v>
      </c>
      <c r="BM496" s="147" t="s">
        <v>1161</v>
      </c>
    </row>
    <row r="497" spans="2:65" s="1" customFormat="1" ht="33" customHeight="1">
      <c r="B497" s="135"/>
      <c r="C497" s="136" t="s">
        <v>1162</v>
      </c>
      <c r="D497" s="136" t="s">
        <v>164</v>
      </c>
      <c r="E497" s="137" t="s">
        <v>1163</v>
      </c>
      <c r="F497" s="138" t="s">
        <v>1164</v>
      </c>
      <c r="G497" s="139" t="s">
        <v>378</v>
      </c>
      <c r="H497" s="140">
        <v>4</v>
      </c>
      <c r="I497" s="141"/>
      <c r="J497" s="142">
        <f>ROUND(I497*H497,2)</f>
        <v>0</v>
      </c>
      <c r="K497" s="138" t="s">
        <v>168</v>
      </c>
      <c r="L497" s="31"/>
      <c r="M497" s="143" t="s">
        <v>1</v>
      </c>
      <c r="N497" s="144" t="s">
        <v>42</v>
      </c>
      <c r="P497" s="145">
        <f>O497*H497</f>
        <v>0</v>
      </c>
      <c r="Q497" s="145">
        <v>0</v>
      </c>
      <c r="R497" s="145">
        <f>Q497*H497</f>
        <v>0</v>
      </c>
      <c r="S497" s="145">
        <v>0.099</v>
      </c>
      <c r="T497" s="146">
        <f>S497*H497</f>
        <v>0.396</v>
      </c>
      <c r="AR497" s="147" t="s">
        <v>479</v>
      </c>
      <c r="AT497" s="147" t="s">
        <v>164</v>
      </c>
      <c r="AU497" s="147" t="s">
        <v>85</v>
      </c>
      <c r="AY497" s="16" t="s">
        <v>161</v>
      </c>
      <c r="BE497" s="148">
        <f>IF(N497="základní",J497,0)</f>
        <v>0</v>
      </c>
      <c r="BF497" s="148">
        <f>IF(N497="snížená",J497,0)</f>
        <v>0</v>
      </c>
      <c r="BG497" s="148">
        <f>IF(N497="zákl. přenesená",J497,0)</f>
        <v>0</v>
      </c>
      <c r="BH497" s="148">
        <f>IF(N497="sníž. přenesená",J497,0)</f>
        <v>0</v>
      </c>
      <c r="BI497" s="148">
        <f>IF(N497="nulová",J497,0)</f>
        <v>0</v>
      </c>
      <c r="BJ497" s="16" t="s">
        <v>81</v>
      </c>
      <c r="BK497" s="148">
        <f>ROUND(I497*H497,2)</f>
        <v>0</v>
      </c>
      <c r="BL497" s="16" t="s">
        <v>479</v>
      </c>
      <c r="BM497" s="147" t="s">
        <v>1165</v>
      </c>
    </row>
    <row r="498" spans="2:65" s="1" customFormat="1" ht="33" customHeight="1">
      <c r="B498" s="135"/>
      <c r="C498" s="136" t="s">
        <v>1166</v>
      </c>
      <c r="D498" s="136" t="s">
        <v>164</v>
      </c>
      <c r="E498" s="137" t="s">
        <v>1167</v>
      </c>
      <c r="F498" s="138" t="s">
        <v>1168</v>
      </c>
      <c r="G498" s="139" t="s">
        <v>378</v>
      </c>
      <c r="H498" s="140">
        <v>2</v>
      </c>
      <c r="I498" s="141"/>
      <c r="J498" s="142">
        <f>ROUND(I498*H498,2)</f>
        <v>0</v>
      </c>
      <c r="K498" s="138" t="s">
        <v>168</v>
      </c>
      <c r="L498" s="31"/>
      <c r="M498" s="143" t="s">
        <v>1</v>
      </c>
      <c r="N498" s="144" t="s">
        <v>42</v>
      </c>
      <c r="P498" s="145">
        <f>O498*H498</f>
        <v>0</v>
      </c>
      <c r="Q498" s="145">
        <v>0</v>
      </c>
      <c r="R498" s="145">
        <f>Q498*H498</f>
        <v>0</v>
      </c>
      <c r="S498" s="145">
        <v>0.015</v>
      </c>
      <c r="T498" s="146">
        <f>S498*H498</f>
        <v>0.03</v>
      </c>
      <c r="AR498" s="147" t="s">
        <v>479</v>
      </c>
      <c r="AT498" s="147" t="s">
        <v>164</v>
      </c>
      <c r="AU498" s="147" t="s">
        <v>85</v>
      </c>
      <c r="AY498" s="16" t="s">
        <v>161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6" t="s">
        <v>81</v>
      </c>
      <c r="BK498" s="148">
        <f>ROUND(I498*H498,2)</f>
        <v>0</v>
      </c>
      <c r="BL498" s="16" t="s">
        <v>479</v>
      </c>
      <c r="BM498" s="147" t="s">
        <v>1169</v>
      </c>
    </row>
    <row r="499" spans="2:65" s="1" customFormat="1" ht="37.9" customHeight="1">
      <c r="B499" s="135"/>
      <c r="C499" s="136" t="s">
        <v>1170</v>
      </c>
      <c r="D499" s="136" t="s">
        <v>164</v>
      </c>
      <c r="E499" s="137" t="s">
        <v>1171</v>
      </c>
      <c r="F499" s="138" t="s">
        <v>1172</v>
      </c>
      <c r="G499" s="139" t="s">
        <v>378</v>
      </c>
      <c r="H499" s="140">
        <v>17</v>
      </c>
      <c r="I499" s="141"/>
      <c r="J499" s="142">
        <f>ROUND(I499*H499,2)</f>
        <v>0</v>
      </c>
      <c r="K499" s="138" t="s">
        <v>168</v>
      </c>
      <c r="L499" s="31"/>
      <c r="M499" s="143" t="s">
        <v>1</v>
      </c>
      <c r="N499" s="144" t="s">
        <v>42</v>
      </c>
      <c r="P499" s="145">
        <f>O499*H499</f>
        <v>0</v>
      </c>
      <c r="Q499" s="145">
        <v>0</v>
      </c>
      <c r="R499" s="145">
        <f>Q499*H499</f>
        <v>0</v>
      </c>
      <c r="S499" s="145">
        <v>0.031</v>
      </c>
      <c r="T499" s="146">
        <f>S499*H499</f>
        <v>0.527</v>
      </c>
      <c r="AR499" s="147" t="s">
        <v>479</v>
      </c>
      <c r="AT499" s="147" t="s">
        <v>164</v>
      </c>
      <c r="AU499" s="147" t="s">
        <v>85</v>
      </c>
      <c r="AY499" s="16" t="s">
        <v>161</v>
      </c>
      <c r="BE499" s="148">
        <f>IF(N499="základní",J499,0)</f>
        <v>0</v>
      </c>
      <c r="BF499" s="148">
        <f>IF(N499="snížená",J499,0)</f>
        <v>0</v>
      </c>
      <c r="BG499" s="148">
        <f>IF(N499="zákl. přenesená",J499,0)</f>
        <v>0</v>
      </c>
      <c r="BH499" s="148">
        <f>IF(N499="sníž. přenesená",J499,0)</f>
        <v>0</v>
      </c>
      <c r="BI499" s="148">
        <f>IF(N499="nulová",J499,0)</f>
        <v>0</v>
      </c>
      <c r="BJ499" s="16" t="s">
        <v>81</v>
      </c>
      <c r="BK499" s="148">
        <f>ROUND(I499*H499,2)</f>
        <v>0</v>
      </c>
      <c r="BL499" s="16" t="s">
        <v>479</v>
      </c>
      <c r="BM499" s="147" t="s">
        <v>1173</v>
      </c>
    </row>
    <row r="500" spans="2:65" s="1" customFormat="1" ht="24.2" customHeight="1">
      <c r="B500" s="135"/>
      <c r="C500" s="136" t="s">
        <v>1174</v>
      </c>
      <c r="D500" s="136" t="s">
        <v>164</v>
      </c>
      <c r="E500" s="137" t="s">
        <v>1175</v>
      </c>
      <c r="F500" s="138" t="s">
        <v>1176</v>
      </c>
      <c r="G500" s="139" t="s">
        <v>316</v>
      </c>
      <c r="H500" s="140">
        <v>210</v>
      </c>
      <c r="I500" s="141"/>
      <c r="J500" s="142">
        <f>ROUND(I500*H500,2)</f>
        <v>0</v>
      </c>
      <c r="K500" s="138" t="s">
        <v>168</v>
      </c>
      <c r="L500" s="31"/>
      <c r="M500" s="143" t="s">
        <v>1</v>
      </c>
      <c r="N500" s="144" t="s">
        <v>42</v>
      </c>
      <c r="P500" s="145">
        <f>O500*H500</f>
        <v>0</v>
      </c>
      <c r="Q500" s="145">
        <v>2E-05</v>
      </c>
      <c r="R500" s="145">
        <f>Q500*H500</f>
        <v>0.004200000000000001</v>
      </c>
      <c r="S500" s="145">
        <v>0.002</v>
      </c>
      <c r="T500" s="146">
        <f>S500*H500</f>
        <v>0.42</v>
      </c>
      <c r="AR500" s="147" t="s">
        <v>479</v>
      </c>
      <c r="AT500" s="147" t="s">
        <v>164</v>
      </c>
      <c r="AU500" s="147" t="s">
        <v>85</v>
      </c>
      <c r="AY500" s="16" t="s">
        <v>161</v>
      </c>
      <c r="BE500" s="148">
        <f>IF(N500="základní",J500,0)</f>
        <v>0</v>
      </c>
      <c r="BF500" s="148">
        <f>IF(N500="snížená",J500,0)</f>
        <v>0</v>
      </c>
      <c r="BG500" s="148">
        <f>IF(N500="zákl. přenesená",J500,0)</f>
        <v>0</v>
      </c>
      <c r="BH500" s="148">
        <f>IF(N500="sníž. přenesená",J500,0)</f>
        <v>0</v>
      </c>
      <c r="BI500" s="148">
        <f>IF(N500="nulová",J500,0)</f>
        <v>0</v>
      </c>
      <c r="BJ500" s="16" t="s">
        <v>81</v>
      </c>
      <c r="BK500" s="148">
        <f>ROUND(I500*H500,2)</f>
        <v>0</v>
      </c>
      <c r="BL500" s="16" t="s">
        <v>479</v>
      </c>
      <c r="BM500" s="147" t="s">
        <v>1177</v>
      </c>
    </row>
    <row r="501" spans="2:65" s="1" customFormat="1" ht="24.2" customHeight="1">
      <c r="B501" s="135"/>
      <c r="C501" s="136" t="s">
        <v>1178</v>
      </c>
      <c r="D501" s="136" t="s">
        <v>164</v>
      </c>
      <c r="E501" s="137" t="s">
        <v>1179</v>
      </c>
      <c r="F501" s="138" t="s">
        <v>1180</v>
      </c>
      <c r="G501" s="139" t="s">
        <v>167</v>
      </c>
      <c r="H501" s="140">
        <v>1.805</v>
      </c>
      <c r="I501" s="141"/>
      <c r="J501" s="142">
        <f>ROUND(I501*H501,2)</f>
        <v>0</v>
      </c>
      <c r="K501" s="138" t="s">
        <v>168</v>
      </c>
      <c r="L501" s="31"/>
      <c r="M501" s="143" t="s">
        <v>1</v>
      </c>
      <c r="N501" s="144" t="s">
        <v>42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479</v>
      </c>
      <c r="AT501" s="147" t="s">
        <v>164</v>
      </c>
      <c r="AU501" s="147" t="s">
        <v>85</v>
      </c>
      <c r="AY501" s="16" t="s">
        <v>161</v>
      </c>
      <c r="BE501" s="148">
        <f>IF(N501="základní",J501,0)</f>
        <v>0</v>
      </c>
      <c r="BF501" s="148">
        <f>IF(N501="snížená",J501,0)</f>
        <v>0</v>
      </c>
      <c r="BG501" s="148">
        <f>IF(N501="zákl. přenesená",J501,0)</f>
        <v>0</v>
      </c>
      <c r="BH501" s="148">
        <f>IF(N501="sníž. přenesená",J501,0)</f>
        <v>0</v>
      </c>
      <c r="BI501" s="148">
        <f>IF(N501="nulová",J501,0)</f>
        <v>0</v>
      </c>
      <c r="BJ501" s="16" t="s">
        <v>81</v>
      </c>
      <c r="BK501" s="148">
        <f>ROUND(I501*H501,2)</f>
        <v>0</v>
      </c>
      <c r="BL501" s="16" t="s">
        <v>479</v>
      </c>
      <c r="BM501" s="147" t="s">
        <v>1181</v>
      </c>
    </row>
    <row r="502" spans="2:65" s="1" customFormat="1" ht="24.2" customHeight="1">
      <c r="B502" s="135"/>
      <c r="C502" s="136" t="s">
        <v>1182</v>
      </c>
      <c r="D502" s="136" t="s">
        <v>164</v>
      </c>
      <c r="E502" s="137" t="s">
        <v>1183</v>
      </c>
      <c r="F502" s="138" t="s">
        <v>1184</v>
      </c>
      <c r="G502" s="139" t="s">
        <v>167</v>
      </c>
      <c r="H502" s="140">
        <v>5.415</v>
      </c>
      <c r="I502" s="141"/>
      <c r="J502" s="142">
        <f>ROUND(I502*H502,2)</f>
        <v>0</v>
      </c>
      <c r="K502" s="138" t="s">
        <v>168</v>
      </c>
      <c r="L502" s="31"/>
      <c r="M502" s="143" t="s">
        <v>1</v>
      </c>
      <c r="N502" s="144" t="s">
        <v>42</v>
      </c>
      <c r="P502" s="145">
        <f>O502*H502</f>
        <v>0</v>
      </c>
      <c r="Q502" s="145">
        <v>0</v>
      </c>
      <c r="R502" s="145">
        <f>Q502*H502</f>
        <v>0</v>
      </c>
      <c r="S502" s="145">
        <v>0</v>
      </c>
      <c r="T502" s="146">
        <f>S502*H502</f>
        <v>0</v>
      </c>
      <c r="AR502" s="147" t="s">
        <v>479</v>
      </c>
      <c r="AT502" s="147" t="s">
        <v>164</v>
      </c>
      <c r="AU502" s="147" t="s">
        <v>85</v>
      </c>
      <c r="AY502" s="16" t="s">
        <v>161</v>
      </c>
      <c r="BE502" s="148">
        <f>IF(N502="základní",J502,0)</f>
        <v>0</v>
      </c>
      <c r="BF502" s="148">
        <f>IF(N502="snížená",J502,0)</f>
        <v>0</v>
      </c>
      <c r="BG502" s="148">
        <f>IF(N502="zákl. přenesená",J502,0)</f>
        <v>0</v>
      </c>
      <c r="BH502" s="148">
        <f>IF(N502="sníž. přenesená",J502,0)</f>
        <v>0</v>
      </c>
      <c r="BI502" s="148">
        <f>IF(N502="nulová",J502,0)</f>
        <v>0</v>
      </c>
      <c r="BJ502" s="16" t="s">
        <v>81</v>
      </c>
      <c r="BK502" s="148">
        <f>ROUND(I502*H502,2)</f>
        <v>0</v>
      </c>
      <c r="BL502" s="16" t="s">
        <v>479</v>
      </c>
      <c r="BM502" s="147" t="s">
        <v>1185</v>
      </c>
    </row>
    <row r="503" spans="2:51" s="12" customFormat="1" ht="12">
      <c r="B503" s="149"/>
      <c r="D503" s="150" t="s">
        <v>171</v>
      </c>
      <c r="F503" s="152" t="s">
        <v>1186</v>
      </c>
      <c r="H503" s="153">
        <v>5.415</v>
      </c>
      <c r="I503" s="154"/>
      <c r="L503" s="149"/>
      <c r="M503" s="155"/>
      <c r="T503" s="156"/>
      <c r="AT503" s="151" t="s">
        <v>171</v>
      </c>
      <c r="AU503" s="151" t="s">
        <v>85</v>
      </c>
      <c r="AV503" s="12" t="s">
        <v>85</v>
      </c>
      <c r="AW503" s="12" t="s">
        <v>3</v>
      </c>
      <c r="AX503" s="12" t="s">
        <v>81</v>
      </c>
      <c r="AY503" s="151" t="s">
        <v>161</v>
      </c>
    </row>
    <row r="504" spans="2:65" s="1" customFormat="1" ht="24.2" customHeight="1">
      <c r="B504" s="135"/>
      <c r="C504" s="136" t="s">
        <v>1187</v>
      </c>
      <c r="D504" s="136" t="s">
        <v>164</v>
      </c>
      <c r="E504" s="137" t="s">
        <v>1188</v>
      </c>
      <c r="F504" s="138" t="s">
        <v>1189</v>
      </c>
      <c r="G504" s="139" t="s">
        <v>167</v>
      </c>
      <c r="H504" s="140">
        <v>1.805</v>
      </c>
      <c r="I504" s="141"/>
      <c r="J504" s="142">
        <f>ROUND(I504*H504,2)</f>
        <v>0</v>
      </c>
      <c r="K504" s="138" t="s">
        <v>168</v>
      </c>
      <c r="L504" s="31"/>
      <c r="M504" s="143" t="s">
        <v>1</v>
      </c>
      <c r="N504" s="144" t="s">
        <v>42</v>
      </c>
      <c r="P504" s="145">
        <f>O504*H504</f>
        <v>0</v>
      </c>
      <c r="Q504" s="145">
        <v>0</v>
      </c>
      <c r="R504" s="145">
        <f>Q504*H504</f>
        <v>0</v>
      </c>
      <c r="S504" s="145">
        <v>0</v>
      </c>
      <c r="T504" s="146">
        <f>S504*H504</f>
        <v>0</v>
      </c>
      <c r="AR504" s="147" t="s">
        <v>479</v>
      </c>
      <c r="AT504" s="147" t="s">
        <v>164</v>
      </c>
      <c r="AU504" s="147" t="s">
        <v>85</v>
      </c>
      <c r="AY504" s="16" t="s">
        <v>161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6" t="s">
        <v>81</v>
      </c>
      <c r="BK504" s="148">
        <f>ROUND(I504*H504,2)</f>
        <v>0</v>
      </c>
      <c r="BL504" s="16" t="s">
        <v>479</v>
      </c>
      <c r="BM504" s="147" t="s">
        <v>1190</v>
      </c>
    </row>
    <row r="505" spans="2:65" s="1" customFormat="1" ht="24.2" customHeight="1">
      <c r="B505" s="135"/>
      <c r="C505" s="136" t="s">
        <v>1191</v>
      </c>
      <c r="D505" s="136" t="s">
        <v>164</v>
      </c>
      <c r="E505" s="137" t="s">
        <v>1192</v>
      </c>
      <c r="F505" s="138" t="s">
        <v>1193</v>
      </c>
      <c r="G505" s="139" t="s">
        <v>167</v>
      </c>
      <c r="H505" s="140">
        <v>54.15</v>
      </c>
      <c r="I505" s="141"/>
      <c r="J505" s="142">
        <f>ROUND(I505*H505,2)</f>
        <v>0</v>
      </c>
      <c r="K505" s="138" t="s">
        <v>168</v>
      </c>
      <c r="L505" s="31"/>
      <c r="M505" s="143" t="s">
        <v>1</v>
      </c>
      <c r="N505" s="144" t="s">
        <v>42</v>
      </c>
      <c r="P505" s="145">
        <f>O505*H505</f>
        <v>0</v>
      </c>
      <c r="Q505" s="145">
        <v>0</v>
      </c>
      <c r="R505" s="145">
        <f>Q505*H505</f>
        <v>0</v>
      </c>
      <c r="S505" s="145">
        <v>0</v>
      </c>
      <c r="T505" s="146">
        <f>S505*H505</f>
        <v>0</v>
      </c>
      <c r="AR505" s="147" t="s">
        <v>479</v>
      </c>
      <c r="AT505" s="147" t="s">
        <v>164</v>
      </c>
      <c r="AU505" s="147" t="s">
        <v>85</v>
      </c>
      <c r="AY505" s="16" t="s">
        <v>161</v>
      </c>
      <c r="BE505" s="148">
        <f>IF(N505="základní",J505,0)</f>
        <v>0</v>
      </c>
      <c r="BF505" s="148">
        <f>IF(N505="snížená",J505,0)</f>
        <v>0</v>
      </c>
      <c r="BG505" s="148">
        <f>IF(N505="zákl. přenesená",J505,0)</f>
        <v>0</v>
      </c>
      <c r="BH505" s="148">
        <f>IF(N505="sníž. přenesená",J505,0)</f>
        <v>0</v>
      </c>
      <c r="BI505" s="148">
        <f>IF(N505="nulová",J505,0)</f>
        <v>0</v>
      </c>
      <c r="BJ505" s="16" t="s">
        <v>81</v>
      </c>
      <c r="BK505" s="148">
        <f>ROUND(I505*H505,2)</f>
        <v>0</v>
      </c>
      <c r="BL505" s="16" t="s">
        <v>479</v>
      </c>
      <c r="BM505" s="147" t="s">
        <v>1194</v>
      </c>
    </row>
    <row r="506" spans="2:51" s="12" customFormat="1" ht="12">
      <c r="B506" s="149"/>
      <c r="D506" s="150" t="s">
        <v>171</v>
      </c>
      <c r="F506" s="152" t="s">
        <v>1195</v>
      </c>
      <c r="H506" s="153">
        <v>54.15</v>
      </c>
      <c r="I506" s="154"/>
      <c r="L506" s="149"/>
      <c r="M506" s="155"/>
      <c r="T506" s="156"/>
      <c r="AT506" s="151" t="s">
        <v>171</v>
      </c>
      <c r="AU506" s="151" t="s">
        <v>85</v>
      </c>
      <c r="AV506" s="12" t="s">
        <v>85</v>
      </c>
      <c r="AW506" s="12" t="s">
        <v>3</v>
      </c>
      <c r="AX506" s="12" t="s">
        <v>81</v>
      </c>
      <c r="AY506" s="151" t="s">
        <v>161</v>
      </c>
    </row>
    <row r="507" spans="2:65" s="1" customFormat="1" ht="33" customHeight="1">
      <c r="B507" s="135"/>
      <c r="C507" s="136" t="s">
        <v>1196</v>
      </c>
      <c r="D507" s="136" t="s">
        <v>164</v>
      </c>
      <c r="E507" s="137" t="s">
        <v>1197</v>
      </c>
      <c r="F507" s="138" t="s">
        <v>1198</v>
      </c>
      <c r="G507" s="139" t="s">
        <v>167</v>
      </c>
      <c r="H507" s="140">
        <v>1.805</v>
      </c>
      <c r="I507" s="141"/>
      <c r="J507" s="142">
        <f>ROUND(I507*H507,2)</f>
        <v>0</v>
      </c>
      <c r="K507" s="138" t="s">
        <v>168</v>
      </c>
      <c r="L507" s="31"/>
      <c r="M507" s="143" t="s">
        <v>1</v>
      </c>
      <c r="N507" s="144" t="s">
        <v>42</v>
      </c>
      <c r="P507" s="145">
        <f>O507*H507</f>
        <v>0</v>
      </c>
      <c r="Q507" s="145">
        <v>0</v>
      </c>
      <c r="R507" s="145">
        <f>Q507*H507</f>
        <v>0</v>
      </c>
      <c r="S507" s="145">
        <v>0</v>
      </c>
      <c r="T507" s="146">
        <f>S507*H507</f>
        <v>0</v>
      </c>
      <c r="AR507" s="147" t="s">
        <v>479</v>
      </c>
      <c r="AT507" s="147" t="s">
        <v>164</v>
      </c>
      <c r="AU507" s="147" t="s">
        <v>85</v>
      </c>
      <c r="AY507" s="16" t="s">
        <v>161</v>
      </c>
      <c r="BE507" s="148">
        <f>IF(N507="základní",J507,0)</f>
        <v>0</v>
      </c>
      <c r="BF507" s="148">
        <f>IF(N507="snížená",J507,0)</f>
        <v>0</v>
      </c>
      <c r="BG507" s="148">
        <f>IF(N507="zákl. přenesená",J507,0)</f>
        <v>0</v>
      </c>
      <c r="BH507" s="148">
        <f>IF(N507="sníž. přenesená",J507,0)</f>
        <v>0</v>
      </c>
      <c r="BI507" s="148">
        <f>IF(N507="nulová",J507,0)</f>
        <v>0</v>
      </c>
      <c r="BJ507" s="16" t="s">
        <v>81</v>
      </c>
      <c r="BK507" s="148">
        <f>ROUND(I507*H507,2)</f>
        <v>0</v>
      </c>
      <c r="BL507" s="16" t="s">
        <v>479</v>
      </c>
      <c r="BM507" s="147" t="s">
        <v>1199</v>
      </c>
    </row>
    <row r="508" spans="2:65" s="1" customFormat="1" ht="24.2" customHeight="1">
      <c r="B508" s="135"/>
      <c r="C508" s="136" t="s">
        <v>1200</v>
      </c>
      <c r="D508" s="136" t="s">
        <v>164</v>
      </c>
      <c r="E508" s="137" t="s">
        <v>1201</v>
      </c>
      <c r="F508" s="138" t="s">
        <v>1202</v>
      </c>
      <c r="G508" s="139" t="s">
        <v>167</v>
      </c>
      <c r="H508" s="140">
        <v>0.036</v>
      </c>
      <c r="I508" s="141"/>
      <c r="J508" s="142">
        <f>ROUND(I508*H508,2)</f>
        <v>0</v>
      </c>
      <c r="K508" s="138" t="s">
        <v>168</v>
      </c>
      <c r="L508" s="31"/>
      <c r="M508" s="143" t="s">
        <v>1</v>
      </c>
      <c r="N508" s="144" t="s">
        <v>42</v>
      </c>
      <c r="P508" s="145">
        <f>O508*H508</f>
        <v>0</v>
      </c>
      <c r="Q508" s="145">
        <v>0</v>
      </c>
      <c r="R508" s="145">
        <f>Q508*H508</f>
        <v>0</v>
      </c>
      <c r="S508" s="145">
        <v>0</v>
      </c>
      <c r="T508" s="146">
        <f>S508*H508</f>
        <v>0</v>
      </c>
      <c r="AR508" s="147" t="s">
        <v>479</v>
      </c>
      <c r="AT508" s="147" t="s">
        <v>164</v>
      </c>
      <c r="AU508" s="147" t="s">
        <v>85</v>
      </c>
      <c r="AY508" s="16" t="s">
        <v>161</v>
      </c>
      <c r="BE508" s="148">
        <f>IF(N508="základní",J508,0)</f>
        <v>0</v>
      </c>
      <c r="BF508" s="148">
        <f>IF(N508="snížená",J508,0)</f>
        <v>0</v>
      </c>
      <c r="BG508" s="148">
        <f>IF(N508="zákl. přenesená",J508,0)</f>
        <v>0</v>
      </c>
      <c r="BH508" s="148">
        <f>IF(N508="sníž. přenesená",J508,0)</f>
        <v>0</v>
      </c>
      <c r="BI508" s="148">
        <f>IF(N508="nulová",J508,0)</f>
        <v>0</v>
      </c>
      <c r="BJ508" s="16" t="s">
        <v>81</v>
      </c>
      <c r="BK508" s="148">
        <f>ROUND(I508*H508,2)</f>
        <v>0</v>
      </c>
      <c r="BL508" s="16" t="s">
        <v>479</v>
      </c>
      <c r="BM508" s="147" t="s">
        <v>1203</v>
      </c>
    </row>
    <row r="509" spans="2:63" s="11" customFormat="1" ht="25.9" customHeight="1">
      <c r="B509" s="123"/>
      <c r="D509" s="124" t="s">
        <v>76</v>
      </c>
      <c r="E509" s="125" t="s">
        <v>1204</v>
      </c>
      <c r="F509" s="125" t="s">
        <v>1205</v>
      </c>
      <c r="I509" s="126"/>
      <c r="J509" s="127">
        <f>BK509</f>
        <v>0</v>
      </c>
      <c r="L509" s="123"/>
      <c r="M509" s="128"/>
      <c r="P509" s="129">
        <f>SUM(P510:P515)</f>
        <v>0</v>
      </c>
      <c r="R509" s="129">
        <f>SUM(R510:R515)</f>
        <v>0</v>
      </c>
      <c r="T509" s="130">
        <f>SUM(T510:T515)</f>
        <v>0</v>
      </c>
      <c r="AR509" s="124" t="s">
        <v>169</v>
      </c>
      <c r="AT509" s="131" t="s">
        <v>76</v>
      </c>
      <c r="AU509" s="131" t="s">
        <v>77</v>
      </c>
      <c r="AY509" s="124" t="s">
        <v>161</v>
      </c>
      <c r="BK509" s="132">
        <f>SUM(BK510:BK515)</f>
        <v>0</v>
      </c>
    </row>
    <row r="510" spans="2:65" s="1" customFormat="1" ht="16.5" customHeight="1">
      <c r="B510" s="135"/>
      <c r="C510" s="136" t="s">
        <v>1206</v>
      </c>
      <c r="D510" s="136" t="s">
        <v>164</v>
      </c>
      <c r="E510" s="137" t="s">
        <v>1207</v>
      </c>
      <c r="F510" s="138" t="s">
        <v>1208</v>
      </c>
      <c r="G510" s="139" t="s">
        <v>1209</v>
      </c>
      <c r="H510" s="140">
        <v>17</v>
      </c>
      <c r="I510" s="141"/>
      <c r="J510" s="142">
        <f>ROUND(I510*H510,2)</f>
        <v>0</v>
      </c>
      <c r="K510" s="138" t="s">
        <v>168</v>
      </c>
      <c r="L510" s="31"/>
      <c r="M510" s="143" t="s">
        <v>1</v>
      </c>
      <c r="N510" s="144" t="s">
        <v>42</v>
      </c>
      <c r="P510" s="145">
        <f>O510*H510</f>
        <v>0</v>
      </c>
      <c r="Q510" s="145">
        <v>0</v>
      </c>
      <c r="R510" s="145">
        <f>Q510*H510</f>
        <v>0</v>
      </c>
      <c r="S510" s="145">
        <v>0</v>
      </c>
      <c r="T510" s="146">
        <f>S510*H510</f>
        <v>0</v>
      </c>
      <c r="AR510" s="147" t="s">
        <v>1210</v>
      </c>
      <c r="AT510" s="147" t="s">
        <v>164</v>
      </c>
      <c r="AU510" s="147" t="s">
        <v>81</v>
      </c>
      <c r="AY510" s="16" t="s">
        <v>161</v>
      </c>
      <c r="BE510" s="148">
        <f>IF(N510="základní",J510,0)</f>
        <v>0</v>
      </c>
      <c r="BF510" s="148">
        <f>IF(N510="snížená",J510,0)</f>
        <v>0</v>
      </c>
      <c r="BG510" s="148">
        <f>IF(N510="zákl. přenesená",J510,0)</f>
        <v>0</v>
      </c>
      <c r="BH510" s="148">
        <f>IF(N510="sníž. přenesená",J510,0)</f>
        <v>0</v>
      </c>
      <c r="BI510" s="148">
        <f>IF(N510="nulová",J510,0)</f>
        <v>0</v>
      </c>
      <c r="BJ510" s="16" t="s">
        <v>81</v>
      </c>
      <c r="BK510" s="148">
        <f>ROUND(I510*H510,2)</f>
        <v>0</v>
      </c>
      <c r="BL510" s="16" t="s">
        <v>1210</v>
      </c>
      <c r="BM510" s="147" t="s">
        <v>1211</v>
      </c>
    </row>
    <row r="511" spans="2:51" s="14" customFormat="1" ht="12">
      <c r="B511" s="177"/>
      <c r="D511" s="150" t="s">
        <v>171</v>
      </c>
      <c r="E511" s="178" t="s">
        <v>1</v>
      </c>
      <c r="F511" s="179" t="s">
        <v>1212</v>
      </c>
      <c r="H511" s="178" t="s">
        <v>1</v>
      </c>
      <c r="I511" s="180"/>
      <c r="L511" s="177"/>
      <c r="M511" s="181"/>
      <c r="T511" s="182"/>
      <c r="AT511" s="178" t="s">
        <v>171</v>
      </c>
      <c r="AU511" s="178" t="s">
        <v>81</v>
      </c>
      <c r="AV511" s="14" t="s">
        <v>81</v>
      </c>
      <c r="AW511" s="14" t="s">
        <v>32</v>
      </c>
      <c r="AX511" s="14" t="s">
        <v>77</v>
      </c>
      <c r="AY511" s="178" t="s">
        <v>161</v>
      </c>
    </row>
    <row r="512" spans="2:51" s="12" customFormat="1" ht="12">
      <c r="B512" s="149"/>
      <c r="D512" s="150" t="s">
        <v>171</v>
      </c>
      <c r="E512" s="151" t="s">
        <v>1</v>
      </c>
      <c r="F512" s="152" t="s">
        <v>213</v>
      </c>
      <c r="H512" s="153">
        <v>10</v>
      </c>
      <c r="I512" s="154"/>
      <c r="L512" s="149"/>
      <c r="M512" s="155"/>
      <c r="T512" s="156"/>
      <c r="AT512" s="151" t="s">
        <v>171</v>
      </c>
      <c r="AU512" s="151" t="s">
        <v>81</v>
      </c>
      <c r="AV512" s="12" t="s">
        <v>85</v>
      </c>
      <c r="AW512" s="12" t="s">
        <v>32</v>
      </c>
      <c r="AX512" s="12" t="s">
        <v>77</v>
      </c>
      <c r="AY512" s="151" t="s">
        <v>161</v>
      </c>
    </row>
    <row r="513" spans="2:51" s="14" customFormat="1" ht="12">
      <c r="B513" s="177"/>
      <c r="D513" s="150" t="s">
        <v>171</v>
      </c>
      <c r="E513" s="178" t="s">
        <v>1</v>
      </c>
      <c r="F513" s="179" t="s">
        <v>1213</v>
      </c>
      <c r="H513" s="178" t="s">
        <v>1</v>
      </c>
      <c r="I513" s="180"/>
      <c r="L513" s="177"/>
      <c r="M513" s="181"/>
      <c r="T513" s="182"/>
      <c r="AT513" s="178" t="s">
        <v>171</v>
      </c>
      <c r="AU513" s="178" t="s">
        <v>81</v>
      </c>
      <c r="AV513" s="14" t="s">
        <v>81</v>
      </c>
      <c r="AW513" s="14" t="s">
        <v>32</v>
      </c>
      <c r="AX513" s="14" t="s">
        <v>77</v>
      </c>
      <c r="AY513" s="178" t="s">
        <v>161</v>
      </c>
    </row>
    <row r="514" spans="2:51" s="12" customFormat="1" ht="12">
      <c r="B514" s="149"/>
      <c r="D514" s="150" t="s">
        <v>171</v>
      </c>
      <c r="E514" s="151" t="s">
        <v>1</v>
      </c>
      <c r="F514" s="152" t="s">
        <v>202</v>
      </c>
      <c r="H514" s="153">
        <v>7</v>
      </c>
      <c r="I514" s="154"/>
      <c r="L514" s="149"/>
      <c r="M514" s="155"/>
      <c r="T514" s="156"/>
      <c r="AT514" s="151" t="s">
        <v>171</v>
      </c>
      <c r="AU514" s="151" t="s">
        <v>81</v>
      </c>
      <c r="AV514" s="12" t="s">
        <v>85</v>
      </c>
      <c r="AW514" s="12" t="s">
        <v>32</v>
      </c>
      <c r="AX514" s="12" t="s">
        <v>77</v>
      </c>
      <c r="AY514" s="151" t="s">
        <v>161</v>
      </c>
    </row>
    <row r="515" spans="2:51" s="13" customFormat="1" ht="12">
      <c r="B515" s="157"/>
      <c r="D515" s="150" t="s">
        <v>171</v>
      </c>
      <c r="E515" s="158" t="s">
        <v>1</v>
      </c>
      <c r="F515" s="159" t="s">
        <v>174</v>
      </c>
      <c r="H515" s="160">
        <v>17</v>
      </c>
      <c r="I515" s="161"/>
      <c r="L515" s="157"/>
      <c r="M515" s="162"/>
      <c r="T515" s="163"/>
      <c r="AT515" s="158" t="s">
        <v>171</v>
      </c>
      <c r="AU515" s="158" t="s">
        <v>81</v>
      </c>
      <c r="AV515" s="13" t="s">
        <v>169</v>
      </c>
      <c r="AW515" s="13" t="s">
        <v>32</v>
      </c>
      <c r="AX515" s="13" t="s">
        <v>81</v>
      </c>
      <c r="AY515" s="158" t="s">
        <v>161</v>
      </c>
    </row>
    <row r="516" spans="2:63" s="11" customFormat="1" ht="25.9" customHeight="1">
      <c r="B516" s="123"/>
      <c r="D516" s="124" t="s">
        <v>76</v>
      </c>
      <c r="E516" s="125" t="s">
        <v>1214</v>
      </c>
      <c r="F516" s="125" t="s">
        <v>1215</v>
      </c>
      <c r="I516" s="126"/>
      <c r="J516" s="127">
        <f>BK516</f>
        <v>0</v>
      </c>
      <c r="L516" s="123"/>
      <c r="M516" s="128"/>
      <c r="P516" s="129">
        <f>P517+P520+P523+P526</f>
        <v>0</v>
      </c>
      <c r="R516" s="129">
        <f>R517+R520+R523+R526</f>
        <v>0</v>
      </c>
      <c r="T516" s="130">
        <f>T517+T520+T523+T526</f>
        <v>0</v>
      </c>
      <c r="AR516" s="124" t="s">
        <v>192</v>
      </c>
      <c r="AT516" s="131" t="s">
        <v>76</v>
      </c>
      <c r="AU516" s="131" t="s">
        <v>77</v>
      </c>
      <c r="AY516" s="124" t="s">
        <v>161</v>
      </c>
      <c r="BK516" s="132">
        <f>BK517+BK520+BK523+BK526</f>
        <v>0</v>
      </c>
    </row>
    <row r="517" spans="2:63" s="11" customFormat="1" ht="22.9" customHeight="1">
      <c r="B517" s="123"/>
      <c r="D517" s="124" t="s">
        <v>76</v>
      </c>
      <c r="E517" s="133" t="s">
        <v>1216</v>
      </c>
      <c r="F517" s="133" t="s">
        <v>1217</v>
      </c>
      <c r="I517" s="126"/>
      <c r="J517" s="134">
        <f>BK517</f>
        <v>0</v>
      </c>
      <c r="L517" s="123"/>
      <c r="M517" s="128"/>
      <c r="P517" s="129">
        <f>SUM(P518:P519)</f>
        <v>0</v>
      </c>
      <c r="R517" s="129">
        <f>SUM(R518:R519)</f>
        <v>0</v>
      </c>
      <c r="T517" s="130">
        <f>SUM(T518:T519)</f>
        <v>0</v>
      </c>
      <c r="AR517" s="124" t="s">
        <v>192</v>
      </c>
      <c r="AT517" s="131" t="s">
        <v>76</v>
      </c>
      <c r="AU517" s="131" t="s">
        <v>81</v>
      </c>
      <c r="AY517" s="124" t="s">
        <v>161</v>
      </c>
      <c r="BK517" s="132">
        <f>SUM(BK518:BK519)</f>
        <v>0</v>
      </c>
    </row>
    <row r="518" spans="2:65" s="1" customFormat="1" ht="16.5" customHeight="1">
      <c r="B518" s="135"/>
      <c r="C518" s="136" t="s">
        <v>1218</v>
      </c>
      <c r="D518" s="136" t="s">
        <v>164</v>
      </c>
      <c r="E518" s="137" t="s">
        <v>1219</v>
      </c>
      <c r="F518" s="138" t="s">
        <v>1217</v>
      </c>
      <c r="G518" s="139" t="s">
        <v>1220</v>
      </c>
      <c r="H518" s="140">
        <v>1</v>
      </c>
      <c r="I518" s="141"/>
      <c r="J518" s="142">
        <f>ROUND(I518*H518,2)</f>
        <v>0</v>
      </c>
      <c r="K518" s="138" t="s">
        <v>168</v>
      </c>
      <c r="L518" s="31"/>
      <c r="M518" s="143" t="s">
        <v>1</v>
      </c>
      <c r="N518" s="144" t="s">
        <v>42</v>
      </c>
      <c r="P518" s="145">
        <f>O518*H518</f>
        <v>0</v>
      </c>
      <c r="Q518" s="145">
        <v>0</v>
      </c>
      <c r="R518" s="145">
        <f>Q518*H518</f>
        <v>0</v>
      </c>
      <c r="S518" s="145">
        <v>0</v>
      </c>
      <c r="T518" s="146">
        <f>S518*H518</f>
        <v>0</v>
      </c>
      <c r="AR518" s="147" t="s">
        <v>1221</v>
      </c>
      <c r="AT518" s="147" t="s">
        <v>164</v>
      </c>
      <c r="AU518" s="147" t="s">
        <v>85</v>
      </c>
      <c r="AY518" s="16" t="s">
        <v>161</v>
      </c>
      <c r="BE518" s="148">
        <f>IF(N518="základní",J518,0)</f>
        <v>0</v>
      </c>
      <c r="BF518" s="148">
        <f>IF(N518="snížená",J518,0)</f>
        <v>0</v>
      </c>
      <c r="BG518" s="148">
        <f>IF(N518="zákl. přenesená",J518,0)</f>
        <v>0</v>
      </c>
      <c r="BH518" s="148">
        <f>IF(N518="sníž. přenesená",J518,0)</f>
        <v>0</v>
      </c>
      <c r="BI518" s="148">
        <f>IF(N518="nulová",J518,0)</f>
        <v>0</v>
      </c>
      <c r="BJ518" s="16" t="s">
        <v>81</v>
      </c>
      <c r="BK518" s="148">
        <f>ROUND(I518*H518,2)</f>
        <v>0</v>
      </c>
      <c r="BL518" s="16" t="s">
        <v>1221</v>
      </c>
      <c r="BM518" s="147" t="s">
        <v>1222</v>
      </c>
    </row>
    <row r="519" spans="2:47" s="1" customFormat="1" ht="12">
      <c r="B519" s="31"/>
      <c r="D519" s="150" t="s">
        <v>180</v>
      </c>
      <c r="F519" s="174" t="s">
        <v>1223</v>
      </c>
      <c r="I519" s="175"/>
      <c r="L519" s="31"/>
      <c r="M519" s="176"/>
      <c r="T519" s="55"/>
      <c r="AT519" s="16" t="s">
        <v>180</v>
      </c>
      <c r="AU519" s="16" t="s">
        <v>85</v>
      </c>
    </row>
    <row r="520" spans="2:63" s="11" customFormat="1" ht="22.9" customHeight="1">
      <c r="B520" s="123"/>
      <c r="D520" s="124" t="s">
        <v>76</v>
      </c>
      <c r="E520" s="133" t="s">
        <v>1224</v>
      </c>
      <c r="F520" s="133" t="s">
        <v>1225</v>
      </c>
      <c r="I520" s="126"/>
      <c r="J520" s="134">
        <f>BK520</f>
        <v>0</v>
      </c>
      <c r="L520" s="123"/>
      <c r="M520" s="128"/>
      <c r="P520" s="129">
        <f>SUM(P521:P522)</f>
        <v>0</v>
      </c>
      <c r="R520" s="129">
        <f>SUM(R521:R522)</f>
        <v>0</v>
      </c>
      <c r="T520" s="130">
        <f>SUM(T521:T522)</f>
        <v>0</v>
      </c>
      <c r="AR520" s="124" t="s">
        <v>192</v>
      </c>
      <c r="AT520" s="131" t="s">
        <v>76</v>
      </c>
      <c r="AU520" s="131" t="s">
        <v>81</v>
      </c>
      <c r="AY520" s="124" t="s">
        <v>161</v>
      </c>
      <c r="BK520" s="132">
        <f>SUM(BK521:BK522)</f>
        <v>0</v>
      </c>
    </row>
    <row r="521" spans="2:65" s="1" customFormat="1" ht="16.5" customHeight="1">
      <c r="B521" s="135"/>
      <c r="C521" s="136" t="s">
        <v>1226</v>
      </c>
      <c r="D521" s="136" t="s">
        <v>164</v>
      </c>
      <c r="E521" s="137" t="s">
        <v>1227</v>
      </c>
      <c r="F521" s="138" t="s">
        <v>1228</v>
      </c>
      <c r="G521" s="139" t="s">
        <v>1220</v>
      </c>
      <c r="H521" s="140">
        <v>1</v>
      </c>
      <c r="I521" s="141"/>
      <c r="J521" s="142">
        <f>ROUND(I521*H521,2)</f>
        <v>0</v>
      </c>
      <c r="K521" s="138" t="s">
        <v>168</v>
      </c>
      <c r="L521" s="31"/>
      <c r="M521" s="143" t="s">
        <v>1</v>
      </c>
      <c r="N521" s="144" t="s">
        <v>42</v>
      </c>
      <c r="P521" s="145">
        <f>O521*H521</f>
        <v>0</v>
      </c>
      <c r="Q521" s="145">
        <v>0</v>
      </c>
      <c r="R521" s="145">
        <f>Q521*H521</f>
        <v>0</v>
      </c>
      <c r="S521" s="145">
        <v>0</v>
      </c>
      <c r="T521" s="146">
        <f>S521*H521</f>
        <v>0</v>
      </c>
      <c r="AR521" s="147" t="s">
        <v>1221</v>
      </c>
      <c r="AT521" s="147" t="s">
        <v>164</v>
      </c>
      <c r="AU521" s="147" t="s">
        <v>85</v>
      </c>
      <c r="AY521" s="16" t="s">
        <v>161</v>
      </c>
      <c r="BE521" s="148">
        <f>IF(N521="základní",J521,0)</f>
        <v>0</v>
      </c>
      <c r="BF521" s="148">
        <f>IF(N521="snížená",J521,0)</f>
        <v>0</v>
      </c>
      <c r="BG521" s="148">
        <f>IF(N521="zákl. přenesená",J521,0)</f>
        <v>0</v>
      </c>
      <c r="BH521" s="148">
        <f>IF(N521="sníž. přenesená",J521,0)</f>
        <v>0</v>
      </c>
      <c r="BI521" s="148">
        <f>IF(N521="nulová",J521,0)</f>
        <v>0</v>
      </c>
      <c r="BJ521" s="16" t="s">
        <v>81</v>
      </c>
      <c r="BK521" s="148">
        <f>ROUND(I521*H521,2)</f>
        <v>0</v>
      </c>
      <c r="BL521" s="16" t="s">
        <v>1221</v>
      </c>
      <c r="BM521" s="147" t="s">
        <v>1229</v>
      </c>
    </row>
    <row r="522" spans="2:47" s="1" customFormat="1" ht="12">
      <c r="B522" s="31"/>
      <c r="D522" s="150" t="s">
        <v>180</v>
      </c>
      <c r="F522" s="174" t="s">
        <v>1230</v>
      </c>
      <c r="I522" s="175"/>
      <c r="L522" s="31"/>
      <c r="M522" s="176"/>
      <c r="T522" s="55"/>
      <c r="AT522" s="16" t="s">
        <v>180</v>
      </c>
      <c r="AU522" s="16" t="s">
        <v>85</v>
      </c>
    </row>
    <row r="523" spans="2:63" s="11" customFormat="1" ht="22.9" customHeight="1">
      <c r="B523" s="123"/>
      <c r="D523" s="124" t="s">
        <v>76</v>
      </c>
      <c r="E523" s="133" t="s">
        <v>1231</v>
      </c>
      <c r="F523" s="133" t="s">
        <v>1232</v>
      </c>
      <c r="I523" s="126"/>
      <c r="J523" s="134">
        <f>BK523</f>
        <v>0</v>
      </c>
      <c r="L523" s="123"/>
      <c r="M523" s="128"/>
      <c r="P523" s="129">
        <f>SUM(P524:P525)</f>
        <v>0</v>
      </c>
      <c r="R523" s="129">
        <f>SUM(R524:R525)</f>
        <v>0</v>
      </c>
      <c r="T523" s="130">
        <f>SUM(T524:T525)</f>
        <v>0</v>
      </c>
      <c r="AR523" s="124" t="s">
        <v>192</v>
      </c>
      <c r="AT523" s="131" t="s">
        <v>76</v>
      </c>
      <c r="AU523" s="131" t="s">
        <v>81</v>
      </c>
      <c r="AY523" s="124" t="s">
        <v>161</v>
      </c>
      <c r="BK523" s="132">
        <f>SUM(BK524:BK525)</f>
        <v>0</v>
      </c>
    </row>
    <row r="524" spans="2:65" s="1" customFormat="1" ht="16.5" customHeight="1">
      <c r="B524" s="135"/>
      <c r="C524" s="136" t="s">
        <v>1233</v>
      </c>
      <c r="D524" s="136" t="s">
        <v>164</v>
      </c>
      <c r="E524" s="137" t="s">
        <v>1234</v>
      </c>
      <c r="F524" s="138" t="s">
        <v>1232</v>
      </c>
      <c r="G524" s="139" t="s">
        <v>1220</v>
      </c>
      <c r="H524" s="140">
        <v>1</v>
      </c>
      <c r="I524" s="141"/>
      <c r="J524" s="142">
        <f>ROUND(I524*H524,2)</f>
        <v>0</v>
      </c>
      <c r="K524" s="138" t="s">
        <v>168</v>
      </c>
      <c r="L524" s="31"/>
      <c r="M524" s="143" t="s">
        <v>1</v>
      </c>
      <c r="N524" s="144" t="s">
        <v>42</v>
      </c>
      <c r="P524" s="145">
        <f>O524*H524</f>
        <v>0</v>
      </c>
      <c r="Q524" s="145">
        <v>0</v>
      </c>
      <c r="R524" s="145">
        <f>Q524*H524</f>
        <v>0</v>
      </c>
      <c r="S524" s="145">
        <v>0</v>
      </c>
      <c r="T524" s="146">
        <f>S524*H524</f>
        <v>0</v>
      </c>
      <c r="AR524" s="147" t="s">
        <v>1221</v>
      </c>
      <c r="AT524" s="147" t="s">
        <v>164</v>
      </c>
      <c r="AU524" s="147" t="s">
        <v>85</v>
      </c>
      <c r="AY524" s="16" t="s">
        <v>161</v>
      </c>
      <c r="BE524" s="148">
        <f>IF(N524="základní",J524,0)</f>
        <v>0</v>
      </c>
      <c r="BF524" s="148">
        <f>IF(N524="snížená",J524,0)</f>
        <v>0</v>
      </c>
      <c r="BG524" s="148">
        <f>IF(N524="zákl. přenesená",J524,0)</f>
        <v>0</v>
      </c>
      <c r="BH524" s="148">
        <f>IF(N524="sníž. přenesená",J524,0)</f>
        <v>0</v>
      </c>
      <c r="BI524" s="148">
        <f>IF(N524="nulová",J524,0)</f>
        <v>0</v>
      </c>
      <c r="BJ524" s="16" t="s">
        <v>81</v>
      </c>
      <c r="BK524" s="148">
        <f>ROUND(I524*H524,2)</f>
        <v>0</v>
      </c>
      <c r="BL524" s="16" t="s">
        <v>1221</v>
      </c>
      <c r="BM524" s="147" t="s">
        <v>1235</v>
      </c>
    </row>
    <row r="525" spans="2:47" s="1" customFormat="1" ht="12">
      <c r="B525" s="31"/>
      <c r="D525" s="150" t="s">
        <v>180</v>
      </c>
      <c r="F525" s="174" t="s">
        <v>1236</v>
      </c>
      <c r="I525" s="175"/>
      <c r="L525" s="31"/>
      <c r="M525" s="176"/>
      <c r="T525" s="55"/>
      <c r="AT525" s="16" t="s">
        <v>180</v>
      </c>
      <c r="AU525" s="16" t="s">
        <v>85</v>
      </c>
    </row>
    <row r="526" spans="2:63" s="11" customFormat="1" ht="22.9" customHeight="1">
      <c r="B526" s="123"/>
      <c r="D526" s="124" t="s">
        <v>76</v>
      </c>
      <c r="E526" s="133" t="s">
        <v>1237</v>
      </c>
      <c r="F526" s="133" t="s">
        <v>1238</v>
      </c>
      <c r="I526" s="126"/>
      <c r="J526" s="134">
        <f>BK526</f>
        <v>0</v>
      </c>
      <c r="L526" s="123"/>
      <c r="M526" s="128"/>
      <c r="P526" s="129">
        <f>SUM(P527:P528)</f>
        <v>0</v>
      </c>
      <c r="R526" s="129">
        <f>SUM(R527:R528)</f>
        <v>0</v>
      </c>
      <c r="T526" s="130">
        <f>SUM(T527:T528)</f>
        <v>0</v>
      </c>
      <c r="AR526" s="124" t="s">
        <v>192</v>
      </c>
      <c r="AT526" s="131" t="s">
        <v>76</v>
      </c>
      <c r="AU526" s="131" t="s">
        <v>81</v>
      </c>
      <c r="AY526" s="124" t="s">
        <v>161</v>
      </c>
      <c r="BK526" s="132">
        <f>SUM(BK527:BK528)</f>
        <v>0</v>
      </c>
    </row>
    <row r="527" spans="2:65" s="1" customFormat="1" ht="16.5" customHeight="1">
      <c r="B527" s="135"/>
      <c r="C527" s="136" t="s">
        <v>1239</v>
      </c>
      <c r="D527" s="136" t="s">
        <v>164</v>
      </c>
      <c r="E527" s="137" t="s">
        <v>1240</v>
      </c>
      <c r="F527" s="138" t="s">
        <v>1238</v>
      </c>
      <c r="G527" s="139" t="s">
        <v>1220</v>
      </c>
      <c r="H527" s="140">
        <v>1</v>
      </c>
      <c r="I527" s="141"/>
      <c r="J527" s="142">
        <f>ROUND(I527*H527,2)</f>
        <v>0</v>
      </c>
      <c r="K527" s="138" t="s">
        <v>168</v>
      </c>
      <c r="L527" s="31"/>
      <c r="M527" s="143" t="s">
        <v>1</v>
      </c>
      <c r="N527" s="144" t="s">
        <v>42</v>
      </c>
      <c r="P527" s="145">
        <f>O527*H527</f>
        <v>0</v>
      </c>
      <c r="Q527" s="145">
        <v>0</v>
      </c>
      <c r="R527" s="145">
        <f>Q527*H527</f>
        <v>0</v>
      </c>
      <c r="S527" s="145">
        <v>0</v>
      </c>
      <c r="T527" s="146">
        <f>S527*H527</f>
        <v>0</v>
      </c>
      <c r="AR527" s="147" t="s">
        <v>1221</v>
      </c>
      <c r="AT527" s="147" t="s">
        <v>164</v>
      </c>
      <c r="AU527" s="147" t="s">
        <v>85</v>
      </c>
      <c r="AY527" s="16" t="s">
        <v>161</v>
      </c>
      <c r="BE527" s="148">
        <f>IF(N527="základní",J527,0)</f>
        <v>0</v>
      </c>
      <c r="BF527" s="148">
        <f>IF(N527="snížená",J527,0)</f>
        <v>0</v>
      </c>
      <c r="BG527" s="148">
        <f>IF(N527="zákl. přenesená",J527,0)</f>
        <v>0</v>
      </c>
      <c r="BH527" s="148">
        <f>IF(N527="sníž. přenesená",J527,0)</f>
        <v>0</v>
      </c>
      <c r="BI527" s="148">
        <f>IF(N527="nulová",J527,0)</f>
        <v>0</v>
      </c>
      <c r="BJ527" s="16" t="s">
        <v>81</v>
      </c>
      <c r="BK527" s="148">
        <f>ROUND(I527*H527,2)</f>
        <v>0</v>
      </c>
      <c r="BL527" s="16" t="s">
        <v>1221</v>
      </c>
      <c r="BM527" s="147" t="s">
        <v>1241</v>
      </c>
    </row>
    <row r="528" spans="2:47" s="1" customFormat="1" ht="12">
      <c r="B528" s="31"/>
      <c r="D528" s="150" t="s">
        <v>180</v>
      </c>
      <c r="F528" s="174" t="s">
        <v>1242</v>
      </c>
      <c r="I528" s="175"/>
      <c r="L528" s="31"/>
      <c r="M528" s="183"/>
      <c r="N528" s="184"/>
      <c r="O528" s="184"/>
      <c r="P528" s="184"/>
      <c r="Q528" s="184"/>
      <c r="R528" s="184"/>
      <c r="S528" s="184"/>
      <c r="T528" s="185"/>
      <c r="AT528" s="16" t="s">
        <v>180</v>
      </c>
      <c r="AU528" s="16" t="s">
        <v>85</v>
      </c>
    </row>
    <row r="529" spans="2:12" s="1" customFormat="1" ht="6.95" customHeight="1">
      <c r="B529" s="43"/>
      <c r="C529" s="44"/>
      <c r="D529" s="44"/>
      <c r="E529" s="44"/>
      <c r="F529" s="44"/>
      <c r="G529" s="44"/>
      <c r="H529" s="44"/>
      <c r="I529" s="44"/>
      <c r="J529" s="44"/>
      <c r="K529" s="44"/>
      <c r="L529" s="31"/>
    </row>
  </sheetData>
  <autoFilter ref="C147:K528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5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9" t="str">
        <f>'Rekapitulace stavby'!K6</f>
        <v>HAVARIJNÍ OPRAVA SOCIÁLNÍHO ZAŘÍZENÍ - 6 SOCIÁLEK - TYP B</v>
      </c>
      <c r="F7" s="230"/>
      <c r="G7" s="230"/>
      <c r="H7" s="230"/>
      <c r="L7" s="19"/>
    </row>
    <row r="8" spans="2:12" ht="12" customHeight="1">
      <c r="B8" s="19"/>
      <c r="D8" s="26" t="s">
        <v>109</v>
      </c>
      <c r="L8" s="19"/>
    </row>
    <row r="9" spans="2:12" s="1" customFormat="1" ht="16.5" customHeight="1">
      <c r="B9" s="31"/>
      <c r="E9" s="229" t="s">
        <v>110</v>
      </c>
      <c r="F9" s="228"/>
      <c r="G9" s="228"/>
      <c r="H9" s="228"/>
      <c r="L9" s="31"/>
    </row>
    <row r="10" spans="2:12" s="1" customFormat="1" ht="12" customHeight="1">
      <c r="B10" s="31"/>
      <c r="D10" s="26" t="s">
        <v>111</v>
      </c>
      <c r="L10" s="31"/>
    </row>
    <row r="11" spans="2:12" s="1" customFormat="1" ht="16.5" customHeight="1">
      <c r="B11" s="31"/>
      <c r="E11" s="219" t="s">
        <v>1246</v>
      </c>
      <c r="F11" s="228"/>
      <c r="G11" s="228"/>
      <c r="H11" s="22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27. 4. 2024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1" t="str">
        <f>'Rekapitulace stavby'!E14</f>
        <v>Vyplň údaj</v>
      </c>
      <c r="F20" s="197"/>
      <c r="G20" s="197"/>
      <c r="H20" s="19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34</v>
      </c>
      <c r="L25" s="31"/>
    </row>
    <row r="26" spans="2:12" s="1" customFormat="1" ht="18" customHeight="1">
      <c r="B26" s="31"/>
      <c r="E26" s="24" t="s">
        <v>35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3"/>
      <c r="E29" s="201" t="s">
        <v>1</v>
      </c>
      <c r="F29" s="201"/>
      <c r="G29" s="201"/>
      <c r="H29" s="201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37</v>
      </c>
      <c r="J32" s="65">
        <f>ROUND(J148,2)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39</v>
      </c>
      <c r="I34" s="34" t="s">
        <v>38</v>
      </c>
      <c r="J34" s="34" t="s">
        <v>40</v>
      </c>
      <c r="L34" s="31"/>
    </row>
    <row r="35" spans="2:12" s="1" customFormat="1" ht="14.45" customHeight="1">
      <c r="B35" s="31"/>
      <c r="D35" s="54" t="s">
        <v>41</v>
      </c>
      <c r="E35" s="26" t="s">
        <v>42</v>
      </c>
      <c r="F35" s="85">
        <f>ROUND((SUM(BE148:BE528)),2)</f>
        <v>0</v>
      </c>
      <c r="I35" s="95">
        <v>0.21</v>
      </c>
      <c r="J35" s="85">
        <f>ROUND(((SUM(BE148:BE528))*I35),2)</f>
        <v>0</v>
      </c>
      <c r="L35" s="31"/>
    </row>
    <row r="36" spans="2:12" s="1" customFormat="1" ht="14.45" customHeight="1">
      <c r="B36" s="31"/>
      <c r="E36" s="26" t="s">
        <v>43</v>
      </c>
      <c r="F36" s="85">
        <f>ROUND((SUM(BF148:BF528)),2)</f>
        <v>0</v>
      </c>
      <c r="I36" s="95">
        <v>0.12</v>
      </c>
      <c r="J36" s="85">
        <f>ROUND(((SUM(BF148:BF528))*I36),2)</f>
        <v>0</v>
      </c>
      <c r="L36" s="31"/>
    </row>
    <row r="37" spans="2:12" s="1" customFormat="1" ht="14.45" customHeight="1" hidden="1">
      <c r="B37" s="31"/>
      <c r="E37" s="26" t="s">
        <v>44</v>
      </c>
      <c r="F37" s="85">
        <f>ROUND((SUM(BG148:BG528)),2)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45</v>
      </c>
      <c r="F38" s="85">
        <f>ROUND((SUM(BH148:BH528)),2)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46</v>
      </c>
      <c r="F39" s="85">
        <f>ROUND((SUM(BI148:BI528)),2)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47</v>
      </c>
      <c r="E41" s="56"/>
      <c r="F41" s="56"/>
      <c r="G41" s="98" t="s">
        <v>48</v>
      </c>
      <c r="H41" s="99" t="s">
        <v>49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31"/>
      <c r="D61" s="42" t="s">
        <v>52</v>
      </c>
      <c r="E61" s="33"/>
      <c r="F61" s="102" t="s">
        <v>53</v>
      </c>
      <c r="G61" s="42" t="s">
        <v>52</v>
      </c>
      <c r="H61" s="33"/>
      <c r="I61" s="33"/>
      <c r="J61" s="103" t="s">
        <v>53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31"/>
      <c r="D76" s="42" t="s">
        <v>52</v>
      </c>
      <c r="E76" s="33"/>
      <c r="F76" s="102" t="s">
        <v>53</v>
      </c>
      <c r="G76" s="42" t="s">
        <v>52</v>
      </c>
      <c r="H76" s="33"/>
      <c r="I76" s="33"/>
      <c r="J76" s="103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HAVARIJNÍ OPRAVA SOCIÁLNÍHO ZAŘÍZENÍ - 6 SOCIÁLEK - TYP B</v>
      </c>
      <c r="F85" s="230"/>
      <c r="G85" s="230"/>
      <c r="H85" s="230"/>
      <c r="L85" s="31"/>
    </row>
    <row r="86" spans="2:12" ht="12" customHeight="1">
      <c r="B86" s="19"/>
      <c r="C86" s="26" t="s">
        <v>109</v>
      </c>
      <c r="L86" s="19"/>
    </row>
    <row r="87" spans="2:12" s="1" customFormat="1" ht="16.5" customHeight="1">
      <c r="B87" s="31"/>
      <c r="E87" s="229" t="s">
        <v>110</v>
      </c>
      <c r="F87" s="228"/>
      <c r="G87" s="228"/>
      <c r="H87" s="228"/>
      <c r="L87" s="31"/>
    </row>
    <row r="88" spans="2:12" s="1" customFormat="1" ht="12" customHeight="1">
      <c r="B88" s="31"/>
      <c r="C88" s="26" t="s">
        <v>111</v>
      </c>
      <c r="L88" s="31"/>
    </row>
    <row r="89" spans="2:12" s="1" customFormat="1" ht="16.5" customHeight="1">
      <c r="B89" s="31"/>
      <c r="E89" s="219" t="str">
        <f>E11</f>
        <v>05 - Sociálky B - 6.np</v>
      </c>
      <c r="F89" s="228"/>
      <c r="G89" s="228"/>
      <c r="H89" s="22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Švehlova kolej, Slavíkova 22</v>
      </c>
      <c r="I91" s="26" t="s">
        <v>22</v>
      </c>
      <c r="J91" s="51" t="str">
        <f>IF(J14="","",J14)</f>
        <v>27. 4. 2024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24</v>
      </c>
      <c r="F93" s="24" t="str">
        <f>E17</f>
        <v>Universita Karlova – Koleje a menzy</v>
      </c>
      <c r="I93" s="26" t="s">
        <v>30</v>
      </c>
      <c r="J93" s="29" t="str">
        <f>E23</f>
        <v>ing. arch. Jan Pavlovský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Jan Petr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114</v>
      </c>
      <c r="D96" s="96"/>
      <c r="E96" s="96"/>
      <c r="F96" s="96"/>
      <c r="G96" s="96"/>
      <c r="H96" s="96"/>
      <c r="I96" s="96"/>
      <c r="J96" s="105" t="s">
        <v>115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116</v>
      </c>
      <c r="J98" s="65">
        <f>J148</f>
        <v>0</v>
      </c>
      <c r="L98" s="31"/>
      <c r="AU98" s="16" t="s">
        <v>117</v>
      </c>
    </row>
    <row r="99" spans="2:12" s="8" customFormat="1" ht="24.95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" customHeight="1">
      <c r="B100" s="111"/>
      <c r="D100" s="112" t="s">
        <v>119</v>
      </c>
      <c r="E100" s="113"/>
      <c r="F100" s="113"/>
      <c r="G100" s="113"/>
      <c r="H100" s="113"/>
      <c r="I100" s="113"/>
      <c r="J100" s="114">
        <f>J150</f>
        <v>0</v>
      </c>
      <c r="L100" s="111"/>
    </row>
    <row r="101" spans="2:12" s="9" customFormat="1" ht="19.9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J167</f>
        <v>0</v>
      </c>
      <c r="L101" s="111"/>
    </row>
    <row r="102" spans="2:12" s="9" customFormat="1" ht="19.9" customHeight="1">
      <c r="B102" s="111"/>
      <c r="D102" s="112" t="s">
        <v>121</v>
      </c>
      <c r="E102" s="113"/>
      <c r="F102" s="113"/>
      <c r="G102" s="113"/>
      <c r="H102" s="113"/>
      <c r="I102" s="113"/>
      <c r="J102" s="114">
        <f>J192</f>
        <v>0</v>
      </c>
      <c r="L102" s="111"/>
    </row>
    <row r="103" spans="2:12" s="9" customFormat="1" ht="19.9" customHeight="1">
      <c r="B103" s="111"/>
      <c r="D103" s="112" t="s">
        <v>122</v>
      </c>
      <c r="E103" s="113"/>
      <c r="F103" s="113"/>
      <c r="G103" s="113"/>
      <c r="H103" s="113"/>
      <c r="I103" s="113"/>
      <c r="J103" s="114">
        <f>J226</f>
        <v>0</v>
      </c>
      <c r="L103" s="111"/>
    </row>
    <row r="104" spans="2:12" s="9" customFormat="1" ht="19.9" customHeight="1">
      <c r="B104" s="111"/>
      <c r="D104" s="112" t="s">
        <v>123</v>
      </c>
      <c r="E104" s="113"/>
      <c r="F104" s="113"/>
      <c r="G104" s="113"/>
      <c r="H104" s="113"/>
      <c r="I104" s="113"/>
      <c r="J104" s="114">
        <f>J233</f>
        <v>0</v>
      </c>
      <c r="L104" s="111"/>
    </row>
    <row r="105" spans="2:12" s="8" customFormat="1" ht="24.95" customHeight="1">
      <c r="B105" s="107"/>
      <c r="D105" s="108" t="s">
        <v>124</v>
      </c>
      <c r="E105" s="109"/>
      <c r="F105" s="109"/>
      <c r="G105" s="109"/>
      <c r="H105" s="109"/>
      <c r="I105" s="109"/>
      <c r="J105" s="110">
        <f>J237</f>
        <v>0</v>
      </c>
      <c r="L105" s="107"/>
    </row>
    <row r="106" spans="2:12" s="9" customFormat="1" ht="19.9" customHeight="1">
      <c r="B106" s="111"/>
      <c r="D106" s="112" t="s">
        <v>125</v>
      </c>
      <c r="E106" s="113"/>
      <c r="F106" s="113"/>
      <c r="G106" s="113"/>
      <c r="H106" s="113"/>
      <c r="I106" s="113"/>
      <c r="J106" s="114">
        <f>J238</f>
        <v>0</v>
      </c>
      <c r="L106" s="111"/>
    </row>
    <row r="107" spans="2:12" s="9" customFormat="1" ht="19.9" customHeight="1">
      <c r="B107" s="111"/>
      <c r="D107" s="112" t="s">
        <v>126</v>
      </c>
      <c r="E107" s="113"/>
      <c r="F107" s="113"/>
      <c r="G107" s="113"/>
      <c r="H107" s="113"/>
      <c r="I107" s="113"/>
      <c r="J107" s="114">
        <f>J247</f>
        <v>0</v>
      </c>
      <c r="L107" s="111"/>
    </row>
    <row r="108" spans="2:12" s="9" customFormat="1" ht="19.9" customHeight="1">
      <c r="B108" s="111"/>
      <c r="D108" s="112" t="s">
        <v>127</v>
      </c>
      <c r="E108" s="113"/>
      <c r="F108" s="113"/>
      <c r="G108" s="113"/>
      <c r="H108" s="113"/>
      <c r="I108" s="113"/>
      <c r="J108" s="114">
        <f>J293</f>
        <v>0</v>
      </c>
      <c r="L108" s="111"/>
    </row>
    <row r="109" spans="2:12" s="9" customFormat="1" ht="19.9" customHeight="1">
      <c r="B109" s="111"/>
      <c r="D109" s="112" t="s">
        <v>128</v>
      </c>
      <c r="E109" s="113"/>
      <c r="F109" s="113"/>
      <c r="G109" s="113"/>
      <c r="H109" s="113"/>
      <c r="I109" s="113"/>
      <c r="J109" s="114">
        <f>J303</f>
        <v>0</v>
      </c>
      <c r="L109" s="111"/>
    </row>
    <row r="110" spans="2:12" s="9" customFormat="1" ht="19.9" customHeight="1">
      <c r="B110" s="111"/>
      <c r="D110" s="112" t="s">
        <v>129</v>
      </c>
      <c r="E110" s="113"/>
      <c r="F110" s="113"/>
      <c r="G110" s="113"/>
      <c r="H110" s="113"/>
      <c r="I110" s="113"/>
      <c r="J110" s="114">
        <f>J306</f>
        <v>0</v>
      </c>
      <c r="L110" s="111"/>
    </row>
    <row r="111" spans="2:12" s="9" customFormat="1" ht="19.9" customHeight="1">
      <c r="B111" s="111"/>
      <c r="D111" s="112" t="s">
        <v>130</v>
      </c>
      <c r="E111" s="113"/>
      <c r="F111" s="113"/>
      <c r="G111" s="113"/>
      <c r="H111" s="113"/>
      <c r="I111" s="113"/>
      <c r="J111" s="114">
        <f>J362</f>
        <v>0</v>
      </c>
      <c r="L111" s="111"/>
    </row>
    <row r="112" spans="2:12" s="9" customFormat="1" ht="19.9" customHeight="1">
      <c r="B112" s="111"/>
      <c r="D112" s="112" t="s">
        <v>131</v>
      </c>
      <c r="E112" s="113"/>
      <c r="F112" s="113"/>
      <c r="G112" s="113"/>
      <c r="H112" s="113"/>
      <c r="I112" s="113"/>
      <c r="J112" s="114">
        <f>J403</f>
        <v>0</v>
      </c>
      <c r="L112" s="111"/>
    </row>
    <row r="113" spans="2:12" s="9" customFormat="1" ht="19.9" customHeight="1">
      <c r="B113" s="111"/>
      <c r="D113" s="112" t="s">
        <v>132</v>
      </c>
      <c r="E113" s="113"/>
      <c r="F113" s="113"/>
      <c r="G113" s="113"/>
      <c r="H113" s="113"/>
      <c r="I113" s="113"/>
      <c r="J113" s="114">
        <f>J407</f>
        <v>0</v>
      </c>
      <c r="L113" s="111"/>
    </row>
    <row r="114" spans="2:12" s="9" customFormat="1" ht="19.9" customHeight="1">
      <c r="B114" s="111"/>
      <c r="D114" s="112" t="s">
        <v>133</v>
      </c>
      <c r="E114" s="113"/>
      <c r="F114" s="113"/>
      <c r="G114" s="113"/>
      <c r="H114" s="113"/>
      <c r="I114" s="113"/>
      <c r="J114" s="114">
        <f>J419</f>
        <v>0</v>
      </c>
      <c r="L114" s="111"/>
    </row>
    <row r="115" spans="2:12" s="9" customFormat="1" ht="19.9" customHeight="1">
      <c r="B115" s="111"/>
      <c r="D115" s="112" t="s">
        <v>134</v>
      </c>
      <c r="E115" s="113"/>
      <c r="F115" s="113"/>
      <c r="G115" s="113"/>
      <c r="H115" s="113"/>
      <c r="I115" s="113"/>
      <c r="J115" s="114">
        <f>J431</f>
        <v>0</v>
      </c>
      <c r="L115" s="111"/>
    </row>
    <row r="116" spans="2:12" s="9" customFormat="1" ht="19.9" customHeight="1">
      <c r="B116" s="111"/>
      <c r="D116" s="112" t="s">
        <v>135</v>
      </c>
      <c r="E116" s="113"/>
      <c r="F116" s="113"/>
      <c r="G116" s="113"/>
      <c r="H116" s="113"/>
      <c r="I116" s="113"/>
      <c r="J116" s="114">
        <f>J448</f>
        <v>0</v>
      </c>
      <c r="L116" s="111"/>
    </row>
    <row r="117" spans="2:12" s="9" customFormat="1" ht="19.9" customHeight="1">
      <c r="B117" s="111"/>
      <c r="D117" s="112" t="s">
        <v>136</v>
      </c>
      <c r="E117" s="113"/>
      <c r="F117" s="113"/>
      <c r="G117" s="113"/>
      <c r="H117" s="113"/>
      <c r="I117" s="113"/>
      <c r="J117" s="114">
        <f>J470</f>
        <v>0</v>
      </c>
      <c r="L117" s="111"/>
    </row>
    <row r="118" spans="2:12" s="9" customFormat="1" ht="19.9" customHeight="1">
      <c r="B118" s="111"/>
      <c r="D118" s="112" t="s">
        <v>137</v>
      </c>
      <c r="E118" s="113"/>
      <c r="F118" s="113"/>
      <c r="G118" s="113"/>
      <c r="H118" s="113"/>
      <c r="I118" s="113"/>
      <c r="J118" s="114">
        <f>J481</f>
        <v>0</v>
      </c>
      <c r="L118" s="111"/>
    </row>
    <row r="119" spans="2:12" s="8" customFormat="1" ht="24.95" customHeight="1">
      <c r="B119" s="107"/>
      <c r="D119" s="108" t="s">
        <v>138</v>
      </c>
      <c r="E119" s="109"/>
      <c r="F119" s="109"/>
      <c r="G119" s="109"/>
      <c r="H119" s="109"/>
      <c r="I119" s="109"/>
      <c r="J119" s="110">
        <f>J493</f>
        <v>0</v>
      </c>
      <c r="L119" s="107"/>
    </row>
    <row r="120" spans="2:12" s="9" customFormat="1" ht="19.9" customHeight="1">
      <c r="B120" s="111"/>
      <c r="D120" s="112" t="s">
        <v>139</v>
      </c>
      <c r="E120" s="113"/>
      <c r="F120" s="113"/>
      <c r="G120" s="113"/>
      <c r="H120" s="113"/>
      <c r="I120" s="113"/>
      <c r="J120" s="114">
        <f>J494</f>
        <v>0</v>
      </c>
      <c r="L120" s="111"/>
    </row>
    <row r="121" spans="2:12" s="8" customFormat="1" ht="24.95" customHeight="1">
      <c r="B121" s="107"/>
      <c r="D121" s="108" t="s">
        <v>140</v>
      </c>
      <c r="E121" s="109"/>
      <c r="F121" s="109"/>
      <c r="G121" s="109"/>
      <c r="H121" s="109"/>
      <c r="I121" s="109"/>
      <c r="J121" s="110">
        <f>J509</f>
        <v>0</v>
      </c>
      <c r="L121" s="107"/>
    </row>
    <row r="122" spans="2:12" s="8" customFormat="1" ht="24.95" customHeight="1">
      <c r="B122" s="107"/>
      <c r="D122" s="108" t="s">
        <v>141</v>
      </c>
      <c r="E122" s="109"/>
      <c r="F122" s="109"/>
      <c r="G122" s="109"/>
      <c r="H122" s="109"/>
      <c r="I122" s="109"/>
      <c r="J122" s="110">
        <f>J516</f>
        <v>0</v>
      </c>
      <c r="L122" s="107"/>
    </row>
    <row r="123" spans="2:12" s="9" customFormat="1" ht="19.9" customHeight="1">
      <c r="B123" s="111"/>
      <c r="D123" s="112" t="s">
        <v>142</v>
      </c>
      <c r="E123" s="113"/>
      <c r="F123" s="113"/>
      <c r="G123" s="113"/>
      <c r="H123" s="113"/>
      <c r="I123" s="113"/>
      <c r="J123" s="114">
        <f>J517</f>
        <v>0</v>
      </c>
      <c r="L123" s="111"/>
    </row>
    <row r="124" spans="2:12" s="9" customFormat="1" ht="19.9" customHeight="1">
      <c r="B124" s="111"/>
      <c r="D124" s="112" t="s">
        <v>143</v>
      </c>
      <c r="E124" s="113"/>
      <c r="F124" s="113"/>
      <c r="G124" s="113"/>
      <c r="H124" s="113"/>
      <c r="I124" s="113"/>
      <c r="J124" s="114">
        <f>J520</f>
        <v>0</v>
      </c>
      <c r="L124" s="111"/>
    </row>
    <row r="125" spans="2:12" s="9" customFormat="1" ht="19.9" customHeight="1">
      <c r="B125" s="111"/>
      <c r="D125" s="112" t="s">
        <v>144</v>
      </c>
      <c r="E125" s="113"/>
      <c r="F125" s="113"/>
      <c r="G125" s="113"/>
      <c r="H125" s="113"/>
      <c r="I125" s="113"/>
      <c r="J125" s="114">
        <f>J523</f>
        <v>0</v>
      </c>
      <c r="L125" s="111"/>
    </row>
    <row r="126" spans="2:12" s="9" customFormat="1" ht="19.9" customHeight="1">
      <c r="B126" s="111"/>
      <c r="D126" s="112" t="s">
        <v>145</v>
      </c>
      <c r="E126" s="113"/>
      <c r="F126" s="113"/>
      <c r="G126" s="113"/>
      <c r="H126" s="113"/>
      <c r="I126" s="113"/>
      <c r="J126" s="114">
        <f>J526</f>
        <v>0</v>
      </c>
      <c r="L126" s="111"/>
    </row>
    <row r="127" spans="2:12" s="1" customFormat="1" ht="21.75" customHeight="1">
      <c r="B127" s="31"/>
      <c r="L127" s="31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1"/>
    </row>
    <row r="132" spans="2:12" s="1" customFormat="1" ht="6.95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1"/>
    </row>
    <row r="133" spans="2:12" s="1" customFormat="1" ht="24.95" customHeight="1">
      <c r="B133" s="31"/>
      <c r="C133" s="20" t="s">
        <v>146</v>
      </c>
      <c r="L133" s="31"/>
    </row>
    <row r="134" spans="2:12" s="1" customFormat="1" ht="6.95" customHeight="1">
      <c r="B134" s="31"/>
      <c r="L134" s="31"/>
    </row>
    <row r="135" spans="2:12" s="1" customFormat="1" ht="12" customHeight="1">
      <c r="B135" s="31"/>
      <c r="C135" s="26" t="s">
        <v>16</v>
      </c>
      <c r="L135" s="31"/>
    </row>
    <row r="136" spans="2:12" s="1" customFormat="1" ht="26.25" customHeight="1">
      <c r="B136" s="31"/>
      <c r="E136" s="229" t="str">
        <f>E7</f>
        <v>HAVARIJNÍ OPRAVA SOCIÁLNÍHO ZAŘÍZENÍ - 6 SOCIÁLEK - TYP B</v>
      </c>
      <c r="F136" s="230"/>
      <c r="G136" s="230"/>
      <c r="H136" s="230"/>
      <c r="L136" s="31"/>
    </row>
    <row r="137" spans="2:12" ht="12" customHeight="1">
      <c r="B137" s="19"/>
      <c r="C137" s="26" t="s">
        <v>109</v>
      </c>
      <c r="L137" s="19"/>
    </row>
    <row r="138" spans="2:12" s="1" customFormat="1" ht="16.5" customHeight="1">
      <c r="B138" s="31"/>
      <c r="E138" s="229" t="s">
        <v>110</v>
      </c>
      <c r="F138" s="228"/>
      <c r="G138" s="228"/>
      <c r="H138" s="228"/>
      <c r="L138" s="31"/>
    </row>
    <row r="139" spans="2:12" s="1" customFormat="1" ht="12" customHeight="1">
      <c r="B139" s="31"/>
      <c r="C139" s="26" t="s">
        <v>111</v>
      </c>
      <c r="L139" s="31"/>
    </row>
    <row r="140" spans="2:12" s="1" customFormat="1" ht="16.5" customHeight="1">
      <c r="B140" s="31"/>
      <c r="E140" s="219" t="str">
        <f>E11</f>
        <v>05 - Sociálky B - 6.np</v>
      </c>
      <c r="F140" s="228"/>
      <c r="G140" s="228"/>
      <c r="H140" s="228"/>
      <c r="L140" s="31"/>
    </row>
    <row r="141" spans="2:12" s="1" customFormat="1" ht="6.95" customHeight="1">
      <c r="B141" s="31"/>
      <c r="L141" s="31"/>
    </row>
    <row r="142" spans="2:12" s="1" customFormat="1" ht="12" customHeight="1">
      <c r="B142" s="31"/>
      <c r="C142" s="26" t="s">
        <v>20</v>
      </c>
      <c r="F142" s="24" t="str">
        <f>F14</f>
        <v>Švehlova kolej, Slavíkova 22</v>
      </c>
      <c r="I142" s="26" t="s">
        <v>22</v>
      </c>
      <c r="J142" s="51" t="str">
        <f>IF(J14="","",J14)</f>
        <v>27. 4. 2024</v>
      </c>
      <c r="L142" s="31"/>
    </row>
    <row r="143" spans="2:12" s="1" customFormat="1" ht="6.95" customHeight="1">
      <c r="B143" s="31"/>
      <c r="L143" s="31"/>
    </row>
    <row r="144" spans="2:12" s="1" customFormat="1" ht="25.7" customHeight="1">
      <c r="B144" s="31"/>
      <c r="C144" s="26" t="s">
        <v>24</v>
      </c>
      <c r="F144" s="24" t="str">
        <f>E17</f>
        <v>Universita Karlova – Koleje a menzy</v>
      </c>
      <c r="I144" s="26" t="s">
        <v>30</v>
      </c>
      <c r="J144" s="29" t="str">
        <f>E23</f>
        <v>ing. arch. Jan Pavlovský</v>
      </c>
      <c r="L144" s="31"/>
    </row>
    <row r="145" spans="2:12" s="1" customFormat="1" ht="15.2" customHeight="1">
      <c r="B145" s="31"/>
      <c r="C145" s="26" t="s">
        <v>28</v>
      </c>
      <c r="F145" s="24" t="str">
        <f>IF(E20="","",E20)</f>
        <v>Vyplň údaj</v>
      </c>
      <c r="I145" s="26" t="s">
        <v>33</v>
      </c>
      <c r="J145" s="29" t="str">
        <f>E26</f>
        <v>Jan Petr</v>
      </c>
      <c r="L145" s="31"/>
    </row>
    <row r="146" spans="2:12" s="1" customFormat="1" ht="10.35" customHeight="1">
      <c r="B146" s="31"/>
      <c r="L146" s="31"/>
    </row>
    <row r="147" spans="2:20" s="10" customFormat="1" ht="29.25" customHeight="1">
      <c r="B147" s="115"/>
      <c r="C147" s="116" t="s">
        <v>147</v>
      </c>
      <c r="D147" s="117" t="s">
        <v>62</v>
      </c>
      <c r="E147" s="117" t="s">
        <v>58</v>
      </c>
      <c r="F147" s="117" t="s">
        <v>59</v>
      </c>
      <c r="G147" s="117" t="s">
        <v>148</v>
      </c>
      <c r="H147" s="117" t="s">
        <v>149</v>
      </c>
      <c r="I147" s="117" t="s">
        <v>150</v>
      </c>
      <c r="J147" s="117" t="s">
        <v>115</v>
      </c>
      <c r="K147" s="118" t="s">
        <v>151</v>
      </c>
      <c r="L147" s="115"/>
      <c r="M147" s="58" t="s">
        <v>1</v>
      </c>
      <c r="N147" s="59" t="s">
        <v>41</v>
      </c>
      <c r="O147" s="59" t="s">
        <v>152</v>
      </c>
      <c r="P147" s="59" t="s">
        <v>153</v>
      </c>
      <c r="Q147" s="59" t="s">
        <v>154</v>
      </c>
      <c r="R147" s="59" t="s">
        <v>155</v>
      </c>
      <c r="S147" s="59" t="s">
        <v>156</v>
      </c>
      <c r="T147" s="60" t="s">
        <v>157</v>
      </c>
    </row>
    <row r="148" spans="2:63" s="1" customFormat="1" ht="22.9" customHeight="1">
      <c r="B148" s="31"/>
      <c r="C148" s="63" t="s">
        <v>158</v>
      </c>
      <c r="J148" s="119">
        <f>BK148</f>
        <v>0</v>
      </c>
      <c r="L148" s="31"/>
      <c r="M148" s="61"/>
      <c r="N148" s="52"/>
      <c r="O148" s="52"/>
      <c r="P148" s="120">
        <f>P149+P237+P493+P509+P516</f>
        <v>0</v>
      </c>
      <c r="Q148" s="52"/>
      <c r="R148" s="120">
        <f>R149+R237+R493+R509+R516</f>
        <v>11.51078474</v>
      </c>
      <c r="S148" s="52"/>
      <c r="T148" s="121">
        <f>T149+T237+T493+T509+T516</f>
        <v>17.266475</v>
      </c>
      <c r="AT148" s="16" t="s">
        <v>76</v>
      </c>
      <c r="AU148" s="16" t="s">
        <v>117</v>
      </c>
      <c r="BK148" s="122">
        <f>BK149+BK237+BK493+BK509+BK516</f>
        <v>0</v>
      </c>
    </row>
    <row r="149" spans="2:63" s="11" customFormat="1" ht="25.9" customHeight="1">
      <c r="B149" s="123"/>
      <c r="D149" s="124" t="s">
        <v>76</v>
      </c>
      <c r="E149" s="125" t="s">
        <v>159</v>
      </c>
      <c r="F149" s="125" t="s">
        <v>160</v>
      </c>
      <c r="I149" s="126"/>
      <c r="J149" s="127">
        <f>BK149</f>
        <v>0</v>
      </c>
      <c r="L149" s="123"/>
      <c r="M149" s="128"/>
      <c r="P149" s="129">
        <f>P150+P167+P192+P226+P233</f>
        <v>0</v>
      </c>
      <c r="R149" s="129">
        <f>R150+R167+R192+R226+R233</f>
        <v>6.80043724</v>
      </c>
      <c r="T149" s="130">
        <f>T150+T167+T192+T226+T233</f>
        <v>12.9264</v>
      </c>
      <c r="AR149" s="124" t="s">
        <v>81</v>
      </c>
      <c r="AT149" s="131" t="s">
        <v>76</v>
      </c>
      <c r="AU149" s="131" t="s">
        <v>77</v>
      </c>
      <c r="AY149" s="124" t="s">
        <v>161</v>
      </c>
      <c r="BK149" s="132">
        <f>BK150+BK167+BK192+BK226+BK233</f>
        <v>0</v>
      </c>
    </row>
    <row r="150" spans="2:63" s="11" customFormat="1" ht="22.9" customHeight="1">
      <c r="B150" s="123"/>
      <c r="D150" s="124" t="s">
        <v>76</v>
      </c>
      <c r="E150" s="133" t="s">
        <v>162</v>
      </c>
      <c r="F150" s="133" t="s">
        <v>163</v>
      </c>
      <c r="I150" s="126"/>
      <c r="J150" s="134">
        <f>BK150</f>
        <v>0</v>
      </c>
      <c r="L150" s="123"/>
      <c r="M150" s="128"/>
      <c r="P150" s="129">
        <f>SUM(P151:P166)</f>
        <v>0</v>
      </c>
      <c r="R150" s="129">
        <f>SUM(R151:R166)</f>
        <v>1.50953114</v>
      </c>
      <c r="T150" s="130">
        <f>SUM(T151:T166)</f>
        <v>0</v>
      </c>
      <c r="AR150" s="124" t="s">
        <v>81</v>
      </c>
      <c r="AT150" s="131" t="s">
        <v>76</v>
      </c>
      <c r="AU150" s="131" t="s">
        <v>81</v>
      </c>
      <c r="AY150" s="124" t="s">
        <v>161</v>
      </c>
      <c r="BK150" s="132">
        <f>SUM(BK151:BK166)</f>
        <v>0</v>
      </c>
    </row>
    <row r="151" spans="2:65" s="1" customFormat="1" ht="33" customHeight="1">
      <c r="B151" s="135"/>
      <c r="C151" s="136" t="s">
        <v>81</v>
      </c>
      <c r="D151" s="136" t="s">
        <v>164</v>
      </c>
      <c r="E151" s="137" t="s">
        <v>165</v>
      </c>
      <c r="F151" s="138" t="s">
        <v>166</v>
      </c>
      <c r="G151" s="139" t="s">
        <v>167</v>
      </c>
      <c r="H151" s="140">
        <v>0.04100000000000001</v>
      </c>
      <c r="I151" s="141"/>
      <c r="J151" s="142">
        <f>ROUND(I151*H151,2)</f>
        <v>0</v>
      </c>
      <c r="K151" s="138" t="s">
        <v>168</v>
      </c>
      <c r="L151" s="31"/>
      <c r="M151" s="143" t="s">
        <v>1</v>
      </c>
      <c r="N151" s="144" t="s">
        <v>42</v>
      </c>
      <c r="P151" s="145">
        <f>O151*H151</f>
        <v>0</v>
      </c>
      <c r="Q151" s="145">
        <v>0.019539999999999995</v>
      </c>
      <c r="R151" s="145">
        <f>Q151*H151</f>
        <v>0.00080114</v>
      </c>
      <c r="S151" s="145">
        <v>0</v>
      </c>
      <c r="T151" s="146">
        <f>S151*H151</f>
        <v>0</v>
      </c>
      <c r="AR151" s="147" t="s">
        <v>169</v>
      </c>
      <c r="AT151" s="147" t="s">
        <v>164</v>
      </c>
      <c r="AU151" s="147" t="s">
        <v>85</v>
      </c>
      <c r="AY151" s="16" t="s">
        <v>161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81</v>
      </c>
      <c r="BK151" s="148">
        <f>ROUND(I151*H151,2)</f>
        <v>0</v>
      </c>
      <c r="BL151" s="16" t="s">
        <v>169</v>
      </c>
      <c r="BM151" s="147" t="s">
        <v>170</v>
      </c>
    </row>
    <row r="152" spans="2:51" s="12" customFormat="1" ht="12">
      <c r="B152" s="149"/>
      <c r="D152" s="150" t="s">
        <v>171</v>
      </c>
      <c r="E152" s="151" t="s">
        <v>1</v>
      </c>
      <c r="F152" s="152" t="s">
        <v>172</v>
      </c>
      <c r="H152" s="153">
        <v>0.023</v>
      </c>
      <c r="I152" s="154"/>
      <c r="L152" s="149"/>
      <c r="M152" s="155"/>
      <c r="T152" s="156"/>
      <c r="AT152" s="151" t="s">
        <v>171</v>
      </c>
      <c r="AU152" s="151" t="s">
        <v>85</v>
      </c>
      <c r="AV152" s="12" t="s">
        <v>85</v>
      </c>
      <c r="AW152" s="12" t="s">
        <v>32</v>
      </c>
      <c r="AX152" s="12" t="s">
        <v>77</v>
      </c>
      <c r="AY152" s="151" t="s">
        <v>161</v>
      </c>
    </row>
    <row r="153" spans="2:51" s="12" customFormat="1" ht="12">
      <c r="B153" s="149"/>
      <c r="D153" s="150" t="s">
        <v>171</v>
      </c>
      <c r="E153" s="151" t="s">
        <v>1</v>
      </c>
      <c r="F153" s="152" t="s">
        <v>173</v>
      </c>
      <c r="H153" s="153">
        <v>0.018</v>
      </c>
      <c r="I153" s="154"/>
      <c r="L153" s="149"/>
      <c r="M153" s="155"/>
      <c r="T153" s="156"/>
      <c r="AT153" s="151" t="s">
        <v>171</v>
      </c>
      <c r="AU153" s="151" t="s">
        <v>85</v>
      </c>
      <c r="AV153" s="12" t="s">
        <v>85</v>
      </c>
      <c r="AW153" s="12" t="s">
        <v>32</v>
      </c>
      <c r="AX153" s="12" t="s">
        <v>77</v>
      </c>
      <c r="AY153" s="151" t="s">
        <v>161</v>
      </c>
    </row>
    <row r="154" spans="2:51" s="13" customFormat="1" ht="12">
      <c r="B154" s="157"/>
      <c r="D154" s="150" t="s">
        <v>171</v>
      </c>
      <c r="E154" s="158" t="s">
        <v>1</v>
      </c>
      <c r="F154" s="159" t="s">
        <v>174</v>
      </c>
      <c r="H154" s="160">
        <v>0.04100000000000001</v>
      </c>
      <c r="I154" s="161"/>
      <c r="L154" s="157"/>
      <c r="M154" s="162"/>
      <c r="T154" s="163"/>
      <c r="AT154" s="158" t="s">
        <v>171</v>
      </c>
      <c r="AU154" s="158" t="s">
        <v>85</v>
      </c>
      <c r="AV154" s="13" t="s">
        <v>169</v>
      </c>
      <c r="AW154" s="13" t="s">
        <v>32</v>
      </c>
      <c r="AX154" s="13" t="s">
        <v>81</v>
      </c>
      <c r="AY154" s="158" t="s">
        <v>161</v>
      </c>
    </row>
    <row r="155" spans="2:65" s="1" customFormat="1" ht="24.2" customHeight="1">
      <c r="B155" s="135"/>
      <c r="C155" s="164" t="s">
        <v>85</v>
      </c>
      <c r="D155" s="164" t="s">
        <v>175</v>
      </c>
      <c r="E155" s="165" t="s">
        <v>176</v>
      </c>
      <c r="F155" s="166" t="s">
        <v>177</v>
      </c>
      <c r="G155" s="167" t="s">
        <v>167</v>
      </c>
      <c r="H155" s="168">
        <v>0.025</v>
      </c>
      <c r="I155" s="169"/>
      <c r="J155" s="170">
        <f>ROUND(I155*H155,2)</f>
        <v>0</v>
      </c>
      <c r="K155" s="166" t="s">
        <v>168</v>
      </c>
      <c r="L155" s="171"/>
      <c r="M155" s="172" t="s">
        <v>1</v>
      </c>
      <c r="N155" s="173" t="s">
        <v>42</v>
      </c>
      <c r="P155" s="145">
        <f>O155*H155</f>
        <v>0</v>
      </c>
      <c r="Q155" s="145">
        <v>1</v>
      </c>
      <c r="R155" s="145">
        <f>Q155*H155</f>
        <v>0.025</v>
      </c>
      <c r="S155" s="145">
        <v>0</v>
      </c>
      <c r="T155" s="146">
        <f>S155*H155</f>
        <v>0</v>
      </c>
      <c r="AR155" s="147" t="s">
        <v>178</v>
      </c>
      <c r="AT155" s="147" t="s">
        <v>175</v>
      </c>
      <c r="AU155" s="147" t="s">
        <v>85</v>
      </c>
      <c r="AY155" s="16" t="s">
        <v>161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81</v>
      </c>
      <c r="BK155" s="148">
        <f>ROUND(I155*H155,2)</f>
        <v>0</v>
      </c>
      <c r="BL155" s="16" t="s">
        <v>169</v>
      </c>
      <c r="BM155" s="147" t="s">
        <v>179</v>
      </c>
    </row>
    <row r="156" spans="2:47" s="1" customFormat="1" ht="12">
      <c r="B156" s="31"/>
      <c r="D156" s="150" t="s">
        <v>180</v>
      </c>
      <c r="F156" s="174" t="s">
        <v>181</v>
      </c>
      <c r="I156" s="175"/>
      <c r="L156" s="31"/>
      <c r="M156" s="176"/>
      <c r="T156" s="55"/>
      <c r="AT156" s="16" t="s">
        <v>180</v>
      </c>
      <c r="AU156" s="16" t="s">
        <v>85</v>
      </c>
    </row>
    <row r="157" spans="2:51" s="12" customFormat="1" ht="12">
      <c r="B157" s="149"/>
      <c r="D157" s="150" t="s">
        <v>171</v>
      </c>
      <c r="F157" s="152" t="s">
        <v>182</v>
      </c>
      <c r="H157" s="153">
        <v>0.025</v>
      </c>
      <c r="I157" s="154"/>
      <c r="L157" s="149"/>
      <c r="M157" s="155"/>
      <c r="T157" s="156"/>
      <c r="AT157" s="151" t="s">
        <v>171</v>
      </c>
      <c r="AU157" s="151" t="s">
        <v>85</v>
      </c>
      <c r="AV157" s="12" t="s">
        <v>85</v>
      </c>
      <c r="AW157" s="12" t="s">
        <v>3</v>
      </c>
      <c r="AX157" s="12" t="s">
        <v>81</v>
      </c>
      <c r="AY157" s="151" t="s">
        <v>161</v>
      </c>
    </row>
    <row r="158" spans="2:65" s="1" customFormat="1" ht="24.2" customHeight="1">
      <c r="B158" s="135"/>
      <c r="C158" s="164" t="s">
        <v>162</v>
      </c>
      <c r="D158" s="164" t="s">
        <v>175</v>
      </c>
      <c r="E158" s="165" t="s">
        <v>183</v>
      </c>
      <c r="F158" s="166" t="s">
        <v>184</v>
      </c>
      <c r="G158" s="167" t="s">
        <v>167</v>
      </c>
      <c r="H158" s="168">
        <v>0.02</v>
      </c>
      <c r="I158" s="169"/>
      <c r="J158" s="170">
        <f>ROUND(I158*H158,2)</f>
        <v>0</v>
      </c>
      <c r="K158" s="166" t="s">
        <v>168</v>
      </c>
      <c r="L158" s="171"/>
      <c r="M158" s="172" t="s">
        <v>1</v>
      </c>
      <c r="N158" s="173" t="s">
        <v>42</v>
      </c>
      <c r="P158" s="145">
        <f>O158*H158</f>
        <v>0</v>
      </c>
      <c r="Q158" s="145">
        <v>1</v>
      </c>
      <c r="R158" s="145">
        <f>Q158*H158</f>
        <v>0.02</v>
      </c>
      <c r="S158" s="145">
        <v>0</v>
      </c>
      <c r="T158" s="146">
        <f>S158*H158</f>
        <v>0</v>
      </c>
      <c r="AR158" s="147" t="s">
        <v>178</v>
      </c>
      <c r="AT158" s="147" t="s">
        <v>175</v>
      </c>
      <c r="AU158" s="147" t="s">
        <v>85</v>
      </c>
      <c r="AY158" s="16" t="s">
        <v>161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81</v>
      </c>
      <c r="BK158" s="148">
        <f>ROUND(I158*H158,2)</f>
        <v>0</v>
      </c>
      <c r="BL158" s="16" t="s">
        <v>169</v>
      </c>
      <c r="BM158" s="147" t="s">
        <v>185</v>
      </c>
    </row>
    <row r="159" spans="2:47" s="1" customFormat="1" ht="12">
      <c r="B159" s="31"/>
      <c r="D159" s="150" t="s">
        <v>180</v>
      </c>
      <c r="F159" s="174" t="s">
        <v>186</v>
      </c>
      <c r="I159" s="175"/>
      <c r="L159" s="31"/>
      <c r="M159" s="176"/>
      <c r="T159" s="55"/>
      <c r="AT159" s="16" t="s">
        <v>180</v>
      </c>
      <c r="AU159" s="16" t="s">
        <v>85</v>
      </c>
    </row>
    <row r="160" spans="2:51" s="12" customFormat="1" ht="12">
      <c r="B160" s="149"/>
      <c r="D160" s="150" t="s">
        <v>171</v>
      </c>
      <c r="F160" s="152" t="s">
        <v>187</v>
      </c>
      <c r="H160" s="153">
        <v>0.02</v>
      </c>
      <c r="I160" s="154"/>
      <c r="L160" s="149"/>
      <c r="M160" s="155"/>
      <c r="T160" s="156"/>
      <c r="AT160" s="151" t="s">
        <v>171</v>
      </c>
      <c r="AU160" s="151" t="s">
        <v>85</v>
      </c>
      <c r="AV160" s="12" t="s">
        <v>85</v>
      </c>
      <c r="AW160" s="12" t="s">
        <v>3</v>
      </c>
      <c r="AX160" s="12" t="s">
        <v>81</v>
      </c>
      <c r="AY160" s="151" t="s">
        <v>161</v>
      </c>
    </row>
    <row r="161" spans="2:65" s="1" customFormat="1" ht="24.2" customHeight="1">
      <c r="B161" s="135"/>
      <c r="C161" s="136" t="s">
        <v>169</v>
      </c>
      <c r="D161" s="136" t="s">
        <v>164</v>
      </c>
      <c r="E161" s="137" t="s">
        <v>188</v>
      </c>
      <c r="F161" s="138" t="s">
        <v>189</v>
      </c>
      <c r="G161" s="139" t="s">
        <v>190</v>
      </c>
      <c r="H161" s="140">
        <v>1.5</v>
      </c>
      <c r="I161" s="141"/>
      <c r="J161" s="142">
        <f>ROUND(I161*H161,2)</f>
        <v>0</v>
      </c>
      <c r="K161" s="138" t="s">
        <v>168</v>
      </c>
      <c r="L161" s="31"/>
      <c r="M161" s="143" t="s">
        <v>1</v>
      </c>
      <c r="N161" s="144" t="s">
        <v>42</v>
      </c>
      <c r="P161" s="145">
        <f>O161*H161</f>
        <v>0</v>
      </c>
      <c r="Q161" s="145">
        <v>0.0525</v>
      </c>
      <c r="R161" s="145">
        <f>Q161*H161</f>
        <v>0.07875</v>
      </c>
      <c r="S161" s="145">
        <v>0</v>
      </c>
      <c r="T161" s="146">
        <f>S161*H161</f>
        <v>0</v>
      </c>
      <c r="AR161" s="147" t="s">
        <v>169</v>
      </c>
      <c r="AT161" s="147" t="s">
        <v>164</v>
      </c>
      <c r="AU161" s="147" t="s">
        <v>85</v>
      </c>
      <c r="AY161" s="16" t="s">
        <v>161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81</v>
      </c>
      <c r="BK161" s="148">
        <f>ROUND(I161*H161,2)</f>
        <v>0</v>
      </c>
      <c r="BL161" s="16" t="s">
        <v>169</v>
      </c>
      <c r="BM161" s="147" t="s">
        <v>191</v>
      </c>
    </row>
    <row r="162" spans="2:65" s="1" customFormat="1" ht="24.2" customHeight="1">
      <c r="B162" s="135"/>
      <c r="C162" s="136" t="s">
        <v>192</v>
      </c>
      <c r="D162" s="136" t="s">
        <v>164</v>
      </c>
      <c r="E162" s="137" t="s">
        <v>193</v>
      </c>
      <c r="F162" s="138" t="s">
        <v>194</v>
      </c>
      <c r="G162" s="139" t="s">
        <v>190</v>
      </c>
      <c r="H162" s="140">
        <v>18</v>
      </c>
      <c r="I162" s="141"/>
      <c r="J162" s="142">
        <f>ROUND(I162*H162,2)</f>
        <v>0</v>
      </c>
      <c r="K162" s="138" t="s">
        <v>168</v>
      </c>
      <c r="L162" s="31"/>
      <c r="M162" s="143" t="s">
        <v>1</v>
      </c>
      <c r="N162" s="144" t="s">
        <v>42</v>
      </c>
      <c r="P162" s="145">
        <f>O162*H162</f>
        <v>0</v>
      </c>
      <c r="Q162" s="145">
        <v>0.06172</v>
      </c>
      <c r="R162" s="145">
        <f>Q162*H162</f>
        <v>1.11096</v>
      </c>
      <c r="S162" s="145">
        <v>0</v>
      </c>
      <c r="T162" s="146">
        <f>S162*H162</f>
        <v>0</v>
      </c>
      <c r="AR162" s="147" t="s">
        <v>169</v>
      </c>
      <c r="AT162" s="147" t="s">
        <v>164</v>
      </c>
      <c r="AU162" s="147" t="s">
        <v>85</v>
      </c>
      <c r="AY162" s="16" t="s">
        <v>161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81</v>
      </c>
      <c r="BK162" s="148">
        <f>ROUND(I162*H162,2)</f>
        <v>0</v>
      </c>
      <c r="BL162" s="16" t="s">
        <v>169</v>
      </c>
      <c r="BM162" s="147" t="s">
        <v>195</v>
      </c>
    </row>
    <row r="163" spans="2:65" s="1" customFormat="1" ht="16.5" customHeight="1">
      <c r="B163" s="135"/>
      <c r="C163" s="136" t="s">
        <v>196</v>
      </c>
      <c r="D163" s="136" t="s">
        <v>164</v>
      </c>
      <c r="E163" s="137" t="s">
        <v>197</v>
      </c>
      <c r="F163" s="138" t="s">
        <v>198</v>
      </c>
      <c r="G163" s="139" t="s">
        <v>190</v>
      </c>
      <c r="H163" s="140">
        <v>6</v>
      </c>
      <c r="I163" s="141"/>
      <c r="J163" s="142">
        <f>ROUND(I163*H163,2)</f>
        <v>0</v>
      </c>
      <c r="K163" s="138" t="s">
        <v>168</v>
      </c>
      <c r="L163" s="31"/>
      <c r="M163" s="143" t="s">
        <v>1</v>
      </c>
      <c r="N163" s="144" t="s">
        <v>42</v>
      </c>
      <c r="P163" s="145">
        <f>O163*H163</f>
        <v>0</v>
      </c>
      <c r="Q163" s="145">
        <v>0.04567</v>
      </c>
      <c r="R163" s="145">
        <f>Q163*H163</f>
        <v>0.27402000000000004</v>
      </c>
      <c r="S163" s="145">
        <v>0</v>
      </c>
      <c r="T163" s="146">
        <f>S163*H163</f>
        <v>0</v>
      </c>
      <c r="AR163" s="147" t="s">
        <v>169</v>
      </c>
      <c r="AT163" s="147" t="s">
        <v>164</v>
      </c>
      <c r="AU163" s="147" t="s">
        <v>85</v>
      </c>
      <c r="AY163" s="16" t="s">
        <v>161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81</v>
      </c>
      <c r="BK163" s="148">
        <f>ROUND(I163*H163,2)</f>
        <v>0</v>
      </c>
      <c r="BL163" s="16" t="s">
        <v>169</v>
      </c>
      <c r="BM163" s="147" t="s">
        <v>199</v>
      </c>
    </row>
    <row r="164" spans="2:51" s="14" customFormat="1" ht="12">
      <c r="B164" s="177"/>
      <c r="D164" s="150" t="s">
        <v>171</v>
      </c>
      <c r="E164" s="178" t="s">
        <v>1</v>
      </c>
      <c r="F164" s="179" t="s">
        <v>200</v>
      </c>
      <c r="H164" s="178" t="s">
        <v>1</v>
      </c>
      <c r="I164" s="180"/>
      <c r="L164" s="177"/>
      <c r="M164" s="181"/>
      <c r="T164" s="182"/>
      <c r="AT164" s="178" t="s">
        <v>171</v>
      </c>
      <c r="AU164" s="178" t="s">
        <v>85</v>
      </c>
      <c r="AV164" s="14" t="s">
        <v>81</v>
      </c>
      <c r="AW164" s="14" t="s">
        <v>32</v>
      </c>
      <c r="AX164" s="14" t="s">
        <v>77</v>
      </c>
      <c r="AY164" s="178" t="s">
        <v>161</v>
      </c>
    </row>
    <row r="165" spans="2:51" s="12" customFormat="1" ht="12">
      <c r="B165" s="149"/>
      <c r="D165" s="150" t="s">
        <v>171</v>
      </c>
      <c r="E165" s="151" t="s">
        <v>1</v>
      </c>
      <c r="F165" s="152" t="s">
        <v>196</v>
      </c>
      <c r="H165" s="153">
        <v>6</v>
      </c>
      <c r="I165" s="154"/>
      <c r="L165" s="149"/>
      <c r="M165" s="155"/>
      <c r="T165" s="156"/>
      <c r="AT165" s="151" t="s">
        <v>171</v>
      </c>
      <c r="AU165" s="151" t="s">
        <v>85</v>
      </c>
      <c r="AV165" s="12" t="s">
        <v>85</v>
      </c>
      <c r="AW165" s="12" t="s">
        <v>32</v>
      </c>
      <c r="AX165" s="12" t="s">
        <v>77</v>
      </c>
      <c r="AY165" s="151" t="s">
        <v>161</v>
      </c>
    </row>
    <row r="166" spans="2:51" s="13" customFormat="1" ht="12">
      <c r="B166" s="157"/>
      <c r="D166" s="150" t="s">
        <v>171</v>
      </c>
      <c r="E166" s="158" t="s">
        <v>1</v>
      </c>
      <c r="F166" s="159" t="s">
        <v>174</v>
      </c>
      <c r="H166" s="160">
        <v>6</v>
      </c>
      <c r="I166" s="161"/>
      <c r="L166" s="157"/>
      <c r="M166" s="162"/>
      <c r="T166" s="163"/>
      <c r="AT166" s="158" t="s">
        <v>171</v>
      </c>
      <c r="AU166" s="158" t="s">
        <v>85</v>
      </c>
      <c r="AV166" s="13" t="s">
        <v>169</v>
      </c>
      <c r="AW166" s="13" t="s">
        <v>32</v>
      </c>
      <c r="AX166" s="13" t="s">
        <v>81</v>
      </c>
      <c r="AY166" s="158" t="s">
        <v>161</v>
      </c>
    </row>
    <row r="167" spans="2:63" s="11" customFormat="1" ht="22.9" customHeight="1">
      <c r="B167" s="123"/>
      <c r="D167" s="124" t="s">
        <v>76</v>
      </c>
      <c r="E167" s="133" t="s">
        <v>196</v>
      </c>
      <c r="F167" s="133" t="s">
        <v>201</v>
      </c>
      <c r="I167" s="126"/>
      <c r="J167" s="134">
        <f>BK167</f>
        <v>0</v>
      </c>
      <c r="L167" s="123"/>
      <c r="M167" s="128"/>
      <c r="P167" s="129">
        <f>SUM(P168:P191)</f>
        <v>0</v>
      </c>
      <c r="R167" s="129">
        <f>SUM(R168:R191)</f>
        <v>5.2872511</v>
      </c>
      <c r="T167" s="130">
        <f>SUM(T168:T191)</f>
        <v>0</v>
      </c>
      <c r="AR167" s="124" t="s">
        <v>81</v>
      </c>
      <c r="AT167" s="131" t="s">
        <v>76</v>
      </c>
      <c r="AU167" s="131" t="s">
        <v>81</v>
      </c>
      <c r="AY167" s="124" t="s">
        <v>161</v>
      </c>
      <c r="BK167" s="132">
        <f>SUM(BK168:BK191)</f>
        <v>0</v>
      </c>
    </row>
    <row r="168" spans="2:65" s="1" customFormat="1" ht="24.2" customHeight="1">
      <c r="B168" s="135"/>
      <c r="C168" s="136" t="s">
        <v>202</v>
      </c>
      <c r="D168" s="136" t="s">
        <v>164</v>
      </c>
      <c r="E168" s="137" t="s">
        <v>203</v>
      </c>
      <c r="F168" s="138" t="s">
        <v>204</v>
      </c>
      <c r="G168" s="139" t="s">
        <v>190</v>
      </c>
      <c r="H168" s="140">
        <v>21.5</v>
      </c>
      <c r="I168" s="141"/>
      <c r="J168" s="142">
        <f>ROUND(I168*H168,2)</f>
        <v>0</v>
      </c>
      <c r="K168" s="138" t="s">
        <v>168</v>
      </c>
      <c r="L168" s="31"/>
      <c r="M168" s="143" t="s">
        <v>1</v>
      </c>
      <c r="N168" s="144" t="s">
        <v>42</v>
      </c>
      <c r="P168" s="145">
        <f>O168*H168</f>
        <v>0</v>
      </c>
      <c r="Q168" s="145">
        <v>0.00026</v>
      </c>
      <c r="R168" s="145">
        <f>Q168*H168</f>
        <v>0.0055899999999999995</v>
      </c>
      <c r="S168" s="145">
        <v>0</v>
      </c>
      <c r="T168" s="146">
        <f>S168*H168</f>
        <v>0</v>
      </c>
      <c r="AR168" s="147" t="s">
        <v>169</v>
      </c>
      <c r="AT168" s="147" t="s">
        <v>164</v>
      </c>
      <c r="AU168" s="147" t="s">
        <v>85</v>
      </c>
      <c r="AY168" s="16" t="s">
        <v>161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81</v>
      </c>
      <c r="BK168" s="148">
        <f>ROUND(I168*H168,2)</f>
        <v>0</v>
      </c>
      <c r="BL168" s="16" t="s">
        <v>169</v>
      </c>
      <c r="BM168" s="147" t="s">
        <v>205</v>
      </c>
    </row>
    <row r="169" spans="2:65" s="1" customFormat="1" ht="24.2" customHeight="1">
      <c r="B169" s="135"/>
      <c r="C169" s="136" t="s">
        <v>178</v>
      </c>
      <c r="D169" s="136" t="s">
        <v>164</v>
      </c>
      <c r="E169" s="137" t="s">
        <v>206</v>
      </c>
      <c r="F169" s="138" t="s">
        <v>207</v>
      </c>
      <c r="G169" s="139" t="s">
        <v>190</v>
      </c>
      <c r="H169" s="140">
        <v>21.5</v>
      </c>
      <c r="I169" s="141"/>
      <c r="J169" s="142">
        <f>ROUND(I169*H169,2)</f>
        <v>0</v>
      </c>
      <c r="K169" s="138" t="s">
        <v>168</v>
      </c>
      <c r="L169" s="31"/>
      <c r="M169" s="143" t="s">
        <v>1</v>
      </c>
      <c r="N169" s="144" t="s">
        <v>42</v>
      </c>
      <c r="P169" s="145">
        <f>O169*H169</f>
        <v>0</v>
      </c>
      <c r="Q169" s="145">
        <v>0.0167</v>
      </c>
      <c r="R169" s="145">
        <f>Q169*H169</f>
        <v>0.35905</v>
      </c>
      <c r="S169" s="145">
        <v>0</v>
      </c>
      <c r="T169" s="146">
        <f>S169*H169</f>
        <v>0</v>
      </c>
      <c r="AR169" s="147" t="s">
        <v>169</v>
      </c>
      <c r="AT169" s="147" t="s">
        <v>164</v>
      </c>
      <c r="AU169" s="147" t="s">
        <v>85</v>
      </c>
      <c r="AY169" s="16" t="s">
        <v>161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6" t="s">
        <v>81</v>
      </c>
      <c r="BK169" s="148">
        <f>ROUND(I169*H169,2)</f>
        <v>0</v>
      </c>
      <c r="BL169" s="16" t="s">
        <v>169</v>
      </c>
      <c r="BM169" s="147" t="s">
        <v>208</v>
      </c>
    </row>
    <row r="170" spans="2:65" s="1" customFormat="1" ht="24.2" customHeight="1">
      <c r="B170" s="135"/>
      <c r="C170" s="136" t="s">
        <v>209</v>
      </c>
      <c r="D170" s="136" t="s">
        <v>164</v>
      </c>
      <c r="E170" s="137" t="s">
        <v>210</v>
      </c>
      <c r="F170" s="138" t="s">
        <v>211</v>
      </c>
      <c r="G170" s="139" t="s">
        <v>190</v>
      </c>
      <c r="H170" s="140">
        <v>21.5</v>
      </c>
      <c r="I170" s="141"/>
      <c r="J170" s="142">
        <f>ROUND(I170*H170,2)</f>
        <v>0</v>
      </c>
      <c r="K170" s="138" t="s">
        <v>168</v>
      </c>
      <c r="L170" s="31"/>
      <c r="M170" s="143" t="s">
        <v>1</v>
      </c>
      <c r="N170" s="144" t="s">
        <v>42</v>
      </c>
      <c r="P170" s="145">
        <f>O170*H170</f>
        <v>0</v>
      </c>
      <c r="Q170" s="145">
        <v>0.0083</v>
      </c>
      <c r="R170" s="145">
        <f>Q170*H170</f>
        <v>0.17845</v>
      </c>
      <c r="S170" s="145">
        <v>0</v>
      </c>
      <c r="T170" s="146">
        <f>S170*H170</f>
        <v>0</v>
      </c>
      <c r="AR170" s="147" t="s">
        <v>169</v>
      </c>
      <c r="AT170" s="147" t="s">
        <v>164</v>
      </c>
      <c r="AU170" s="147" t="s">
        <v>85</v>
      </c>
      <c r="AY170" s="16" t="s">
        <v>161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6" t="s">
        <v>81</v>
      </c>
      <c r="BK170" s="148">
        <f>ROUND(I170*H170,2)</f>
        <v>0</v>
      </c>
      <c r="BL170" s="16" t="s">
        <v>169</v>
      </c>
      <c r="BM170" s="147" t="s">
        <v>212</v>
      </c>
    </row>
    <row r="171" spans="2:65" s="1" customFormat="1" ht="21.75" customHeight="1">
      <c r="B171" s="135"/>
      <c r="C171" s="136" t="s">
        <v>213</v>
      </c>
      <c r="D171" s="136" t="s">
        <v>164</v>
      </c>
      <c r="E171" s="137" t="s">
        <v>214</v>
      </c>
      <c r="F171" s="138" t="s">
        <v>215</v>
      </c>
      <c r="G171" s="139" t="s">
        <v>190</v>
      </c>
      <c r="H171" s="140">
        <v>21.5</v>
      </c>
      <c r="I171" s="141"/>
      <c r="J171" s="142">
        <f>ROUND(I171*H171,2)</f>
        <v>0</v>
      </c>
      <c r="K171" s="138" t="s">
        <v>168</v>
      </c>
      <c r="L171" s="31"/>
      <c r="M171" s="143" t="s">
        <v>1</v>
      </c>
      <c r="N171" s="144" t="s">
        <v>42</v>
      </c>
      <c r="P171" s="145">
        <f>O171*H171</f>
        <v>0</v>
      </c>
      <c r="Q171" s="145">
        <v>0.004</v>
      </c>
      <c r="R171" s="145">
        <f>Q171*H171</f>
        <v>0.08600000000000001</v>
      </c>
      <c r="S171" s="145">
        <v>0</v>
      </c>
      <c r="T171" s="146">
        <f>S171*H171</f>
        <v>0</v>
      </c>
      <c r="AR171" s="147" t="s">
        <v>169</v>
      </c>
      <c r="AT171" s="147" t="s">
        <v>164</v>
      </c>
      <c r="AU171" s="147" t="s">
        <v>85</v>
      </c>
      <c r="AY171" s="16" t="s">
        <v>161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6" t="s">
        <v>81</v>
      </c>
      <c r="BK171" s="148">
        <f>ROUND(I171*H171,2)</f>
        <v>0</v>
      </c>
      <c r="BL171" s="16" t="s">
        <v>169</v>
      </c>
      <c r="BM171" s="147" t="s">
        <v>216</v>
      </c>
    </row>
    <row r="172" spans="2:65" s="1" customFormat="1" ht="24.2" customHeight="1">
      <c r="B172" s="135"/>
      <c r="C172" s="136" t="s">
        <v>217</v>
      </c>
      <c r="D172" s="136" t="s">
        <v>164</v>
      </c>
      <c r="E172" s="137" t="s">
        <v>218</v>
      </c>
      <c r="F172" s="138" t="s">
        <v>219</v>
      </c>
      <c r="G172" s="139" t="s">
        <v>190</v>
      </c>
      <c r="H172" s="140">
        <v>21.5</v>
      </c>
      <c r="I172" s="141"/>
      <c r="J172" s="142">
        <f>ROUND(I172*H172,2)</f>
        <v>0</v>
      </c>
      <c r="K172" s="138" t="s">
        <v>168</v>
      </c>
      <c r="L172" s="31"/>
      <c r="M172" s="143" t="s">
        <v>1</v>
      </c>
      <c r="N172" s="144" t="s">
        <v>42</v>
      </c>
      <c r="P172" s="145">
        <f>O172*H172</f>
        <v>0</v>
      </c>
      <c r="Q172" s="145">
        <v>0.0156</v>
      </c>
      <c r="R172" s="145">
        <f>Q172*H172</f>
        <v>0.3354</v>
      </c>
      <c r="S172" s="145">
        <v>0</v>
      </c>
      <c r="T172" s="146">
        <f>S172*H172</f>
        <v>0</v>
      </c>
      <c r="AR172" s="147" t="s">
        <v>169</v>
      </c>
      <c r="AT172" s="147" t="s">
        <v>164</v>
      </c>
      <c r="AU172" s="147" t="s">
        <v>85</v>
      </c>
      <c r="AY172" s="16" t="s">
        <v>161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6" t="s">
        <v>81</v>
      </c>
      <c r="BK172" s="148">
        <f>ROUND(I172*H172,2)</f>
        <v>0</v>
      </c>
      <c r="BL172" s="16" t="s">
        <v>169</v>
      </c>
      <c r="BM172" s="147" t="s">
        <v>220</v>
      </c>
    </row>
    <row r="173" spans="2:65" s="1" customFormat="1" ht="24.2" customHeight="1">
      <c r="B173" s="135"/>
      <c r="C173" s="136" t="s">
        <v>8</v>
      </c>
      <c r="D173" s="136" t="s">
        <v>164</v>
      </c>
      <c r="E173" s="137" t="s">
        <v>221</v>
      </c>
      <c r="F173" s="138" t="s">
        <v>222</v>
      </c>
      <c r="G173" s="139" t="s">
        <v>190</v>
      </c>
      <c r="H173" s="140">
        <v>43</v>
      </c>
      <c r="I173" s="141"/>
      <c r="J173" s="142">
        <f>ROUND(I173*H173,2)</f>
        <v>0</v>
      </c>
      <c r="K173" s="138" t="s">
        <v>168</v>
      </c>
      <c r="L173" s="31"/>
      <c r="M173" s="143" t="s">
        <v>1</v>
      </c>
      <c r="N173" s="144" t="s">
        <v>42</v>
      </c>
      <c r="P173" s="145">
        <f>O173*H173</f>
        <v>0</v>
      </c>
      <c r="Q173" s="145">
        <v>0.00026</v>
      </c>
      <c r="R173" s="145">
        <f>Q173*H173</f>
        <v>0.011179999999999999</v>
      </c>
      <c r="S173" s="145">
        <v>0</v>
      </c>
      <c r="T173" s="146">
        <f>S173*H173</f>
        <v>0</v>
      </c>
      <c r="AR173" s="147" t="s">
        <v>169</v>
      </c>
      <c r="AT173" s="147" t="s">
        <v>164</v>
      </c>
      <c r="AU173" s="147" t="s">
        <v>85</v>
      </c>
      <c r="AY173" s="16" t="s">
        <v>161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81</v>
      </c>
      <c r="BK173" s="148">
        <f>ROUND(I173*H173,2)</f>
        <v>0</v>
      </c>
      <c r="BL173" s="16" t="s">
        <v>169</v>
      </c>
      <c r="BM173" s="147" t="s">
        <v>223</v>
      </c>
    </row>
    <row r="174" spans="2:65" s="1" customFormat="1" ht="24.2" customHeight="1">
      <c r="B174" s="135"/>
      <c r="C174" s="136" t="s">
        <v>224</v>
      </c>
      <c r="D174" s="136" t="s">
        <v>164</v>
      </c>
      <c r="E174" s="137" t="s">
        <v>225</v>
      </c>
      <c r="F174" s="138" t="s">
        <v>226</v>
      </c>
      <c r="G174" s="139" t="s">
        <v>190</v>
      </c>
      <c r="H174" s="140">
        <v>43</v>
      </c>
      <c r="I174" s="141"/>
      <c r="J174" s="142">
        <f>ROUND(I174*H174,2)</f>
        <v>0</v>
      </c>
      <c r="K174" s="138" t="s">
        <v>168</v>
      </c>
      <c r="L174" s="31"/>
      <c r="M174" s="143" t="s">
        <v>1</v>
      </c>
      <c r="N174" s="144" t="s">
        <v>42</v>
      </c>
      <c r="P174" s="145">
        <f>O174*H174</f>
        <v>0</v>
      </c>
      <c r="Q174" s="145">
        <v>0.0167</v>
      </c>
      <c r="R174" s="145">
        <f>Q174*H174</f>
        <v>0.7181</v>
      </c>
      <c r="S174" s="145">
        <v>0</v>
      </c>
      <c r="T174" s="146">
        <f>S174*H174</f>
        <v>0</v>
      </c>
      <c r="AR174" s="147" t="s">
        <v>169</v>
      </c>
      <c r="AT174" s="147" t="s">
        <v>164</v>
      </c>
      <c r="AU174" s="147" t="s">
        <v>85</v>
      </c>
      <c r="AY174" s="16" t="s">
        <v>161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6" t="s">
        <v>81</v>
      </c>
      <c r="BK174" s="148">
        <f>ROUND(I174*H174,2)</f>
        <v>0</v>
      </c>
      <c r="BL174" s="16" t="s">
        <v>169</v>
      </c>
      <c r="BM174" s="147" t="s">
        <v>227</v>
      </c>
    </row>
    <row r="175" spans="2:65" s="1" customFormat="1" ht="24.2" customHeight="1">
      <c r="B175" s="135"/>
      <c r="C175" s="136" t="s">
        <v>228</v>
      </c>
      <c r="D175" s="136" t="s">
        <v>164</v>
      </c>
      <c r="E175" s="137" t="s">
        <v>229</v>
      </c>
      <c r="F175" s="138" t="s">
        <v>230</v>
      </c>
      <c r="G175" s="139" t="s">
        <v>190</v>
      </c>
      <c r="H175" s="140">
        <v>43</v>
      </c>
      <c r="I175" s="141"/>
      <c r="J175" s="142">
        <f>ROUND(I175*H175,2)</f>
        <v>0</v>
      </c>
      <c r="K175" s="138" t="s">
        <v>168</v>
      </c>
      <c r="L175" s="31"/>
      <c r="M175" s="143" t="s">
        <v>1</v>
      </c>
      <c r="N175" s="144" t="s">
        <v>42</v>
      </c>
      <c r="P175" s="145">
        <f>O175*H175</f>
        <v>0</v>
      </c>
      <c r="Q175" s="145">
        <v>0.0083</v>
      </c>
      <c r="R175" s="145">
        <f>Q175*H175</f>
        <v>0.3569</v>
      </c>
      <c r="S175" s="145">
        <v>0</v>
      </c>
      <c r="T175" s="146">
        <f>S175*H175</f>
        <v>0</v>
      </c>
      <c r="AR175" s="147" t="s">
        <v>169</v>
      </c>
      <c r="AT175" s="147" t="s">
        <v>164</v>
      </c>
      <c r="AU175" s="147" t="s">
        <v>85</v>
      </c>
      <c r="AY175" s="16" t="s">
        <v>161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81</v>
      </c>
      <c r="BK175" s="148">
        <f>ROUND(I175*H175,2)</f>
        <v>0</v>
      </c>
      <c r="BL175" s="16" t="s">
        <v>169</v>
      </c>
      <c r="BM175" s="147" t="s">
        <v>231</v>
      </c>
    </row>
    <row r="176" spans="2:65" s="1" customFormat="1" ht="21.75" customHeight="1">
      <c r="B176" s="135"/>
      <c r="C176" s="136" t="s">
        <v>232</v>
      </c>
      <c r="D176" s="136" t="s">
        <v>164</v>
      </c>
      <c r="E176" s="137" t="s">
        <v>233</v>
      </c>
      <c r="F176" s="138" t="s">
        <v>234</v>
      </c>
      <c r="G176" s="139" t="s">
        <v>190</v>
      </c>
      <c r="H176" s="140">
        <v>43</v>
      </c>
      <c r="I176" s="141"/>
      <c r="J176" s="142">
        <f>ROUND(I176*H176,2)</f>
        <v>0</v>
      </c>
      <c r="K176" s="138" t="s">
        <v>168</v>
      </c>
      <c r="L176" s="31"/>
      <c r="M176" s="143" t="s">
        <v>1</v>
      </c>
      <c r="N176" s="144" t="s">
        <v>42</v>
      </c>
      <c r="P176" s="145">
        <f>O176*H176</f>
        <v>0</v>
      </c>
      <c r="Q176" s="145">
        <v>0.00438</v>
      </c>
      <c r="R176" s="145">
        <f>Q176*H176</f>
        <v>0.18834</v>
      </c>
      <c r="S176" s="145">
        <v>0</v>
      </c>
      <c r="T176" s="146">
        <f>S176*H176</f>
        <v>0</v>
      </c>
      <c r="AR176" s="147" t="s">
        <v>169</v>
      </c>
      <c r="AT176" s="147" t="s">
        <v>164</v>
      </c>
      <c r="AU176" s="147" t="s">
        <v>85</v>
      </c>
      <c r="AY176" s="16" t="s">
        <v>161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6" t="s">
        <v>81</v>
      </c>
      <c r="BK176" s="148">
        <f>ROUND(I176*H176,2)</f>
        <v>0</v>
      </c>
      <c r="BL176" s="16" t="s">
        <v>169</v>
      </c>
      <c r="BM176" s="147" t="s">
        <v>235</v>
      </c>
    </row>
    <row r="177" spans="2:51" s="14" customFormat="1" ht="12">
      <c r="B177" s="177"/>
      <c r="D177" s="150" t="s">
        <v>171</v>
      </c>
      <c r="E177" s="178" t="s">
        <v>1</v>
      </c>
      <c r="F177" s="179" t="s">
        <v>236</v>
      </c>
      <c r="H177" s="178" t="s">
        <v>1</v>
      </c>
      <c r="I177" s="180"/>
      <c r="L177" s="177"/>
      <c r="M177" s="181"/>
      <c r="T177" s="182"/>
      <c r="AT177" s="178" t="s">
        <v>171</v>
      </c>
      <c r="AU177" s="178" t="s">
        <v>85</v>
      </c>
      <c r="AV177" s="14" t="s">
        <v>81</v>
      </c>
      <c r="AW177" s="14" t="s">
        <v>32</v>
      </c>
      <c r="AX177" s="14" t="s">
        <v>77</v>
      </c>
      <c r="AY177" s="178" t="s">
        <v>161</v>
      </c>
    </row>
    <row r="178" spans="2:51" s="12" customFormat="1" ht="12">
      <c r="B178" s="149"/>
      <c r="D178" s="150" t="s">
        <v>171</v>
      </c>
      <c r="E178" s="151" t="s">
        <v>1</v>
      </c>
      <c r="F178" s="152" t="s">
        <v>237</v>
      </c>
      <c r="H178" s="153">
        <v>43</v>
      </c>
      <c r="I178" s="154"/>
      <c r="L178" s="149"/>
      <c r="M178" s="155"/>
      <c r="T178" s="156"/>
      <c r="AT178" s="151" t="s">
        <v>171</v>
      </c>
      <c r="AU178" s="151" t="s">
        <v>85</v>
      </c>
      <c r="AV178" s="12" t="s">
        <v>85</v>
      </c>
      <c r="AW178" s="12" t="s">
        <v>32</v>
      </c>
      <c r="AX178" s="12" t="s">
        <v>77</v>
      </c>
      <c r="AY178" s="151" t="s">
        <v>161</v>
      </c>
    </row>
    <row r="179" spans="2:51" s="13" customFormat="1" ht="12">
      <c r="B179" s="157"/>
      <c r="D179" s="150" t="s">
        <v>171</v>
      </c>
      <c r="E179" s="158" t="s">
        <v>1</v>
      </c>
      <c r="F179" s="159" t="s">
        <v>174</v>
      </c>
      <c r="H179" s="160">
        <v>43</v>
      </c>
      <c r="I179" s="161"/>
      <c r="L179" s="157"/>
      <c r="M179" s="162"/>
      <c r="T179" s="163"/>
      <c r="AT179" s="158" t="s">
        <v>171</v>
      </c>
      <c r="AU179" s="158" t="s">
        <v>85</v>
      </c>
      <c r="AV179" s="13" t="s">
        <v>169</v>
      </c>
      <c r="AW179" s="13" t="s">
        <v>32</v>
      </c>
      <c r="AX179" s="13" t="s">
        <v>81</v>
      </c>
      <c r="AY179" s="158" t="s">
        <v>161</v>
      </c>
    </row>
    <row r="180" spans="2:65" s="1" customFormat="1" ht="16.5" customHeight="1">
      <c r="B180" s="135"/>
      <c r="C180" s="136" t="s">
        <v>238</v>
      </c>
      <c r="D180" s="136" t="s">
        <v>164</v>
      </c>
      <c r="E180" s="137" t="s">
        <v>239</v>
      </c>
      <c r="F180" s="138" t="s">
        <v>240</v>
      </c>
      <c r="G180" s="139" t="s">
        <v>190</v>
      </c>
      <c r="H180" s="140">
        <v>43</v>
      </c>
      <c r="I180" s="141"/>
      <c r="J180" s="142">
        <f>ROUND(I180*H180,2)</f>
        <v>0</v>
      </c>
      <c r="K180" s="138" t="s">
        <v>168</v>
      </c>
      <c r="L180" s="31"/>
      <c r="M180" s="143" t="s">
        <v>1</v>
      </c>
      <c r="N180" s="144" t="s">
        <v>42</v>
      </c>
      <c r="P180" s="145">
        <f>O180*H180</f>
        <v>0</v>
      </c>
      <c r="Q180" s="145">
        <v>0.004</v>
      </c>
      <c r="R180" s="145">
        <f>Q180*H180</f>
        <v>0.17200000000000001</v>
      </c>
      <c r="S180" s="145">
        <v>0</v>
      </c>
      <c r="T180" s="146">
        <f>S180*H180</f>
        <v>0</v>
      </c>
      <c r="AR180" s="147" t="s">
        <v>169</v>
      </c>
      <c r="AT180" s="147" t="s">
        <v>164</v>
      </c>
      <c r="AU180" s="147" t="s">
        <v>85</v>
      </c>
      <c r="AY180" s="16" t="s">
        <v>161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81</v>
      </c>
      <c r="BK180" s="148">
        <f>ROUND(I180*H180,2)</f>
        <v>0</v>
      </c>
      <c r="BL180" s="16" t="s">
        <v>169</v>
      </c>
      <c r="BM180" s="147" t="s">
        <v>241</v>
      </c>
    </row>
    <row r="181" spans="2:65" s="1" customFormat="1" ht="21.75" customHeight="1">
      <c r="B181" s="135"/>
      <c r="C181" s="136" t="s">
        <v>242</v>
      </c>
      <c r="D181" s="136" t="s">
        <v>164</v>
      </c>
      <c r="E181" s="137" t="s">
        <v>243</v>
      </c>
      <c r="F181" s="138" t="s">
        <v>244</v>
      </c>
      <c r="G181" s="139" t="s">
        <v>190</v>
      </c>
      <c r="H181" s="140">
        <v>1.17</v>
      </c>
      <c r="I181" s="141"/>
      <c r="J181" s="142">
        <f>ROUND(I181*H181,2)</f>
        <v>0</v>
      </c>
      <c r="K181" s="138" t="s">
        <v>168</v>
      </c>
      <c r="L181" s="31"/>
      <c r="M181" s="143" t="s">
        <v>1</v>
      </c>
      <c r="N181" s="144" t="s">
        <v>42</v>
      </c>
      <c r="P181" s="145">
        <f>O181*H181</f>
        <v>0</v>
      </c>
      <c r="Q181" s="145">
        <v>0.04063</v>
      </c>
      <c r="R181" s="145">
        <f>Q181*H181</f>
        <v>0.0475371</v>
      </c>
      <c r="S181" s="145">
        <v>0</v>
      </c>
      <c r="T181" s="146">
        <f>S181*H181</f>
        <v>0</v>
      </c>
      <c r="AR181" s="147" t="s">
        <v>169</v>
      </c>
      <c r="AT181" s="147" t="s">
        <v>164</v>
      </c>
      <c r="AU181" s="147" t="s">
        <v>85</v>
      </c>
      <c r="AY181" s="16" t="s">
        <v>161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6" t="s">
        <v>81</v>
      </c>
      <c r="BK181" s="148">
        <f>ROUND(I181*H181,2)</f>
        <v>0</v>
      </c>
      <c r="BL181" s="16" t="s">
        <v>169</v>
      </c>
      <c r="BM181" s="147" t="s">
        <v>245</v>
      </c>
    </row>
    <row r="182" spans="2:51" s="14" customFormat="1" ht="12">
      <c r="B182" s="177"/>
      <c r="D182" s="150" t="s">
        <v>171</v>
      </c>
      <c r="E182" s="178" t="s">
        <v>1</v>
      </c>
      <c r="F182" s="179" t="s">
        <v>246</v>
      </c>
      <c r="H182" s="178" t="s">
        <v>1</v>
      </c>
      <c r="I182" s="180"/>
      <c r="L182" s="177"/>
      <c r="M182" s="181"/>
      <c r="T182" s="182"/>
      <c r="AT182" s="178" t="s">
        <v>171</v>
      </c>
      <c r="AU182" s="178" t="s">
        <v>85</v>
      </c>
      <c r="AV182" s="14" t="s">
        <v>81</v>
      </c>
      <c r="AW182" s="14" t="s">
        <v>32</v>
      </c>
      <c r="AX182" s="14" t="s">
        <v>77</v>
      </c>
      <c r="AY182" s="178" t="s">
        <v>161</v>
      </c>
    </row>
    <row r="183" spans="2:51" s="12" customFormat="1" ht="12">
      <c r="B183" s="149"/>
      <c r="D183" s="150" t="s">
        <v>171</v>
      </c>
      <c r="E183" s="151" t="s">
        <v>1</v>
      </c>
      <c r="F183" s="152" t="s">
        <v>247</v>
      </c>
      <c r="H183" s="153">
        <v>7.8</v>
      </c>
      <c r="I183" s="154"/>
      <c r="L183" s="149"/>
      <c r="M183" s="155"/>
      <c r="T183" s="156"/>
      <c r="AT183" s="151" t="s">
        <v>171</v>
      </c>
      <c r="AU183" s="151" t="s">
        <v>85</v>
      </c>
      <c r="AV183" s="12" t="s">
        <v>85</v>
      </c>
      <c r="AW183" s="12" t="s">
        <v>32</v>
      </c>
      <c r="AX183" s="12" t="s">
        <v>77</v>
      </c>
      <c r="AY183" s="151" t="s">
        <v>161</v>
      </c>
    </row>
    <row r="184" spans="2:51" s="13" customFormat="1" ht="12">
      <c r="B184" s="157"/>
      <c r="D184" s="150" t="s">
        <v>171</v>
      </c>
      <c r="E184" s="158" t="s">
        <v>1</v>
      </c>
      <c r="F184" s="159" t="s">
        <v>174</v>
      </c>
      <c r="H184" s="160">
        <v>7.8</v>
      </c>
      <c r="I184" s="161"/>
      <c r="L184" s="157"/>
      <c r="M184" s="162"/>
      <c r="T184" s="163"/>
      <c r="AT184" s="158" t="s">
        <v>171</v>
      </c>
      <c r="AU184" s="158" t="s">
        <v>85</v>
      </c>
      <c r="AV184" s="13" t="s">
        <v>169</v>
      </c>
      <c r="AW184" s="13" t="s">
        <v>32</v>
      </c>
      <c r="AX184" s="13" t="s">
        <v>81</v>
      </c>
      <c r="AY184" s="158" t="s">
        <v>161</v>
      </c>
    </row>
    <row r="185" spans="2:51" s="12" customFormat="1" ht="12">
      <c r="B185" s="149"/>
      <c r="D185" s="150" t="s">
        <v>171</v>
      </c>
      <c r="F185" s="152" t="s">
        <v>248</v>
      </c>
      <c r="H185" s="153">
        <v>1.17</v>
      </c>
      <c r="I185" s="154"/>
      <c r="L185" s="149"/>
      <c r="M185" s="155"/>
      <c r="T185" s="156"/>
      <c r="AT185" s="151" t="s">
        <v>171</v>
      </c>
      <c r="AU185" s="151" t="s">
        <v>85</v>
      </c>
      <c r="AV185" s="12" t="s">
        <v>85</v>
      </c>
      <c r="AW185" s="12" t="s">
        <v>3</v>
      </c>
      <c r="AX185" s="12" t="s">
        <v>81</v>
      </c>
      <c r="AY185" s="151" t="s">
        <v>161</v>
      </c>
    </row>
    <row r="186" spans="2:65" s="1" customFormat="1" ht="24.2" customHeight="1">
      <c r="B186" s="135"/>
      <c r="C186" s="136" t="s">
        <v>249</v>
      </c>
      <c r="D186" s="136" t="s">
        <v>164</v>
      </c>
      <c r="E186" s="137" t="s">
        <v>250</v>
      </c>
      <c r="F186" s="138" t="s">
        <v>251</v>
      </c>
      <c r="G186" s="139" t="s">
        <v>190</v>
      </c>
      <c r="H186" s="140">
        <v>65</v>
      </c>
      <c r="I186" s="141"/>
      <c r="J186" s="142">
        <f>ROUND(I186*H186,2)</f>
        <v>0</v>
      </c>
      <c r="K186" s="138" t="s">
        <v>168</v>
      </c>
      <c r="L186" s="31"/>
      <c r="M186" s="143" t="s">
        <v>1</v>
      </c>
      <c r="N186" s="144" t="s">
        <v>42</v>
      </c>
      <c r="P186" s="145">
        <f>O186*H186</f>
        <v>0</v>
      </c>
      <c r="Q186" s="145">
        <v>0.0156</v>
      </c>
      <c r="R186" s="145">
        <f>Q186*H186</f>
        <v>1.014</v>
      </c>
      <c r="S186" s="145">
        <v>0</v>
      </c>
      <c r="T186" s="146">
        <f>S186*H186</f>
        <v>0</v>
      </c>
      <c r="AR186" s="147" t="s">
        <v>169</v>
      </c>
      <c r="AT186" s="147" t="s">
        <v>164</v>
      </c>
      <c r="AU186" s="147" t="s">
        <v>85</v>
      </c>
      <c r="AY186" s="16" t="s">
        <v>161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6" t="s">
        <v>81</v>
      </c>
      <c r="BK186" s="148">
        <f>ROUND(I186*H186,2)</f>
        <v>0</v>
      </c>
      <c r="BL186" s="16" t="s">
        <v>169</v>
      </c>
      <c r="BM186" s="147" t="s">
        <v>252</v>
      </c>
    </row>
    <row r="187" spans="2:65" s="1" customFormat="1" ht="24.2" customHeight="1">
      <c r="B187" s="135"/>
      <c r="C187" s="136" t="s">
        <v>253</v>
      </c>
      <c r="D187" s="136" t="s">
        <v>164</v>
      </c>
      <c r="E187" s="137" t="s">
        <v>254</v>
      </c>
      <c r="F187" s="138" t="s">
        <v>255</v>
      </c>
      <c r="G187" s="139" t="s">
        <v>256</v>
      </c>
      <c r="H187" s="140">
        <v>0.2</v>
      </c>
      <c r="I187" s="141"/>
      <c r="J187" s="142">
        <f>ROUND(I187*H187,2)</f>
        <v>0</v>
      </c>
      <c r="K187" s="138" t="s">
        <v>168</v>
      </c>
      <c r="L187" s="31"/>
      <c r="M187" s="143" t="s">
        <v>1</v>
      </c>
      <c r="N187" s="144" t="s">
        <v>42</v>
      </c>
      <c r="P187" s="145">
        <f>O187*H187</f>
        <v>0</v>
      </c>
      <c r="Q187" s="145">
        <v>2.30102</v>
      </c>
      <c r="R187" s="145">
        <f>Q187*H187</f>
        <v>0.460204</v>
      </c>
      <c r="S187" s="145">
        <v>0</v>
      </c>
      <c r="T187" s="146">
        <f>S187*H187</f>
        <v>0</v>
      </c>
      <c r="AR187" s="147" t="s">
        <v>169</v>
      </c>
      <c r="AT187" s="147" t="s">
        <v>164</v>
      </c>
      <c r="AU187" s="147" t="s">
        <v>85</v>
      </c>
      <c r="AY187" s="16" t="s">
        <v>161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6" t="s">
        <v>81</v>
      </c>
      <c r="BK187" s="148">
        <f>ROUND(I187*H187,2)</f>
        <v>0</v>
      </c>
      <c r="BL187" s="16" t="s">
        <v>169</v>
      </c>
      <c r="BM187" s="147" t="s">
        <v>257</v>
      </c>
    </row>
    <row r="188" spans="2:51" s="14" customFormat="1" ht="12">
      <c r="B188" s="177"/>
      <c r="D188" s="150" t="s">
        <v>171</v>
      </c>
      <c r="E188" s="178" t="s">
        <v>1</v>
      </c>
      <c r="F188" s="179" t="s">
        <v>258</v>
      </c>
      <c r="H188" s="178" t="s">
        <v>1</v>
      </c>
      <c r="I188" s="180"/>
      <c r="L188" s="177"/>
      <c r="M188" s="181"/>
      <c r="T188" s="182"/>
      <c r="AT188" s="178" t="s">
        <v>171</v>
      </c>
      <c r="AU188" s="178" t="s">
        <v>85</v>
      </c>
      <c r="AV188" s="14" t="s">
        <v>81</v>
      </c>
      <c r="AW188" s="14" t="s">
        <v>32</v>
      </c>
      <c r="AX188" s="14" t="s">
        <v>77</v>
      </c>
      <c r="AY188" s="178" t="s">
        <v>161</v>
      </c>
    </row>
    <row r="189" spans="2:51" s="12" customFormat="1" ht="12">
      <c r="B189" s="149"/>
      <c r="D189" s="150" t="s">
        <v>171</v>
      </c>
      <c r="E189" s="151" t="s">
        <v>1</v>
      </c>
      <c r="F189" s="152" t="s">
        <v>259</v>
      </c>
      <c r="H189" s="153">
        <v>0.2</v>
      </c>
      <c r="I189" s="154"/>
      <c r="L189" s="149"/>
      <c r="M189" s="155"/>
      <c r="T189" s="156"/>
      <c r="AT189" s="151" t="s">
        <v>171</v>
      </c>
      <c r="AU189" s="151" t="s">
        <v>85</v>
      </c>
      <c r="AV189" s="12" t="s">
        <v>85</v>
      </c>
      <c r="AW189" s="12" t="s">
        <v>32</v>
      </c>
      <c r="AX189" s="12" t="s">
        <v>77</v>
      </c>
      <c r="AY189" s="151" t="s">
        <v>161</v>
      </c>
    </row>
    <row r="190" spans="2:51" s="13" customFormat="1" ht="12">
      <c r="B190" s="157"/>
      <c r="D190" s="150" t="s">
        <v>171</v>
      </c>
      <c r="E190" s="158" t="s">
        <v>1</v>
      </c>
      <c r="F190" s="159" t="s">
        <v>174</v>
      </c>
      <c r="H190" s="160">
        <v>0.2</v>
      </c>
      <c r="I190" s="161"/>
      <c r="L190" s="157"/>
      <c r="M190" s="162"/>
      <c r="T190" s="163"/>
      <c r="AT190" s="158" t="s">
        <v>171</v>
      </c>
      <c r="AU190" s="158" t="s">
        <v>85</v>
      </c>
      <c r="AV190" s="13" t="s">
        <v>169</v>
      </c>
      <c r="AW190" s="13" t="s">
        <v>32</v>
      </c>
      <c r="AX190" s="13" t="s">
        <v>81</v>
      </c>
      <c r="AY190" s="158" t="s">
        <v>161</v>
      </c>
    </row>
    <row r="191" spans="2:65" s="1" customFormat="1" ht="24.2" customHeight="1">
      <c r="B191" s="135"/>
      <c r="C191" s="136" t="s">
        <v>260</v>
      </c>
      <c r="D191" s="136" t="s">
        <v>164</v>
      </c>
      <c r="E191" s="137" t="s">
        <v>261</v>
      </c>
      <c r="F191" s="138" t="s">
        <v>262</v>
      </c>
      <c r="G191" s="139" t="s">
        <v>190</v>
      </c>
      <c r="H191" s="140">
        <v>21.5</v>
      </c>
      <c r="I191" s="141"/>
      <c r="J191" s="142">
        <f>ROUND(I191*H191,2)</f>
        <v>0</v>
      </c>
      <c r="K191" s="138" t="s">
        <v>168</v>
      </c>
      <c r="L191" s="31"/>
      <c r="M191" s="143" t="s">
        <v>1</v>
      </c>
      <c r="N191" s="144" t="s">
        <v>42</v>
      </c>
      <c r="P191" s="145">
        <f>O191*H191</f>
        <v>0</v>
      </c>
      <c r="Q191" s="145">
        <v>0.063</v>
      </c>
      <c r="R191" s="145">
        <f>Q191*H191</f>
        <v>1.3545</v>
      </c>
      <c r="S191" s="145">
        <v>0</v>
      </c>
      <c r="T191" s="146">
        <f>S191*H191</f>
        <v>0</v>
      </c>
      <c r="AR191" s="147" t="s">
        <v>169</v>
      </c>
      <c r="AT191" s="147" t="s">
        <v>164</v>
      </c>
      <c r="AU191" s="147" t="s">
        <v>85</v>
      </c>
      <c r="AY191" s="16" t="s">
        <v>161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6" t="s">
        <v>81</v>
      </c>
      <c r="BK191" s="148">
        <f>ROUND(I191*H191,2)</f>
        <v>0</v>
      </c>
      <c r="BL191" s="16" t="s">
        <v>169</v>
      </c>
      <c r="BM191" s="147" t="s">
        <v>263</v>
      </c>
    </row>
    <row r="192" spans="2:63" s="11" customFormat="1" ht="22.9" customHeight="1">
      <c r="B192" s="123"/>
      <c r="D192" s="124" t="s">
        <v>76</v>
      </c>
      <c r="E192" s="133" t="s">
        <v>209</v>
      </c>
      <c r="F192" s="133" t="s">
        <v>264</v>
      </c>
      <c r="I192" s="126"/>
      <c r="J192" s="134">
        <f>BK192</f>
        <v>0</v>
      </c>
      <c r="L192" s="123"/>
      <c r="M192" s="128"/>
      <c r="P192" s="129">
        <f>SUM(P193:P225)</f>
        <v>0</v>
      </c>
      <c r="R192" s="129">
        <f>SUM(R193:R225)</f>
        <v>0.003655</v>
      </c>
      <c r="T192" s="130">
        <f>SUM(T193:T225)</f>
        <v>12.9264</v>
      </c>
      <c r="AR192" s="124" t="s">
        <v>81</v>
      </c>
      <c r="AT192" s="131" t="s">
        <v>76</v>
      </c>
      <c r="AU192" s="131" t="s">
        <v>81</v>
      </c>
      <c r="AY192" s="124" t="s">
        <v>161</v>
      </c>
      <c r="BK192" s="132">
        <f>SUM(BK193:BK225)</f>
        <v>0</v>
      </c>
    </row>
    <row r="193" spans="2:65" s="1" customFormat="1" ht="33" customHeight="1">
      <c r="B193" s="135"/>
      <c r="C193" s="136" t="s">
        <v>7</v>
      </c>
      <c r="D193" s="136" t="s">
        <v>164</v>
      </c>
      <c r="E193" s="137" t="s">
        <v>265</v>
      </c>
      <c r="F193" s="138" t="s">
        <v>266</v>
      </c>
      <c r="G193" s="139" t="s">
        <v>190</v>
      </c>
      <c r="H193" s="140">
        <v>21.5</v>
      </c>
      <c r="I193" s="141"/>
      <c r="J193" s="142">
        <f>ROUND(I193*H193,2)</f>
        <v>0</v>
      </c>
      <c r="K193" s="138" t="s">
        <v>168</v>
      </c>
      <c r="L193" s="31"/>
      <c r="M193" s="143" t="s">
        <v>1</v>
      </c>
      <c r="N193" s="144" t="s">
        <v>42</v>
      </c>
      <c r="P193" s="145">
        <f>O193*H193</f>
        <v>0</v>
      </c>
      <c r="Q193" s="145">
        <v>0.00013</v>
      </c>
      <c r="R193" s="145">
        <f>Q193*H193</f>
        <v>0.0027949999999999997</v>
      </c>
      <c r="S193" s="145">
        <v>0</v>
      </c>
      <c r="T193" s="146">
        <f>S193*H193</f>
        <v>0</v>
      </c>
      <c r="AR193" s="147" t="s">
        <v>169</v>
      </c>
      <c r="AT193" s="147" t="s">
        <v>164</v>
      </c>
      <c r="AU193" s="147" t="s">
        <v>85</v>
      </c>
      <c r="AY193" s="16" t="s">
        <v>161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6" t="s">
        <v>81</v>
      </c>
      <c r="BK193" s="148">
        <f>ROUND(I193*H193,2)</f>
        <v>0</v>
      </c>
      <c r="BL193" s="16" t="s">
        <v>169</v>
      </c>
      <c r="BM193" s="147" t="s">
        <v>267</v>
      </c>
    </row>
    <row r="194" spans="2:65" s="1" customFormat="1" ht="24.2" customHeight="1">
      <c r="B194" s="135"/>
      <c r="C194" s="136" t="s">
        <v>268</v>
      </c>
      <c r="D194" s="136" t="s">
        <v>164</v>
      </c>
      <c r="E194" s="137" t="s">
        <v>269</v>
      </c>
      <c r="F194" s="138" t="s">
        <v>270</v>
      </c>
      <c r="G194" s="139" t="s">
        <v>190</v>
      </c>
      <c r="H194" s="140">
        <v>21.5</v>
      </c>
      <c r="I194" s="141"/>
      <c r="J194" s="142">
        <f>ROUND(I194*H194,2)</f>
        <v>0</v>
      </c>
      <c r="K194" s="138" t="s">
        <v>168</v>
      </c>
      <c r="L194" s="31"/>
      <c r="M194" s="143" t="s">
        <v>1</v>
      </c>
      <c r="N194" s="144" t="s">
        <v>42</v>
      </c>
      <c r="P194" s="145">
        <f>O194*H194</f>
        <v>0</v>
      </c>
      <c r="Q194" s="145">
        <v>4E-05</v>
      </c>
      <c r="R194" s="145">
        <f>Q194*H194</f>
        <v>0.0008600000000000001</v>
      </c>
      <c r="S194" s="145">
        <v>0</v>
      </c>
      <c r="T194" s="146">
        <f>S194*H194</f>
        <v>0</v>
      </c>
      <c r="AR194" s="147" t="s">
        <v>169</v>
      </c>
      <c r="AT194" s="147" t="s">
        <v>164</v>
      </c>
      <c r="AU194" s="147" t="s">
        <v>85</v>
      </c>
      <c r="AY194" s="16" t="s">
        <v>161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6" t="s">
        <v>81</v>
      </c>
      <c r="BK194" s="148">
        <f>ROUND(I194*H194,2)</f>
        <v>0</v>
      </c>
      <c r="BL194" s="16" t="s">
        <v>169</v>
      </c>
      <c r="BM194" s="147" t="s">
        <v>271</v>
      </c>
    </row>
    <row r="195" spans="2:65" s="1" customFormat="1" ht="16.5" customHeight="1">
      <c r="B195" s="135"/>
      <c r="C195" s="136" t="s">
        <v>272</v>
      </c>
      <c r="D195" s="136" t="s">
        <v>164</v>
      </c>
      <c r="E195" s="137" t="s">
        <v>273</v>
      </c>
      <c r="F195" s="138" t="s">
        <v>274</v>
      </c>
      <c r="G195" s="139" t="s">
        <v>190</v>
      </c>
      <c r="H195" s="140">
        <v>4000</v>
      </c>
      <c r="I195" s="141"/>
      <c r="J195" s="142">
        <f>ROUND(I195*H195,2)</f>
        <v>0</v>
      </c>
      <c r="K195" s="138" t="s">
        <v>168</v>
      </c>
      <c r="L195" s="31"/>
      <c r="M195" s="143" t="s">
        <v>1</v>
      </c>
      <c r="N195" s="144" t="s">
        <v>42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169</v>
      </c>
      <c r="AT195" s="147" t="s">
        <v>164</v>
      </c>
      <c r="AU195" s="147" t="s">
        <v>85</v>
      </c>
      <c r="AY195" s="16" t="s">
        <v>161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6" t="s">
        <v>81</v>
      </c>
      <c r="BK195" s="148">
        <f>ROUND(I195*H195,2)</f>
        <v>0</v>
      </c>
      <c r="BL195" s="16" t="s">
        <v>169</v>
      </c>
      <c r="BM195" s="147" t="s">
        <v>275</v>
      </c>
    </row>
    <row r="196" spans="2:51" s="14" customFormat="1" ht="12">
      <c r="B196" s="177"/>
      <c r="D196" s="150" t="s">
        <v>171</v>
      </c>
      <c r="E196" s="178" t="s">
        <v>1</v>
      </c>
      <c r="F196" s="179" t="s">
        <v>276</v>
      </c>
      <c r="H196" s="178" t="s">
        <v>1</v>
      </c>
      <c r="I196" s="180"/>
      <c r="L196" s="177"/>
      <c r="M196" s="181"/>
      <c r="T196" s="182"/>
      <c r="AT196" s="178" t="s">
        <v>171</v>
      </c>
      <c r="AU196" s="178" t="s">
        <v>85</v>
      </c>
      <c r="AV196" s="14" t="s">
        <v>81</v>
      </c>
      <c r="AW196" s="14" t="s">
        <v>32</v>
      </c>
      <c r="AX196" s="14" t="s">
        <v>77</v>
      </c>
      <c r="AY196" s="178" t="s">
        <v>161</v>
      </c>
    </row>
    <row r="197" spans="2:51" s="12" customFormat="1" ht="12">
      <c r="B197" s="149"/>
      <c r="D197" s="150" t="s">
        <v>171</v>
      </c>
      <c r="E197" s="151" t="s">
        <v>1</v>
      </c>
      <c r="F197" s="152" t="s">
        <v>277</v>
      </c>
      <c r="H197" s="153">
        <v>4000</v>
      </c>
      <c r="I197" s="154"/>
      <c r="L197" s="149"/>
      <c r="M197" s="155"/>
      <c r="T197" s="156"/>
      <c r="AT197" s="151" t="s">
        <v>171</v>
      </c>
      <c r="AU197" s="151" t="s">
        <v>85</v>
      </c>
      <c r="AV197" s="12" t="s">
        <v>85</v>
      </c>
      <c r="AW197" s="12" t="s">
        <v>32</v>
      </c>
      <c r="AX197" s="12" t="s">
        <v>77</v>
      </c>
      <c r="AY197" s="151" t="s">
        <v>161</v>
      </c>
    </row>
    <row r="198" spans="2:51" s="13" customFormat="1" ht="12">
      <c r="B198" s="157"/>
      <c r="D198" s="150" t="s">
        <v>171</v>
      </c>
      <c r="E198" s="158" t="s">
        <v>1</v>
      </c>
      <c r="F198" s="159" t="s">
        <v>174</v>
      </c>
      <c r="H198" s="160">
        <v>4000</v>
      </c>
      <c r="I198" s="161"/>
      <c r="L198" s="157"/>
      <c r="M198" s="162"/>
      <c r="T198" s="163"/>
      <c r="AT198" s="158" t="s">
        <v>171</v>
      </c>
      <c r="AU198" s="158" t="s">
        <v>85</v>
      </c>
      <c r="AV198" s="13" t="s">
        <v>169</v>
      </c>
      <c r="AW198" s="13" t="s">
        <v>32</v>
      </c>
      <c r="AX198" s="13" t="s">
        <v>81</v>
      </c>
      <c r="AY198" s="158" t="s">
        <v>161</v>
      </c>
    </row>
    <row r="199" spans="2:65" s="1" customFormat="1" ht="24.2" customHeight="1">
      <c r="B199" s="135"/>
      <c r="C199" s="136" t="s">
        <v>278</v>
      </c>
      <c r="D199" s="136" t="s">
        <v>164</v>
      </c>
      <c r="E199" s="137" t="s">
        <v>279</v>
      </c>
      <c r="F199" s="138" t="s">
        <v>280</v>
      </c>
      <c r="G199" s="139" t="s">
        <v>190</v>
      </c>
      <c r="H199" s="140">
        <v>26.35</v>
      </c>
      <c r="I199" s="141"/>
      <c r="J199" s="142">
        <f>ROUND(I199*H199,2)</f>
        <v>0</v>
      </c>
      <c r="K199" s="138" t="s">
        <v>168</v>
      </c>
      <c r="L199" s="31"/>
      <c r="M199" s="143" t="s">
        <v>1</v>
      </c>
      <c r="N199" s="144" t="s">
        <v>42</v>
      </c>
      <c r="P199" s="145">
        <f>O199*H199</f>
        <v>0</v>
      </c>
      <c r="Q199" s="145">
        <v>0</v>
      </c>
      <c r="R199" s="145">
        <f>Q199*H199</f>
        <v>0</v>
      </c>
      <c r="S199" s="145">
        <v>0.18099999999999997</v>
      </c>
      <c r="T199" s="146">
        <f>S199*H199</f>
        <v>4.769349999999999</v>
      </c>
      <c r="AR199" s="147" t="s">
        <v>169</v>
      </c>
      <c r="AT199" s="147" t="s">
        <v>164</v>
      </c>
      <c r="AU199" s="147" t="s">
        <v>85</v>
      </c>
      <c r="AY199" s="16" t="s">
        <v>161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81</v>
      </c>
      <c r="BK199" s="148">
        <f>ROUND(I199*H199,2)</f>
        <v>0</v>
      </c>
      <c r="BL199" s="16" t="s">
        <v>169</v>
      </c>
      <c r="BM199" s="147" t="s">
        <v>281</v>
      </c>
    </row>
    <row r="200" spans="2:51" s="14" customFormat="1" ht="12">
      <c r="B200" s="177"/>
      <c r="D200" s="150" t="s">
        <v>171</v>
      </c>
      <c r="E200" s="178" t="s">
        <v>1</v>
      </c>
      <c r="F200" s="179" t="s">
        <v>282</v>
      </c>
      <c r="H200" s="178" t="s">
        <v>1</v>
      </c>
      <c r="I200" s="180"/>
      <c r="L200" s="177"/>
      <c r="M200" s="181"/>
      <c r="T200" s="182"/>
      <c r="AT200" s="178" t="s">
        <v>171</v>
      </c>
      <c r="AU200" s="178" t="s">
        <v>85</v>
      </c>
      <c r="AV200" s="14" t="s">
        <v>81</v>
      </c>
      <c r="AW200" s="14" t="s">
        <v>32</v>
      </c>
      <c r="AX200" s="14" t="s">
        <v>77</v>
      </c>
      <c r="AY200" s="178" t="s">
        <v>161</v>
      </c>
    </row>
    <row r="201" spans="2:51" s="12" customFormat="1" ht="12">
      <c r="B201" s="149"/>
      <c r="D201" s="150" t="s">
        <v>171</v>
      </c>
      <c r="E201" s="151" t="s">
        <v>1</v>
      </c>
      <c r="F201" s="152" t="s">
        <v>268</v>
      </c>
      <c r="H201" s="153">
        <v>22</v>
      </c>
      <c r="I201" s="154"/>
      <c r="L201" s="149"/>
      <c r="M201" s="155"/>
      <c r="T201" s="156"/>
      <c r="AT201" s="151" t="s">
        <v>171</v>
      </c>
      <c r="AU201" s="151" t="s">
        <v>85</v>
      </c>
      <c r="AV201" s="12" t="s">
        <v>85</v>
      </c>
      <c r="AW201" s="12" t="s">
        <v>32</v>
      </c>
      <c r="AX201" s="12" t="s">
        <v>77</v>
      </c>
      <c r="AY201" s="151" t="s">
        <v>161</v>
      </c>
    </row>
    <row r="202" spans="2:51" s="14" customFormat="1" ht="12">
      <c r="B202" s="177"/>
      <c r="D202" s="150" t="s">
        <v>171</v>
      </c>
      <c r="E202" s="178" t="s">
        <v>1</v>
      </c>
      <c r="F202" s="179" t="s">
        <v>283</v>
      </c>
      <c r="H202" s="178" t="s">
        <v>1</v>
      </c>
      <c r="I202" s="180"/>
      <c r="L202" s="177"/>
      <c r="M202" s="181"/>
      <c r="T202" s="182"/>
      <c r="AT202" s="178" t="s">
        <v>171</v>
      </c>
      <c r="AU202" s="178" t="s">
        <v>85</v>
      </c>
      <c r="AV202" s="14" t="s">
        <v>81</v>
      </c>
      <c r="AW202" s="14" t="s">
        <v>32</v>
      </c>
      <c r="AX202" s="14" t="s">
        <v>77</v>
      </c>
      <c r="AY202" s="178" t="s">
        <v>161</v>
      </c>
    </row>
    <row r="203" spans="2:51" s="12" customFormat="1" ht="12">
      <c r="B203" s="149"/>
      <c r="D203" s="150" t="s">
        <v>171</v>
      </c>
      <c r="E203" s="151" t="s">
        <v>1</v>
      </c>
      <c r="F203" s="152" t="s">
        <v>284</v>
      </c>
      <c r="H203" s="153">
        <v>4.35</v>
      </c>
      <c r="I203" s="154"/>
      <c r="L203" s="149"/>
      <c r="M203" s="155"/>
      <c r="T203" s="156"/>
      <c r="AT203" s="151" t="s">
        <v>171</v>
      </c>
      <c r="AU203" s="151" t="s">
        <v>85</v>
      </c>
      <c r="AV203" s="12" t="s">
        <v>85</v>
      </c>
      <c r="AW203" s="12" t="s">
        <v>32</v>
      </c>
      <c r="AX203" s="12" t="s">
        <v>77</v>
      </c>
      <c r="AY203" s="151" t="s">
        <v>161</v>
      </c>
    </row>
    <row r="204" spans="2:51" s="13" customFormat="1" ht="12">
      <c r="B204" s="157"/>
      <c r="D204" s="150" t="s">
        <v>171</v>
      </c>
      <c r="E204" s="158" t="s">
        <v>1</v>
      </c>
      <c r="F204" s="159" t="s">
        <v>174</v>
      </c>
      <c r="H204" s="160">
        <v>26.35</v>
      </c>
      <c r="I204" s="161"/>
      <c r="L204" s="157"/>
      <c r="M204" s="162"/>
      <c r="T204" s="163"/>
      <c r="AT204" s="158" t="s">
        <v>171</v>
      </c>
      <c r="AU204" s="158" t="s">
        <v>85</v>
      </c>
      <c r="AV204" s="13" t="s">
        <v>169</v>
      </c>
      <c r="AW204" s="13" t="s">
        <v>32</v>
      </c>
      <c r="AX204" s="13" t="s">
        <v>81</v>
      </c>
      <c r="AY204" s="158" t="s">
        <v>161</v>
      </c>
    </row>
    <row r="205" spans="2:65" s="1" customFormat="1" ht="24.2" customHeight="1">
      <c r="B205" s="135"/>
      <c r="C205" s="136" t="s">
        <v>285</v>
      </c>
      <c r="D205" s="136" t="s">
        <v>164</v>
      </c>
      <c r="E205" s="137" t="s">
        <v>286</v>
      </c>
      <c r="F205" s="138" t="s">
        <v>287</v>
      </c>
      <c r="G205" s="139" t="s">
        <v>256</v>
      </c>
      <c r="H205" s="140">
        <v>1.835</v>
      </c>
      <c r="I205" s="141"/>
      <c r="J205" s="142">
        <f>ROUND(I205*H205,2)</f>
        <v>0</v>
      </c>
      <c r="K205" s="138" t="s">
        <v>168</v>
      </c>
      <c r="L205" s="31"/>
      <c r="M205" s="143" t="s">
        <v>1</v>
      </c>
      <c r="N205" s="144" t="s">
        <v>42</v>
      </c>
      <c r="P205" s="145">
        <f>O205*H205</f>
        <v>0</v>
      </c>
      <c r="Q205" s="145">
        <v>0</v>
      </c>
      <c r="R205" s="145">
        <f>Q205*H205</f>
        <v>0</v>
      </c>
      <c r="S205" s="145">
        <v>1.95</v>
      </c>
      <c r="T205" s="146">
        <f>S205*H205</f>
        <v>3.5782499999999997</v>
      </c>
      <c r="AR205" s="147" t="s">
        <v>169</v>
      </c>
      <c r="AT205" s="147" t="s">
        <v>164</v>
      </c>
      <c r="AU205" s="147" t="s">
        <v>85</v>
      </c>
      <c r="AY205" s="16" t="s">
        <v>161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81</v>
      </c>
      <c r="BK205" s="148">
        <f>ROUND(I205*H205,2)</f>
        <v>0</v>
      </c>
      <c r="BL205" s="16" t="s">
        <v>169</v>
      </c>
      <c r="BM205" s="147" t="s">
        <v>288</v>
      </c>
    </row>
    <row r="206" spans="2:51" s="14" customFormat="1" ht="12">
      <c r="B206" s="177"/>
      <c r="D206" s="150" t="s">
        <v>171</v>
      </c>
      <c r="E206" s="178" t="s">
        <v>1</v>
      </c>
      <c r="F206" s="179" t="s">
        <v>289</v>
      </c>
      <c r="H206" s="178" t="s">
        <v>1</v>
      </c>
      <c r="I206" s="180"/>
      <c r="L206" s="177"/>
      <c r="M206" s="181"/>
      <c r="T206" s="182"/>
      <c r="AT206" s="178" t="s">
        <v>171</v>
      </c>
      <c r="AU206" s="178" t="s">
        <v>85</v>
      </c>
      <c r="AV206" s="14" t="s">
        <v>81</v>
      </c>
      <c r="AW206" s="14" t="s">
        <v>32</v>
      </c>
      <c r="AX206" s="14" t="s">
        <v>77</v>
      </c>
      <c r="AY206" s="178" t="s">
        <v>161</v>
      </c>
    </row>
    <row r="207" spans="2:51" s="12" customFormat="1" ht="12">
      <c r="B207" s="149"/>
      <c r="D207" s="150" t="s">
        <v>171</v>
      </c>
      <c r="E207" s="151" t="s">
        <v>1</v>
      </c>
      <c r="F207" s="152" t="s">
        <v>290</v>
      </c>
      <c r="H207" s="153">
        <v>1.675</v>
      </c>
      <c r="I207" s="154"/>
      <c r="L207" s="149"/>
      <c r="M207" s="155"/>
      <c r="T207" s="156"/>
      <c r="AT207" s="151" t="s">
        <v>171</v>
      </c>
      <c r="AU207" s="151" t="s">
        <v>85</v>
      </c>
      <c r="AV207" s="12" t="s">
        <v>85</v>
      </c>
      <c r="AW207" s="12" t="s">
        <v>32</v>
      </c>
      <c r="AX207" s="12" t="s">
        <v>77</v>
      </c>
      <c r="AY207" s="151" t="s">
        <v>161</v>
      </c>
    </row>
    <row r="208" spans="2:51" s="14" customFormat="1" ht="12">
      <c r="B208" s="177"/>
      <c r="D208" s="150" t="s">
        <v>171</v>
      </c>
      <c r="E208" s="178" t="s">
        <v>1</v>
      </c>
      <c r="F208" s="179" t="s">
        <v>291</v>
      </c>
      <c r="H208" s="178" t="s">
        <v>1</v>
      </c>
      <c r="I208" s="180"/>
      <c r="L208" s="177"/>
      <c r="M208" s="181"/>
      <c r="T208" s="182"/>
      <c r="AT208" s="178" t="s">
        <v>171</v>
      </c>
      <c r="AU208" s="178" t="s">
        <v>85</v>
      </c>
      <c r="AV208" s="14" t="s">
        <v>81</v>
      </c>
      <c r="AW208" s="14" t="s">
        <v>32</v>
      </c>
      <c r="AX208" s="14" t="s">
        <v>77</v>
      </c>
      <c r="AY208" s="178" t="s">
        <v>161</v>
      </c>
    </row>
    <row r="209" spans="2:51" s="12" customFormat="1" ht="12">
      <c r="B209" s="149"/>
      <c r="D209" s="150" t="s">
        <v>171</v>
      </c>
      <c r="E209" s="151" t="s">
        <v>1</v>
      </c>
      <c r="F209" s="152" t="s">
        <v>292</v>
      </c>
      <c r="H209" s="153">
        <v>0.16</v>
      </c>
      <c r="I209" s="154"/>
      <c r="L209" s="149"/>
      <c r="M209" s="155"/>
      <c r="T209" s="156"/>
      <c r="AT209" s="151" t="s">
        <v>171</v>
      </c>
      <c r="AU209" s="151" t="s">
        <v>85</v>
      </c>
      <c r="AV209" s="12" t="s">
        <v>85</v>
      </c>
      <c r="AW209" s="12" t="s">
        <v>32</v>
      </c>
      <c r="AX209" s="12" t="s">
        <v>77</v>
      </c>
      <c r="AY209" s="151" t="s">
        <v>161</v>
      </c>
    </row>
    <row r="210" spans="2:51" s="13" customFormat="1" ht="12">
      <c r="B210" s="157"/>
      <c r="D210" s="150" t="s">
        <v>171</v>
      </c>
      <c r="E210" s="158" t="s">
        <v>1</v>
      </c>
      <c r="F210" s="159" t="s">
        <v>174</v>
      </c>
      <c r="H210" s="160">
        <v>1.835</v>
      </c>
      <c r="I210" s="161"/>
      <c r="L210" s="157"/>
      <c r="M210" s="162"/>
      <c r="T210" s="163"/>
      <c r="AT210" s="158" t="s">
        <v>171</v>
      </c>
      <c r="AU210" s="158" t="s">
        <v>85</v>
      </c>
      <c r="AV210" s="13" t="s">
        <v>169</v>
      </c>
      <c r="AW210" s="13" t="s">
        <v>32</v>
      </c>
      <c r="AX210" s="13" t="s">
        <v>81</v>
      </c>
      <c r="AY210" s="158" t="s">
        <v>161</v>
      </c>
    </row>
    <row r="211" spans="2:65" s="1" customFormat="1" ht="37.9" customHeight="1">
      <c r="B211" s="135"/>
      <c r="C211" s="136" t="s">
        <v>293</v>
      </c>
      <c r="D211" s="136" t="s">
        <v>164</v>
      </c>
      <c r="E211" s="137" t="s">
        <v>294</v>
      </c>
      <c r="F211" s="138" t="s">
        <v>295</v>
      </c>
      <c r="G211" s="139" t="s">
        <v>256</v>
      </c>
      <c r="H211" s="140">
        <v>1.505</v>
      </c>
      <c r="I211" s="141"/>
      <c r="J211" s="142">
        <f>ROUND(I211*H211,2)</f>
        <v>0</v>
      </c>
      <c r="K211" s="138" t="s">
        <v>168</v>
      </c>
      <c r="L211" s="31"/>
      <c r="M211" s="143" t="s">
        <v>1</v>
      </c>
      <c r="N211" s="144" t="s">
        <v>42</v>
      </c>
      <c r="P211" s="145">
        <f>O211*H211</f>
        <v>0</v>
      </c>
      <c r="Q211" s="145">
        <v>0</v>
      </c>
      <c r="R211" s="145">
        <f>Q211*H211</f>
        <v>0</v>
      </c>
      <c r="S211" s="145">
        <v>2.2</v>
      </c>
      <c r="T211" s="146">
        <f>S211*H211</f>
        <v>3.311</v>
      </c>
      <c r="AR211" s="147" t="s">
        <v>169</v>
      </c>
      <c r="AT211" s="147" t="s">
        <v>164</v>
      </c>
      <c r="AU211" s="147" t="s">
        <v>85</v>
      </c>
      <c r="AY211" s="16" t="s">
        <v>161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81</v>
      </c>
      <c r="BK211" s="148">
        <f>ROUND(I211*H211,2)</f>
        <v>0</v>
      </c>
      <c r="BL211" s="16" t="s">
        <v>169</v>
      </c>
      <c r="BM211" s="147" t="s">
        <v>296</v>
      </c>
    </row>
    <row r="212" spans="2:51" s="14" customFormat="1" ht="12">
      <c r="B212" s="177"/>
      <c r="D212" s="150" t="s">
        <v>171</v>
      </c>
      <c r="E212" s="178" t="s">
        <v>1</v>
      </c>
      <c r="F212" s="179" t="s">
        <v>297</v>
      </c>
      <c r="H212" s="178" t="s">
        <v>1</v>
      </c>
      <c r="I212" s="180"/>
      <c r="L212" s="177"/>
      <c r="M212" s="181"/>
      <c r="T212" s="182"/>
      <c r="AT212" s="178" t="s">
        <v>171</v>
      </c>
      <c r="AU212" s="178" t="s">
        <v>85</v>
      </c>
      <c r="AV212" s="14" t="s">
        <v>81</v>
      </c>
      <c r="AW212" s="14" t="s">
        <v>32</v>
      </c>
      <c r="AX212" s="14" t="s">
        <v>77</v>
      </c>
      <c r="AY212" s="178" t="s">
        <v>161</v>
      </c>
    </row>
    <row r="213" spans="2:51" s="12" customFormat="1" ht="12">
      <c r="B213" s="149"/>
      <c r="D213" s="150" t="s">
        <v>171</v>
      </c>
      <c r="E213" s="151" t="s">
        <v>1</v>
      </c>
      <c r="F213" s="152" t="s">
        <v>298</v>
      </c>
      <c r="H213" s="153">
        <v>1.505</v>
      </c>
      <c r="I213" s="154"/>
      <c r="L213" s="149"/>
      <c r="M213" s="155"/>
      <c r="T213" s="156"/>
      <c r="AT213" s="151" t="s">
        <v>171</v>
      </c>
      <c r="AU213" s="151" t="s">
        <v>85</v>
      </c>
      <c r="AV213" s="12" t="s">
        <v>85</v>
      </c>
      <c r="AW213" s="12" t="s">
        <v>32</v>
      </c>
      <c r="AX213" s="12" t="s">
        <v>77</v>
      </c>
      <c r="AY213" s="151" t="s">
        <v>161</v>
      </c>
    </row>
    <row r="214" spans="2:51" s="13" customFormat="1" ht="12">
      <c r="B214" s="157"/>
      <c r="D214" s="150" t="s">
        <v>171</v>
      </c>
      <c r="E214" s="158" t="s">
        <v>1</v>
      </c>
      <c r="F214" s="159" t="s">
        <v>174</v>
      </c>
      <c r="H214" s="160">
        <v>1.505</v>
      </c>
      <c r="I214" s="161"/>
      <c r="L214" s="157"/>
      <c r="M214" s="162"/>
      <c r="T214" s="163"/>
      <c r="AT214" s="158" t="s">
        <v>171</v>
      </c>
      <c r="AU214" s="158" t="s">
        <v>85</v>
      </c>
      <c r="AV214" s="13" t="s">
        <v>169</v>
      </c>
      <c r="AW214" s="13" t="s">
        <v>32</v>
      </c>
      <c r="AX214" s="13" t="s">
        <v>81</v>
      </c>
      <c r="AY214" s="158" t="s">
        <v>161</v>
      </c>
    </row>
    <row r="215" spans="2:65" s="1" customFormat="1" ht="24.2" customHeight="1">
      <c r="B215" s="135"/>
      <c r="C215" s="136" t="s">
        <v>299</v>
      </c>
      <c r="D215" s="136" t="s">
        <v>164</v>
      </c>
      <c r="E215" s="137" t="s">
        <v>300</v>
      </c>
      <c r="F215" s="138" t="s">
        <v>301</v>
      </c>
      <c r="G215" s="139" t="s">
        <v>190</v>
      </c>
      <c r="H215" s="140">
        <v>20</v>
      </c>
      <c r="I215" s="141"/>
      <c r="J215" s="142">
        <f>ROUND(I215*H215,2)</f>
        <v>0</v>
      </c>
      <c r="K215" s="138" t="s">
        <v>168</v>
      </c>
      <c r="L215" s="31"/>
      <c r="M215" s="143" t="s">
        <v>1</v>
      </c>
      <c r="N215" s="144" t="s">
        <v>42</v>
      </c>
      <c r="P215" s="145">
        <f>O215*H215</f>
        <v>0</v>
      </c>
      <c r="Q215" s="145">
        <v>0</v>
      </c>
      <c r="R215" s="145">
        <f>Q215*H215</f>
        <v>0</v>
      </c>
      <c r="S215" s="145">
        <v>0.035</v>
      </c>
      <c r="T215" s="146">
        <f>S215*H215</f>
        <v>0.7000000000000001</v>
      </c>
      <c r="AR215" s="147" t="s">
        <v>169</v>
      </c>
      <c r="AT215" s="147" t="s">
        <v>164</v>
      </c>
      <c r="AU215" s="147" t="s">
        <v>85</v>
      </c>
      <c r="AY215" s="16" t="s">
        <v>161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81</v>
      </c>
      <c r="BK215" s="148">
        <f>ROUND(I215*H215,2)</f>
        <v>0</v>
      </c>
      <c r="BL215" s="16" t="s">
        <v>169</v>
      </c>
      <c r="BM215" s="147" t="s">
        <v>302</v>
      </c>
    </row>
    <row r="216" spans="2:65" s="1" customFormat="1" ht="21.75" customHeight="1">
      <c r="B216" s="135"/>
      <c r="C216" s="136" t="s">
        <v>303</v>
      </c>
      <c r="D216" s="136" t="s">
        <v>164</v>
      </c>
      <c r="E216" s="137" t="s">
        <v>304</v>
      </c>
      <c r="F216" s="138" t="s">
        <v>305</v>
      </c>
      <c r="G216" s="139" t="s">
        <v>190</v>
      </c>
      <c r="H216" s="140">
        <v>2</v>
      </c>
      <c r="I216" s="141"/>
      <c r="J216" s="142">
        <f>ROUND(I216*H216,2)</f>
        <v>0</v>
      </c>
      <c r="K216" s="138" t="s">
        <v>168</v>
      </c>
      <c r="L216" s="31"/>
      <c r="M216" s="143" t="s">
        <v>1</v>
      </c>
      <c r="N216" s="144" t="s">
        <v>42</v>
      </c>
      <c r="P216" s="145">
        <f>O216*H216</f>
        <v>0</v>
      </c>
      <c r="Q216" s="145">
        <v>0</v>
      </c>
      <c r="R216" s="145">
        <f>Q216*H216</f>
        <v>0</v>
      </c>
      <c r="S216" s="145">
        <v>0.076</v>
      </c>
      <c r="T216" s="146">
        <f>S216*H216</f>
        <v>0.152</v>
      </c>
      <c r="AR216" s="147" t="s">
        <v>169</v>
      </c>
      <c r="AT216" s="147" t="s">
        <v>164</v>
      </c>
      <c r="AU216" s="147" t="s">
        <v>85</v>
      </c>
      <c r="AY216" s="16" t="s">
        <v>161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6" t="s">
        <v>81</v>
      </c>
      <c r="BK216" s="148">
        <f>ROUND(I216*H216,2)</f>
        <v>0</v>
      </c>
      <c r="BL216" s="16" t="s">
        <v>169</v>
      </c>
      <c r="BM216" s="147" t="s">
        <v>306</v>
      </c>
    </row>
    <row r="217" spans="2:65" s="1" customFormat="1" ht="24.2" customHeight="1">
      <c r="B217" s="135"/>
      <c r="C217" s="136" t="s">
        <v>307</v>
      </c>
      <c r="D217" s="136" t="s">
        <v>164</v>
      </c>
      <c r="E217" s="137" t="s">
        <v>308</v>
      </c>
      <c r="F217" s="138" t="s">
        <v>309</v>
      </c>
      <c r="G217" s="139" t="s">
        <v>256</v>
      </c>
      <c r="H217" s="140">
        <v>0.14</v>
      </c>
      <c r="I217" s="141"/>
      <c r="J217" s="142">
        <f>ROUND(I217*H217,2)</f>
        <v>0</v>
      </c>
      <c r="K217" s="138" t="s">
        <v>168</v>
      </c>
      <c r="L217" s="31"/>
      <c r="M217" s="143" t="s">
        <v>1</v>
      </c>
      <c r="N217" s="144" t="s">
        <v>42</v>
      </c>
      <c r="P217" s="145">
        <f>O217*H217</f>
        <v>0</v>
      </c>
      <c r="Q217" s="145">
        <v>0</v>
      </c>
      <c r="R217" s="145">
        <f>Q217*H217</f>
        <v>0</v>
      </c>
      <c r="S217" s="145">
        <v>1.8</v>
      </c>
      <c r="T217" s="146">
        <f>S217*H217</f>
        <v>0.25200000000000006</v>
      </c>
      <c r="AR217" s="147" t="s">
        <v>169</v>
      </c>
      <c r="AT217" s="147" t="s">
        <v>164</v>
      </c>
      <c r="AU217" s="147" t="s">
        <v>85</v>
      </c>
      <c r="AY217" s="16" t="s">
        <v>161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6" t="s">
        <v>81</v>
      </c>
      <c r="BK217" s="148">
        <f>ROUND(I217*H217,2)</f>
        <v>0</v>
      </c>
      <c r="BL217" s="16" t="s">
        <v>169</v>
      </c>
      <c r="BM217" s="147" t="s">
        <v>310</v>
      </c>
    </row>
    <row r="218" spans="2:51" s="14" customFormat="1" ht="12">
      <c r="B218" s="177"/>
      <c r="D218" s="150" t="s">
        <v>171</v>
      </c>
      <c r="E218" s="178" t="s">
        <v>1</v>
      </c>
      <c r="F218" s="179" t="s">
        <v>311</v>
      </c>
      <c r="H218" s="178" t="s">
        <v>1</v>
      </c>
      <c r="I218" s="180"/>
      <c r="L218" s="177"/>
      <c r="M218" s="181"/>
      <c r="T218" s="182"/>
      <c r="AT218" s="178" t="s">
        <v>171</v>
      </c>
      <c r="AU218" s="178" t="s">
        <v>85</v>
      </c>
      <c r="AV218" s="14" t="s">
        <v>81</v>
      </c>
      <c r="AW218" s="14" t="s">
        <v>32</v>
      </c>
      <c r="AX218" s="14" t="s">
        <v>77</v>
      </c>
      <c r="AY218" s="178" t="s">
        <v>161</v>
      </c>
    </row>
    <row r="219" spans="2:51" s="12" customFormat="1" ht="12">
      <c r="B219" s="149"/>
      <c r="D219" s="150" t="s">
        <v>171</v>
      </c>
      <c r="E219" s="151" t="s">
        <v>1</v>
      </c>
      <c r="F219" s="152" t="s">
        <v>312</v>
      </c>
      <c r="H219" s="153">
        <v>0.14</v>
      </c>
      <c r="I219" s="154"/>
      <c r="L219" s="149"/>
      <c r="M219" s="155"/>
      <c r="T219" s="156"/>
      <c r="AT219" s="151" t="s">
        <v>171</v>
      </c>
      <c r="AU219" s="151" t="s">
        <v>85</v>
      </c>
      <c r="AV219" s="12" t="s">
        <v>85</v>
      </c>
      <c r="AW219" s="12" t="s">
        <v>32</v>
      </c>
      <c r="AX219" s="12" t="s">
        <v>77</v>
      </c>
      <c r="AY219" s="151" t="s">
        <v>161</v>
      </c>
    </row>
    <row r="220" spans="2:51" s="13" customFormat="1" ht="12">
      <c r="B220" s="157"/>
      <c r="D220" s="150" t="s">
        <v>171</v>
      </c>
      <c r="E220" s="158" t="s">
        <v>1</v>
      </c>
      <c r="F220" s="159" t="s">
        <v>174</v>
      </c>
      <c r="H220" s="160">
        <v>0.14</v>
      </c>
      <c r="I220" s="161"/>
      <c r="L220" s="157"/>
      <c r="M220" s="162"/>
      <c r="T220" s="163"/>
      <c r="AT220" s="158" t="s">
        <v>171</v>
      </c>
      <c r="AU220" s="158" t="s">
        <v>85</v>
      </c>
      <c r="AV220" s="13" t="s">
        <v>169</v>
      </c>
      <c r="AW220" s="13" t="s">
        <v>32</v>
      </c>
      <c r="AX220" s="13" t="s">
        <v>81</v>
      </c>
      <c r="AY220" s="158" t="s">
        <v>161</v>
      </c>
    </row>
    <row r="221" spans="2:65" s="1" customFormat="1" ht="24.2" customHeight="1">
      <c r="B221" s="135"/>
      <c r="C221" s="136" t="s">
        <v>313</v>
      </c>
      <c r="D221" s="136" t="s">
        <v>164</v>
      </c>
      <c r="E221" s="137" t="s">
        <v>314</v>
      </c>
      <c r="F221" s="138" t="s">
        <v>315</v>
      </c>
      <c r="G221" s="139" t="s">
        <v>316</v>
      </c>
      <c r="H221" s="140">
        <v>3.9</v>
      </c>
      <c r="I221" s="141"/>
      <c r="J221" s="142">
        <f>ROUND(I221*H221,2)</f>
        <v>0</v>
      </c>
      <c r="K221" s="138" t="s">
        <v>168</v>
      </c>
      <c r="L221" s="31"/>
      <c r="M221" s="143" t="s">
        <v>1</v>
      </c>
      <c r="N221" s="144" t="s">
        <v>42</v>
      </c>
      <c r="P221" s="145">
        <f>O221*H221</f>
        <v>0</v>
      </c>
      <c r="Q221" s="145">
        <v>0</v>
      </c>
      <c r="R221" s="145">
        <f>Q221*H221</f>
        <v>0</v>
      </c>
      <c r="S221" s="145">
        <v>0.042</v>
      </c>
      <c r="T221" s="146">
        <f>S221*H221</f>
        <v>0.1638</v>
      </c>
      <c r="AR221" s="147" t="s">
        <v>169</v>
      </c>
      <c r="AT221" s="147" t="s">
        <v>164</v>
      </c>
      <c r="AU221" s="147" t="s">
        <v>85</v>
      </c>
      <c r="AY221" s="16" t="s">
        <v>161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6" t="s">
        <v>81</v>
      </c>
      <c r="BK221" s="148">
        <f>ROUND(I221*H221,2)</f>
        <v>0</v>
      </c>
      <c r="BL221" s="16" t="s">
        <v>169</v>
      </c>
      <c r="BM221" s="147" t="s">
        <v>317</v>
      </c>
    </row>
    <row r="222" spans="2:51" s="14" customFormat="1" ht="12">
      <c r="B222" s="177"/>
      <c r="D222" s="150" t="s">
        <v>171</v>
      </c>
      <c r="E222" s="178" t="s">
        <v>1</v>
      </c>
      <c r="F222" s="179" t="s">
        <v>318</v>
      </c>
      <c r="H222" s="178" t="s">
        <v>1</v>
      </c>
      <c r="I222" s="180"/>
      <c r="L222" s="177"/>
      <c r="M222" s="181"/>
      <c r="T222" s="182"/>
      <c r="AT222" s="178" t="s">
        <v>171</v>
      </c>
      <c r="AU222" s="178" t="s">
        <v>85</v>
      </c>
      <c r="AV222" s="14" t="s">
        <v>81</v>
      </c>
      <c r="AW222" s="14" t="s">
        <v>32</v>
      </c>
      <c r="AX222" s="14" t="s">
        <v>77</v>
      </c>
      <c r="AY222" s="178" t="s">
        <v>161</v>
      </c>
    </row>
    <row r="223" spans="2:51" s="12" customFormat="1" ht="12">
      <c r="B223" s="149"/>
      <c r="D223" s="150" t="s">
        <v>171</v>
      </c>
      <c r="E223" s="151" t="s">
        <v>1</v>
      </c>
      <c r="F223" s="152" t="s">
        <v>319</v>
      </c>
      <c r="H223" s="153">
        <v>1.2</v>
      </c>
      <c r="I223" s="154"/>
      <c r="L223" s="149"/>
      <c r="M223" s="155"/>
      <c r="T223" s="156"/>
      <c r="AT223" s="151" t="s">
        <v>171</v>
      </c>
      <c r="AU223" s="151" t="s">
        <v>85</v>
      </c>
      <c r="AV223" s="12" t="s">
        <v>85</v>
      </c>
      <c r="AW223" s="12" t="s">
        <v>32</v>
      </c>
      <c r="AX223" s="12" t="s">
        <v>77</v>
      </c>
      <c r="AY223" s="151" t="s">
        <v>161</v>
      </c>
    </row>
    <row r="224" spans="2:51" s="12" customFormat="1" ht="12">
      <c r="B224" s="149"/>
      <c r="D224" s="150" t="s">
        <v>171</v>
      </c>
      <c r="E224" s="151" t="s">
        <v>1</v>
      </c>
      <c r="F224" s="152" t="s">
        <v>320</v>
      </c>
      <c r="H224" s="153">
        <v>2.7</v>
      </c>
      <c r="I224" s="154"/>
      <c r="L224" s="149"/>
      <c r="M224" s="155"/>
      <c r="T224" s="156"/>
      <c r="AT224" s="151" t="s">
        <v>171</v>
      </c>
      <c r="AU224" s="151" t="s">
        <v>85</v>
      </c>
      <c r="AV224" s="12" t="s">
        <v>85</v>
      </c>
      <c r="AW224" s="12" t="s">
        <v>32</v>
      </c>
      <c r="AX224" s="12" t="s">
        <v>77</v>
      </c>
      <c r="AY224" s="151" t="s">
        <v>161</v>
      </c>
    </row>
    <row r="225" spans="2:51" s="13" customFormat="1" ht="12">
      <c r="B225" s="157"/>
      <c r="D225" s="150" t="s">
        <v>171</v>
      </c>
      <c r="E225" s="158" t="s">
        <v>1</v>
      </c>
      <c r="F225" s="159" t="s">
        <v>174</v>
      </c>
      <c r="H225" s="160">
        <v>3.9</v>
      </c>
      <c r="I225" s="161"/>
      <c r="L225" s="157"/>
      <c r="M225" s="162"/>
      <c r="T225" s="163"/>
      <c r="AT225" s="158" t="s">
        <v>171</v>
      </c>
      <c r="AU225" s="158" t="s">
        <v>85</v>
      </c>
      <c r="AV225" s="13" t="s">
        <v>169</v>
      </c>
      <c r="AW225" s="13" t="s">
        <v>32</v>
      </c>
      <c r="AX225" s="13" t="s">
        <v>81</v>
      </c>
      <c r="AY225" s="158" t="s">
        <v>161</v>
      </c>
    </row>
    <row r="226" spans="2:63" s="11" customFormat="1" ht="22.9" customHeight="1">
      <c r="B226" s="123"/>
      <c r="D226" s="124" t="s">
        <v>76</v>
      </c>
      <c r="E226" s="133" t="s">
        <v>321</v>
      </c>
      <c r="F226" s="133" t="s">
        <v>322</v>
      </c>
      <c r="I226" s="126"/>
      <c r="J226" s="134">
        <f>BK226</f>
        <v>0</v>
      </c>
      <c r="L226" s="123"/>
      <c r="M226" s="128"/>
      <c r="P226" s="129">
        <f>SUM(P227:P232)</f>
        <v>0</v>
      </c>
      <c r="R226" s="129">
        <f>SUM(R227:R232)</f>
        <v>0</v>
      </c>
      <c r="T226" s="130">
        <f>SUM(T227:T232)</f>
        <v>0</v>
      </c>
      <c r="AR226" s="124" t="s">
        <v>81</v>
      </c>
      <c r="AT226" s="131" t="s">
        <v>76</v>
      </c>
      <c r="AU226" s="131" t="s">
        <v>81</v>
      </c>
      <c r="AY226" s="124" t="s">
        <v>161</v>
      </c>
      <c r="BK226" s="132">
        <f>SUM(BK227:BK232)</f>
        <v>0</v>
      </c>
    </row>
    <row r="227" spans="2:65" s="1" customFormat="1" ht="24.2" customHeight="1">
      <c r="B227" s="135"/>
      <c r="C227" s="136" t="s">
        <v>323</v>
      </c>
      <c r="D227" s="136" t="s">
        <v>164</v>
      </c>
      <c r="E227" s="137" t="s">
        <v>324</v>
      </c>
      <c r="F227" s="138" t="s">
        <v>325</v>
      </c>
      <c r="G227" s="139" t="s">
        <v>167</v>
      </c>
      <c r="H227" s="140">
        <v>15.461</v>
      </c>
      <c r="I227" s="141"/>
      <c r="J227" s="142">
        <f>ROUND(I227*H227,2)</f>
        <v>0</v>
      </c>
      <c r="K227" s="138" t="s">
        <v>168</v>
      </c>
      <c r="L227" s="31"/>
      <c r="M227" s="143" t="s">
        <v>1</v>
      </c>
      <c r="N227" s="144" t="s">
        <v>42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169</v>
      </c>
      <c r="AT227" s="147" t="s">
        <v>164</v>
      </c>
      <c r="AU227" s="147" t="s">
        <v>85</v>
      </c>
      <c r="AY227" s="16" t="s">
        <v>161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6" t="s">
        <v>81</v>
      </c>
      <c r="BK227" s="148">
        <f>ROUND(I227*H227,2)</f>
        <v>0</v>
      </c>
      <c r="BL227" s="16" t="s">
        <v>169</v>
      </c>
      <c r="BM227" s="147" t="s">
        <v>326</v>
      </c>
    </row>
    <row r="228" spans="2:65" s="1" customFormat="1" ht="24.2" customHeight="1">
      <c r="B228" s="135"/>
      <c r="C228" s="136" t="s">
        <v>327</v>
      </c>
      <c r="D228" s="136" t="s">
        <v>164</v>
      </c>
      <c r="E228" s="137" t="s">
        <v>328</v>
      </c>
      <c r="F228" s="138" t="s">
        <v>329</v>
      </c>
      <c r="G228" s="139" t="s">
        <v>167</v>
      </c>
      <c r="H228" s="140">
        <v>463.83</v>
      </c>
      <c r="I228" s="141"/>
      <c r="J228" s="142">
        <f>ROUND(I228*H228,2)</f>
        <v>0</v>
      </c>
      <c r="K228" s="138" t="s">
        <v>168</v>
      </c>
      <c r="L228" s="31"/>
      <c r="M228" s="143" t="s">
        <v>1</v>
      </c>
      <c r="N228" s="144" t="s">
        <v>42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169</v>
      </c>
      <c r="AT228" s="147" t="s">
        <v>164</v>
      </c>
      <c r="AU228" s="147" t="s">
        <v>85</v>
      </c>
      <c r="AY228" s="16" t="s">
        <v>161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6" t="s">
        <v>81</v>
      </c>
      <c r="BK228" s="148">
        <f>ROUND(I228*H228,2)</f>
        <v>0</v>
      </c>
      <c r="BL228" s="16" t="s">
        <v>169</v>
      </c>
      <c r="BM228" s="147" t="s">
        <v>330</v>
      </c>
    </row>
    <row r="229" spans="2:51" s="12" customFormat="1" ht="12">
      <c r="B229" s="149"/>
      <c r="D229" s="150" t="s">
        <v>171</v>
      </c>
      <c r="F229" s="152" t="s">
        <v>331</v>
      </c>
      <c r="H229" s="153">
        <v>463.83</v>
      </c>
      <c r="I229" s="154"/>
      <c r="L229" s="149"/>
      <c r="M229" s="155"/>
      <c r="T229" s="156"/>
      <c r="AT229" s="151" t="s">
        <v>171</v>
      </c>
      <c r="AU229" s="151" t="s">
        <v>85</v>
      </c>
      <c r="AV229" s="12" t="s">
        <v>85</v>
      </c>
      <c r="AW229" s="12" t="s">
        <v>3</v>
      </c>
      <c r="AX229" s="12" t="s">
        <v>81</v>
      </c>
      <c r="AY229" s="151" t="s">
        <v>161</v>
      </c>
    </row>
    <row r="230" spans="2:65" s="1" customFormat="1" ht="33" customHeight="1">
      <c r="B230" s="135"/>
      <c r="C230" s="136" t="s">
        <v>332</v>
      </c>
      <c r="D230" s="136" t="s">
        <v>164</v>
      </c>
      <c r="E230" s="137" t="s">
        <v>333</v>
      </c>
      <c r="F230" s="138" t="s">
        <v>334</v>
      </c>
      <c r="G230" s="139" t="s">
        <v>167</v>
      </c>
      <c r="H230" s="140">
        <v>15.461</v>
      </c>
      <c r="I230" s="141"/>
      <c r="J230" s="142">
        <f>ROUND(I230*H230,2)</f>
        <v>0</v>
      </c>
      <c r="K230" s="138" t="s">
        <v>168</v>
      </c>
      <c r="L230" s="31"/>
      <c r="M230" s="143" t="s">
        <v>1</v>
      </c>
      <c r="N230" s="144" t="s">
        <v>42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169</v>
      </c>
      <c r="AT230" s="147" t="s">
        <v>164</v>
      </c>
      <c r="AU230" s="147" t="s">
        <v>85</v>
      </c>
      <c r="AY230" s="16" t="s">
        <v>161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6" t="s">
        <v>81</v>
      </c>
      <c r="BK230" s="148">
        <f>ROUND(I230*H230,2)</f>
        <v>0</v>
      </c>
      <c r="BL230" s="16" t="s">
        <v>169</v>
      </c>
      <c r="BM230" s="147" t="s">
        <v>335</v>
      </c>
    </row>
    <row r="231" spans="2:65" s="1" customFormat="1" ht="33" customHeight="1">
      <c r="B231" s="135"/>
      <c r="C231" s="136" t="s">
        <v>336</v>
      </c>
      <c r="D231" s="136" t="s">
        <v>164</v>
      </c>
      <c r="E231" s="137" t="s">
        <v>337</v>
      </c>
      <c r="F231" s="138" t="s">
        <v>338</v>
      </c>
      <c r="G231" s="139" t="s">
        <v>167</v>
      </c>
      <c r="H231" s="140">
        <v>15.461</v>
      </c>
      <c r="I231" s="141"/>
      <c r="J231" s="142">
        <f>ROUND(I231*H231,2)</f>
        <v>0</v>
      </c>
      <c r="K231" s="138" t="s">
        <v>168</v>
      </c>
      <c r="L231" s="31"/>
      <c r="M231" s="143" t="s">
        <v>1</v>
      </c>
      <c r="N231" s="144" t="s">
        <v>42</v>
      </c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169</v>
      </c>
      <c r="AT231" s="147" t="s">
        <v>164</v>
      </c>
      <c r="AU231" s="147" t="s">
        <v>85</v>
      </c>
      <c r="AY231" s="16" t="s">
        <v>161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6" t="s">
        <v>81</v>
      </c>
      <c r="BK231" s="148">
        <f>ROUND(I231*H231,2)</f>
        <v>0</v>
      </c>
      <c r="BL231" s="16" t="s">
        <v>169</v>
      </c>
      <c r="BM231" s="147" t="s">
        <v>339</v>
      </c>
    </row>
    <row r="232" spans="2:65" s="1" customFormat="1" ht="33" customHeight="1">
      <c r="B232" s="135"/>
      <c r="C232" s="136" t="s">
        <v>340</v>
      </c>
      <c r="D232" s="136" t="s">
        <v>164</v>
      </c>
      <c r="E232" s="137" t="s">
        <v>341</v>
      </c>
      <c r="F232" s="138" t="s">
        <v>342</v>
      </c>
      <c r="G232" s="139" t="s">
        <v>167</v>
      </c>
      <c r="H232" s="140">
        <v>0.3</v>
      </c>
      <c r="I232" s="141"/>
      <c r="J232" s="142">
        <f>ROUND(I232*H232,2)</f>
        <v>0</v>
      </c>
      <c r="K232" s="138" t="s">
        <v>168</v>
      </c>
      <c r="L232" s="31"/>
      <c r="M232" s="143" t="s">
        <v>1</v>
      </c>
      <c r="N232" s="144" t="s">
        <v>42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169</v>
      </c>
      <c r="AT232" s="147" t="s">
        <v>164</v>
      </c>
      <c r="AU232" s="147" t="s">
        <v>85</v>
      </c>
      <c r="AY232" s="16" t="s">
        <v>161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6" t="s">
        <v>81</v>
      </c>
      <c r="BK232" s="148">
        <f>ROUND(I232*H232,2)</f>
        <v>0</v>
      </c>
      <c r="BL232" s="16" t="s">
        <v>169</v>
      </c>
      <c r="BM232" s="147" t="s">
        <v>343</v>
      </c>
    </row>
    <row r="233" spans="2:63" s="11" customFormat="1" ht="22.9" customHeight="1">
      <c r="B233" s="123"/>
      <c r="D233" s="124" t="s">
        <v>76</v>
      </c>
      <c r="E233" s="133" t="s">
        <v>344</v>
      </c>
      <c r="F233" s="133" t="s">
        <v>345</v>
      </c>
      <c r="I233" s="126"/>
      <c r="J233" s="134">
        <f>BK233</f>
        <v>0</v>
      </c>
      <c r="L233" s="123"/>
      <c r="M233" s="128"/>
      <c r="P233" s="129">
        <f>SUM(P234:P236)</f>
        <v>0</v>
      </c>
      <c r="R233" s="129">
        <f>SUM(R234:R236)</f>
        <v>0</v>
      </c>
      <c r="T233" s="130">
        <f>SUM(T234:T236)</f>
        <v>0</v>
      </c>
      <c r="AR233" s="124" t="s">
        <v>81</v>
      </c>
      <c r="AT233" s="131" t="s">
        <v>76</v>
      </c>
      <c r="AU233" s="131" t="s">
        <v>81</v>
      </c>
      <c r="AY233" s="124" t="s">
        <v>161</v>
      </c>
      <c r="BK233" s="132">
        <f>SUM(BK234:BK236)</f>
        <v>0</v>
      </c>
    </row>
    <row r="234" spans="2:65" s="1" customFormat="1" ht="24.2" customHeight="1">
      <c r="B234" s="135"/>
      <c r="C234" s="136" t="s">
        <v>346</v>
      </c>
      <c r="D234" s="136" t="s">
        <v>164</v>
      </c>
      <c r="E234" s="137" t="s">
        <v>347</v>
      </c>
      <c r="F234" s="138" t="s">
        <v>348</v>
      </c>
      <c r="G234" s="139" t="s">
        <v>167</v>
      </c>
      <c r="H234" s="140">
        <v>6.8</v>
      </c>
      <c r="I234" s="141"/>
      <c r="J234" s="142">
        <f>ROUND(I234*H234,2)</f>
        <v>0</v>
      </c>
      <c r="K234" s="138" t="s">
        <v>168</v>
      </c>
      <c r="L234" s="31"/>
      <c r="M234" s="143" t="s">
        <v>1</v>
      </c>
      <c r="N234" s="144" t="s">
        <v>42</v>
      </c>
      <c r="P234" s="145">
        <f>O234*H234</f>
        <v>0</v>
      </c>
      <c r="Q234" s="145">
        <v>0</v>
      </c>
      <c r="R234" s="145">
        <f>Q234*H234</f>
        <v>0</v>
      </c>
      <c r="S234" s="145">
        <v>0</v>
      </c>
      <c r="T234" s="146">
        <f>S234*H234</f>
        <v>0</v>
      </c>
      <c r="AR234" s="147" t="s">
        <v>169</v>
      </c>
      <c r="AT234" s="147" t="s">
        <v>164</v>
      </c>
      <c r="AU234" s="147" t="s">
        <v>85</v>
      </c>
      <c r="AY234" s="16" t="s">
        <v>161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6" t="s">
        <v>81</v>
      </c>
      <c r="BK234" s="148">
        <f>ROUND(I234*H234,2)</f>
        <v>0</v>
      </c>
      <c r="BL234" s="16" t="s">
        <v>169</v>
      </c>
      <c r="BM234" s="147" t="s">
        <v>349</v>
      </c>
    </row>
    <row r="235" spans="2:65" s="1" customFormat="1" ht="24.2" customHeight="1">
      <c r="B235" s="135"/>
      <c r="C235" s="136" t="s">
        <v>350</v>
      </c>
      <c r="D235" s="136" t="s">
        <v>164</v>
      </c>
      <c r="E235" s="137" t="s">
        <v>351</v>
      </c>
      <c r="F235" s="138" t="s">
        <v>352</v>
      </c>
      <c r="G235" s="139" t="s">
        <v>167</v>
      </c>
      <c r="H235" s="140">
        <v>13.6</v>
      </c>
      <c r="I235" s="141"/>
      <c r="J235" s="142">
        <f>ROUND(I235*H235,2)</f>
        <v>0</v>
      </c>
      <c r="K235" s="138" t="s">
        <v>168</v>
      </c>
      <c r="L235" s="31"/>
      <c r="M235" s="143" t="s">
        <v>1</v>
      </c>
      <c r="N235" s="144" t="s">
        <v>42</v>
      </c>
      <c r="P235" s="145">
        <f>O235*H235</f>
        <v>0</v>
      </c>
      <c r="Q235" s="145">
        <v>0</v>
      </c>
      <c r="R235" s="145">
        <f>Q235*H235</f>
        <v>0</v>
      </c>
      <c r="S235" s="145">
        <v>0</v>
      </c>
      <c r="T235" s="146">
        <f>S235*H235</f>
        <v>0</v>
      </c>
      <c r="AR235" s="147" t="s">
        <v>169</v>
      </c>
      <c r="AT235" s="147" t="s">
        <v>164</v>
      </c>
      <c r="AU235" s="147" t="s">
        <v>85</v>
      </c>
      <c r="AY235" s="16" t="s">
        <v>161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6" t="s">
        <v>81</v>
      </c>
      <c r="BK235" s="148">
        <f>ROUND(I235*H235,2)</f>
        <v>0</v>
      </c>
      <c r="BL235" s="16" t="s">
        <v>169</v>
      </c>
      <c r="BM235" s="147" t="s">
        <v>353</v>
      </c>
    </row>
    <row r="236" spans="2:51" s="12" customFormat="1" ht="12">
      <c r="B236" s="149"/>
      <c r="D236" s="150" t="s">
        <v>171</v>
      </c>
      <c r="F236" s="152" t="s">
        <v>354</v>
      </c>
      <c r="H236" s="153">
        <v>13.6</v>
      </c>
      <c r="I236" s="154"/>
      <c r="L236" s="149"/>
      <c r="M236" s="155"/>
      <c r="T236" s="156"/>
      <c r="AT236" s="151" t="s">
        <v>171</v>
      </c>
      <c r="AU236" s="151" t="s">
        <v>85</v>
      </c>
      <c r="AV236" s="12" t="s">
        <v>85</v>
      </c>
      <c r="AW236" s="12" t="s">
        <v>3</v>
      </c>
      <c r="AX236" s="12" t="s">
        <v>81</v>
      </c>
      <c r="AY236" s="151" t="s">
        <v>161</v>
      </c>
    </row>
    <row r="237" spans="2:63" s="11" customFormat="1" ht="25.9" customHeight="1">
      <c r="B237" s="123"/>
      <c r="D237" s="124" t="s">
        <v>76</v>
      </c>
      <c r="E237" s="125" t="s">
        <v>355</v>
      </c>
      <c r="F237" s="125" t="s">
        <v>356</v>
      </c>
      <c r="I237" s="126"/>
      <c r="J237" s="127">
        <f>BK237</f>
        <v>0</v>
      </c>
      <c r="L237" s="123"/>
      <c r="M237" s="128"/>
      <c r="P237" s="129">
        <f>P238+P247+P293+P303+P306+P362+P403+P407+P419+P431+P448+P470+P481</f>
        <v>0</v>
      </c>
      <c r="R237" s="129">
        <f>R238+R247+R293+R303+R306+R362+R403+R407+R419+R431+R448+R470+R481</f>
        <v>4.6746475</v>
      </c>
      <c r="T237" s="130">
        <f>T238+T247+T293+T303+T306+T362+T403+T407+T419+T431+T448+T470+T481</f>
        <v>2.535075</v>
      </c>
      <c r="AR237" s="124" t="s">
        <v>85</v>
      </c>
      <c r="AT237" s="131" t="s">
        <v>76</v>
      </c>
      <c r="AU237" s="131" t="s">
        <v>77</v>
      </c>
      <c r="AY237" s="124" t="s">
        <v>161</v>
      </c>
      <c r="BK237" s="132">
        <f>BK238+BK247+BK293+BK303+BK306+BK362+BK403+BK407+BK419+BK431+BK448+BK470+BK481</f>
        <v>0</v>
      </c>
    </row>
    <row r="238" spans="2:63" s="11" customFormat="1" ht="22.9" customHeight="1">
      <c r="B238" s="123"/>
      <c r="D238" s="124" t="s">
        <v>76</v>
      </c>
      <c r="E238" s="133" t="s">
        <v>357</v>
      </c>
      <c r="F238" s="133" t="s">
        <v>358</v>
      </c>
      <c r="I238" s="126"/>
      <c r="J238" s="134">
        <f>BK238</f>
        <v>0</v>
      </c>
      <c r="L238" s="123"/>
      <c r="M238" s="128"/>
      <c r="P238" s="129">
        <f>SUM(P239:P246)</f>
        <v>0</v>
      </c>
      <c r="R238" s="129">
        <f>SUM(R239:R246)</f>
        <v>0.06606</v>
      </c>
      <c r="T238" s="130">
        <f>SUM(T239:T246)</f>
        <v>0</v>
      </c>
      <c r="AR238" s="124" t="s">
        <v>85</v>
      </c>
      <c r="AT238" s="131" t="s">
        <v>76</v>
      </c>
      <c r="AU238" s="131" t="s">
        <v>81</v>
      </c>
      <c r="AY238" s="124" t="s">
        <v>161</v>
      </c>
      <c r="BK238" s="132">
        <f>SUM(BK239:BK246)</f>
        <v>0</v>
      </c>
    </row>
    <row r="239" spans="2:65" s="1" customFormat="1" ht="16.5" customHeight="1">
      <c r="B239" s="135"/>
      <c r="C239" s="136" t="s">
        <v>359</v>
      </c>
      <c r="D239" s="136" t="s">
        <v>164</v>
      </c>
      <c r="E239" s="137" t="s">
        <v>360</v>
      </c>
      <c r="F239" s="138" t="s">
        <v>361</v>
      </c>
      <c r="G239" s="139" t="s">
        <v>316</v>
      </c>
      <c r="H239" s="140">
        <v>11</v>
      </c>
      <c r="I239" s="141"/>
      <c r="J239" s="142">
        <f>ROUND(I239*H239,2)</f>
        <v>0</v>
      </c>
      <c r="K239" s="138" t="s">
        <v>168</v>
      </c>
      <c r="L239" s="31"/>
      <c r="M239" s="143" t="s">
        <v>1</v>
      </c>
      <c r="N239" s="144" t="s">
        <v>42</v>
      </c>
      <c r="P239" s="145">
        <f>O239*H239</f>
        <v>0</v>
      </c>
      <c r="Q239" s="145">
        <v>0.00041</v>
      </c>
      <c r="R239" s="145">
        <f>Q239*H239</f>
        <v>0.00451</v>
      </c>
      <c r="S239" s="145">
        <v>0</v>
      </c>
      <c r="T239" s="146">
        <f>S239*H239</f>
        <v>0</v>
      </c>
      <c r="AR239" s="147" t="s">
        <v>238</v>
      </c>
      <c r="AT239" s="147" t="s">
        <v>164</v>
      </c>
      <c r="AU239" s="147" t="s">
        <v>85</v>
      </c>
      <c r="AY239" s="16" t="s">
        <v>161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6" t="s">
        <v>81</v>
      </c>
      <c r="BK239" s="148">
        <f>ROUND(I239*H239,2)</f>
        <v>0</v>
      </c>
      <c r="BL239" s="16" t="s">
        <v>238</v>
      </c>
      <c r="BM239" s="147" t="s">
        <v>362</v>
      </c>
    </row>
    <row r="240" spans="2:65" s="1" customFormat="1" ht="16.5" customHeight="1">
      <c r="B240" s="135"/>
      <c r="C240" s="136" t="s">
        <v>363</v>
      </c>
      <c r="D240" s="136" t="s">
        <v>164</v>
      </c>
      <c r="E240" s="137" t="s">
        <v>364</v>
      </c>
      <c r="F240" s="138" t="s">
        <v>365</v>
      </c>
      <c r="G240" s="139" t="s">
        <v>316</v>
      </c>
      <c r="H240" s="140">
        <v>14</v>
      </c>
      <c r="I240" s="141"/>
      <c r="J240" s="142">
        <f>ROUND(I240*H240,2)</f>
        <v>0</v>
      </c>
      <c r="K240" s="138" t="s">
        <v>168</v>
      </c>
      <c r="L240" s="31"/>
      <c r="M240" s="143" t="s">
        <v>1</v>
      </c>
      <c r="N240" s="144" t="s">
        <v>42</v>
      </c>
      <c r="P240" s="145">
        <f>O240*H240</f>
        <v>0</v>
      </c>
      <c r="Q240" s="145">
        <v>0.00048</v>
      </c>
      <c r="R240" s="145">
        <f>Q240*H240</f>
        <v>0.00672</v>
      </c>
      <c r="S240" s="145">
        <v>0</v>
      </c>
      <c r="T240" s="146">
        <f>S240*H240</f>
        <v>0</v>
      </c>
      <c r="AR240" s="147" t="s">
        <v>238</v>
      </c>
      <c r="AT240" s="147" t="s">
        <v>164</v>
      </c>
      <c r="AU240" s="147" t="s">
        <v>85</v>
      </c>
      <c r="AY240" s="16" t="s">
        <v>161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6" t="s">
        <v>81</v>
      </c>
      <c r="BK240" s="148">
        <f>ROUND(I240*H240,2)</f>
        <v>0</v>
      </c>
      <c r="BL240" s="16" t="s">
        <v>238</v>
      </c>
      <c r="BM240" s="147" t="s">
        <v>366</v>
      </c>
    </row>
    <row r="241" spans="2:65" s="1" customFormat="1" ht="16.5" customHeight="1">
      <c r="B241" s="135"/>
      <c r="C241" s="136" t="s">
        <v>367</v>
      </c>
      <c r="D241" s="136" t="s">
        <v>164</v>
      </c>
      <c r="E241" s="137" t="s">
        <v>368</v>
      </c>
      <c r="F241" s="138" t="s">
        <v>369</v>
      </c>
      <c r="G241" s="139" t="s">
        <v>316</v>
      </c>
      <c r="H241" s="140">
        <v>7</v>
      </c>
      <c r="I241" s="141"/>
      <c r="J241" s="142">
        <f>ROUND(I241*H241,2)</f>
        <v>0</v>
      </c>
      <c r="K241" s="138" t="s">
        <v>168</v>
      </c>
      <c r="L241" s="31"/>
      <c r="M241" s="143" t="s">
        <v>1</v>
      </c>
      <c r="N241" s="144" t="s">
        <v>42</v>
      </c>
      <c r="P241" s="145">
        <f>O241*H241</f>
        <v>0</v>
      </c>
      <c r="Q241" s="145">
        <v>0.0007100000000000001</v>
      </c>
      <c r="R241" s="145">
        <f>Q241*H241</f>
        <v>0.0049700000000000005</v>
      </c>
      <c r="S241" s="145">
        <v>0</v>
      </c>
      <c r="T241" s="146">
        <f>S241*H241</f>
        <v>0</v>
      </c>
      <c r="AR241" s="147" t="s">
        <v>238</v>
      </c>
      <c r="AT241" s="147" t="s">
        <v>164</v>
      </c>
      <c r="AU241" s="147" t="s">
        <v>85</v>
      </c>
      <c r="AY241" s="16" t="s">
        <v>161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6" t="s">
        <v>81</v>
      </c>
      <c r="BK241" s="148">
        <f>ROUND(I241*H241,2)</f>
        <v>0</v>
      </c>
      <c r="BL241" s="16" t="s">
        <v>238</v>
      </c>
      <c r="BM241" s="147" t="s">
        <v>370</v>
      </c>
    </row>
    <row r="242" spans="2:65" s="1" customFormat="1" ht="16.5" customHeight="1">
      <c r="B242" s="135"/>
      <c r="C242" s="136" t="s">
        <v>371</v>
      </c>
      <c r="D242" s="136" t="s">
        <v>164</v>
      </c>
      <c r="E242" s="137" t="s">
        <v>372</v>
      </c>
      <c r="F242" s="138" t="s">
        <v>373</v>
      </c>
      <c r="G242" s="139" t="s">
        <v>316</v>
      </c>
      <c r="H242" s="140">
        <v>22</v>
      </c>
      <c r="I242" s="141"/>
      <c r="J242" s="142">
        <f>ROUND(I242*H242,2)</f>
        <v>0</v>
      </c>
      <c r="K242" s="138" t="s">
        <v>168</v>
      </c>
      <c r="L242" s="31"/>
      <c r="M242" s="143" t="s">
        <v>1</v>
      </c>
      <c r="N242" s="144" t="s">
        <v>42</v>
      </c>
      <c r="P242" s="145">
        <f>O242*H242</f>
        <v>0</v>
      </c>
      <c r="Q242" s="145">
        <v>0.00224</v>
      </c>
      <c r="R242" s="145">
        <f>Q242*H242</f>
        <v>0.04928</v>
      </c>
      <c r="S242" s="145">
        <v>0</v>
      </c>
      <c r="T242" s="146">
        <f>S242*H242</f>
        <v>0</v>
      </c>
      <c r="AR242" s="147" t="s">
        <v>238</v>
      </c>
      <c r="AT242" s="147" t="s">
        <v>164</v>
      </c>
      <c r="AU242" s="147" t="s">
        <v>85</v>
      </c>
      <c r="AY242" s="16" t="s">
        <v>161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6" t="s">
        <v>81</v>
      </c>
      <c r="BK242" s="148">
        <f>ROUND(I242*H242,2)</f>
        <v>0</v>
      </c>
      <c r="BL242" s="16" t="s">
        <v>238</v>
      </c>
      <c r="BM242" s="147" t="s">
        <v>374</v>
      </c>
    </row>
    <row r="243" spans="2:65" s="1" customFormat="1" ht="16.5" customHeight="1">
      <c r="B243" s="135"/>
      <c r="C243" s="136" t="s">
        <v>375</v>
      </c>
      <c r="D243" s="136" t="s">
        <v>164</v>
      </c>
      <c r="E243" s="137" t="s">
        <v>376</v>
      </c>
      <c r="F243" s="138" t="s">
        <v>377</v>
      </c>
      <c r="G243" s="139" t="s">
        <v>378</v>
      </c>
      <c r="H243" s="140">
        <v>2</v>
      </c>
      <c r="I243" s="141"/>
      <c r="J243" s="142">
        <f>ROUND(I243*H243,2)</f>
        <v>0</v>
      </c>
      <c r="K243" s="138" t="s">
        <v>168</v>
      </c>
      <c r="L243" s="31"/>
      <c r="M243" s="143" t="s">
        <v>1</v>
      </c>
      <c r="N243" s="144" t="s">
        <v>42</v>
      </c>
      <c r="P243" s="145">
        <f>O243*H243</f>
        <v>0</v>
      </c>
      <c r="Q243" s="145">
        <v>0.00029</v>
      </c>
      <c r="R243" s="145">
        <f>Q243*H243</f>
        <v>0.00058</v>
      </c>
      <c r="S243" s="145">
        <v>0</v>
      </c>
      <c r="T243" s="146">
        <f>S243*H243</f>
        <v>0</v>
      </c>
      <c r="AR243" s="147" t="s">
        <v>238</v>
      </c>
      <c r="AT243" s="147" t="s">
        <v>164</v>
      </c>
      <c r="AU243" s="147" t="s">
        <v>85</v>
      </c>
      <c r="AY243" s="16" t="s">
        <v>161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6" t="s">
        <v>81</v>
      </c>
      <c r="BK243" s="148">
        <f>ROUND(I243*H243,2)</f>
        <v>0</v>
      </c>
      <c r="BL243" s="16" t="s">
        <v>238</v>
      </c>
      <c r="BM243" s="147" t="s">
        <v>379</v>
      </c>
    </row>
    <row r="244" spans="2:65" s="1" customFormat="1" ht="21.75" customHeight="1">
      <c r="B244" s="135"/>
      <c r="C244" s="136" t="s">
        <v>237</v>
      </c>
      <c r="D244" s="136" t="s">
        <v>164</v>
      </c>
      <c r="E244" s="137" t="s">
        <v>380</v>
      </c>
      <c r="F244" s="138" t="s">
        <v>381</v>
      </c>
      <c r="G244" s="139" t="s">
        <v>316</v>
      </c>
      <c r="H244" s="140">
        <v>54</v>
      </c>
      <c r="I244" s="141"/>
      <c r="J244" s="142">
        <f>ROUND(I244*H244,2)</f>
        <v>0</v>
      </c>
      <c r="K244" s="138" t="s">
        <v>168</v>
      </c>
      <c r="L244" s="31"/>
      <c r="M244" s="143" t="s">
        <v>1</v>
      </c>
      <c r="N244" s="144" t="s">
        <v>42</v>
      </c>
      <c r="P244" s="145">
        <f>O244*H244</f>
        <v>0</v>
      </c>
      <c r="Q244" s="145">
        <v>0</v>
      </c>
      <c r="R244" s="145">
        <f>Q244*H244</f>
        <v>0</v>
      </c>
      <c r="S244" s="145">
        <v>0</v>
      </c>
      <c r="T244" s="146">
        <f>S244*H244</f>
        <v>0</v>
      </c>
      <c r="AR244" s="147" t="s">
        <v>238</v>
      </c>
      <c r="AT244" s="147" t="s">
        <v>164</v>
      </c>
      <c r="AU244" s="147" t="s">
        <v>85</v>
      </c>
      <c r="AY244" s="16" t="s">
        <v>161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6" t="s">
        <v>81</v>
      </c>
      <c r="BK244" s="148">
        <f>ROUND(I244*H244,2)</f>
        <v>0</v>
      </c>
      <c r="BL244" s="16" t="s">
        <v>238</v>
      </c>
      <c r="BM244" s="147" t="s">
        <v>382</v>
      </c>
    </row>
    <row r="245" spans="2:65" s="1" customFormat="1" ht="24.2" customHeight="1">
      <c r="B245" s="135"/>
      <c r="C245" s="136" t="s">
        <v>383</v>
      </c>
      <c r="D245" s="136" t="s">
        <v>164</v>
      </c>
      <c r="E245" s="137" t="s">
        <v>384</v>
      </c>
      <c r="F245" s="138" t="s">
        <v>385</v>
      </c>
      <c r="G245" s="139" t="s">
        <v>167</v>
      </c>
      <c r="H245" s="140">
        <v>0.066</v>
      </c>
      <c r="I245" s="141"/>
      <c r="J245" s="142">
        <f>ROUND(I245*H245,2)</f>
        <v>0</v>
      </c>
      <c r="K245" s="138" t="s">
        <v>168</v>
      </c>
      <c r="L245" s="31"/>
      <c r="M245" s="143" t="s">
        <v>1</v>
      </c>
      <c r="N245" s="144" t="s">
        <v>42</v>
      </c>
      <c r="P245" s="145">
        <f>O245*H245</f>
        <v>0</v>
      </c>
      <c r="Q245" s="145">
        <v>0</v>
      </c>
      <c r="R245" s="145">
        <f>Q245*H245</f>
        <v>0</v>
      </c>
      <c r="S245" s="145">
        <v>0</v>
      </c>
      <c r="T245" s="146">
        <f>S245*H245</f>
        <v>0</v>
      </c>
      <c r="AR245" s="147" t="s">
        <v>238</v>
      </c>
      <c r="AT245" s="147" t="s">
        <v>164</v>
      </c>
      <c r="AU245" s="147" t="s">
        <v>85</v>
      </c>
      <c r="AY245" s="16" t="s">
        <v>161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6" t="s">
        <v>81</v>
      </c>
      <c r="BK245" s="148">
        <f>ROUND(I245*H245,2)</f>
        <v>0</v>
      </c>
      <c r="BL245" s="16" t="s">
        <v>238</v>
      </c>
      <c r="BM245" s="147" t="s">
        <v>386</v>
      </c>
    </row>
    <row r="246" spans="2:65" s="1" customFormat="1" ht="33" customHeight="1">
      <c r="B246" s="135"/>
      <c r="C246" s="136" t="s">
        <v>387</v>
      </c>
      <c r="D246" s="136" t="s">
        <v>164</v>
      </c>
      <c r="E246" s="137" t="s">
        <v>388</v>
      </c>
      <c r="F246" s="138" t="s">
        <v>389</v>
      </c>
      <c r="G246" s="139" t="s">
        <v>167</v>
      </c>
      <c r="H246" s="140">
        <v>0.066</v>
      </c>
      <c r="I246" s="141"/>
      <c r="J246" s="142">
        <f>ROUND(I246*H246,2)</f>
        <v>0</v>
      </c>
      <c r="K246" s="138" t="s">
        <v>168</v>
      </c>
      <c r="L246" s="31"/>
      <c r="M246" s="143" t="s">
        <v>1</v>
      </c>
      <c r="N246" s="144" t="s">
        <v>42</v>
      </c>
      <c r="P246" s="145">
        <f>O246*H246</f>
        <v>0</v>
      </c>
      <c r="Q246" s="145">
        <v>0</v>
      </c>
      <c r="R246" s="145">
        <f>Q246*H246</f>
        <v>0</v>
      </c>
      <c r="S246" s="145">
        <v>0</v>
      </c>
      <c r="T246" s="146">
        <f>S246*H246</f>
        <v>0</v>
      </c>
      <c r="AR246" s="147" t="s">
        <v>238</v>
      </c>
      <c r="AT246" s="147" t="s">
        <v>164</v>
      </c>
      <c r="AU246" s="147" t="s">
        <v>85</v>
      </c>
      <c r="AY246" s="16" t="s">
        <v>161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6" t="s">
        <v>81</v>
      </c>
      <c r="BK246" s="148">
        <f>ROUND(I246*H246,2)</f>
        <v>0</v>
      </c>
      <c r="BL246" s="16" t="s">
        <v>238</v>
      </c>
      <c r="BM246" s="147" t="s">
        <v>390</v>
      </c>
    </row>
    <row r="247" spans="2:63" s="11" customFormat="1" ht="22.9" customHeight="1">
      <c r="B247" s="123"/>
      <c r="D247" s="124" t="s">
        <v>76</v>
      </c>
      <c r="E247" s="133" t="s">
        <v>391</v>
      </c>
      <c r="F247" s="133" t="s">
        <v>392</v>
      </c>
      <c r="I247" s="126"/>
      <c r="J247" s="134">
        <f>BK247</f>
        <v>0</v>
      </c>
      <c r="L247" s="123"/>
      <c r="M247" s="128"/>
      <c r="P247" s="129">
        <f>SUM(P248:P292)</f>
        <v>0</v>
      </c>
      <c r="R247" s="129">
        <f>SUM(R248:R292)</f>
        <v>0.15776999999999994</v>
      </c>
      <c r="T247" s="130">
        <f>SUM(T248:T292)</f>
        <v>0</v>
      </c>
      <c r="AR247" s="124" t="s">
        <v>85</v>
      </c>
      <c r="AT247" s="131" t="s">
        <v>76</v>
      </c>
      <c r="AU247" s="131" t="s">
        <v>81</v>
      </c>
      <c r="AY247" s="124" t="s">
        <v>161</v>
      </c>
      <c r="BK247" s="132">
        <f>SUM(BK248:BK292)</f>
        <v>0</v>
      </c>
    </row>
    <row r="248" spans="2:65" s="1" customFormat="1" ht="24.2" customHeight="1">
      <c r="B248" s="135"/>
      <c r="C248" s="136" t="s">
        <v>393</v>
      </c>
      <c r="D248" s="136" t="s">
        <v>164</v>
      </c>
      <c r="E248" s="137" t="s">
        <v>394</v>
      </c>
      <c r="F248" s="138" t="s">
        <v>395</v>
      </c>
      <c r="G248" s="139" t="s">
        <v>316</v>
      </c>
      <c r="H248" s="140">
        <v>29</v>
      </c>
      <c r="I248" s="141"/>
      <c r="J248" s="142">
        <f>ROUND(I248*H248,2)</f>
        <v>0</v>
      </c>
      <c r="K248" s="138" t="s">
        <v>168</v>
      </c>
      <c r="L248" s="31"/>
      <c r="M248" s="143" t="s">
        <v>1</v>
      </c>
      <c r="N248" s="144" t="s">
        <v>42</v>
      </c>
      <c r="P248" s="145">
        <f>O248*H248</f>
        <v>0</v>
      </c>
      <c r="Q248" s="145">
        <v>0.00073</v>
      </c>
      <c r="R248" s="145">
        <f>Q248*H248</f>
        <v>0.021169999999999998</v>
      </c>
      <c r="S248" s="145">
        <v>0</v>
      </c>
      <c r="T248" s="146">
        <f>S248*H248</f>
        <v>0</v>
      </c>
      <c r="AR248" s="147" t="s">
        <v>238</v>
      </c>
      <c r="AT248" s="147" t="s">
        <v>164</v>
      </c>
      <c r="AU248" s="147" t="s">
        <v>85</v>
      </c>
      <c r="AY248" s="16" t="s">
        <v>161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6" t="s">
        <v>81</v>
      </c>
      <c r="BK248" s="148">
        <f>ROUND(I248*H248,2)</f>
        <v>0</v>
      </c>
      <c r="BL248" s="16" t="s">
        <v>238</v>
      </c>
      <c r="BM248" s="147" t="s">
        <v>396</v>
      </c>
    </row>
    <row r="249" spans="2:51" s="12" customFormat="1" ht="12">
      <c r="B249" s="149"/>
      <c r="D249" s="150" t="s">
        <v>171</v>
      </c>
      <c r="E249" s="151" t="s">
        <v>1</v>
      </c>
      <c r="F249" s="152" t="s">
        <v>397</v>
      </c>
      <c r="H249" s="153">
        <v>10</v>
      </c>
      <c r="I249" s="154"/>
      <c r="L249" s="149"/>
      <c r="M249" s="155"/>
      <c r="T249" s="156"/>
      <c r="AT249" s="151" t="s">
        <v>171</v>
      </c>
      <c r="AU249" s="151" t="s">
        <v>85</v>
      </c>
      <c r="AV249" s="12" t="s">
        <v>85</v>
      </c>
      <c r="AW249" s="12" t="s">
        <v>32</v>
      </c>
      <c r="AX249" s="12" t="s">
        <v>77</v>
      </c>
      <c r="AY249" s="151" t="s">
        <v>161</v>
      </c>
    </row>
    <row r="250" spans="2:51" s="12" customFormat="1" ht="12">
      <c r="B250" s="149"/>
      <c r="D250" s="150" t="s">
        <v>171</v>
      </c>
      <c r="E250" s="151" t="s">
        <v>1</v>
      </c>
      <c r="F250" s="152" t="s">
        <v>398</v>
      </c>
      <c r="H250" s="153">
        <v>19</v>
      </c>
      <c r="I250" s="154"/>
      <c r="L250" s="149"/>
      <c r="M250" s="155"/>
      <c r="T250" s="156"/>
      <c r="AT250" s="151" t="s">
        <v>171</v>
      </c>
      <c r="AU250" s="151" t="s">
        <v>85</v>
      </c>
      <c r="AV250" s="12" t="s">
        <v>85</v>
      </c>
      <c r="AW250" s="12" t="s">
        <v>32</v>
      </c>
      <c r="AX250" s="12" t="s">
        <v>77</v>
      </c>
      <c r="AY250" s="151" t="s">
        <v>161</v>
      </c>
    </row>
    <row r="251" spans="2:51" s="13" customFormat="1" ht="12">
      <c r="B251" s="157"/>
      <c r="D251" s="150" t="s">
        <v>171</v>
      </c>
      <c r="E251" s="158" t="s">
        <v>1</v>
      </c>
      <c r="F251" s="159" t="s">
        <v>174</v>
      </c>
      <c r="H251" s="160">
        <v>29</v>
      </c>
      <c r="I251" s="161"/>
      <c r="L251" s="157"/>
      <c r="M251" s="162"/>
      <c r="T251" s="163"/>
      <c r="AT251" s="158" t="s">
        <v>171</v>
      </c>
      <c r="AU251" s="158" t="s">
        <v>85</v>
      </c>
      <c r="AV251" s="13" t="s">
        <v>169</v>
      </c>
      <c r="AW251" s="13" t="s">
        <v>32</v>
      </c>
      <c r="AX251" s="13" t="s">
        <v>81</v>
      </c>
      <c r="AY251" s="158" t="s">
        <v>161</v>
      </c>
    </row>
    <row r="252" spans="2:65" s="1" customFormat="1" ht="24.2" customHeight="1">
      <c r="B252" s="135"/>
      <c r="C252" s="136" t="s">
        <v>399</v>
      </c>
      <c r="D252" s="136" t="s">
        <v>164</v>
      </c>
      <c r="E252" s="137" t="s">
        <v>400</v>
      </c>
      <c r="F252" s="138" t="s">
        <v>401</v>
      </c>
      <c r="G252" s="139" t="s">
        <v>316</v>
      </c>
      <c r="H252" s="140">
        <v>26</v>
      </c>
      <c r="I252" s="141"/>
      <c r="J252" s="142">
        <f>ROUND(I252*H252,2)</f>
        <v>0</v>
      </c>
      <c r="K252" s="138" t="s">
        <v>168</v>
      </c>
      <c r="L252" s="31"/>
      <c r="M252" s="143" t="s">
        <v>1</v>
      </c>
      <c r="N252" s="144" t="s">
        <v>42</v>
      </c>
      <c r="P252" s="145">
        <f>O252*H252</f>
        <v>0</v>
      </c>
      <c r="Q252" s="145">
        <v>0.0009799999999999998</v>
      </c>
      <c r="R252" s="145">
        <f>Q252*H252</f>
        <v>0.025479999999999992</v>
      </c>
      <c r="S252" s="145">
        <v>0</v>
      </c>
      <c r="T252" s="146">
        <f>S252*H252</f>
        <v>0</v>
      </c>
      <c r="AR252" s="147" t="s">
        <v>238</v>
      </c>
      <c r="AT252" s="147" t="s">
        <v>164</v>
      </c>
      <c r="AU252" s="147" t="s">
        <v>85</v>
      </c>
      <c r="AY252" s="16" t="s">
        <v>161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6" t="s">
        <v>81</v>
      </c>
      <c r="BK252" s="148">
        <f>ROUND(I252*H252,2)</f>
        <v>0</v>
      </c>
      <c r="BL252" s="16" t="s">
        <v>238</v>
      </c>
      <c r="BM252" s="147" t="s">
        <v>402</v>
      </c>
    </row>
    <row r="253" spans="2:51" s="12" customFormat="1" ht="12">
      <c r="B253" s="149"/>
      <c r="D253" s="150" t="s">
        <v>171</v>
      </c>
      <c r="E253" s="151" t="s">
        <v>1</v>
      </c>
      <c r="F253" s="152" t="s">
        <v>403</v>
      </c>
      <c r="H253" s="153">
        <v>13</v>
      </c>
      <c r="I253" s="154"/>
      <c r="L253" s="149"/>
      <c r="M253" s="155"/>
      <c r="T253" s="156"/>
      <c r="AT253" s="151" t="s">
        <v>171</v>
      </c>
      <c r="AU253" s="151" t="s">
        <v>85</v>
      </c>
      <c r="AV253" s="12" t="s">
        <v>85</v>
      </c>
      <c r="AW253" s="12" t="s">
        <v>32</v>
      </c>
      <c r="AX253" s="12" t="s">
        <v>77</v>
      </c>
      <c r="AY253" s="151" t="s">
        <v>161</v>
      </c>
    </row>
    <row r="254" spans="2:51" s="12" customFormat="1" ht="12">
      <c r="B254" s="149"/>
      <c r="D254" s="150" t="s">
        <v>171</v>
      </c>
      <c r="E254" s="151" t="s">
        <v>1</v>
      </c>
      <c r="F254" s="152" t="s">
        <v>404</v>
      </c>
      <c r="H254" s="153">
        <v>13</v>
      </c>
      <c r="I254" s="154"/>
      <c r="L254" s="149"/>
      <c r="M254" s="155"/>
      <c r="T254" s="156"/>
      <c r="AT254" s="151" t="s">
        <v>171</v>
      </c>
      <c r="AU254" s="151" t="s">
        <v>85</v>
      </c>
      <c r="AV254" s="12" t="s">
        <v>85</v>
      </c>
      <c r="AW254" s="12" t="s">
        <v>32</v>
      </c>
      <c r="AX254" s="12" t="s">
        <v>77</v>
      </c>
      <c r="AY254" s="151" t="s">
        <v>161</v>
      </c>
    </row>
    <row r="255" spans="2:51" s="13" customFormat="1" ht="12">
      <c r="B255" s="157"/>
      <c r="D255" s="150" t="s">
        <v>171</v>
      </c>
      <c r="E255" s="158" t="s">
        <v>1</v>
      </c>
      <c r="F255" s="159" t="s">
        <v>174</v>
      </c>
      <c r="H255" s="160">
        <v>26</v>
      </c>
      <c r="I255" s="161"/>
      <c r="L255" s="157"/>
      <c r="M255" s="162"/>
      <c r="T255" s="163"/>
      <c r="AT255" s="158" t="s">
        <v>171</v>
      </c>
      <c r="AU255" s="158" t="s">
        <v>85</v>
      </c>
      <c r="AV255" s="13" t="s">
        <v>169</v>
      </c>
      <c r="AW255" s="13" t="s">
        <v>32</v>
      </c>
      <c r="AX255" s="13" t="s">
        <v>81</v>
      </c>
      <c r="AY255" s="158" t="s">
        <v>161</v>
      </c>
    </row>
    <row r="256" spans="2:65" s="1" customFormat="1" ht="24.2" customHeight="1">
      <c r="B256" s="135"/>
      <c r="C256" s="136" t="s">
        <v>405</v>
      </c>
      <c r="D256" s="136" t="s">
        <v>164</v>
      </c>
      <c r="E256" s="137" t="s">
        <v>406</v>
      </c>
      <c r="F256" s="138" t="s">
        <v>407</v>
      </c>
      <c r="G256" s="139" t="s">
        <v>316</v>
      </c>
      <c r="H256" s="140">
        <v>16</v>
      </c>
      <c r="I256" s="141"/>
      <c r="J256" s="142">
        <f>ROUND(I256*H256,2)</f>
        <v>0</v>
      </c>
      <c r="K256" s="138" t="s">
        <v>168</v>
      </c>
      <c r="L256" s="31"/>
      <c r="M256" s="143" t="s">
        <v>1</v>
      </c>
      <c r="N256" s="144" t="s">
        <v>42</v>
      </c>
      <c r="P256" s="145">
        <f>O256*H256</f>
        <v>0</v>
      </c>
      <c r="Q256" s="145">
        <v>0.0013</v>
      </c>
      <c r="R256" s="145">
        <f>Q256*H256</f>
        <v>0.0208</v>
      </c>
      <c r="S256" s="145">
        <v>0</v>
      </c>
      <c r="T256" s="146">
        <f>S256*H256</f>
        <v>0</v>
      </c>
      <c r="AR256" s="147" t="s">
        <v>238</v>
      </c>
      <c r="AT256" s="147" t="s">
        <v>164</v>
      </c>
      <c r="AU256" s="147" t="s">
        <v>85</v>
      </c>
      <c r="AY256" s="16" t="s">
        <v>161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6" t="s">
        <v>81</v>
      </c>
      <c r="BK256" s="148">
        <f>ROUND(I256*H256,2)</f>
        <v>0</v>
      </c>
      <c r="BL256" s="16" t="s">
        <v>238</v>
      </c>
      <c r="BM256" s="147" t="s">
        <v>408</v>
      </c>
    </row>
    <row r="257" spans="2:51" s="12" customFormat="1" ht="12">
      <c r="B257" s="149"/>
      <c r="D257" s="150" t="s">
        <v>171</v>
      </c>
      <c r="E257" s="151" t="s">
        <v>1</v>
      </c>
      <c r="F257" s="152" t="s">
        <v>409</v>
      </c>
      <c r="H257" s="153">
        <v>8</v>
      </c>
      <c r="I257" s="154"/>
      <c r="L257" s="149"/>
      <c r="M257" s="155"/>
      <c r="T257" s="156"/>
      <c r="AT257" s="151" t="s">
        <v>171</v>
      </c>
      <c r="AU257" s="151" t="s">
        <v>85</v>
      </c>
      <c r="AV257" s="12" t="s">
        <v>85</v>
      </c>
      <c r="AW257" s="12" t="s">
        <v>32</v>
      </c>
      <c r="AX257" s="12" t="s">
        <v>77</v>
      </c>
      <c r="AY257" s="151" t="s">
        <v>161</v>
      </c>
    </row>
    <row r="258" spans="2:51" s="12" customFormat="1" ht="12">
      <c r="B258" s="149"/>
      <c r="D258" s="150" t="s">
        <v>171</v>
      </c>
      <c r="E258" s="151" t="s">
        <v>1</v>
      </c>
      <c r="F258" s="152" t="s">
        <v>410</v>
      </c>
      <c r="H258" s="153">
        <v>8</v>
      </c>
      <c r="I258" s="154"/>
      <c r="L258" s="149"/>
      <c r="M258" s="155"/>
      <c r="T258" s="156"/>
      <c r="AT258" s="151" t="s">
        <v>171</v>
      </c>
      <c r="AU258" s="151" t="s">
        <v>85</v>
      </c>
      <c r="AV258" s="12" t="s">
        <v>85</v>
      </c>
      <c r="AW258" s="12" t="s">
        <v>32</v>
      </c>
      <c r="AX258" s="12" t="s">
        <v>77</v>
      </c>
      <c r="AY258" s="151" t="s">
        <v>161</v>
      </c>
    </row>
    <row r="259" spans="2:51" s="13" customFormat="1" ht="12">
      <c r="B259" s="157"/>
      <c r="D259" s="150" t="s">
        <v>171</v>
      </c>
      <c r="E259" s="158" t="s">
        <v>1</v>
      </c>
      <c r="F259" s="159" t="s">
        <v>174</v>
      </c>
      <c r="H259" s="160">
        <v>16</v>
      </c>
      <c r="I259" s="161"/>
      <c r="L259" s="157"/>
      <c r="M259" s="162"/>
      <c r="T259" s="163"/>
      <c r="AT259" s="158" t="s">
        <v>171</v>
      </c>
      <c r="AU259" s="158" t="s">
        <v>85</v>
      </c>
      <c r="AV259" s="13" t="s">
        <v>169</v>
      </c>
      <c r="AW259" s="13" t="s">
        <v>32</v>
      </c>
      <c r="AX259" s="13" t="s">
        <v>81</v>
      </c>
      <c r="AY259" s="158" t="s">
        <v>161</v>
      </c>
    </row>
    <row r="260" spans="2:65" s="1" customFormat="1" ht="24.2" customHeight="1">
      <c r="B260" s="135"/>
      <c r="C260" s="136" t="s">
        <v>411</v>
      </c>
      <c r="D260" s="136" t="s">
        <v>164</v>
      </c>
      <c r="E260" s="137" t="s">
        <v>412</v>
      </c>
      <c r="F260" s="138" t="s">
        <v>413</v>
      </c>
      <c r="G260" s="139" t="s">
        <v>316</v>
      </c>
      <c r="H260" s="140">
        <v>10</v>
      </c>
      <c r="I260" s="141"/>
      <c r="J260" s="142">
        <f>ROUND(I260*H260,2)</f>
        <v>0</v>
      </c>
      <c r="K260" s="138" t="s">
        <v>168</v>
      </c>
      <c r="L260" s="31"/>
      <c r="M260" s="143" t="s">
        <v>1</v>
      </c>
      <c r="N260" s="144" t="s">
        <v>42</v>
      </c>
      <c r="P260" s="145">
        <f>O260*H260</f>
        <v>0</v>
      </c>
      <c r="Q260" s="145">
        <v>0.00263</v>
      </c>
      <c r="R260" s="145">
        <f>Q260*H260</f>
        <v>0.0263</v>
      </c>
      <c r="S260" s="145">
        <v>0</v>
      </c>
      <c r="T260" s="146">
        <f>S260*H260</f>
        <v>0</v>
      </c>
      <c r="AR260" s="147" t="s">
        <v>238</v>
      </c>
      <c r="AT260" s="147" t="s">
        <v>164</v>
      </c>
      <c r="AU260" s="147" t="s">
        <v>85</v>
      </c>
      <c r="AY260" s="16" t="s">
        <v>161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6" t="s">
        <v>81</v>
      </c>
      <c r="BK260" s="148">
        <f>ROUND(I260*H260,2)</f>
        <v>0</v>
      </c>
      <c r="BL260" s="16" t="s">
        <v>238</v>
      </c>
      <c r="BM260" s="147" t="s">
        <v>414</v>
      </c>
    </row>
    <row r="261" spans="2:51" s="12" customFormat="1" ht="12">
      <c r="B261" s="149"/>
      <c r="D261" s="150" t="s">
        <v>171</v>
      </c>
      <c r="E261" s="151" t="s">
        <v>1</v>
      </c>
      <c r="F261" s="152" t="s">
        <v>415</v>
      </c>
      <c r="H261" s="153">
        <v>5</v>
      </c>
      <c r="I261" s="154"/>
      <c r="L261" s="149"/>
      <c r="M261" s="155"/>
      <c r="T261" s="156"/>
      <c r="AT261" s="151" t="s">
        <v>171</v>
      </c>
      <c r="AU261" s="151" t="s">
        <v>85</v>
      </c>
      <c r="AV261" s="12" t="s">
        <v>85</v>
      </c>
      <c r="AW261" s="12" t="s">
        <v>32</v>
      </c>
      <c r="AX261" s="12" t="s">
        <v>77</v>
      </c>
      <c r="AY261" s="151" t="s">
        <v>161</v>
      </c>
    </row>
    <row r="262" spans="2:51" s="12" customFormat="1" ht="12">
      <c r="B262" s="149"/>
      <c r="D262" s="150" t="s">
        <v>171</v>
      </c>
      <c r="E262" s="151" t="s">
        <v>1</v>
      </c>
      <c r="F262" s="152" t="s">
        <v>416</v>
      </c>
      <c r="H262" s="153">
        <v>5</v>
      </c>
      <c r="I262" s="154"/>
      <c r="L262" s="149"/>
      <c r="M262" s="155"/>
      <c r="T262" s="156"/>
      <c r="AT262" s="151" t="s">
        <v>171</v>
      </c>
      <c r="AU262" s="151" t="s">
        <v>85</v>
      </c>
      <c r="AV262" s="12" t="s">
        <v>85</v>
      </c>
      <c r="AW262" s="12" t="s">
        <v>32</v>
      </c>
      <c r="AX262" s="12" t="s">
        <v>77</v>
      </c>
      <c r="AY262" s="151" t="s">
        <v>161</v>
      </c>
    </row>
    <row r="263" spans="2:51" s="13" customFormat="1" ht="12">
      <c r="B263" s="157"/>
      <c r="D263" s="150" t="s">
        <v>171</v>
      </c>
      <c r="E263" s="158" t="s">
        <v>1</v>
      </c>
      <c r="F263" s="159" t="s">
        <v>174</v>
      </c>
      <c r="H263" s="160">
        <v>10</v>
      </c>
      <c r="I263" s="161"/>
      <c r="L263" s="157"/>
      <c r="M263" s="162"/>
      <c r="T263" s="163"/>
      <c r="AT263" s="158" t="s">
        <v>171</v>
      </c>
      <c r="AU263" s="158" t="s">
        <v>85</v>
      </c>
      <c r="AV263" s="13" t="s">
        <v>169</v>
      </c>
      <c r="AW263" s="13" t="s">
        <v>32</v>
      </c>
      <c r="AX263" s="13" t="s">
        <v>81</v>
      </c>
      <c r="AY263" s="158" t="s">
        <v>161</v>
      </c>
    </row>
    <row r="264" spans="2:65" s="1" customFormat="1" ht="24.2" customHeight="1">
      <c r="B264" s="135"/>
      <c r="C264" s="136" t="s">
        <v>417</v>
      </c>
      <c r="D264" s="136" t="s">
        <v>164</v>
      </c>
      <c r="E264" s="137" t="s">
        <v>418</v>
      </c>
      <c r="F264" s="138" t="s">
        <v>419</v>
      </c>
      <c r="G264" s="139" t="s">
        <v>316</v>
      </c>
      <c r="H264" s="140">
        <v>6</v>
      </c>
      <c r="I264" s="141"/>
      <c r="J264" s="142">
        <f>ROUND(I264*H264,2)</f>
        <v>0</v>
      </c>
      <c r="K264" s="138" t="s">
        <v>168</v>
      </c>
      <c r="L264" s="31"/>
      <c r="M264" s="143" t="s">
        <v>1</v>
      </c>
      <c r="N264" s="144" t="s">
        <v>42</v>
      </c>
      <c r="P264" s="145">
        <f>O264*H264</f>
        <v>0</v>
      </c>
      <c r="Q264" s="145">
        <v>0.00364</v>
      </c>
      <c r="R264" s="145">
        <f>Q264*H264</f>
        <v>0.02184</v>
      </c>
      <c r="S264" s="145">
        <v>0</v>
      </c>
      <c r="T264" s="146">
        <f>S264*H264</f>
        <v>0</v>
      </c>
      <c r="AR264" s="147" t="s">
        <v>238</v>
      </c>
      <c r="AT264" s="147" t="s">
        <v>164</v>
      </c>
      <c r="AU264" s="147" t="s">
        <v>85</v>
      </c>
      <c r="AY264" s="16" t="s">
        <v>161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6" t="s">
        <v>81</v>
      </c>
      <c r="BK264" s="148">
        <f>ROUND(I264*H264,2)</f>
        <v>0</v>
      </c>
      <c r="BL264" s="16" t="s">
        <v>238</v>
      </c>
      <c r="BM264" s="147" t="s">
        <v>420</v>
      </c>
    </row>
    <row r="265" spans="2:51" s="12" customFormat="1" ht="12">
      <c r="B265" s="149"/>
      <c r="D265" s="150" t="s">
        <v>171</v>
      </c>
      <c r="E265" s="151" t="s">
        <v>1</v>
      </c>
      <c r="F265" s="152" t="s">
        <v>421</v>
      </c>
      <c r="H265" s="153">
        <v>3</v>
      </c>
      <c r="I265" s="154"/>
      <c r="L265" s="149"/>
      <c r="M265" s="155"/>
      <c r="T265" s="156"/>
      <c r="AT265" s="151" t="s">
        <v>171</v>
      </c>
      <c r="AU265" s="151" t="s">
        <v>85</v>
      </c>
      <c r="AV265" s="12" t="s">
        <v>85</v>
      </c>
      <c r="AW265" s="12" t="s">
        <v>32</v>
      </c>
      <c r="AX265" s="12" t="s">
        <v>77</v>
      </c>
      <c r="AY265" s="151" t="s">
        <v>161</v>
      </c>
    </row>
    <row r="266" spans="2:51" s="12" customFormat="1" ht="12">
      <c r="B266" s="149"/>
      <c r="D266" s="150" t="s">
        <v>171</v>
      </c>
      <c r="E266" s="151" t="s">
        <v>1</v>
      </c>
      <c r="F266" s="152" t="s">
        <v>422</v>
      </c>
      <c r="H266" s="153">
        <v>3</v>
      </c>
      <c r="I266" s="154"/>
      <c r="L266" s="149"/>
      <c r="M266" s="155"/>
      <c r="T266" s="156"/>
      <c r="AT266" s="151" t="s">
        <v>171</v>
      </c>
      <c r="AU266" s="151" t="s">
        <v>85</v>
      </c>
      <c r="AV266" s="12" t="s">
        <v>85</v>
      </c>
      <c r="AW266" s="12" t="s">
        <v>32</v>
      </c>
      <c r="AX266" s="12" t="s">
        <v>77</v>
      </c>
      <c r="AY266" s="151" t="s">
        <v>161</v>
      </c>
    </row>
    <row r="267" spans="2:51" s="13" customFormat="1" ht="12">
      <c r="B267" s="157"/>
      <c r="D267" s="150" t="s">
        <v>171</v>
      </c>
      <c r="E267" s="158" t="s">
        <v>1</v>
      </c>
      <c r="F267" s="159" t="s">
        <v>174</v>
      </c>
      <c r="H267" s="160">
        <v>6</v>
      </c>
      <c r="I267" s="161"/>
      <c r="L267" s="157"/>
      <c r="M267" s="162"/>
      <c r="T267" s="163"/>
      <c r="AT267" s="158" t="s">
        <v>171</v>
      </c>
      <c r="AU267" s="158" t="s">
        <v>85</v>
      </c>
      <c r="AV267" s="13" t="s">
        <v>169</v>
      </c>
      <c r="AW267" s="13" t="s">
        <v>32</v>
      </c>
      <c r="AX267" s="13" t="s">
        <v>81</v>
      </c>
      <c r="AY267" s="158" t="s">
        <v>161</v>
      </c>
    </row>
    <row r="268" spans="2:65" s="1" customFormat="1" ht="24.2" customHeight="1">
      <c r="B268" s="135"/>
      <c r="C268" s="136" t="s">
        <v>423</v>
      </c>
      <c r="D268" s="136" t="s">
        <v>164</v>
      </c>
      <c r="E268" s="137" t="s">
        <v>424</v>
      </c>
      <c r="F268" s="138" t="s">
        <v>425</v>
      </c>
      <c r="G268" s="139" t="s">
        <v>316</v>
      </c>
      <c r="H268" s="140">
        <v>2</v>
      </c>
      <c r="I268" s="141"/>
      <c r="J268" s="142">
        <f>ROUND(I268*H268,2)</f>
        <v>0</v>
      </c>
      <c r="K268" s="138" t="s">
        <v>168</v>
      </c>
      <c r="L268" s="31"/>
      <c r="M268" s="143" t="s">
        <v>1</v>
      </c>
      <c r="N268" s="144" t="s">
        <v>42</v>
      </c>
      <c r="P268" s="145">
        <f>O268*H268</f>
        <v>0</v>
      </c>
      <c r="Q268" s="145">
        <v>0.00601</v>
      </c>
      <c r="R268" s="145">
        <f>Q268*H268</f>
        <v>0.01202</v>
      </c>
      <c r="S268" s="145">
        <v>0</v>
      </c>
      <c r="T268" s="146">
        <f>S268*H268</f>
        <v>0</v>
      </c>
      <c r="AR268" s="147" t="s">
        <v>238</v>
      </c>
      <c r="AT268" s="147" t="s">
        <v>164</v>
      </c>
      <c r="AU268" s="147" t="s">
        <v>85</v>
      </c>
      <c r="AY268" s="16" t="s">
        <v>161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6" t="s">
        <v>81</v>
      </c>
      <c r="BK268" s="148">
        <f>ROUND(I268*H268,2)</f>
        <v>0</v>
      </c>
      <c r="BL268" s="16" t="s">
        <v>238</v>
      </c>
      <c r="BM268" s="147" t="s">
        <v>426</v>
      </c>
    </row>
    <row r="269" spans="2:51" s="12" customFormat="1" ht="12">
      <c r="B269" s="149"/>
      <c r="D269" s="150" t="s">
        <v>171</v>
      </c>
      <c r="E269" s="151" t="s">
        <v>1</v>
      </c>
      <c r="F269" s="152" t="s">
        <v>427</v>
      </c>
      <c r="H269" s="153">
        <v>1</v>
      </c>
      <c r="I269" s="154"/>
      <c r="L269" s="149"/>
      <c r="M269" s="155"/>
      <c r="T269" s="156"/>
      <c r="AT269" s="151" t="s">
        <v>171</v>
      </c>
      <c r="AU269" s="151" t="s">
        <v>85</v>
      </c>
      <c r="AV269" s="12" t="s">
        <v>85</v>
      </c>
      <c r="AW269" s="12" t="s">
        <v>32</v>
      </c>
      <c r="AX269" s="12" t="s">
        <v>77</v>
      </c>
      <c r="AY269" s="151" t="s">
        <v>161</v>
      </c>
    </row>
    <row r="270" spans="2:51" s="12" customFormat="1" ht="12">
      <c r="B270" s="149"/>
      <c r="D270" s="150" t="s">
        <v>171</v>
      </c>
      <c r="E270" s="151" t="s">
        <v>1</v>
      </c>
      <c r="F270" s="152" t="s">
        <v>428</v>
      </c>
      <c r="H270" s="153">
        <v>1</v>
      </c>
      <c r="I270" s="154"/>
      <c r="L270" s="149"/>
      <c r="M270" s="155"/>
      <c r="T270" s="156"/>
      <c r="AT270" s="151" t="s">
        <v>171</v>
      </c>
      <c r="AU270" s="151" t="s">
        <v>85</v>
      </c>
      <c r="AV270" s="12" t="s">
        <v>85</v>
      </c>
      <c r="AW270" s="12" t="s">
        <v>32</v>
      </c>
      <c r="AX270" s="12" t="s">
        <v>77</v>
      </c>
      <c r="AY270" s="151" t="s">
        <v>161</v>
      </c>
    </row>
    <row r="271" spans="2:51" s="13" customFormat="1" ht="12">
      <c r="B271" s="157"/>
      <c r="D271" s="150" t="s">
        <v>171</v>
      </c>
      <c r="E271" s="158" t="s">
        <v>1</v>
      </c>
      <c r="F271" s="159" t="s">
        <v>174</v>
      </c>
      <c r="H271" s="160">
        <v>2</v>
      </c>
      <c r="I271" s="161"/>
      <c r="L271" s="157"/>
      <c r="M271" s="162"/>
      <c r="T271" s="163"/>
      <c r="AT271" s="158" t="s">
        <v>171</v>
      </c>
      <c r="AU271" s="158" t="s">
        <v>85</v>
      </c>
      <c r="AV271" s="13" t="s">
        <v>169</v>
      </c>
      <c r="AW271" s="13" t="s">
        <v>32</v>
      </c>
      <c r="AX271" s="13" t="s">
        <v>81</v>
      </c>
      <c r="AY271" s="158" t="s">
        <v>161</v>
      </c>
    </row>
    <row r="272" spans="2:65" s="1" customFormat="1" ht="37.9" customHeight="1">
      <c r="B272" s="135"/>
      <c r="C272" s="136" t="s">
        <v>429</v>
      </c>
      <c r="D272" s="136" t="s">
        <v>164</v>
      </c>
      <c r="E272" s="137" t="s">
        <v>430</v>
      </c>
      <c r="F272" s="138" t="s">
        <v>431</v>
      </c>
      <c r="G272" s="139" t="s">
        <v>316</v>
      </c>
      <c r="H272" s="140">
        <v>29</v>
      </c>
      <c r="I272" s="141"/>
      <c r="J272" s="142">
        <f>ROUND(I272*H272,2)</f>
        <v>0</v>
      </c>
      <c r="K272" s="138" t="s">
        <v>168</v>
      </c>
      <c r="L272" s="31"/>
      <c r="M272" s="143" t="s">
        <v>1</v>
      </c>
      <c r="N272" s="144" t="s">
        <v>42</v>
      </c>
      <c r="P272" s="145">
        <f>O272*H272</f>
        <v>0</v>
      </c>
      <c r="Q272" s="145">
        <v>7E-05</v>
      </c>
      <c r="R272" s="145">
        <f>Q272*H272</f>
        <v>0.0020299999999999997</v>
      </c>
      <c r="S272" s="145">
        <v>0</v>
      </c>
      <c r="T272" s="146">
        <f>S272*H272</f>
        <v>0</v>
      </c>
      <c r="AR272" s="147" t="s">
        <v>238</v>
      </c>
      <c r="AT272" s="147" t="s">
        <v>164</v>
      </c>
      <c r="AU272" s="147" t="s">
        <v>85</v>
      </c>
      <c r="AY272" s="16" t="s">
        <v>161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6" t="s">
        <v>81</v>
      </c>
      <c r="BK272" s="148">
        <f>ROUND(I272*H272,2)</f>
        <v>0</v>
      </c>
      <c r="BL272" s="16" t="s">
        <v>238</v>
      </c>
      <c r="BM272" s="147" t="s">
        <v>432</v>
      </c>
    </row>
    <row r="273" spans="2:51" s="12" customFormat="1" ht="12">
      <c r="B273" s="149"/>
      <c r="D273" s="150" t="s">
        <v>171</v>
      </c>
      <c r="E273" s="151" t="s">
        <v>1</v>
      </c>
      <c r="F273" s="152" t="s">
        <v>433</v>
      </c>
      <c r="H273" s="153">
        <v>29</v>
      </c>
      <c r="I273" s="154"/>
      <c r="L273" s="149"/>
      <c r="M273" s="155"/>
      <c r="T273" s="156"/>
      <c r="AT273" s="151" t="s">
        <v>171</v>
      </c>
      <c r="AU273" s="151" t="s">
        <v>85</v>
      </c>
      <c r="AV273" s="12" t="s">
        <v>85</v>
      </c>
      <c r="AW273" s="12" t="s">
        <v>32</v>
      </c>
      <c r="AX273" s="12" t="s">
        <v>77</v>
      </c>
      <c r="AY273" s="151" t="s">
        <v>161</v>
      </c>
    </row>
    <row r="274" spans="2:51" s="13" customFormat="1" ht="12">
      <c r="B274" s="157"/>
      <c r="D274" s="150" t="s">
        <v>171</v>
      </c>
      <c r="E274" s="158" t="s">
        <v>1</v>
      </c>
      <c r="F274" s="159" t="s">
        <v>174</v>
      </c>
      <c r="H274" s="160">
        <v>29</v>
      </c>
      <c r="I274" s="161"/>
      <c r="L274" s="157"/>
      <c r="M274" s="162"/>
      <c r="T274" s="163"/>
      <c r="AT274" s="158" t="s">
        <v>171</v>
      </c>
      <c r="AU274" s="158" t="s">
        <v>85</v>
      </c>
      <c r="AV274" s="13" t="s">
        <v>169</v>
      </c>
      <c r="AW274" s="13" t="s">
        <v>32</v>
      </c>
      <c r="AX274" s="13" t="s">
        <v>81</v>
      </c>
      <c r="AY274" s="158" t="s">
        <v>161</v>
      </c>
    </row>
    <row r="275" spans="2:65" s="1" customFormat="1" ht="37.9" customHeight="1">
      <c r="B275" s="135"/>
      <c r="C275" s="136" t="s">
        <v>434</v>
      </c>
      <c r="D275" s="136" t="s">
        <v>164</v>
      </c>
      <c r="E275" s="137" t="s">
        <v>435</v>
      </c>
      <c r="F275" s="138" t="s">
        <v>436</v>
      </c>
      <c r="G275" s="139" t="s">
        <v>316</v>
      </c>
      <c r="H275" s="140">
        <v>52</v>
      </c>
      <c r="I275" s="141"/>
      <c r="J275" s="142">
        <f>ROUND(I275*H275,2)</f>
        <v>0</v>
      </c>
      <c r="K275" s="138" t="s">
        <v>168</v>
      </c>
      <c r="L275" s="31"/>
      <c r="M275" s="143" t="s">
        <v>1</v>
      </c>
      <c r="N275" s="144" t="s">
        <v>42</v>
      </c>
      <c r="P275" s="145">
        <f>O275*H275</f>
        <v>0</v>
      </c>
      <c r="Q275" s="145">
        <v>9E-05</v>
      </c>
      <c r="R275" s="145">
        <f>Q275*H275</f>
        <v>0.00468</v>
      </c>
      <c r="S275" s="145">
        <v>0</v>
      </c>
      <c r="T275" s="146">
        <f>S275*H275</f>
        <v>0</v>
      </c>
      <c r="AR275" s="147" t="s">
        <v>238</v>
      </c>
      <c r="AT275" s="147" t="s">
        <v>164</v>
      </c>
      <c r="AU275" s="147" t="s">
        <v>85</v>
      </c>
      <c r="AY275" s="16" t="s">
        <v>161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6" t="s">
        <v>81</v>
      </c>
      <c r="BK275" s="148">
        <f>ROUND(I275*H275,2)</f>
        <v>0</v>
      </c>
      <c r="BL275" s="16" t="s">
        <v>238</v>
      </c>
      <c r="BM275" s="147" t="s">
        <v>437</v>
      </c>
    </row>
    <row r="276" spans="2:51" s="12" customFormat="1" ht="12">
      <c r="B276" s="149"/>
      <c r="D276" s="150" t="s">
        <v>171</v>
      </c>
      <c r="E276" s="151" t="s">
        <v>1</v>
      </c>
      <c r="F276" s="152" t="s">
        <v>438</v>
      </c>
      <c r="H276" s="153">
        <v>52</v>
      </c>
      <c r="I276" s="154"/>
      <c r="L276" s="149"/>
      <c r="M276" s="155"/>
      <c r="T276" s="156"/>
      <c r="AT276" s="151" t="s">
        <v>171</v>
      </c>
      <c r="AU276" s="151" t="s">
        <v>85</v>
      </c>
      <c r="AV276" s="12" t="s">
        <v>85</v>
      </c>
      <c r="AW276" s="12" t="s">
        <v>32</v>
      </c>
      <c r="AX276" s="12" t="s">
        <v>77</v>
      </c>
      <c r="AY276" s="151" t="s">
        <v>161</v>
      </c>
    </row>
    <row r="277" spans="2:51" s="13" customFormat="1" ht="12">
      <c r="B277" s="157"/>
      <c r="D277" s="150" t="s">
        <v>171</v>
      </c>
      <c r="E277" s="158" t="s">
        <v>1</v>
      </c>
      <c r="F277" s="159" t="s">
        <v>174</v>
      </c>
      <c r="H277" s="160">
        <v>52</v>
      </c>
      <c r="I277" s="161"/>
      <c r="L277" s="157"/>
      <c r="M277" s="162"/>
      <c r="T277" s="163"/>
      <c r="AT277" s="158" t="s">
        <v>171</v>
      </c>
      <c r="AU277" s="158" t="s">
        <v>85</v>
      </c>
      <c r="AV277" s="13" t="s">
        <v>169</v>
      </c>
      <c r="AW277" s="13" t="s">
        <v>32</v>
      </c>
      <c r="AX277" s="13" t="s">
        <v>81</v>
      </c>
      <c r="AY277" s="158" t="s">
        <v>161</v>
      </c>
    </row>
    <row r="278" spans="2:65" s="1" customFormat="1" ht="37.9" customHeight="1">
      <c r="B278" s="135"/>
      <c r="C278" s="136" t="s">
        <v>439</v>
      </c>
      <c r="D278" s="136" t="s">
        <v>164</v>
      </c>
      <c r="E278" s="137" t="s">
        <v>440</v>
      </c>
      <c r="F278" s="138" t="s">
        <v>441</v>
      </c>
      <c r="G278" s="139" t="s">
        <v>316</v>
      </c>
      <c r="H278" s="140">
        <v>8</v>
      </c>
      <c r="I278" s="141"/>
      <c r="J278" s="142">
        <f>ROUND(I278*H278,2)</f>
        <v>0</v>
      </c>
      <c r="K278" s="138" t="s">
        <v>168</v>
      </c>
      <c r="L278" s="31"/>
      <c r="M278" s="143" t="s">
        <v>1</v>
      </c>
      <c r="N278" s="144" t="s">
        <v>42</v>
      </c>
      <c r="P278" s="145">
        <f>O278*H278</f>
        <v>0</v>
      </c>
      <c r="Q278" s="145">
        <v>0.00012</v>
      </c>
      <c r="R278" s="145">
        <f>Q278*H278</f>
        <v>0.00096</v>
      </c>
      <c r="S278" s="145">
        <v>0</v>
      </c>
      <c r="T278" s="146">
        <f>S278*H278</f>
        <v>0</v>
      </c>
      <c r="AR278" s="147" t="s">
        <v>238</v>
      </c>
      <c r="AT278" s="147" t="s">
        <v>164</v>
      </c>
      <c r="AU278" s="147" t="s">
        <v>85</v>
      </c>
      <c r="AY278" s="16" t="s">
        <v>161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6" t="s">
        <v>81</v>
      </c>
      <c r="BK278" s="148">
        <f>ROUND(I278*H278,2)</f>
        <v>0</v>
      </c>
      <c r="BL278" s="16" t="s">
        <v>238</v>
      </c>
      <c r="BM278" s="147" t="s">
        <v>442</v>
      </c>
    </row>
    <row r="279" spans="2:51" s="12" customFormat="1" ht="12">
      <c r="B279" s="149"/>
      <c r="D279" s="150" t="s">
        <v>171</v>
      </c>
      <c r="E279" s="151" t="s">
        <v>1</v>
      </c>
      <c r="F279" s="152" t="s">
        <v>409</v>
      </c>
      <c r="H279" s="153">
        <v>8</v>
      </c>
      <c r="I279" s="154"/>
      <c r="L279" s="149"/>
      <c r="M279" s="155"/>
      <c r="T279" s="156"/>
      <c r="AT279" s="151" t="s">
        <v>171</v>
      </c>
      <c r="AU279" s="151" t="s">
        <v>85</v>
      </c>
      <c r="AV279" s="12" t="s">
        <v>85</v>
      </c>
      <c r="AW279" s="12" t="s">
        <v>32</v>
      </c>
      <c r="AX279" s="12" t="s">
        <v>77</v>
      </c>
      <c r="AY279" s="151" t="s">
        <v>161</v>
      </c>
    </row>
    <row r="280" spans="2:51" s="13" customFormat="1" ht="12">
      <c r="B280" s="157"/>
      <c r="D280" s="150" t="s">
        <v>171</v>
      </c>
      <c r="E280" s="158" t="s">
        <v>1</v>
      </c>
      <c r="F280" s="159" t="s">
        <v>174</v>
      </c>
      <c r="H280" s="160">
        <v>8</v>
      </c>
      <c r="I280" s="161"/>
      <c r="L280" s="157"/>
      <c r="M280" s="162"/>
      <c r="T280" s="163"/>
      <c r="AT280" s="158" t="s">
        <v>171</v>
      </c>
      <c r="AU280" s="158" t="s">
        <v>85</v>
      </c>
      <c r="AV280" s="13" t="s">
        <v>169</v>
      </c>
      <c r="AW280" s="13" t="s">
        <v>32</v>
      </c>
      <c r="AX280" s="13" t="s">
        <v>81</v>
      </c>
      <c r="AY280" s="158" t="s">
        <v>161</v>
      </c>
    </row>
    <row r="281" spans="2:65" s="1" customFormat="1" ht="37.9" customHeight="1">
      <c r="B281" s="135"/>
      <c r="C281" s="136" t="s">
        <v>443</v>
      </c>
      <c r="D281" s="136" t="s">
        <v>164</v>
      </c>
      <c r="E281" s="137" t="s">
        <v>444</v>
      </c>
      <c r="F281" s="138" t="s">
        <v>445</v>
      </c>
      <c r="G281" s="139" t="s">
        <v>316</v>
      </c>
      <c r="H281" s="140">
        <v>19</v>
      </c>
      <c r="I281" s="141"/>
      <c r="J281" s="142">
        <f>ROUND(I281*H281,2)</f>
        <v>0</v>
      </c>
      <c r="K281" s="138" t="s">
        <v>168</v>
      </c>
      <c r="L281" s="31"/>
      <c r="M281" s="143" t="s">
        <v>1</v>
      </c>
      <c r="N281" s="144" t="s">
        <v>42</v>
      </c>
      <c r="P281" s="145">
        <f>O281*H281</f>
        <v>0</v>
      </c>
      <c r="Q281" s="145">
        <v>0.00012</v>
      </c>
      <c r="R281" s="145">
        <f>Q281*H281</f>
        <v>0.00228</v>
      </c>
      <c r="S281" s="145">
        <v>0</v>
      </c>
      <c r="T281" s="146">
        <f>S281*H281</f>
        <v>0</v>
      </c>
      <c r="AR281" s="147" t="s">
        <v>238</v>
      </c>
      <c r="AT281" s="147" t="s">
        <v>164</v>
      </c>
      <c r="AU281" s="147" t="s">
        <v>85</v>
      </c>
      <c r="AY281" s="16" t="s">
        <v>161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6" t="s">
        <v>81</v>
      </c>
      <c r="BK281" s="148">
        <f>ROUND(I281*H281,2)</f>
        <v>0</v>
      </c>
      <c r="BL281" s="16" t="s">
        <v>238</v>
      </c>
      <c r="BM281" s="147" t="s">
        <v>446</v>
      </c>
    </row>
    <row r="282" spans="2:51" s="12" customFormat="1" ht="12">
      <c r="B282" s="149"/>
      <c r="D282" s="150" t="s">
        <v>171</v>
      </c>
      <c r="E282" s="151" t="s">
        <v>1</v>
      </c>
      <c r="F282" s="152" t="s">
        <v>398</v>
      </c>
      <c r="H282" s="153">
        <v>19</v>
      </c>
      <c r="I282" s="154"/>
      <c r="L282" s="149"/>
      <c r="M282" s="155"/>
      <c r="T282" s="156"/>
      <c r="AT282" s="151" t="s">
        <v>171</v>
      </c>
      <c r="AU282" s="151" t="s">
        <v>85</v>
      </c>
      <c r="AV282" s="12" t="s">
        <v>85</v>
      </c>
      <c r="AW282" s="12" t="s">
        <v>32</v>
      </c>
      <c r="AX282" s="12" t="s">
        <v>77</v>
      </c>
      <c r="AY282" s="151" t="s">
        <v>161</v>
      </c>
    </row>
    <row r="283" spans="2:51" s="13" customFormat="1" ht="12">
      <c r="B283" s="157"/>
      <c r="D283" s="150" t="s">
        <v>171</v>
      </c>
      <c r="E283" s="158" t="s">
        <v>1</v>
      </c>
      <c r="F283" s="159" t="s">
        <v>174</v>
      </c>
      <c r="H283" s="160">
        <v>19</v>
      </c>
      <c r="I283" s="161"/>
      <c r="L283" s="157"/>
      <c r="M283" s="162"/>
      <c r="T283" s="163"/>
      <c r="AT283" s="158" t="s">
        <v>171</v>
      </c>
      <c r="AU283" s="158" t="s">
        <v>85</v>
      </c>
      <c r="AV283" s="13" t="s">
        <v>169</v>
      </c>
      <c r="AW283" s="13" t="s">
        <v>32</v>
      </c>
      <c r="AX283" s="13" t="s">
        <v>81</v>
      </c>
      <c r="AY283" s="158" t="s">
        <v>161</v>
      </c>
    </row>
    <row r="284" spans="2:65" s="1" customFormat="1" ht="37.9" customHeight="1">
      <c r="B284" s="135"/>
      <c r="C284" s="136" t="s">
        <v>447</v>
      </c>
      <c r="D284" s="136" t="s">
        <v>164</v>
      </c>
      <c r="E284" s="137" t="s">
        <v>448</v>
      </c>
      <c r="F284" s="138" t="s">
        <v>449</v>
      </c>
      <c r="G284" s="139" t="s">
        <v>316</v>
      </c>
      <c r="H284" s="140">
        <v>11</v>
      </c>
      <c r="I284" s="141"/>
      <c r="J284" s="142">
        <f>ROUND(I284*H284,2)</f>
        <v>0</v>
      </c>
      <c r="K284" s="138" t="s">
        <v>1</v>
      </c>
      <c r="L284" s="31"/>
      <c r="M284" s="143" t="s">
        <v>1</v>
      </c>
      <c r="N284" s="144" t="s">
        <v>42</v>
      </c>
      <c r="P284" s="145">
        <f>O284*H284</f>
        <v>0</v>
      </c>
      <c r="Q284" s="145">
        <v>0.00024</v>
      </c>
      <c r="R284" s="145">
        <f>Q284*H284</f>
        <v>0.00264</v>
      </c>
      <c r="S284" s="145">
        <v>0</v>
      </c>
      <c r="T284" s="146">
        <f>S284*H284</f>
        <v>0</v>
      </c>
      <c r="AR284" s="147" t="s">
        <v>238</v>
      </c>
      <c r="AT284" s="147" t="s">
        <v>164</v>
      </c>
      <c r="AU284" s="147" t="s">
        <v>85</v>
      </c>
      <c r="AY284" s="16" t="s">
        <v>161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6" t="s">
        <v>81</v>
      </c>
      <c r="BK284" s="148">
        <f>ROUND(I284*H284,2)</f>
        <v>0</v>
      </c>
      <c r="BL284" s="16" t="s">
        <v>238</v>
      </c>
      <c r="BM284" s="147" t="s">
        <v>450</v>
      </c>
    </row>
    <row r="285" spans="2:65" s="1" customFormat="1" ht="37.9" customHeight="1">
      <c r="B285" s="135"/>
      <c r="C285" s="136" t="s">
        <v>451</v>
      </c>
      <c r="D285" s="136" t="s">
        <v>164</v>
      </c>
      <c r="E285" s="137" t="s">
        <v>452</v>
      </c>
      <c r="F285" s="138" t="s">
        <v>453</v>
      </c>
      <c r="G285" s="139" t="s">
        <v>316</v>
      </c>
      <c r="H285" s="140">
        <v>5</v>
      </c>
      <c r="I285" s="141"/>
      <c r="J285" s="142">
        <f>ROUND(I285*H285,2)</f>
        <v>0</v>
      </c>
      <c r="K285" s="138" t="s">
        <v>1</v>
      </c>
      <c r="L285" s="31"/>
      <c r="M285" s="143" t="s">
        <v>1</v>
      </c>
      <c r="N285" s="144" t="s">
        <v>42</v>
      </c>
      <c r="P285" s="145">
        <f>O285*H285</f>
        <v>0</v>
      </c>
      <c r="Q285" s="145">
        <v>0.00024</v>
      </c>
      <c r="R285" s="145">
        <f>Q285*H285</f>
        <v>0.0012000000000000001</v>
      </c>
      <c r="S285" s="145">
        <v>0</v>
      </c>
      <c r="T285" s="146">
        <f>S285*H285</f>
        <v>0</v>
      </c>
      <c r="AR285" s="147" t="s">
        <v>238</v>
      </c>
      <c r="AT285" s="147" t="s">
        <v>164</v>
      </c>
      <c r="AU285" s="147" t="s">
        <v>85</v>
      </c>
      <c r="AY285" s="16" t="s">
        <v>161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6" t="s">
        <v>81</v>
      </c>
      <c r="BK285" s="148">
        <f>ROUND(I285*H285,2)</f>
        <v>0</v>
      </c>
      <c r="BL285" s="16" t="s">
        <v>238</v>
      </c>
      <c r="BM285" s="147" t="s">
        <v>454</v>
      </c>
    </row>
    <row r="286" spans="2:65" s="1" customFormat="1" ht="37.9" customHeight="1">
      <c r="B286" s="135"/>
      <c r="C286" s="136" t="s">
        <v>455</v>
      </c>
      <c r="D286" s="136" t="s">
        <v>164</v>
      </c>
      <c r="E286" s="137" t="s">
        <v>456</v>
      </c>
      <c r="F286" s="138" t="s">
        <v>457</v>
      </c>
      <c r="G286" s="139" t="s">
        <v>316</v>
      </c>
      <c r="H286" s="140">
        <v>4</v>
      </c>
      <c r="I286" s="141"/>
      <c r="J286" s="142">
        <f>ROUND(I286*H286,2)</f>
        <v>0</v>
      </c>
      <c r="K286" s="138" t="s">
        <v>1</v>
      </c>
      <c r="L286" s="31"/>
      <c r="M286" s="143" t="s">
        <v>1</v>
      </c>
      <c r="N286" s="144" t="s">
        <v>42</v>
      </c>
      <c r="P286" s="145">
        <f>O286*H286</f>
        <v>0</v>
      </c>
      <c r="Q286" s="145">
        <v>0.00024</v>
      </c>
      <c r="R286" s="145">
        <f>Q286*H286</f>
        <v>0.00096</v>
      </c>
      <c r="S286" s="145">
        <v>0</v>
      </c>
      <c r="T286" s="146">
        <f>S286*H286</f>
        <v>0</v>
      </c>
      <c r="AR286" s="147" t="s">
        <v>238</v>
      </c>
      <c r="AT286" s="147" t="s">
        <v>164</v>
      </c>
      <c r="AU286" s="147" t="s">
        <v>85</v>
      </c>
      <c r="AY286" s="16" t="s">
        <v>161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6" t="s">
        <v>81</v>
      </c>
      <c r="BK286" s="148">
        <f>ROUND(I286*H286,2)</f>
        <v>0</v>
      </c>
      <c r="BL286" s="16" t="s">
        <v>238</v>
      </c>
      <c r="BM286" s="147" t="s">
        <v>458</v>
      </c>
    </row>
    <row r="287" spans="2:65" s="1" customFormat="1" ht="16.5" customHeight="1">
      <c r="B287" s="135"/>
      <c r="C287" s="136" t="s">
        <v>459</v>
      </c>
      <c r="D287" s="136" t="s">
        <v>164</v>
      </c>
      <c r="E287" s="137" t="s">
        <v>460</v>
      </c>
      <c r="F287" s="138" t="s">
        <v>461</v>
      </c>
      <c r="G287" s="139" t="s">
        <v>378</v>
      </c>
      <c r="H287" s="140">
        <v>10</v>
      </c>
      <c r="I287" s="141"/>
      <c r="J287" s="142">
        <f>ROUND(I287*H287,2)</f>
        <v>0</v>
      </c>
      <c r="K287" s="138" t="s">
        <v>168</v>
      </c>
      <c r="L287" s="31"/>
      <c r="M287" s="143" t="s">
        <v>1</v>
      </c>
      <c r="N287" s="144" t="s">
        <v>42</v>
      </c>
      <c r="P287" s="145">
        <f>O287*H287</f>
        <v>0</v>
      </c>
      <c r="Q287" s="145">
        <v>0.00029</v>
      </c>
      <c r="R287" s="145">
        <f>Q287*H287</f>
        <v>0.0029</v>
      </c>
      <c r="S287" s="145">
        <v>0</v>
      </c>
      <c r="T287" s="146">
        <f>S287*H287</f>
        <v>0</v>
      </c>
      <c r="AR287" s="147" t="s">
        <v>238</v>
      </c>
      <c r="AT287" s="147" t="s">
        <v>164</v>
      </c>
      <c r="AU287" s="147" t="s">
        <v>85</v>
      </c>
      <c r="AY287" s="16" t="s">
        <v>161</v>
      </c>
      <c r="BE287" s="148">
        <f>IF(N287="základní",J287,0)</f>
        <v>0</v>
      </c>
      <c r="BF287" s="148">
        <f>IF(N287="snížená",J287,0)</f>
        <v>0</v>
      </c>
      <c r="BG287" s="148">
        <f>IF(N287="zákl. přenesená",J287,0)</f>
        <v>0</v>
      </c>
      <c r="BH287" s="148">
        <f>IF(N287="sníž. přenesená",J287,0)</f>
        <v>0</v>
      </c>
      <c r="BI287" s="148">
        <f>IF(N287="nulová",J287,0)</f>
        <v>0</v>
      </c>
      <c r="BJ287" s="16" t="s">
        <v>81</v>
      </c>
      <c r="BK287" s="148">
        <f>ROUND(I287*H287,2)</f>
        <v>0</v>
      </c>
      <c r="BL287" s="16" t="s">
        <v>238</v>
      </c>
      <c r="BM287" s="147" t="s">
        <v>462</v>
      </c>
    </row>
    <row r="288" spans="2:65" s="1" customFormat="1" ht="16.5" customHeight="1">
      <c r="B288" s="135"/>
      <c r="C288" s="136" t="s">
        <v>463</v>
      </c>
      <c r="D288" s="136" t="s">
        <v>164</v>
      </c>
      <c r="E288" s="137" t="s">
        <v>464</v>
      </c>
      <c r="F288" s="138" t="s">
        <v>465</v>
      </c>
      <c r="G288" s="139" t="s">
        <v>378</v>
      </c>
      <c r="H288" s="140">
        <v>8</v>
      </c>
      <c r="I288" s="141"/>
      <c r="J288" s="142">
        <f>ROUND(I288*H288,2)</f>
        <v>0</v>
      </c>
      <c r="K288" s="138" t="s">
        <v>168</v>
      </c>
      <c r="L288" s="31"/>
      <c r="M288" s="143" t="s">
        <v>1</v>
      </c>
      <c r="N288" s="144" t="s">
        <v>42</v>
      </c>
      <c r="P288" s="145">
        <f>O288*H288</f>
        <v>0</v>
      </c>
      <c r="Q288" s="145">
        <v>0.0012299999999999998</v>
      </c>
      <c r="R288" s="145">
        <f>Q288*H288</f>
        <v>0.009839999999999998</v>
      </c>
      <c r="S288" s="145">
        <v>0</v>
      </c>
      <c r="T288" s="146">
        <f>S288*H288</f>
        <v>0</v>
      </c>
      <c r="AR288" s="147" t="s">
        <v>238</v>
      </c>
      <c r="AT288" s="147" t="s">
        <v>164</v>
      </c>
      <c r="AU288" s="147" t="s">
        <v>85</v>
      </c>
      <c r="AY288" s="16" t="s">
        <v>161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6" t="s">
        <v>81</v>
      </c>
      <c r="BK288" s="148">
        <f>ROUND(I288*H288,2)</f>
        <v>0</v>
      </c>
      <c r="BL288" s="16" t="s">
        <v>238</v>
      </c>
      <c r="BM288" s="147" t="s">
        <v>466</v>
      </c>
    </row>
    <row r="289" spans="2:65" s="1" customFormat="1" ht="21.75" customHeight="1">
      <c r="B289" s="135"/>
      <c r="C289" s="136" t="s">
        <v>467</v>
      </c>
      <c r="D289" s="136" t="s">
        <v>164</v>
      </c>
      <c r="E289" s="137" t="s">
        <v>468</v>
      </c>
      <c r="F289" s="138" t="s">
        <v>469</v>
      </c>
      <c r="G289" s="139" t="s">
        <v>316</v>
      </c>
      <c r="H289" s="140">
        <v>89</v>
      </c>
      <c r="I289" s="141"/>
      <c r="J289" s="142">
        <f>ROUND(I289*H289,2)</f>
        <v>0</v>
      </c>
      <c r="K289" s="138" t="s">
        <v>168</v>
      </c>
      <c r="L289" s="31"/>
      <c r="M289" s="143" t="s">
        <v>1</v>
      </c>
      <c r="N289" s="144" t="s">
        <v>42</v>
      </c>
      <c r="P289" s="145">
        <f>O289*H289</f>
        <v>0</v>
      </c>
      <c r="Q289" s="145">
        <v>1E-05</v>
      </c>
      <c r="R289" s="145">
        <f>Q289*H289</f>
        <v>0.0008900000000000001</v>
      </c>
      <c r="S289" s="145">
        <v>0</v>
      </c>
      <c r="T289" s="146">
        <f>S289*H289</f>
        <v>0</v>
      </c>
      <c r="AR289" s="147" t="s">
        <v>238</v>
      </c>
      <c r="AT289" s="147" t="s">
        <v>164</v>
      </c>
      <c r="AU289" s="147" t="s">
        <v>85</v>
      </c>
      <c r="AY289" s="16" t="s">
        <v>161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6" t="s">
        <v>81</v>
      </c>
      <c r="BK289" s="148">
        <f>ROUND(I289*H289,2)</f>
        <v>0</v>
      </c>
      <c r="BL289" s="16" t="s">
        <v>238</v>
      </c>
      <c r="BM289" s="147" t="s">
        <v>470</v>
      </c>
    </row>
    <row r="290" spans="2:65" s="1" customFormat="1" ht="24.2" customHeight="1">
      <c r="B290" s="135"/>
      <c r="C290" s="136" t="s">
        <v>471</v>
      </c>
      <c r="D290" s="136" t="s">
        <v>164</v>
      </c>
      <c r="E290" s="137" t="s">
        <v>472</v>
      </c>
      <c r="F290" s="138" t="s">
        <v>473</v>
      </c>
      <c r="G290" s="139" t="s">
        <v>316</v>
      </c>
      <c r="H290" s="140">
        <v>89</v>
      </c>
      <c r="I290" s="141"/>
      <c r="J290" s="142">
        <f>ROUND(I290*H290,2)</f>
        <v>0</v>
      </c>
      <c r="K290" s="138" t="s">
        <v>168</v>
      </c>
      <c r="L290" s="31"/>
      <c r="M290" s="143" t="s">
        <v>1</v>
      </c>
      <c r="N290" s="144" t="s">
        <v>42</v>
      </c>
      <c r="P290" s="145">
        <f>O290*H290</f>
        <v>0</v>
      </c>
      <c r="Q290" s="145">
        <v>2E-05</v>
      </c>
      <c r="R290" s="145">
        <f>Q290*H290</f>
        <v>0.0017800000000000001</v>
      </c>
      <c r="S290" s="145">
        <v>0</v>
      </c>
      <c r="T290" s="146">
        <f>S290*H290</f>
        <v>0</v>
      </c>
      <c r="AR290" s="147" t="s">
        <v>238</v>
      </c>
      <c r="AT290" s="147" t="s">
        <v>164</v>
      </c>
      <c r="AU290" s="147" t="s">
        <v>85</v>
      </c>
      <c r="AY290" s="16" t="s">
        <v>161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6" t="s">
        <v>81</v>
      </c>
      <c r="BK290" s="148">
        <f>ROUND(I290*H290,2)</f>
        <v>0</v>
      </c>
      <c r="BL290" s="16" t="s">
        <v>238</v>
      </c>
      <c r="BM290" s="147" t="s">
        <v>474</v>
      </c>
    </row>
    <row r="291" spans="2:65" s="1" customFormat="1" ht="24.2" customHeight="1">
      <c r="B291" s="135"/>
      <c r="C291" s="136" t="s">
        <v>475</v>
      </c>
      <c r="D291" s="136" t="s">
        <v>164</v>
      </c>
      <c r="E291" s="137" t="s">
        <v>476</v>
      </c>
      <c r="F291" s="138" t="s">
        <v>477</v>
      </c>
      <c r="G291" s="139" t="s">
        <v>167</v>
      </c>
      <c r="H291" s="140">
        <v>0.158</v>
      </c>
      <c r="I291" s="141"/>
      <c r="J291" s="142">
        <f>ROUND(I291*H291,2)</f>
        <v>0</v>
      </c>
      <c r="K291" s="138" t="s">
        <v>168</v>
      </c>
      <c r="L291" s="31"/>
      <c r="M291" s="143" t="s">
        <v>1</v>
      </c>
      <c r="N291" s="144" t="s">
        <v>42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238</v>
      </c>
      <c r="AT291" s="147" t="s">
        <v>164</v>
      </c>
      <c r="AU291" s="147" t="s">
        <v>85</v>
      </c>
      <c r="AY291" s="16" t="s">
        <v>161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6" t="s">
        <v>81</v>
      </c>
      <c r="BK291" s="148">
        <f>ROUND(I291*H291,2)</f>
        <v>0</v>
      </c>
      <c r="BL291" s="16" t="s">
        <v>238</v>
      </c>
      <c r="BM291" s="147" t="s">
        <v>478</v>
      </c>
    </row>
    <row r="292" spans="2:65" s="1" customFormat="1" ht="33" customHeight="1">
      <c r="B292" s="135"/>
      <c r="C292" s="136" t="s">
        <v>479</v>
      </c>
      <c r="D292" s="136" t="s">
        <v>164</v>
      </c>
      <c r="E292" s="137" t="s">
        <v>480</v>
      </c>
      <c r="F292" s="138" t="s">
        <v>481</v>
      </c>
      <c r="G292" s="139" t="s">
        <v>167</v>
      </c>
      <c r="H292" s="140">
        <v>0.158</v>
      </c>
      <c r="I292" s="141"/>
      <c r="J292" s="142">
        <f>ROUND(I292*H292,2)</f>
        <v>0</v>
      </c>
      <c r="K292" s="138" t="s">
        <v>168</v>
      </c>
      <c r="L292" s="31"/>
      <c r="M292" s="143" t="s">
        <v>1</v>
      </c>
      <c r="N292" s="144" t="s">
        <v>42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238</v>
      </c>
      <c r="AT292" s="147" t="s">
        <v>164</v>
      </c>
      <c r="AU292" s="147" t="s">
        <v>85</v>
      </c>
      <c r="AY292" s="16" t="s">
        <v>161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6" t="s">
        <v>81</v>
      </c>
      <c r="BK292" s="148">
        <f>ROUND(I292*H292,2)</f>
        <v>0</v>
      </c>
      <c r="BL292" s="16" t="s">
        <v>238</v>
      </c>
      <c r="BM292" s="147" t="s">
        <v>482</v>
      </c>
    </row>
    <row r="293" spans="2:63" s="11" customFormat="1" ht="22.9" customHeight="1">
      <c r="B293" s="123"/>
      <c r="D293" s="124" t="s">
        <v>76</v>
      </c>
      <c r="E293" s="133" t="s">
        <v>483</v>
      </c>
      <c r="F293" s="133" t="s">
        <v>484</v>
      </c>
      <c r="I293" s="126"/>
      <c r="J293" s="134">
        <f>BK293</f>
        <v>0</v>
      </c>
      <c r="L293" s="123"/>
      <c r="M293" s="128"/>
      <c r="P293" s="129">
        <f>SUM(P294:P302)</f>
        <v>0</v>
      </c>
      <c r="R293" s="129">
        <f>SUM(R294:R302)</f>
        <v>0.12879</v>
      </c>
      <c r="T293" s="130">
        <f>SUM(T294:T302)</f>
        <v>0.36307999999999996</v>
      </c>
      <c r="AR293" s="124" t="s">
        <v>85</v>
      </c>
      <c r="AT293" s="131" t="s">
        <v>76</v>
      </c>
      <c r="AU293" s="131" t="s">
        <v>81</v>
      </c>
      <c r="AY293" s="124" t="s">
        <v>161</v>
      </c>
      <c r="BK293" s="132">
        <f>SUM(BK294:BK302)</f>
        <v>0</v>
      </c>
    </row>
    <row r="294" spans="2:65" s="1" customFormat="1" ht="24.2" customHeight="1">
      <c r="B294" s="135"/>
      <c r="C294" s="136" t="s">
        <v>485</v>
      </c>
      <c r="D294" s="136" t="s">
        <v>164</v>
      </c>
      <c r="E294" s="137" t="s">
        <v>486</v>
      </c>
      <c r="F294" s="138" t="s">
        <v>487</v>
      </c>
      <c r="G294" s="139" t="s">
        <v>378</v>
      </c>
      <c r="H294" s="140">
        <v>6</v>
      </c>
      <c r="I294" s="141"/>
      <c r="J294" s="142">
        <f>ROUND(I294*H294,2)</f>
        <v>0</v>
      </c>
      <c r="K294" s="138" t="s">
        <v>168</v>
      </c>
      <c r="L294" s="31"/>
      <c r="M294" s="143" t="s">
        <v>1</v>
      </c>
      <c r="N294" s="144" t="s">
        <v>42</v>
      </c>
      <c r="P294" s="145">
        <f>O294*H294</f>
        <v>0</v>
      </c>
      <c r="Q294" s="145">
        <v>0.00535</v>
      </c>
      <c r="R294" s="145">
        <f>Q294*H294</f>
        <v>0.0321</v>
      </c>
      <c r="S294" s="145">
        <v>0</v>
      </c>
      <c r="T294" s="146">
        <f>S294*H294</f>
        <v>0</v>
      </c>
      <c r="AR294" s="147" t="s">
        <v>238</v>
      </c>
      <c r="AT294" s="147" t="s">
        <v>164</v>
      </c>
      <c r="AU294" s="147" t="s">
        <v>85</v>
      </c>
      <c r="AY294" s="16" t="s">
        <v>161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6" t="s">
        <v>81</v>
      </c>
      <c r="BK294" s="148">
        <f>ROUND(I294*H294,2)</f>
        <v>0</v>
      </c>
      <c r="BL294" s="16" t="s">
        <v>238</v>
      </c>
      <c r="BM294" s="147" t="s">
        <v>488</v>
      </c>
    </row>
    <row r="295" spans="2:65" s="1" customFormat="1" ht="24.2" customHeight="1">
      <c r="B295" s="135"/>
      <c r="C295" s="136" t="s">
        <v>489</v>
      </c>
      <c r="D295" s="136" t="s">
        <v>164</v>
      </c>
      <c r="E295" s="137" t="s">
        <v>490</v>
      </c>
      <c r="F295" s="138" t="s">
        <v>491</v>
      </c>
      <c r="G295" s="139" t="s">
        <v>492</v>
      </c>
      <c r="H295" s="140">
        <v>5</v>
      </c>
      <c r="I295" s="141"/>
      <c r="J295" s="142">
        <f>ROUND(I295*H295,2)</f>
        <v>0</v>
      </c>
      <c r="K295" s="138" t="s">
        <v>168</v>
      </c>
      <c r="L295" s="31"/>
      <c r="M295" s="143" t="s">
        <v>1</v>
      </c>
      <c r="N295" s="144" t="s">
        <v>42</v>
      </c>
      <c r="P295" s="145">
        <f>O295*H295</f>
        <v>0</v>
      </c>
      <c r="Q295" s="145">
        <v>0.01497</v>
      </c>
      <c r="R295" s="145">
        <f>Q295*H295</f>
        <v>0.07485</v>
      </c>
      <c r="S295" s="145">
        <v>0</v>
      </c>
      <c r="T295" s="146">
        <f>S295*H295</f>
        <v>0</v>
      </c>
      <c r="AR295" s="147" t="s">
        <v>238</v>
      </c>
      <c r="AT295" s="147" t="s">
        <v>164</v>
      </c>
      <c r="AU295" s="147" t="s">
        <v>85</v>
      </c>
      <c r="AY295" s="16" t="s">
        <v>161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6" t="s">
        <v>81</v>
      </c>
      <c r="BK295" s="148">
        <f>ROUND(I295*H295,2)</f>
        <v>0</v>
      </c>
      <c r="BL295" s="16" t="s">
        <v>238</v>
      </c>
      <c r="BM295" s="147" t="s">
        <v>493</v>
      </c>
    </row>
    <row r="296" spans="2:65" s="1" customFormat="1" ht="21.75" customHeight="1">
      <c r="B296" s="135"/>
      <c r="C296" s="136" t="s">
        <v>494</v>
      </c>
      <c r="D296" s="136" t="s">
        <v>164</v>
      </c>
      <c r="E296" s="137" t="s">
        <v>495</v>
      </c>
      <c r="F296" s="138" t="s">
        <v>496</v>
      </c>
      <c r="G296" s="139" t="s">
        <v>492</v>
      </c>
      <c r="H296" s="140">
        <v>4</v>
      </c>
      <c r="I296" s="141"/>
      <c r="J296" s="142">
        <f>ROUND(I296*H296,2)</f>
        <v>0</v>
      </c>
      <c r="K296" s="138" t="s">
        <v>168</v>
      </c>
      <c r="L296" s="31"/>
      <c r="M296" s="143" t="s">
        <v>1</v>
      </c>
      <c r="N296" s="144" t="s">
        <v>42</v>
      </c>
      <c r="P296" s="145">
        <f>O296*H296</f>
        <v>0</v>
      </c>
      <c r="Q296" s="145">
        <v>0</v>
      </c>
      <c r="R296" s="145">
        <f>Q296*H296</f>
        <v>0</v>
      </c>
      <c r="S296" s="145">
        <v>0.08799999999999998</v>
      </c>
      <c r="T296" s="146">
        <f>S296*H296</f>
        <v>0.3519999999999999</v>
      </c>
      <c r="AR296" s="147" t="s">
        <v>238</v>
      </c>
      <c r="AT296" s="147" t="s">
        <v>164</v>
      </c>
      <c r="AU296" s="147" t="s">
        <v>85</v>
      </c>
      <c r="AY296" s="16" t="s">
        <v>161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6" t="s">
        <v>81</v>
      </c>
      <c r="BK296" s="148">
        <f>ROUND(I296*H296,2)</f>
        <v>0</v>
      </c>
      <c r="BL296" s="16" t="s">
        <v>238</v>
      </c>
      <c r="BM296" s="147" t="s">
        <v>497</v>
      </c>
    </row>
    <row r="297" spans="2:65" s="1" customFormat="1" ht="21.75" customHeight="1">
      <c r="B297" s="135"/>
      <c r="C297" s="136" t="s">
        <v>498</v>
      </c>
      <c r="D297" s="136" t="s">
        <v>164</v>
      </c>
      <c r="E297" s="137" t="s">
        <v>499</v>
      </c>
      <c r="F297" s="138" t="s">
        <v>500</v>
      </c>
      <c r="G297" s="139" t="s">
        <v>492</v>
      </c>
      <c r="H297" s="140">
        <v>5</v>
      </c>
      <c r="I297" s="141"/>
      <c r="J297" s="142">
        <f>ROUND(I297*H297,2)</f>
        <v>0</v>
      </c>
      <c r="K297" s="138" t="s">
        <v>168</v>
      </c>
      <c r="L297" s="31"/>
      <c r="M297" s="143" t="s">
        <v>1</v>
      </c>
      <c r="N297" s="144" t="s">
        <v>42</v>
      </c>
      <c r="P297" s="145">
        <f>O297*H297</f>
        <v>0</v>
      </c>
      <c r="Q297" s="145">
        <v>0.0018</v>
      </c>
      <c r="R297" s="145">
        <f>Q297*H297</f>
        <v>0.009</v>
      </c>
      <c r="S297" s="145">
        <v>0</v>
      </c>
      <c r="T297" s="146">
        <f>S297*H297</f>
        <v>0</v>
      </c>
      <c r="AR297" s="147" t="s">
        <v>238</v>
      </c>
      <c r="AT297" s="147" t="s">
        <v>164</v>
      </c>
      <c r="AU297" s="147" t="s">
        <v>85</v>
      </c>
      <c r="AY297" s="16" t="s">
        <v>161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6" t="s">
        <v>81</v>
      </c>
      <c r="BK297" s="148">
        <f>ROUND(I297*H297,2)</f>
        <v>0</v>
      </c>
      <c r="BL297" s="16" t="s">
        <v>238</v>
      </c>
      <c r="BM297" s="147" t="s">
        <v>501</v>
      </c>
    </row>
    <row r="298" spans="2:65" s="1" customFormat="1" ht="16.5" customHeight="1">
      <c r="B298" s="135"/>
      <c r="C298" s="136" t="s">
        <v>502</v>
      </c>
      <c r="D298" s="136" t="s">
        <v>164</v>
      </c>
      <c r="E298" s="137" t="s">
        <v>503</v>
      </c>
      <c r="F298" s="138" t="s">
        <v>504</v>
      </c>
      <c r="G298" s="139" t="s">
        <v>378</v>
      </c>
      <c r="H298" s="140">
        <v>4</v>
      </c>
      <c r="I298" s="141"/>
      <c r="J298" s="142">
        <f>ROUND(I298*H298,2)</f>
        <v>0</v>
      </c>
      <c r="K298" s="138" t="s">
        <v>168</v>
      </c>
      <c r="L298" s="31"/>
      <c r="M298" s="143" t="s">
        <v>1</v>
      </c>
      <c r="N298" s="144" t="s">
        <v>42</v>
      </c>
      <c r="P298" s="145">
        <f>O298*H298</f>
        <v>0</v>
      </c>
      <c r="Q298" s="145">
        <v>0</v>
      </c>
      <c r="R298" s="145">
        <f>Q298*H298</f>
        <v>0</v>
      </c>
      <c r="S298" s="145">
        <v>0.00225</v>
      </c>
      <c r="T298" s="146">
        <f>S298*H298</f>
        <v>0.009</v>
      </c>
      <c r="AR298" s="147" t="s">
        <v>238</v>
      </c>
      <c r="AT298" s="147" t="s">
        <v>164</v>
      </c>
      <c r="AU298" s="147" t="s">
        <v>85</v>
      </c>
      <c r="AY298" s="16" t="s">
        <v>161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6" t="s">
        <v>81</v>
      </c>
      <c r="BK298" s="148">
        <f>ROUND(I298*H298,2)</f>
        <v>0</v>
      </c>
      <c r="BL298" s="16" t="s">
        <v>238</v>
      </c>
      <c r="BM298" s="147" t="s">
        <v>505</v>
      </c>
    </row>
    <row r="299" spans="2:65" s="1" customFormat="1" ht="21.75" customHeight="1">
      <c r="B299" s="135"/>
      <c r="C299" s="136" t="s">
        <v>506</v>
      </c>
      <c r="D299" s="136" t="s">
        <v>164</v>
      </c>
      <c r="E299" s="137" t="s">
        <v>507</v>
      </c>
      <c r="F299" s="138" t="s">
        <v>508</v>
      </c>
      <c r="G299" s="139" t="s">
        <v>378</v>
      </c>
      <c r="H299" s="140">
        <v>4</v>
      </c>
      <c r="I299" s="141"/>
      <c r="J299" s="142">
        <f>ROUND(I299*H299,2)</f>
        <v>0</v>
      </c>
      <c r="K299" s="138" t="s">
        <v>168</v>
      </c>
      <c r="L299" s="31"/>
      <c r="M299" s="143" t="s">
        <v>1</v>
      </c>
      <c r="N299" s="144" t="s">
        <v>42</v>
      </c>
      <c r="P299" s="145">
        <f>O299*H299</f>
        <v>0</v>
      </c>
      <c r="Q299" s="145">
        <v>0</v>
      </c>
      <c r="R299" s="145">
        <f>Q299*H299</f>
        <v>0</v>
      </c>
      <c r="S299" s="145">
        <v>0.00052</v>
      </c>
      <c r="T299" s="146">
        <f>S299*H299</f>
        <v>0.00208</v>
      </c>
      <c r="AR299" s="147" t="s">
        <v>238</v>
      </c>
      <c r="AT299" s="147" t="s">
        <v>164</v>
      </c>
      <c r="AU299" s="147" t="s">
        <v>85</v>
      </c>
      <c r="AY299" s="16" t="s">
        <v>161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6" t="s">
        <v>81</v>
      </c>
      <c r="BK299" s="148">
        <f>ROUND(I299*H299,2)</f>
        <v>0</v>
      </c>
      <c r="BL299" s="16" t="s">
        <v>238</v>
      </c>
      <c r="BM299" s="147" t="s">
        <v>509</v>
      </c>
    </row>
    <row r="300" spans="2:65" s="1" customFormat="1" ht="21.75" customHeight="1">
      <c r="B300" s="135"/>
      <c r="C300" s="136" t="s">
        <v>510</v>
      </c>
      <c r="D300" s="136" t="s">
        <v>164</v>
      </c>
      <c r="E300" s="137" t="s">
        <v>511</v>
      </c>
      <c r="F300" s="138" t="s">
        <v>512</v>
      </c>
      <c r="G300" s="139" t="s">
        <v>492</v>
      </c>
      <c r="H300" s="140">
        <v>6</v>
      </c>
      <c r="I300" s="141"/>
      <c r="J300" s="142">
        <f>ROUND(I300*H300,2)</f>
        <v>0</v>
      </c>
      <c r="K300" s="138" t="s">
        <v>168</v>
      </c>
      <c r="L300" s="31"/>
      <c r="M300" s="143" t="s">
        <v>1</v>
      </c>
      <c r="N300" s="144" t="s">
        <v>42</v>
      </c>
      <c r="P300" s="145">
        <f>O300*H300</f>
        <v>0</v>
      </c>
      <c r="Q300" s="145">
        <v>0.00214</v>
      </c>
      <c r="R300" s="145">
        <f>Q300*H300</f>
        <v>0.01284</v>
      </c>
      <c r="S300" s="145">
        <v>0</v>
      </c>
      <c r="T300" s="146">
        <f>S300*H300</f>
        <v>0</v>
      </c>
      <c r="AR300" s="147" t="s">
        <v>238</v>
      </c>
      <c r="AT300" s="147" t="s">
        <v>164</v>
      </c>
      <c r="AU300" s="147" t="s">
        <v>85</v>
      </c>
      <c r="AY300" s="16" t="s">
        <v>161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6" t="s">
        <v>81</v>
      </c>
      <c r="BK300" s="148">
        <f>ROUND(I300*H300,2)</f>
        <v>0</v>
      </c>
      <c r="BL300" s="16" t="s">
        <v>238</v>
      </c>
      <c r="BM300" s="147" t="s">
        <v>513</v>
      </c>
    </row>
    <row r="301" spans="2:65" s="1" customFormat="1" ht="24.2" customHeight="1">
      <c r="B301" s="135"/>
      <c r="C301" s="136" t="s">
        <v>514</v>
      </c>
      <c r="D301" s="136" t="s">
        <v>164</v>
      </c>
      <c r="E301" s="137" t="s">
        <v>515</v>
      </c>
      <c r="F301" s="138" t="s">
        <v>516</v>
      </c>
      <c r="G301" s="139" t="s">
        <v>167</v>
      </c>
      <c r="H301" s="140">
        <v>0.129</v>
      </c>
      <c r="I301" s="141"/>
      <c r="J301" s="142">
        <f>ROUND(I301*H301,2)</f>
        <v>0</v>
      </c>
      <c r="K301" s="138" t="s">
        <v>168</v>
      </c>
      <c r="L301" s="31"/>
      <c r="M301" s="143" t="s">
        <v>1</v>
      </c>
      <c r="N301" s="144" t="s">
        <v>42</v>
      </c>
      <c r="P301" s="145">
        <f>O301*H301</f>
        <v>0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238</v>
      </c>
      <c r="AT301" s="147" t="s">
        <v>164</v>
      </c>
      <c r="AU301" s="147" t="s">
        <v>85</v>
      </c>
      <c r="AY301" s="16" t="s">
        <v>161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6" t="s">
        <v>81</v>
      </c>
      <c r="BK301" s="148">
        <f>ROUND(I301*H301,2)</f>
        <v>0</v>
      </c>
      <c r="BL301" s="16" t="s">
        <v>238</v>
      </c>
      <c r="BM301" s="147" t="s">
        <v>517</v>
      </c>
    </row>
    <row r="302" spans="2:65" s="1" customFormat="1" ht="33" customHeight="1">
      <c r="B302" s="135"/>
      <c r="C302" s="136" t="s">
        <v>518</v>
      </c>
      <c r="D302" s="136" t="s">
        <v>164</v>
      </c>
      <c r="E302" s="137" t="s">
        <v>519</v>
      </c>
      <c r="F302" s="138" t="s">
        <v>520</v>
      </c>
      <c r="G302" s="139" t="s">
        <v>167</v>
      </c>
      <c r="H302" s="140">
        <v>0.129</v>
      </c>
      <c r="I302" s="141"/>
      <c r="J302" s="142">
        <f>ROUND(I302*H302,2)</f>
        <v>0</v>
      </c>
      <c r="K302" s="138" t="s">
        <v>168</v>
      </c>
      <c r="L302" s="31"/>
      <c r="M302" s="143" t="s">
        <v>1</v>
      </c>
      <c r="N302" s="144" t="s">
        <v>42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238</v>
      </c>
      <c r="AT302" s="147" t="s">
        <v>164</v>
      </c>
      <c r="AU302" s="147" t="s">
        <v>85</v>
      </c>
      <c r="AY302" s="16" t="s">
        <v>161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6" t="s">
        <v>81</v>
      </c>
      <c r="BK302" s="148">
        <f>ROUND(I302*H302,2)</f>
        <v>0</v>
      </c>
      <c r="BL302" s="16" t="s">
        <v>238</v>
      </c>
      <c r="BM302" s="147" t="s">
        <v>521</v>
      </c>
    </row>
    <row r="303" spans="2:63" s="11" customFormat="1" ht="22.9" customHeight="1">
      <c r="B303" s="123"/>
      <c r="D303" s="124" t="s">
        <v>76</v>
      </c>
      <c r="E303" s="133" t="s">
        <v>522</v>
      </c>
      <c r="F303" s="133" t="s">
        <v>523</v>
      </c>
      <c r="I303" s="126"/>
      <c r="J303" s="134">
        <f>BK303</f>
        <v>0</v>
      </c>
      <c r="L303" s="123"/>
      <c r="M303" s="128"/>
      <c r="P303" s="129">
        <f>SUM(P304:P305)</f>
        <v>0</v>
      </c>
      <c r="R303" s="129">
        <f>SUM(R304:R305)</f>
        <v>0.008200000000000002</v>
      </c>
      <c r="T303" s="130">
        <f>SUM(T304:T305)</f>
        <v>0.04228</v>
      </c>
      <c r="AR303" s="124" t="s">
        <v>85</v>
      </c>
      <c r="AT303" s="131" t="s">
        <v>76</v>
      </c>
      <c r="AU303" s="131" t="s">
        <v>81</v>
      </c>
      <c r="AY303" s="124" t="s">
        <v>161</v>
      </c>
      <c r="BK303" s="132">
        <f>SUM(BK304:BK305)</f>
        <v>0</v>
      </c>
    </row>
    <row r="304" spans="2:65" s="1" customFormat="1" ht="16.5" customHeight="1">
      <c r="B304" s="135"/>
      <c r="C304" s="136" t="s">
        <v>524</v>
      </c>
      <c r="D304" s="136" t="s">
        <v>164</v>
      </c>
      <c r="E304" s="137" t="s">
        <v>525</v>
      </c>
      <c r="F304" s="138" t="s">
        <v>526</v>
      </c>
      <c r="G304" s="139" t="s">
        <v>190</v>
      </c>
      <c r="H304" s="140">
        <v>4</v>
      </c>
      <c r="I304" s="141"/>
      <c r="J304" s="142">
        <f>ROUND(I304*H304,2)</f>
        <v>0</v>
      </c>
      <c r="K304" s="138" t="s">
        <v>168</v>
      </c>
      <c r="L304" s="31"/>
      <c r="M304" s="143" t="s">
        <v>1</v>
      </c>
      <c r="N304" s="144" t="s">
        <v>42</v>
      </c>
      <c r="P304" s="145">
        <f>O304*H304</f>
        <v>0</v>
      </c>
      <c r="Q304" s="145">
        <v>0</v>
      </c>
      <c r="R304" s="145">
        <f>Q304*H304</f>
        <v>0</v>
      </c>
      <c r="S304" s="145">
        <v>0.01057</v>
      </c>
      <c r="T304" s="146">
        <f>S304*H304</f>
        <v>0.04228</v>
      </c>
      <c r="AR304" s="147" t="s">
        <v>238</v>
      </c>
      <c r="AT304" s="147" t="s">
        <v>164</v>
      </c>
      <c r="AU304" s="147" t="s">
        <v>85</v>
      </c>
      <c r="AY304" s="16" t="s">
        <v>161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6" t="s">
        <v>81</v>
      </c>
      <c r="BK304" s="148">
        <f>ROUND(I304*H304,2)</f>
        <v>0</v>
      </c>
      <c r="BL304" s="16" t="s">
        <v>238</v>
      </c>
      <c r="BM304" s="147" t="s">
        <v>527</v>
      </c>
    </row>
    <row r="305" spans="2:65" s="1" customFormat="1" ht="16.5" customHeight="1">
      <c r="B305" s="135"/>
      <c r="C305" s="136" t="s">
        <v>528</v>
      </c>
      <c r="D305" s="136" t="s">
        <v>164</v>
      </c>
      <c r="E305" s="137" t="s">
        <v>529</v>
      </c>
      <c r="F305" s="138" t="s">
        <v>530</v>
      </c>
      <c r="G305" s="139" t="s">
        <v>190</v>
      </c>
      <c r="H305" s="140">
        <v>4</v>
      </c>
      <c r="I305" s="141"/>
      <c r="J305" s="142">
        <f>ROUND(I305*H305,2)</f>
        <v>0</v>
      </c>
      <c r="K305" s="138" t="s">
        <v>168</v>
      </c>
      <c r="L305" s="31"/>
      <c r="M305" s="143" t="s">
        <v>1</v>
      </c>
      <c r="N305" s="144" t="s">
        <v>42</v>
      </c>
      <c r="P305" s="145">
        <f>O305*H305</f>
        <v>0</v>
      </c>
      <c r="Q305" s="145">
        <v>0.0020500000000000006</v>
      </c>
      <c r="R305" s="145">
        <f>Q305*H305</f>
        <v>0.008200000000000002</v>
      </c>
      <c r="S305" s="145">
        <v>0</v>
      </c>
      <c r="T305" s="146">
        <f>S305*H305</f>
        <v>0</v>
      </c>
      <c r="AR305" s="147" t="s">
        <v>238</v>
      </c>
      <c r="AT305" s="147" t="s">
        <v>164</v>
      </c>
      <c r="AU305" s="147" t="s">
        <v>85</v>
      </c>
      <c r="AY305" s="16" t="s">
        <v>161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6" t="s">
        <v>81</v>
      </c>
      <c r="BK305" s="148">
        <f>ROUND(I305*H305,2)</f>
        <v>0</v>
      </c>
      <c r="BL305" s="16" t="s">
        <v>238</v>
      </c>
      <c r="BM305" s="147" t="s">
        <v>531</v>
      </c>
    </row>
    <row r="306" spans="2:63" s="11" customFormat="1" ht="22.9" customHeight="1">
      <c r="B306" s="123"/>
      <c r="D306" s="124" t="s">
        <v>76</v>
      </c>
      <c r="E306" s="133" t="s">
        <v>532</v>
      </c>
      <c r="F306" s="133" t="s">
        <v>533</v>
      </c>
      <c r="I306" s="126"/>
      <c r="J306" s="134">
        <f>BK306</f>
        <v>0</v>
      </c>
      <c r="L306" s="123"/>
      <c r="M306" s="128"/>
      <c r="P306" s="129">
        <f>SUM(P307:P361)</f>
        <v>0</v>
      </c>
      <c r="R306" s="129">
        <f>SUM(R307:R361)</f>
        <v>0.1227035</v>
      </c>
      <c r="T306" s="130">
        <f>SUM(T307:T361)</f>
        <v>0</v>
      </c>
      <c r="AR306" s="124" t="s">
        <v>85</v>
      </c>
      <c r="AT306" s="131" t="s">
        <v>76</v>
      </c>
      <c r="AU306" s="131" t="s">
        <v>81</v>
      </c>
      <c r="AY306" s="124" t="s">
        <v>161</v>
      </c>
      <c r="BK306" s="132">
        <f>SUM(BK307:BK361)</f>
        <v>0</v>
      </c>
    </row>
    <row r="307" spans="2:65" s="1" customFormat="1" ht="24.2" customHeight="1">
      <c r="B307" s="135"/>
      <c r="C307" s="136" t="s">
        <v>534</v>
      </c>
      <c r="D307" s="136" t="s">
        <v>164</v>
      </c>
      <c r="E307" s="137" t="s">
        <v>535</v>
      </c>
      <c r="F307" s="138" t="s">
        <v>536</v>
      </c>
      <c r="G307" s="139" t="s">
        <v>316</v>
      </c>
      <c r="H307" s="140">
        <v>55</v>
      </c>
      <c r="I307" s="141"/>
      <c r="J307" s="142">
        <f>ROUND(I307*H307,2)</f>
        <v>0</v>
      </c>
      <c r="K307" s="138" t="s">
        <v>168</v>
      </c>
      <c r="L307" s="31"/>
      <c r="M307" s="143" t="s">
        <v>1</v>
      </c>
      <c r="N307" s="144" t="s">
        <v>42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238</v>
      </c>
      <c r="AT307" s="147" t="s">
        <v>164</v>
      </c>
      <c r="AU307" s="147" t="s">
        <v>85</v>
      </c>
      <c r="AY307" s="16" t="s">
        <v>161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6" t="s">
        <v>81</v>
      </c>
      <c r="BK307" s="148">
        <f>ROUND(I307*H307,2)</f>
        <v>0</v>
      </c>
      <c r="BL307" s="16" t="s">
        <v>238</v>
      </c>
      <c r="BM307" s="147" t="s">
        <v>537</v>
      </c>
    </row>
    <row r="308" spans="2:65" s="1" customFormat="1" ht="24.2" customHeight="1">
      <c r="B308" s="135"/>
      <c r="C308" s="164" t="s">
        <v>538</v>
      </c>
      <c r="D308" s="164" t="s">
        <v>175</v>
      </c>
      <c r="E308" s="165" t="s">
        <v>539</v>
      </c>
      <c r="F308" s="166" t="s">
        <v>540</v>
      </c>
      <c r="G308" s="167" t="s">
        <v>316</v>
      </c>
      <c r="H308" s="168">
        <v>57.75</v>
      </c>
      <c r="I308" s="169"/>
      <c r="J308" s="170">
        <f>ROUND(I308*H308,2)</f>
        <v>0</v>
      </c>
      <c r="K308" s="166" t="s">
        <v>168</v>
      </c>
      <c r="L308" s="171"/>
      <c r="M308" s="172" t="s">
        <v>1</v>
      </c>
      <c r="N308" s="173" t="s">
        <v>42</v>
      </c>
      <c r="P308" s="145">
        <f>O308*H308</f>
        <v>0</v>
      </c>
      <c r="Q308" s="145">
        <v>0.00021</v>
      </c>
      <c r="R308" s="145">
        <f>Q308*H308</f>
        <v>0.012127500000000001</v>
      </c>
      <c r="S308" s="145">
        <v>0</v>
      </c>
      <c r="T308" s="146">
        <f>S308*H308</f>
        <v>0</v>
      </c>
      <c r="AR308" s="147" t="s">
        <v>327</v>
      </c>
      <c r="AT308" s="147" t="s">
        <v>175</v>
      </c>
      <c r="AU308" s="147" t="s">
        <v>85</v>
      </c>
      <c r="AY308" s="16" t="s">
        <v>161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6" t="s">
        <v>81</v>
      </c>
      <c r="BK308" s="148">
        <f>ROUND(I308*H308,2)</f>
        <v>0</v>
      </c>
      <c r="BL308" s="16" t="s">
        <v>238</v>
      </c>
      <c r="BM308" s="147" t="s">
        <v>541</v>
      </c>
    </row>
    <row r="309" spans="2:51" s="12" customFormat="1" ht="12">
      <c r="B309" s="149"/>
      <c r="D309" s="150" t="s">
        <v>171</v>
      </c>
      <c r="F309" s="152" t="s">
        <v>542</v>
      </c>
      <c r="H309" s="153">
        <v>57.75</v>
      </c>
      <c r="I309" s="154"/>
      <c r="L309" s="149"/>
      <c r="M309" s="155"/>
      <c r="T309" s="156"/>
      <c r="AT309" s="151" t="s">
        <v>171</v>
      </c>
      <c r="AU309" s="151" t="s">
        <v>85</v>
      </c>
      <c r="AV309" s="12" t="s">
        <v>85</v>
      </c>
      <c r="AW309" s="12" t="s">
        <v>3</v>
      </c>
      <c r="AX309" s="12" t="s">
        <v>81</v>
      </c>
      <c r="AY309" s="151" t="s">
        <v>161</v>
      </c>
    </row>
    <row r="310" spans="2:65" s="1" customFormat="1" ht="16.5" customHeight="1">
      <c r="B310" s="135"/>
      <c r="C310" s="136" t="s">
        <v>543</v>
      </c>
      <c r="D310" s="136" t="s">
        <v>164</v>
      </c>
      <c r="E310" s="137" t="s">
        <v>544</v>
      </c>
      <c r="F310" s="138" t="s">
        <v>545</v>
      </c>
      <c r="G310" s="139" t="s">
        <v>378</v>
      </c>
      <c r="H310" s="140">
        <v>16</v>
      </c>
      <c r="I310" s="141"/>
      <c r="J310" s="142">
        <f>ROUND(I310*H310,2)</f>
        <v>0</v>
      </c>
      <c r="K310" s="138" t="s">
        <v>168</v>
      </c>
      <c r="L310" s="31"/>
      <c r="M310" s="143" t="s">
        <v>1</v>
      </c>
      <c r="N310" s="144" t="s">
        <v>42</v>
      </c>
      <c r="P310" s="145">
        <f>O310*H310</f>
        <v>0</v>
      </c>
      <c r="Q310" s="145">
        <v>0</v>
      </c>
      <c r="R310" s="145">
        <f>Q310*H310</f>
        <v>0</v>
      </c>
      <c r="S310" s="145">
        <v>0</v>
      </c>
      <c r="T310" s="146">
        <f>S310*H310</f>
        <v>0</v>
      </c>
      <c r="AR310" s="147" t="s">
        <v>238</v>
      </c>
      <c r="AT310" s="147" t="s">
        <v>164</v>
      </c>
      <c r="AU310" s="147" t="s">
        <v>85</v>
      </c>
      <c r="AY310" s="16" t="s">
        <v>161</v>
      </c>
      <c r="BE310" s="148">
        <f>IF(N310="základní",J310,0)</f>
        <v>0</v>
      </c>
      <c r="BF310" s="148">
        <f>IF(N310="snížená",J310,0)</f>
        <v>0</v>
      </c>
      <c r="BG310" s="148">
        <f>IF(N310="zákl. přenesená",J310,0)</f>
        <v>0</v>
      </c>
      <c r="BH310" s="148">
        <f>IF(N310="sníž. přenesená",J310,0)</f>
        <v>0</v>
      </c>
      <c r="BI310" s="148">
        <f>IF(N310="nulová",J310,0)</f>
        <v>0</v>
      </c>
      <c r="BJ310" s="16" t="s">
        <v>81</v>
      </c>
      <c r="BK310" s="148">
        <f>ROUND(I310*H310,2)</f>
        <v>0</v>
      </c>
      <c r="BL310" s="16" t="s">
        <v>238</v>
      </c>
      <c r="BM310" s="147" t="s">
        <v>546</v>
      </c>
    </row>
    <row r="311" spans="2:65" s="1" customFormat="1" ht="24.2" customHeight="1">
      <c r="B311" s="135"/>
      <c r="C311" s="164" t="s">
        <v>547</v>
      </c>
      <c r="D311" s="164" t="s">
        <v>175</v>
      </c>
      <c r="E311" s="165" t="s">
        <v>548</v>
      </c>
      <c r="F311" s="166" t="s">
        <v>549</v>
      </c>
      <c r="G311" s="167" t="s">
        <v>378</v>
      </c>
      <c r="H311" s="168">
        <v>5</v>
      </c>
      <c r="I311" s="169"/>
      <c r="J311" s="170">
        <f>ROUND(I311*H311,2)</f>
        <v>0</v>
      </c>
      <c r="K311" s="166" t="s">
        <v>168</v>
      </c>
      <c r="L311" s="171"/>
      <c r="M311" s="172" t="s">
        <v>1</v>
      </c>
      <c r="N311" s="173" t="s">
        <v>42</v>
      </c>
      <c r="P311" s="145">
        <f>O311*H311</f>
        <v>0</v>
      </c>
      <c r="Q311" s="145">
        <v>4E-05</v>
      </c>
      <c r="R311" s="145">
        <f>Q311*H311</f>
        <v>0.0002</v>
      </c>
      <c r="S311" s="145">
        <v>0</v>
      </c>
      <c r="T311" s="146">
        <f>S311*H311</f>
        <v>0</v>
      </c>
      <c r="AR311" s="147" t="s">
        <v>327</v>
      </c>
      <c r="AT311" s="147" t="s">
        <v>175</v>
      </c>
      <c r="AU311" s="147" t="s">
        <v>85</v>
      </c>
      <c r="AY311" s="16" t="s">
        <v>161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6" t="s">
        <v>81</v>
      </c>
      <c r="BK311" s="148">
        <f>ROUND(I311*H311,2)</f>
        <v>0</v>
      </c>
      <c r="BL311" s="16" t="s">
        <v>238</v>
      </c>
      <c r="BM311" s="147" t="s">
        <v>550</v>
      </c>
    </row>
    <row r="312" spans="2:65" s="1" customFormat="1" ht="24.2" customHeight="1">
      <c r="B312" s="135"/>
      <c r="C312" s="164" t="s">
        <v>551</v>
      </c>
      <c r="D312" s="164" t="s">
        <v>175</v>
      </c>
      <c r="E312" s="165" t="s">
        <v>552</v>
      </c>
      <c r="F312" s="166" t="s">
        <v>553</v>
      </c>
      <c r="G312" s="167" t="s">
        <v>378</v>
      </c>
      <c r="H312" s="168">
        <v>10</v>
      </c>
      <c r="I312" s="169"/>
      <c r="J312" s="170">
        <f>ROUND(I312*H312,2)</f>
        <v>0</v>
      </c>
      <c r="K312" s="166" t="s">
        <v>168</v>
      </c>
      <c r="L312" s="171"/>
      <c r="M312" s="172" t="s">
        <v>1</v>
      </c>
      <c r="N312" s="173" t="s">
        <v>42</v>
      </c>
      <c r="P312" s="145">
        <f>O312*H312</f>
        <v>0</v>
      </c>
      <c r="Q312" s="145">
        <v>9E-05</v>
      </c>
      <c r="R312" s="145">
        <f>Q312*H312</f>
        <v>0.0009000000000000001</v>
      </c>
      <c r="S312" s="145">
        <v>0</v>
      </c>
      <c r="T312" s="146">
        <f>S312*H312</f>
        <v>0</v>
      </c>
      <c r="AR312" s="147" t="s">
        <v>327</v>
      </c>
      <c r="AT312" s="147" t="s">
        <v>175</v>
      </c>
      <c r="AU312" s="147" t="s">
        <v>85</v>
      </c>
      <c r="AY312" s="16" t="s">
        <v>161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6" t="s">
        <v>81</v>
      </c>
      <c r="BK312" s="148">
        <f>ROUND(I312*H312,2)</f>
        <v>0</v>
      </c>
      <c r="BL312" s="16" t="s">
        <v>238</v>
      </c>
      <c r="BM312" s="147" t="s">
        <v>554</v>
      </c>
    </row>
    <row r="313" spans="2:65" s="1" customFormat="1" ht="24.2" customHeight="1">
      <c r="B313" s="135"/>
      <c r="C313" s="164" t="s">
        <v>555</v>
      </c>
      <c r="D313" s="164" t="s">
        <v>175</v>
      </c>
      <c r="E313" s="165" t="s">
        <v>556</v>
      </c>
      <c r="F313" s="166" t="s">
        <v>557</v>
      </c>
      <c r="G313" s="167" t="s">
        <v>378</v>
      </c>
      <c r="H313" s="168">
        <v>1</v>
      </c>
      <c r="I313" s="169"/>
      <c r="J313" s="170">
        <f>ROUND(I313*H313,2)</f>
        <v>0</v>
      </c>
      <c r="K313" s="166" t="s">
        <v>168</v>
      </c>
      <c r="L313" s="171"/>
      <c r="M313" s="172" t="s">
        <v>1</v>
      </c>
      <c r="N313" s="173" t="s">
        <v>42</v>
      </c>
      <c r="P313" s="145">
        <f>O313*H313</f>
        <v>0</v>
      </c>
      <c r="Q313" s="145">
        <v>9E-05</v>
      </c>
      <c r="R313" s="145">
        <f>Q313*H313</f>
        <v>9E-05</v>
      </c>
      <c r="S313" s="145">
        <v>0</v>
      </c>
      <c r="T313" s="146">
        <f>S313*H313</f>
        <v>0</v>
      </c>
      <c r="AR313" s="147" t="s">
        <v>327</v>
      </c>
      <c r="AT313" s="147" t="s">
        <v>175</v>
      </c>
      <c r="AU313" s="147" t="s">
        <v>85</v>
      </c>
      <c r="AY313" s="16" t="s">
        <v>161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6" t="s">
        <v>81</v>
      </c>
      <c r="BK313" s="148">
        <f>ROUND(I313*H313,2)</f>
        <v>0</v>
      </c>
      <c r="BL313" s="16" t="s">
        <v>238</v>
      </c>
      <c r="BM313" s="147" t="s">
        <v>558</v>
      </c>
    </row>
    <row r="314" spans="2:65" s="1" customFormat="1" ht="24.2" customHeight="1">
      <c r="B314" s="135"/>
      <c r="C314" s="136" t="s">
        <v>559</v>
      </c>
      <c r="D314" s="136" t="s">
        <v>164</v>
      </c>
      <c r="E314" s="137" t="s">
        <v>560</v>
      </c>
      <c r="F314" s="138" t="s">
        <v>561</v>
      </c>
      <c r="G314" s="139" t="s">
        <v>316</v>
      </c>
      <c r="H314" s="140">
        <v>111</v>
      </c>
      <c r="I314" s="141"/>
      <c r="J314" s="142">
        <f>ROUND(I314*H314,2)</f>
        <v>0</v>
      </c>
      <c r="K314" s="138" t="s">
        <v>168</v>
      </c>
      <c r="L314" s="31"/>
      <c r="M314" s="143" t="s">
        <v>1</v>
      </c>
      <c r="N314" s="144" t="s">
        <v>42</v>
      </c>
      <c r="P314" s="145">
        <f>O314*H314</f>
        <v>0</v>
      </c>
      <c r="Q314" s="145">
        <v>0</v>
      </c>
      <c r="R314" s="145">
        <f>Q314*H314</f>
        <v>0</v>
      </c>
      <c r="S314" s="145">
        <v>0</v>
      </c>
      <c r="T314" s="146">
        <f>S314*H314</f>
        <v>0</v>
      </c>
      <c r="AR314" s="147" t="s">
        <v>238</v>
      </c>
      <c r="AT314" s="147" t="s">
        <v>164</v>
      </c>
      <c r="AU314" s="147" t="s">
        <v>85</v>
      </c>
      <c r="AY314" s="16" t="s">
        <v>161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6" t="s">
        <v>81</v>
      </c>
      <c r="BK314" s="148">
        <f>ROUND(I314*H314,2)</f>
        <v>0</v>
      </c>
      <c r="BL314" s="16" t="s">
        <v>238</v>
      </c>
      <c r="BM314" s="147" t="s">
        <v>562</v>
      </c>
    </row>
    <row r="315" spans="2:65" s="1" customFormat="1" ht="24.2" customHeight="1">
      <c r="B315" s="135"/>
      <c r="C315" s="164" t="s">
        <v>563</v>
      </c>
      <c r="D315" s="164" t="s">
        <v>175</v>
      </c>
      <c r="E315" s="165" t="s">
        <v>564</v>
      </c>
      <c r="F315" s="166" t="s">
        <v>565</v>
      </c>
      <c r="G315" s="167" t="s">
        <v>316</v>
      </c>
      <c r="H315" s="168">
        <v>127.65</v>
      </c>
      <c r="I315" s="169"/>
      <c r="J315" s="170">
        <f>ROUND(I315*H315,2)</f>
        <v>0</v>
      </c>
      <c r="K315" s="166" t="s">
        <v>168</v>
      </c>
      <c r="L315" s="171"/>
      <c r="M315" s="172" t="s">
        <v>1</v>
      </c>
      <c r="N315" s="173" t="s">
        <v>42</v>
      </c>
      <c r="P315" s="145">
        <f>O315*H315</f>
        <v>0</v>
      </c>
      <c r="Q315" s="145">
        <v>7E-05</v>
      </c>
      <c r="R315" s="145">
        <f>Q315*H315</f>
        <v>0.008935499999999999</v>
      </c>
      <c r="S315" s="145">
        <v>0</v>
      </c>
      <c r="T315" s="146">
        <f>S315*H315</f>
        <v>0</v>
      </c>
      <c r="AR315" s="147" t="s">
        <v>327</v>
      </c>
      <c r="AT315" s="147" t="s">
        <v>175</v>
      </c>
      <c r="AU315" s="147" t="s">
        <v>85</v>
      </c>
      <c r="AY315" s="16" t="s">
        <v>161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6" t="s">
        <v>81</v>
      </c>
      <c r="BK315" s="148">
        <f>ROUND(I315*H315,2)</f>
        <v>0</v>
      </c>
      <c r="BL315" s="16" t="s">
        <v>238</v>
      </c>
      <c r="BM315" s="147" t="s">
        <v>566</v>
      </c>
    </row>
    <row r="316" spans="2:47" s="1" customFormat="1" ht="12">
      <c r="B316" s="31"/>
      <c r="D316" s="150" t="s">
        <v>180</v>
      </c>
      <c r="F316" s="174" t="s">
        <v>567</v>
      </c>
      <c r="I316" s="175"/>
      <c r="L316" s="31"/>
      <c r="M316" s="176"/>
      <c r="T316" s="55"/>
      <c r="AT316" s="16" t="s">
        <v>180</v>
      </c>
      <c r="AU316" s="16" t="s">
        <v>85</v>
      </c>
    </row>
    <row r="317" spans="2:51" s="12" customFormat="1" ht="12">
      <c r="B317" s="149"/>
      <c r="D317" s="150" t="s">
        <v>171</v>
      </c>
      <c r="F317" s="152" t="s">
        <v>568</v>
      </c>
      <c r="H317" s="153">
        <v>127.65</v>
      </c>
      <c r="I317" s="154"/>
      <c r="L317" s="149"/>
      <c r="M317" s="155"/>
      <c r="T317" s="156"/>
      <c r="AT317" s="151" t="s">
        <v>171</v>
      </c>
      <c r="AU317" s="151" t="s">
        <v>85</v>
      </c>
      <c r="AV317" s="12" t="s">
        <v>85</v>
      </c>
      <c r="AW317" s="12" t="s">
        <v>3</v>
      </c>
      <c r="AX317" s="12" t="s">
        <v>81</v>
      </c>
      <c r="AY317" s="151" t="s">
        <v>161</v>
      </c>
    </row>
    <row r="318" spans="2:65" s="1" customFormat="1" ht="33" customHeight="1">
      <c r="B318" s="135"/>
      <c r="C318" s="136" t="s">
        <v>569</v>
      </c>
      <c r="D318" s="136" t="s">
        <v>164</v>
      </c>
      <c r="E318" s="137" t="s">
        <v>570</v>
      </c>
      <c r="F318" s="138" t="s">
        <v>571</v>
      </c>
      <c r="G318" s="139" t="s">
        <v>316</v>
      </c>
      <c r="H318" s="140">
        <v>55</v>
      </c>
      <c r="I318" s="141"/>
      <c r="J318" s="142">
        <f>ROUND(I318*H318,2)</f>
        <v>0</v>
      </c>
      <c r="K318" s="138" t="s">
        <v>168</v>
      </c>
      <c r="L318" s="31"/>
      <c r="M318" s="143" t="s">
        <v>1</v>
      </c>
      <c r="N318" s="144" t="s">
        <v>42</v>
      </c>
      <c r="P318" s="145">
        <f>O318*H318</f>
        <v>0</v>
      </c>
      <c r="Q318" s="145">
        <v>0</v>
      </c>
      <c r="R318" s="145">
        <f>Q318*H318</f>
        <v>0</v>
      </c>
      <c r="S318" s="145">
        <v>0</v>
      </c>
      <c r="T318" s="146">
        <f>S318*H318</f>
        <v>0</v>
      </c>
      <c r="AR318" s="147" t="s">
        <v>238</v>
      </c>
      <c r="AT318" s="147" t="s">
        <v>164</v>
      </c>
      <c r="AU318" s="147" t="s">
        <v>85</v>
      </c>
      <c r="AY318" s="16" t="s">
        <v>161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6" t="s">
        <v>81</v>
      </c>
      <c r="BK318" s="148">
        <f>ROUND(I318*H318,2)</f>
        <v>0</v>
      </c>
      <c r="BL318" s="16" t="s">
        <v>238</v>
      </c>
      <c r="BM318" s="147" t="s">
        <v>572</v>
      </c>
    </row>
    <row r="319" spans="2:65" s="1" customFormat="1" ht="16.5" customHeight="1">
      <c r="B319" s="135"/>
      <c r="C319" s="164" t="s">
        <v>573</v>
      </c>
      <c r="D319" s="164" t="s">
        <v>175</v>
      </c>
      <c r="E319" s="165" t="s">
        <v>574</v>
      </c>
      <c r="F319" s="166" t="s">
        <v>575</v>
      </c>
      <c r="G319" s="167" t="s">
        <v>316</v>
      </c>
      <c r="H319" s="168">
        <v>63.25</v>
      </c>
      <c r="I319" s="169"/>
      <c r="J319" s="170">
        <f>ROUND(I319*H319,2)</f>
        <v>0</v>
      </c>
      <c r="K319" s="166" t="s">
        <v>1</v>
      </c>
      <c r="L319" s="171"/>
      <c r="M319" s="172" t="s">
        <v>1</v>
      </c>
      <c r="N319" s="173" t="s">
        <v>42</v>
      </c>
      <c r="P319" s="145">
        <f>O319*H319</f>
        <v>0</v>
      </c>
      <c r="Q319" s="145">
        <v>0.00011</v>
      </c>
      <c r="R319" s="145">
        <f>Q319*H319</f>
        <v>0.0069575</v>
      </c>
      <c r="S319" s="145">
        <v>0</v>
      </c>
      <c r="T319" s="146">
        <f>S319*H319</f>
        <v>0</v>
      </c>
      <c r="AR319" s="147" t="s">
        <v>327</v>
      </c>
      <c r="AT319" s="147" t="s">
        <v>175</v>
      </c>
      <c r="AU319" s="147" t="s">
        <v>85</v>
      </c>
      <c r="AY319" s="16" t="s">
        <v>161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6" t="s">
        <v>81</v>
      </c>
      <c r="BK319" s="148">
        <f>ROUND(I319*H319,2)</f>
        <v>0</v>
      </c>
      <c r="BL319" s="16" t="s">
        <v>238</v>
      </c>
      <c r="BM319" s="147" t="s">
        <v>576</v>
      </c>
    </row>
    <row r="320" spans="2:51" s="12" customFormat="1" ht="12">
      <c r="B320" s="149"/>
      <c r="D320" s="150" t="s">
        <v>171</v>
      </c>
      <c r="F320" s="152" t="s">
        <v>577</v>
      </c>
      <c r="H320" s="153">
        <v>63.25</v>
      </c>
      <c r="I320" s="154"/>
      <c r="L320" s="149"/>
      <c r="M320" s="155"/>
      <c r="T320" s="156"/>
      <c r="AT320" s="151" t="s">
        <v>171</v>
      </c>
      <c r="AU320" s="151" t="s">
        <v>85</v>
      </c>
      <c r="AV320" s="12" t="s">
        <v>85</v>
      </c>
      <c r="AW320" s="12" t="s">
        <v>3</v>
      </c>
      <c r="AX320" s="12" t="s">
        <v>81</v>
      </c>
      <c r="AY320" s="151" t="s">
        <v>161</v>
      </c>
    </row>
    <row r="321" spans="2:65" s="1" customFormat="1" ht="24.2" customHeight="1">
      <c r="B321" s="135"/>
      <c r="C321" s="136" t="s">
        <v>578</v>
      </c>
      <c r="D321" s="136" t="s">
        <v>164</v>
      </c>
      <c r="E321" s="137" t="s">
        <v>579</v>
      </c>
      <c r="F321" s="138" t="s">
        <v>580</v>
      </c>
      <c r="G321" s="139" t="s">
        <v>316</v>
      </c>
      <c r="H321" s="140">
        <v>355</v>
      </c>
      <c r="I321" s="141"/>
      <c r="J321" s="142">
        <f>ROUND(I321*H321,2)</f>
        <v>0</v>
      </c>
      <c r="K321" s="138" t="s">
        <v>168</v>
      </c>
      <c r="L321" s="31"/>
      <c r="M321" s="143" t="s">
        <v>1</v>
      </c>
      <c r="N321" s="144" t="s">
        <v>42</v>
      </c>
      <c r="P321" s="145">
        <f>O321*H321</f>
        <v>0</v>
      </c>
      <c r="Q321" s="145">
        <v>0</v>
      </c>
      <c r="R321" s="145">
        <f>Q321*H321</f>
        <v>0</v>
      </c>
      <c r="S321" s="145">
        <v>0</v>
      </c>
      <c r="T321" s="146">
        <f>S321*H321</f>
        <v>0</v>
      </c>
      <c r="AR321" s="147" t="s">
        <v>238</v>
      </c>
      <c r="AT321" s="147" t="s">
        <v>164</v>
      </c>
      <c r="AU321" s="147" t="s">
        <v>85</v>
      </c>
      <c r="AY321" s="16" t="s">
        <v>161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6" t="s">
        <v>81</v>
      </c>
      <c r="BK321" s="148">
        <f>ROUND(I321*H321,2)</f>
        <v>0</v>
      </c>
      <c r="BL321" s="16" t="s">
        <v>238</v>
      </c>
      <c r="BM321" s="147" t="s">
        <v>581</v>
      </c>
    </row>
    <row r="322" spans="2:65" s="1" customFormat="1" ht="24.2" customHeight="1">
      <c r="B322" s="135"/>
      <c r="C322" s="164" t="s">
        <v>582</v>
      </c>
      <c r="D322" s="164" t="s">
        <v>175</v>
      </c>
      <c r="E322" s="165" t="s">
        <v>583</v>
      </c>
      <c r="F322" s="166" t="s">
        <v>584</v>
      </c>
      <c r="G322" s="167" t="s">
        <v>316</v>
      </c>
      <c r="H322" s="168">
        <v>408.25</v>
      </c>
      <c r="I322" s="169"/>
      <c r="J322" s="170">
        <f>ROUND(I322*H322,2)</f>
        <v>0</v>
      </c>
      <c r="K322" s="166" t="s">
        <v>168</v>
      </c>
      <c r="L322" s="171"/>
      <c r="M322" s="172" t="s">
        <v>1</v>
      </c>
      <c r="N322" s="173" t="s">
        <v>42</v>
      </c>
      <c r="P322" s="145">
        <f>O322*H322</f>
        <v>0</v>
      </c>
      <c r="Q322" s="145">
        <v>0.00012</v>
      </c>
      <c r="R322" s="145">
        <f>Q322*H322</f>
        <v>0.04899</v>
      </c>
      <c r="S322" s="145">
        <v>0</v>
      </c>
      <c r="T322" s="146">
        <f>S322*H322</f>
        <v>0</v>
      </c>
      <c r="AR322" s="147" t="s">
        <v>327</v>
      </c>
      <c r="AT322" s="147" t="s">
        <v>175</v>
      </c>
      <c r="AU322" s="147" t="s">
        <v>85</v>
      </c>
      <c r="AY322" s="16" t="s">
        <v>161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6" t="s">
        <v>81</v>
      </c>
      <c r="BK322" s="148">
        <f>ROUND(I322*H322,2)</f>
        <v>0</v>
      </c>
      <c r="BL322" s="16" t="s">
        <v>238</v>
      </c>
      <c r="BM322" s="147" t="s">
        <v>585</v>
      </c>
    </row>
    <row r="323" spans="2:47" s="1" customFormat="1" ht="12">
      <c r="B323" s="31"/>
      <c r="D323" s="150" t="s">
        <v>180</v>
      </c>
      <c r="F323" s="174" t="s">
        <v>586</v>
      </c>
      <c r="I323" s="175"/>
      <c r="L323" s="31"/>
      <c r="M323" s="176"/>
      <c r="T323" s="55"/>
      <c r="AT323" s="16" t="s">
        <v>180</v>
      </c>
      <c r="AU323" s="16" t="s">
        <v>85</v>
      </c>
    </row>
    <row r="324" spans="2:51" s="12" customFormat="1" ht="12">
      <c r="B324" s="149"/>
      <c r="D324" s="150" t="s">
        <v>171</v>
      </c>
      <c r="F324" s="152" t="s">
        <v>587</v>
      </c>
      <c r="H324" s="153">
        <v>408.25</v>
      </c>
      <c r="I324" s="154"/>
      <c r="L324" s="149"/>
      <c r="M324" s="155"/>
      <c r="T324" s="156"/>
      <c r="AT324" s="151" t="s">
        <v>171</v>
      </c>
      <c r="AU324" s="151" t="s">
        <v>85</v>
      </c>
      <c r="AV324" s="12" t="s">
        <v>85</v>
      </c>
      <c r="AW324" s="12" t="s">
        <v>3</v>
      </c>
      <c r="AX324" s="12" t="s">
        <v>81</v>
      </c>
      <c r="AY324" s="151" t="s">
        <v>161</v>
      </c>
    </row>
    <row r="325" spans="2:65" s="1" customFormat="1" ht="24.2" customHeight="1">
      <c r="B325" s="135"/>
      <c r="C325" s="136" t="s">
        <v>588</v>
      </c>
      <c r="D325" s="136" t="s">
        <v>164</v>
      </c>
      <c r="E325" s="137" t="s">
        <v>579</v>
      </c>
      <c r="F325" s="138" t="s">
        <v>580</v>
      </c>
      <c r="G325" s="139" t="s">
        <v>316</v>
      </c>
      <c r="H325" s="140">
        <v>112</v>
      </c>
      <c r="I325" s="141"/>
      <c r="J325" s="142">
        <f>ROUND(I325*H325,2)</f>
        <v>0</v>
      </c>
      <c r="K325" s="138" t="s">
        <v>168</v>
      </c>
      <c r="L325" s="31"/>
      <c r="M325" s="143" t="s">
        <v>1</v>
      </c>
      <c r="N325" s="144" t="s">
        <v>42</v>
      </c>
      <c r="P325" s="145">
        <f>O325*H325</f>
        <v>0</v>
      </c>
      <c r="Q325" s="145">
        <v>0</v>
      </c>
      <c r="R325" s="145">
        <f>Q325*H325</f>
        <v>0</v>
      </c>
      <c r="S325" s="145">
        <v>0</v>
      </c>
      <c r="T325" s="146">
        <f>S325*H325</f>
        <v>0</v>
      </c>
      <c r="AR325" s="147" t="s">
        <v>238</v>
      </c>
      <c r="AT325" s="147" t="s">
        <v>164</v>
      </c>
      <c r="AU325" s="147" t="s">
        <v>85</v>
      </c>
      <c r="AY325" s="16" t="s">
        <v>161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6" t="s">
        <v>81</v>
      </c>
      <c r="BK325" s="148">
        <f>ROUND(I325*H325,2)</f>
        <v>0</v>
      </c>
      <c r="BL325" s="16" t="s">
        <v>238</v>
      </c>
      <c r="BM325" s="147" t="s">
        <v>589</v>
      </c>
    </row>
    <row r="326" spans="2:65" s="1" customFormat="1" ht="49.15" customHeight="1">
      <c r="B326" s="135"/>
      <c r="C326" s="164" t="s">
        <v>590</v>
      </c>
      <c r="D326" s="164" t="s">
        <v>175</v>
      </c>
      <c r="E326" s="165" t="s">
        <v>591</v>
      </c>
      <c r="F326" s="166" t="s">
        <v>592</v>
      </c>
      <c r="G326" s="167" t="s">
        <v>316</v>
      </c>
      <c r="H326" s="168">
        <v>128.8</v>
      </c>
      <c r="I326" s="169"/>
      <c r="J326" s="170">
        <f>ROUND(I326*H326,2)</f>
        <v>0</v>
      </c>
      <c r="K326" s="166" t="s">
        <v>168</v>
      </c>
      <c r="L326" s="171"/>
      <c r="M326" s="172" t="s">
        <v>1</v>
      </c>
      <c r="N326" s="173" t="s">
        <v>42</v>
      </c>
      <c r="P326" s="145">
        <f>O326*H326</f>
        <v>0</v>
      </c>
      <c r="Q326" s="145">
        <v>0.00013</v>
      </c>
      <c r="R326" s="145">
        <f>Q326*H326</f>
        <v>0.016744</v>
      </c>
      <c r="S326" s="145">
        <v>0</v>
      </c>
      <c r="T326" s="146">
        <f>S326*H326</f>
        <v>0</v>
      </c>
      <c r="AR326" s="147" t="s">
        <v>327</v>
      </c>
      <c r="AT326" s="147" t="s">
        <v>175</v>
      </c>
      <c r="AU326" s="147" t="s">
        <v>85</v>
      </c>
      <c r="AY326" s="16" t="s">
        <v>161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6" t="s">
        <v>81</v>
      </c>
      <c r="BK326" s="148">
        <f>ROUND(I326*H326,2)</f>
        <v>0</v>
      </c>
      <c r="BL326" s="16" t="s">
        <v>238</v>
      </c>
      <c r="BM326" s="147" t="s">
        <v>593</v>
      </c>
    </row>
    <row r="327" spans="2:47" s="1" customFormat="1" ht="12">
      <c r="B327" s="31"/>
      <c r="D327" s="150" t="s">
        <v>180</v>
      </c>
      <c r="F327" s="174" t="s">
        <v>594</v>
      </c>
      <c r="I327" s="175"/>
      <c r="L327" s="31"/>
      <c r="M327" s="176"/>
      <c r="T327" s="55"/>
      <c r="AT327" s="16" t="s">
        <v>180</v>
      </c>
      <c r="AU327" s="16" t="s">
        <v>85</v>
      </c>
    </row>
    <row r="328" spans="2:51" s="12" customFormat="1" ht="12">
      <c r="B328" s="149"/>
      <c r="D328" s="150" t="s">
        <v>171</v>
      </c>
      <c r="F328" s="152" t="s">
        <v>595</v>
      </c>
      <c r="H328" s="153">
        <v>128.8</v>
      </c>
      <c r="I328" s="154"/>
      <c r="L328" s="149"/>
      <c r="M328" s="155"/>
      <c r="T328" s="156"/>
      <c r="AT328" s="151" t="s">
        <v>171</v>
      </c>
      <c r="AU328" s="151" t="s">
        <v>85</v>
      </c>
      <c r="AV328" s="12" t="s">
        <v>85</v>
      </c>
      <c r="AW328" s="12" t="s">
        <v>3</v>
      </c>
      <c r="AX328" s="12" t="s">
        <v>81</v>
      </c>
      <c r="AY328" s="151" t="s">
        <v>161</v>
      </c>
    </row>
    <row r="329" spans="2:65" s="1" customFormat="1" ht="33" customHeight="1">
      <c r="B329" s="135"/>
      <c r="C329" s="136" t="s">
        <v>596</v>
      </c>
      <c r="D329" s="136" t="s">
        <v>164</v>
      </c>
      <c r="E329" s="137" t="s">
        <v>597</v>
      </c>
      <c r="F329" s="138" t="s">
        <v>598</v>
      </c>
      <c r="G329" s="139" t="s">
        <v>316</v>
      </c>
      <c r="H329" s="140">
        <v>66</v>
      </c>
      <c r="I329" s="141"/>
      <c r="J329" s="142">
        <f>ROUND(I329*H329,2)</f>
        <v>0</v>
      </c>
      <c r="K329" s="138" t="s">
        <v>168</v>
      </c>
      <c r="L329" s="31"/>
      <c r="M329" s="143" t="s">
        <v>1</v>
      </c>
      <c r="N329" s="144" t="s">
        <v>42</v>
      </c>
      <c r="P329" s="145">
        <f>O329*H329</f>
        <v>0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AR329" s="147" t="s">
        <v>238</v>
      </c>
      <c r="AT329" s="147" t="s">
        <v>164</v>
      </c>
      <c r="AU329" s="147" t="s">
        <v>85</v>
      </c>
      <c r="AY329" s="16" t="s">
        <v>161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6" t="s">
        <v>81</v>
      </c>
      <c r="BK329" s="148">
        <f>ROUND(I329*H329,2)</f>
        <v>0</v>
      </c>
      <c r="BL329" s="16" t="s">
        <v>238</v>
      </c>
      <c r="BM329" s="147" t="s">
        <v>599</v>
      </c>
    </row>
    <row r="330" spans="2:65" s="1" customFormat="1" ht="49.15" customHeight="1">
      <c r="B330" s="135"/>
      <c r="C330" s="164" t="s">
        <v>600</v>
      </c>
      <c r="D330" s="164" t="s">
        <v>175</v>
      </c>
      <c r="E330" s="165" t="s">
        <v>601</v>
      </c>
      <c r="F330" s="166" t="s">
        <v>602</v>
      </c>
      <c r="G330" s="167" t="s">
        <v>316</v>
      </c>
      <c r="H330" s="168">
        <v>75.9</v>
      </c>
      <c r="I330" s="169"/>
      <c r="J330" s="170">
        <f>ROUND(I330*H330,2)</f>
        <v>0</v>
      </c>
      <c r="K330" s="166" t="s">
        <v>168</v>
      </c>
      <c r="L330" s="171"/>
      <c r="M330" s="172" t="s">
        <v>1</v>
      </c>
      <c r="N330" s="173" t="s">
        <v>42</v>
      </c>
      <c r="P330" s="145">
        <f>O330*H330</f>
        <v>0</v>
      </c>
      <c r="Q330" s="145">
        <v>0.00017</v>
      </c>
      <c r="R330" s="145">
        <f>Q330*H330</f>
        <v>0.012903000000000001</v>
      </c>
      <c r="S330" s="145">
        <v>0</v>
      </c>
      <c r="T330" s="146">
        <f>S330*H330</f>
        <v>0</v>
      </c>
      <c r="AR330" s="147" t="s">
        <v>327</v>
      </c>
      <c r="AT330" s="147" t="s">
        <v>175</v>
      </c>
      <c r="AU330" s="147" t="s">
        <v>85</v>
      </c>
      <c r="AY330" s="16" t="s">
        <v>161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6" t="s">
        <v>81</v>
      </c>
      <c r="BK330" s="148">
        <f>ROUND(I330*H330,2)</f>
        <v>0</v>
      </c>
      <c r="BL330" s="16" t="s">
        <v>238</v>
      </c>
      <c r="BM330" s="147" t="s">
        <v>603</v>
      </c>
    </row>
    <row r="331" spans="2:47" s="1" customFormat="1" ht="12">
      <c r="B331" s="31"/>
      <c r="D331" s="150" t="s">
        <v>180</v>
      </c>
      <c r="F331" s="174" t="s">
        <v>604</v>
      </c>
      <c r="I331" s="175"/>
      <c r="L331" s="31"/>
      <c r="M331" s="176"/>
      <c r="T331" s="55"/>
      <c r="AT331" s="16" t="s">
        <v>180</v>
      </c>
      <c r="AU331" s="16" t="s">
        <v>85</v>
      </c>
    </row>
    <row r="332" spans="2:51" s="12" customFormat="1" ht="12">
      <c r="B332" s="149"/>
      <c r="D332" s="150" t="s">
        <v>171</v>
      </c>
      <c r="F332" s="152" t="s">
        <v>605</v>
      </c>
      <c r="H332" s="153">
        <v>75.9</v>
      </c>
      <c r="I332" s="154"/>
      <c r="L332" s="149"/>
      <c r="M332" s="155"/>
      <c r="T332" s="156"/>
      <c r="AT332" s="151" t="s">
        <v>171</v>
      </c>
      <c r="AU332" s="151" t="s">
        <v>85</v>
      </c>
      <c r="AV332" s="12" t="s">
        <v>85</v>
      </c>
      <c r="AW332" s="12" t="s">
        <v>3</v>
      </c>
      <c r="AX332" s="12" t="s">
        <v>81</v>
      </c>
      <c r="AY332" s="151" t="s">
        <v>161</v>
      </c>
    </row>
    <row r="333" spans="2:65" s="1" customFormat="1" ht="33" customHeight="1">
      <c r="B333" s="135"/>
      <c r="C333" s="136" t="s">
        <v>606</v>
      </c>
      <c r="D333" s="136" t="s">
        <v>164</v>
      </c>
      <c r="E333" s="137" t="s">
        <v>607</v>
      </c>
      <c r="F333" s="138" t="s">
        <v>608</v>
      </c>
      <c r="G333" s="139" t="s">
        <v>316</v>
      </c>
      <c r="H333" s="140">
        <v>14</v>
      </c>
      <c r="I333" s="141"/>
      <c r="J333" s="142">
        <f>ROUND(I333*H333,2)</f>
        <v>0</v>
      </c>
      <c r="K333" s="138" t="s">
        <v>168</v>
      </c>
      <c r="L333" s="31"/>
      <c r="M333" s="143" t="s">
        <v>1</v>
      </c>
      <c r="N333" s="144" t="s">
        <v>42</v>
      </c>
      <c r="P333" s="145">
        <f>O333*H333</f>
        <v>0</v>
      </c>
      <c r="Q333" s="145">
        <v>0</v>
      </c>
      <c r="R333" s="145">
        <f>Q333*H333</f>
        <v>0</v>
      </c>
      <c r="S333" s="145">
        <v>0</v>
      </c>
      <c r="T333" s="146">
        <f>S333*H333</f>
        <v>0</v>
      </c>
      <c r="AR333" s="147" t="s">
        <v>238</v>
      </c>
      <c r="AT333" s="147" t="s">
        <v>164</v>
      </c>
      <c r="AU333" s="147" t="s">
        <v>85</v>
      </c>
      <c r="AY333" s="16" t="s">
        <v>161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6" t="s">
        <v>81</v>
      </c>
      <c r="BK333" s="148">
        <f>ROUND(I333*H333,2)</f>
        <v>0</v>
      </c>
      <c r="BL333" s="16" t="s">
        <v>238</v>
      </c>
      <c r="BM333" s="147" t="s">
        <v>609</v>
      </c>
    </row>
    <row r="334" spans="2:65" s="1" customFormat="1" ht="24.2" customHeight="1">
      <c r="B334" s="135"/>
      <c r="C334" s="164" t="s">
        <v>610</v>
      </c>
      <c r="D334" s="164" t="s">
        <v>175</v>
      </c>
      <c r="E334" s="165" t="s">
        <v>611</v>
      </c>
      <c r="F334" s="166" t="s">
        <v>612</v>
      </c>
      <c r="G334" s="167" t="s">
        <v>316</v>
      </c>
      <c r="H334" s="168">
        <v>16.1</v>
      </c>
      <c r="I334" s="169"/>
      <c r="J334" s="170">
        <f>ROUND(I334*H334,2)</f>
        <v>0</v>
      </c>
      <c r="K334" s="166" t="s">
        <v>168</v>
      </c>
      <c r="L334" s="171"/>
      <c r="M334" s="172" t="s">
        <v>1</v>
      </c>
      <c r="N334" s="173" t="s">
        <v>42</v>
      </c>
      <c r="P334" s="145">
        <f>O334*H334</f>
        <v>0</v>
      </c>
      <c r="Q334" s="145">
        <v>0.00016</v>
      </c>
      <c r="R334" s="145">
        <f>Q334*H334</f>
        <v>0.0025760000000000006</v>
      </c>
      <c r="S334" s="145">
        <v>0</v>
      </c>
      <c r="T334" s="146">
        <f>S334*H334</f>
        <v>0</v>
      </c>
      <c r="AR334" s="147" t="s">
        <v>327</v>
      </c>
      <c r="AT334" s="147" t="s">
        <v>175</v>
      </c>
      <c r="AU334" s="147" t="s">
        <v>85</v>
      </c>
      <c r="AY334" s="16" t="s">
        <v>161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6" t="s">
        <v>81</v>
      </c>
      <c r="BK334" s="148">
        <f>ROUND(I334*H334,2)</f>
        <v>0</v>
      </c>
      <c r="BL334" s="16" t="s">
        <v>238</v>
      </c>
      <c r="BM334" s="147" t="s">
        <v>613</v>
      </c>
    </row>
    <row r="335" spans="2:47" s="1" customFormat="1" ht="12">
      <c r="B335" s="31"/>
      <c r="D335" s="150" t="s">
        <v>180</v>
      </c>
      <c r="F335" s="174" t="s">
        <v>614</v>
      </c>
      <c r="I335" s="175"/>
      <c r="L335" s="31"/>
      <c r="M335" s="176"/>
      <c r="T335" s="55"/>
      <c r="AT335" s="16" t="s">
        <v>180</v>
      </c>
      <c r="AU335" s="16" t="s">
        <v>85</v>
      </c>
    </row>
    <row r="336" spans="2:51" s="12" customFormat="1" ht="12">
      <c r="B336" s="149"/>
      <c r="D336" s="150" t="s">
        <v>171</v>
      </c>
      <c r="F336" s="152" t="s">
        <v>615</v>
      </c>
      <c r="H336" s="153">
        <v>16.1</v>
      </c>
      <c r="I336" s="154"/>
      <c r="L336" s="149"/>
      <c r="M336" s="155"/>
      <c r="T336" s="156"/>
      <c r="AT336" s="151" t="s">
        <v>171</v>
      </c>
      <c r="AU336" s="151" t="s">
        <v>85</v>
      </c>
      <c r="AV336" s="12" t="s">
        <v>85</v>
      </c>
      <c r="AW336" s="12" t="s">
        <v>3</v>
      </c>
      <c r="AX336" s="12" t="s">
        <v>81</v>
      </c>
      <c r="AY336" s="151" t="s">
        <v>161</v>
      </c>
    </row>
    <row r="337" spans="2:65" s="1" customFormat="1" ht="24.2" customHeight="1">
      <c r="B337" s="135"/>
      <c r="C337" s="136" t="s">
        <v>616</v>
      </c>
      <c r="D337" s="136" t="s">
        <v>164</v>
      </c>
      <c r="E337" s="137" t="s">
        <v>617</v>
      </c>
      <c r="F337" s="138" t="s">
        <v>618</v>
      </c>
      <c r="G337" s="139" t="s">
        <v>378</v>
      </c>
      <c r="H337" s="140">
        <v>1</v>
      </c>
      <c r="I337" s="141"/>
      <c r="J337" s="142">
        <f>ROUND(I337*H337,2)</f>
        <v>0</v>
      </c>
      <c r="K337" s="138" t="s">
        <v>168</v>
      </c>
      <c r="L337" s="31"/>
      <c r="M337" s="143" t="s">
        <v>1</v>
      </c>
      <c r="N337" s="144" t="s">
        <v>42</v>
      </c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AR337" s="147" t="s">
        <v>238</v>
      </c>
      <c r="AT337" s="147" t="s">
        <v>164</v>
      </c>
      <c r="AU337" s="147" t="s">
        <v>85</v>
      </c>
      <c r="AY337" s="16" t="s">
        <v>161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6" t="s">
        <v>81</v>
      </c>
      <c r="BK337" s="148">
        <f>ROUND(I337*H337,2)</f>
        <v>0</v>
      </c>
      <c r="BL337" s="16" t="s">
        <v>238</v>
      </c>
      <c r="BM337" s="147" t="s">
        <v>619</v>
      </c>
    </row>
    <row r="338" spans="2:65" s="1" customFormat="1" ht="24.2" customHeight="1">
      <c r="B338" s="135"/>
      <c r="C338" s="164" t="s">
        <v>620</v>
      </c>
      <c r="D338" s="164" t="s">
        <v>175</v>
      </c>
      <c r="E338" s="165" t="s">
        <v>621</v>
      </c>
      <c r="F338" s="166" t="s">
        <v>622</v>
      </c>
      <c r="G338" s="167" t="s">
        <v>378</v>
      </c>
      <c r="H338" s="168">
        <v>1</v>
      </c>
      <c r="I338" s="169"/>
      <c r="J338" s="170">
        <f>ROUND(I338*H338,2)</f>
        <v>0</v>
      </c>
      <c r="K338" s="166" t="s">
        <v>168</v>
      </c>
      <c r="L338" s="171"/>
      <c r="M338" s="172" t="s">
        <v>1</v>
      </c>
      <c r="N338" s="173" t="s">
        <v>42</v>
      </c>
      <c r="P338" s="145">
        <f>O338*H338</f>
        <v>0</v>
      </c>
      <c r="Q338" s="145">
        <v>0.0013799999999999997</v>
      </c>
      <c r="R338" s="145">
        <f>Q338*H338</f>
        <v>0.0013799999999999997</v>
      </c>
      <c r="S338" s="145">
        <v>0</v>
      </c>
      <c r="T338" s="146">
        <f>S338*H338</f>
        <v>0</v>
      </c>
      <c r="AR338" s="147" t="s">
        <v>327</v>
      </c>
      <c r="AT338" s="147" t="s">
        <v>175</v>
      </c>
      <c r="AU338" s="147" t="s">
        <v>85</v>
      </c>
      <c r="AY338" s="16" t="s">
        <v>161</v>
      </c>
      <c r="BE338" s="148">
        <f>IF(N338="základní",J338,0)</f>
        <v>0</v>
      </c>
      <c r="BF338" s="148">
        <f>IF(N338="snížená",J338,0)</f>
        <v>0</v>
      </c>
      <c r="BG338" s="148">
        <f>IF(N338="zákl. přenesená",J338,0)</f>
        <v>0</v>
      </c>
      <c r="BH338" s="148">
        <f>IF(N338="sníž. přenesená",J338,0)</f>
        <v>0</v>
      </c>
      <c r="BI338" s="148">
        <f>IF(N338="nulová",J338,0)</f>
        <v>0</v>
      </c>
      <c r="BJ338" s="16" t="s">
        <v>81</v>
      </c>
      <c r="BK338" s="148">
        <f>ROUND(I338*H338,2)</f>
        <v>0</v>
      </c>
      <c r="BL338" s="16" t="s">
        <v>238</v>
      </c>
      <c r="BM338" s="147" t="s">
        <v>623</v>
      </c>
    </row>
    <row r="339" spans="2:65" s="1" customFormat="1" ht="33" customHeight="1">
      <c r="B339" s="135"/>
      <c r="C339" s="136" t="s">
        <v>624</v>
      </c>
      <c r="D339" s="136" t="s">
        <v>164</v>
      </c>
      <c r="E339" s="137" t="s">
        <v>625</v>
      </c>
      <c r="F339" s="138" t="s">
        <v>626</v>
      </c>
      <c r="G339" s="139" t="s">
        <v>378</v>
      </c>
      <c r="H339" s="140">
        <v>9</v>
      </c>
      <c r="I339" s="141"/>
      <c r="J339" s="142">
        <f>ROUND(I339*H339,2)</f>
        <v>0</v>
      </c>
      <c r="K339" s="138" t="s">
        <v>168</v>
      </c>
      <c r="L339" s="31"/>
      <c r="M339" s="143" t="s">
        <v>1</v>
      </c>
      <c r="N339" s="144" t="s">
        <v>42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238</v>
      </c>
      <c r="AT339" s="147" t="s">
        <v>164</v>
      </c>
      <c r="AU339" s="147" t="s">
        <v>85</v>
      </c>
      <c r="AY339" s="16" t="s">
        <v>161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6" t="s">
        <v>81</v>
      </c>
      <c r="BK339" s="148">
        <f>ROUND(I339*H339,2)</f>
        <v>0</v>
      </c>
      <c r="BL339" s="16" t="s">
        <v>238</v>
      </c>
      <c r="BM339" s="147" t="s">
        <v>627</v>
      </c>
    </row>
    <row r="340" spans="2:65" s="1" customFormat="1" ht="24.2" customHeight="1">
      <c r="B340" s="135"/>
      <c r="C340" s="164" t="s">
        <v>628</v>
      </c>
      <c r="D340" s="164" t="s">
        <v>175</v>
      </c>
      <c r="E340" s="165" t="s">
        <v>629</v>
      </c>
      <c r="F340" s="166" t="s">
        <v>630</v>
      </c>
      <c r="G340" s="167" t="s">
        <v>378</v>
      </c>
      <c r="H340" s="168">
        <v>9</v>
      </c>
      <c r="I340" s="169"/>
      <c r="J340" s="170">
        <f>ROUND(I340*H340,2)</f>
        <v>0</v>
      </c>
      <c r="K340" s="166" t="s">
        <v>168</v>
      </c>
      <c r="L340" s="171"/>
      <c r="M340" s="172" t="s">
        <v>1</v>
      </c>
      <c r="N340" s="173" t="s">
        <v>42</v>
      </c>
      <c r="P340" s="145">
        <f>O340*H340</f>
        <v>0</v>
      </c>
      <c r="Q340" s="145">
        <v>4E-05</v>
      </c>
      <c r="R340" s="145">
        <f>Q340*H340</f>
        <v>0.00036</v>
      </c>
      <c r="S340" s="145">
        <v>0</v>
      </c>
      <c r="T340" s="146">
        <f>S340*H340</f>
        <v>0</v>
      </c>
      <c r="AR340" s="147" t="s">
        <v>327</v>
      </c>
      <c r="AT340" s="147" t="s">
        <v>175</v>
      </c>
      <c r="AU340" s="147" t="s">
        <v>85</v>
      </c>
      <c r="AY340" s="16" t="s">
        <v>161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6" t="s">
        <v>81</v>
      </c>
      <c r="BK340" s="148">
        <f>ROUND(I340*H340,2)</f>
        <v>0</v>
      </c>
      <c r="BL340" s="16" t="s">
        <v>238</v>
      </c>
      <c r="BM340" s="147" t="s">
        <v>631</v>
      </c>
    </row>
    <row r="341" spans="2:65" s="1" customFormat="1" ht="16.5" customHeight="1">
      <c r="B341" s="135"/>
      <c r="C341" s="164" t="s">
        <v>632</v>
      </c>
      <c r="D341" s="164" t="s">
        <v>175</v>
      </c>
      <c r="E341" s="165" t="s">
        <v>633</v>
      </c>
      <c r="F341" s="166" t="s">
        <v>634</v>
      </c>
      <c r="G341" s="167" t="s">
        <v>378</v>
      </c>
      <c r="H341" s="168">
        <v>9</v>
      </c>
      <c r="I341" s="169"/>
      <c r="J341" s="170">
        <f>ROUND(I341*H341,2)</f>
        <v>0</v>
      </c>
      <c r="K341" s="166" t="s">
        <v>168</v>
      </c>
      <c r="L341" s="171"/>
      <c r="M341" s="172" t="s">
        <v>1</v>
      </c>
      <c r="N341" s="173" t="s">
        <v>42</v>
      </c>
      <c r="P341" s="145">
        <f>O341*H341</f>
        <v>0</v>
      </c>
      <c r="Q341" s="145">
        <v>1E-05</v>
      </c>
      <c r="R341" s="145">
        <f>Q341*H341</f>
        <v>9E-05</v>
      </c>
      <c r="S341" s="145">
        <v>0</v>
      </c>
      <c r="T341" s="146">
        <f>S341*H341</f>
        <v>0</v>
      </c>
      <c r="AR341" s="147" t="s">
        <v>327</v>
      </c>
      <c r="AT341" s="147" t="s">
        <v>175</v>
      </c>
      <c r="AU341" s="147" t="s">
        <v>85</v>
      </c>
      <c r="AY341" s="16" t="s">
        <v>161</v>
      </c>
      <c r="BE341" s="148">
        <f>IF(N341="základní",J341,0)</f>
        <v>0</v>
      </c>
      <c r="BF341" s="148">
        <f>IF(N341="snížená",J341,0)</f>
        <v>0</v>
      </c>
      <c r="BG341" s="148">
        <f>IF(N341="zákl. přenesená",J341,0)</f>
        <v>0</v>
      </c>
      <c r="BH341" s="148">
        <f>IF(N341="sníž. přenesená",J341,0)</f>
        <v>0</v>
      </c>
      <c r="BI341" s="148">
        <f>IF(N341="nulová",J341,0)</f>
        <v>0</v>
      </c>
      <c r="BJ341" s="16" t="s">
        <v>81</v>
      </c>
      <c r="BK341" s="148">
        <f>ROUND(I341*H341,2)</f>
        <v>0</v>
      </c>
      <c r="BL341" s="16" t="s">
        <v>238</v>
      </c>
      <c r="BM341" s="147" t="s">
        <v>635</v>
      </c>
    </row>
    <row r="342" spans="2:65" s="1" customFormat="1" ht="33" customHeight="1">
      <c r="B342" s="135"/>
      <c r="C342" s="136" t="s">
        <v>636</v>
      </c>
      <c r="D342" s="136" t="s">
        <v>164</v>
      </c>
      <c r="E342" s="137" t="s">
        <v>637</v>
      </c>
      <c r="F342" s="138" t="s">
        <v>638</v>
      </c>
      <c r="G342" s="139" t="s">
        <v>378</v>
      </c>
      <c r="H342" s="140">
        <v>1</v>
      </c>
      <c r="I342" s="141"/>
      <c r="J342" s="142">
        <f>ROUND(I342*H342,2)</f>
        <v>0</v>
      </c>
      <c r="K342" s="138" t="s">
        <v>168</v>
      </c>
      <c r="L342" s="31"/>
      <c r="M342" s="143" t="s">
        <v>1</v>
      </c>
      <c r="N342" s="144" t="s">
        <v>42</v>
      </c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47" t="s">
        <v>238</v>
      </c>
      <c r="AT342" s="147" t="s">
        <v>164</v>
      </c>
      <c r="AU342" s="147" t="s">
        <v>85</v>
      </c>
      <c r="AY342" s="16" t="s">
        <v>161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6" t="s">
        <v>81</v>
      </c>
      <c r="BK342" s="148">
        <f>ROUND(I342*H342,2)</f>
        <v>0</v>
      </c>
      <c r="BL342" s="16" t="s">
        <v>238</v>
      </c>
      <c r="BM342" s="147" t="s">
        <v>639</v>
      </c>
    </row>
    <row r="343" spans="2:65" s="1" customFormat="1" ht="24.2" customHeight="1">
      <c r="B343" s="135"/>
      <c r="C343" s="164" t="s">
        <v>640</v>
      </c>
      <c r="D343" s="164" t="s">
        <v>175</v>
      </c>
      <c r="E343" s="165" t="s">
        <v>641</v>
      </c>
      <c r="F343" s="166" t="s">
        <v>642</v>
      </c>
      <c r="G343" s="167" t="s">
        <v>378</v>
      </c>
      <c r="H343" s="168">
        <v>1</v>
      </c>
      <c r="I343" s="169"/>
      <c r="J343" s="170">
        <f>ROUND(I343*H343,2)</f>
        <v>0</v>
      </c>
      <c r="K343" s="166" t="s">
        <v>168</v>
      </c>
      <c r="L343" s="171"/>
      <c r="M343" s="172" t="s">
        <v>1</v>
      </c>
      <c r="N343" s="173" t="s">
        <v>42</v>
      </c>
      <c r="P343" s="145">
        <f>O343*H343</f>
        <v>0</v>
      </c>
      <c r="Q343" s="145">
        <v>0.00019</v>
      </c>
      <c r="R343" s="145">
        <f>Q343*H343</f>
        <v>0.00019</v>
      </c>
      <c r="S343" s="145">
        <v>0</v>
      </c>
      <c r="T343" s="146">
        <f>S343*H343</f>
        <v>0</v>
      </c>
      <c r="AR343" s="147" t="s">
        <v>327</v>
      </c>
      <c r="AT343" s="147" t="s">
        <v>175</v>
      </c>
      <c r="AU343" s="147" t="s">
        <v>85</v>
      </c>
      <c r="AY343" s="16" t="s">
        <v>161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6" t="s">
        <v>81</v>
      </c>
      <c r="BK343" s="148">
        <f>ROUND(I343*H343,2)</f>
        <v>0</v>
      </c>
      <c r="BL343" s="16" t="s">
        <v>238</v>
      </c>
      <c r="BM343" s="147" t="s">
        <v>643</v>
      </c>
    </row>
    <row r="344" spans="2:65" s="1" customFormat="1" ht="24.2" customHeight="1">
      <c r="B344" s="135"/>
      <c r="C344" s="136" t="s">
        <v>644</v>
      </c>
      <c r="D344" s="136" t="s">
        <v>164</v>
      </c>
      <c r="E344" s="137" t="s">
        <v>645</v>
      </c>
      <c r="F344" s="138" t="s">
        <v>646</v>
      </c>
      <c r="G344" s="139" t="s">
        <v>378</v>
      </c>
      <c r="H344" s="140">
        <v>3</v>
      </c>
      <c r="I344" s="141"/>
      <c r="J344" s="142">
        <f>ROUND(I344*H344,2)</f>
        <v>0</v>
      </c>
      <c r="K344" s="138" t="s">
        <v>168</v>
      </c>
      <c r="L344" s="31"/>
      <c r="M344" s="143" t="s">
        <v>1</v>
      </c>
      <c r="N344" s="144" t="s">
        <v>42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238</v>
      </c>
      <c r="AT344" s="147" t="s">
        <v>164</v>
      </c>
      <c r="AU344" s="147" t="s">
        <v>85</v>
      </c>
      <c r="AY344" s="16" t="s">
        <v>161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6" t="s">
        <v>81</v>
      </c>
      <c r="BK344" s="148">
        <f>ROUND(I344*H344,2)</f>
        <v>0</v>
      </c>
      <c r="BL344" s="16" t="s">
        <v>238</v>
      </c>
      <c r="BM344" s="147" t="s">
        <v>647</v>
      </c>
    </row>
    <row r="345" spans="2:65" s="1" customFormat="1" ht="24.2" customHeight="1">
      <c r="B345" s="135"/>
      <c r="C345" s="164" t="s">
        <v>648</v>
      </c>
      <c r="D345" s="164" t="s">
        <v>175</v>
      </c>
      <c r="E345" s="165" t="s">
        <v>649</v>
      </c>
      <c r="F345" s="166" t="s">
        <v>650</v>
      </c>
      <c r="G345" s="167" t="s">
        <v>378</v>
      </c>
      <c r="H345" s="168">
        <v>1</v>
      </c>
      <c r="I345" s="169"/>
      <c r="J345" s="170">
        <f>ROUND(I345*H345,2)</f>
        <v>0</v>
      </c>
      <c r="K345" s="166" t="s">
        <v>168</v>
      </c>
      <c r="L345" s="171"/>
      <c r="M345" s="172" t="s">
        <v>1</v>
      </c>
      <c r="N345" s="173" t="s">
        <v>42</v>
      </c>
      <c r="P345" s="145">
        <f>O345*H345</f>
        <v>0</v>
      </c>
      <c r="Q345" s="145">
        <v>0.0004</v>
      </c>
      <c r="R345" s="145">
        <f>Q345*H345</f>
        <v>0.0004</v>
      </c>
      <c r="S345" s="145">
        <v>0</v>
      </c>
      <c r="T345" s="146">
        <f>S345*H345</f>
        <v>0</v>
      </c>
      <c r="AR345" s="147" t="s">
        <v>327</v>
      </c>
      <c r="AT345" s="147" t="s">
        <v>175</v>
      </c>
      <c r="AU345" s="147" t="s">
        <v>85</v>
      </c>
      <c r="AY345" s="16" t="s">
        <v>161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6" t="s">
        <v>81</v>
      </c>
      <c r="BK345" s="148">
        <f>ROUND(I345*H345,2)</f>
        <v>0</v>
      </c>
      <c r="BL345" s="16" t="s">
        <v>238</v>
      </c>
      <c r="BM345" s="147" t="s">
        <v>651</v>
      </c>
    </row>
    <row r="346" spans="2:65" s="1" customFormat="1" ht="24.2" customHeight="1">
      <c r="B346" s="135"/>
      <c r="C346" s="164" t="s">
        <v>652</v>
      </c>
      <c r="D346" s="164" t="s">
        <v>175</v>
      </c>
      <c r="E346" s="165" t="s">
        <v>653</v>
      </c>
      <c r="F346" s="166" t="s">
        <v>654</v>
      </c>
      <c r="G346" s="167" t="s">
        <v>378</v>
      </c>
      <c r="H346" s="168">
        <v>2</v>
      </c>
      <c r="I346" s="169"/>
      <c r="J346" s="170">
        <f>ROUND(I346*H346,2)</f>
        <v>0</v>
      </c>
      <c r="K346" s="166" t="s">
        <v>168</v>
      </c>
      <c r="L346" s="171"/>
      <c r="M346" s="172" t="s">
        <v>1</v>
      </c>
      <c r="N346" s="173" t="s">
        <v>42</v>
      </c>
      <c r="P346" s="145">
        <f>O346*H346</f>
        <v>0</v>
      </c>
      <c r="Q346" s="145">
        <v>0.0004</v>
      </c>
      <c r="R346" s="145">
        <f>Q346*H346</f>
        <v>0.0008</v>
      </c>
      <c r="S346" s="145">
        <v>0</v>
      </c>
      <c r="T346" s="146">
        <f>S346*H346</f>
        <v>0</v>
      </c>
      <c r="AR346" s="147" t="s">
        <v>327</v>
      </c>
      <c r="AT346" s="147" t="s">
        <v>175</v>
      </c>
      <c r="AU346" s="147" t="s">
        <v>85</v>
      </c>
      <c r="AY346" s="16" t="s">
        <v>161</v>
      </c>
      <c r="BE346" s="148">
        <f>IF(N346="základní",J346,0)</f>
        <v>0</v>
      </c>
      <c r="BF346" s="148">
        <f>IF(N346="snížená",J346,0)</f>
        <v>0</v>
      </c>
      <c r="BG346" s="148">
        <f>IF(N346="zákl. přenesená",J346,0)</f>
        <v>0</v>
      </c>
      <c r="BH346" s="148">
        <f>IF(N346="sníž. přenesená",J346,0)</f>
        <v>0</v>
      </c>
      <c r="BI346" s="148">
        <f>IF(N346="nulová",J346,0)</f>
        <v>0</v>
      </c>
      <c r="BJ346" s="16" t="s">
        <v>81</v>
      </c>
      <c r="BK346" s="148">
        <f>ROUND(I346*H346,2)</f>
        <v>0</v>
      </c>
      <c r="BL346" s="16" t="s">
        <v>238</v>
      </c>
      <c r="BM346" s="147" t="s">
        <v>655</v>
      </c>
    </row>
    <row r="347" spans="2:65" s="1" customFormat="1" ht="24.2" customHeight="1">
      <c r="B347" s="135"/>
      <c r="C347" s="136" t="s">
        <v>656</v>
      </c>
      <c r="D347" s="136" t="s">
        <v>164</v>
      </c>
      <c r="E347" s="137" t="s">
        <v>657</v>
      </c>
      <c r="F347" s="138" t="s">
        <v>658</v>
      </c>
      <c r="G347" s="139" t="s">
        <v>378</v>
      </c>
      <c r="H347" s="140">
        <v>1</v>
      </c>
      <c r="I347" s="141"/>
      <c r="J347" s="142">
        <f>ROUND(I347*H347,2)</f>
        <v>0</v>
      </c>
      <c r="K347" s="138" t="s">
        <v>168</v>
      </c>
      <c r="L347" s="31"/>
      <c r="M347" s="143" t="s">
        <v>1</v>
      </c>
      <c r="N347" s="144" t="s">
        <v>42</v>
      </c>
      <c r="P347" s="145">
        <f>O347*H347</f>
        <v>0</v>
      </c>
      <c r="Q347" s="145">
        <v>0</v>
      </c>
      <c r="R347" s="145">
        <f>Q347*H347</f>
        <v>0</v>
      </c>
      <c r="S347" s="145">
        <v>0</v>
      </c>
      <c r="T347" s="146">
        <f>S347*H347</f>
        <v>0</v>
      </c>
      <c r="AR347" s="147" t="s">
        <v>238</v>
      </c>
      <c r="AT347" s="147" t="s">
        <v>164</v>
      </c>
      <c r="AU347" s="147" t="s">
        <v>85</v>
      </c>
      <c r="AY347" s="16" t="s">
        <v>161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6" t="s">
        <v>81</v>
      </c>
      <c r="BK347" s="148">
        <f>ROUND(I347*H347,2)</f>
        <v>0</v>
      </c>
      <c r="BL347" s="16" t="s">
        <v>238</v>
      </c>
      <c r="BM347" s="147" t="s">
        <v>659</v>
      </c>
    </row>
    <row r="348" spans="2:65" s="1" customFormat="1" ht="16.5" customHeight="1">
      <c r="B348" s="135"/>
      <c r="C348" s="164" t="s">
        <v>660</v>
      </c>
      <c r="D348" s="164" t="s">
        <v>175</v>
      </c>
      <c r="E348" s="165" t="s">
        <v>661</v>
      </c>
      <c r="F348" s="166" t="s">
        <v>662</v>
      </c>
      <c r="G348" s="167" t="s">
        <v>378</v>
      </c>
      <c r="H348" s="168">
        <v>1</v>
      </c>
      <c r="I348" s="169"/>
      <c r="J348" s="170">
        <f>ROUND(I348*H348,2)</f>
        <v>0</v>
      </c>
      <c r="K348" s="166" t="s">
        <v>168</v>
      </c>
      <c r="L348" s="171"/>
      <c r="M348" s="172" t="s">
        <v>1</v>
      </c>
      <c r="N348" s="173" t="s">
        <v>42</v>
      </c>
      <c r="P348" s="145">
        <f>O348*H348</f>
        <v>0</v>
      </c>
      <c r="Q348" s="145">
        <v>0.00025</v>
      </c>
      <c r="R348" s="145">
        <f>Q348*H348</f>
        <v>0.00025</v>
      </c>
      <c r="S348" s="145">
        <v>0</v>
      </c>
      <c r="T348" s="146">
        <f>S348*H348</f>
        <v>0</v>
      </c>
      <c r="AR348" s="147" t="s">
        <v>327</v>
      </c>
      <c r="AT348" s="147" t="s">
        <v>175</v>
      </c>
      <c r="AU348" s="147" t="s">
        <v>85</v>
      </c>
      <c r="AY348" s="16" t="s">
        <v>161</v>
      </c>
      <c r="BE348" s="148">
        <f>IF(N348="základní",J348,0)</f>
        <v>0</v>
      </c>
      <c r="BF348" s="148">
        <f>IF(N348="snížená",J348,0)</f>
        <v>0</v>
      </c>
      <c r="BG348" s="148">
        <f>IF(N348="zákl. přenesená",J348,0)</f>
        <v>0</v>
      </c>
      <c r="BH348" s="148">
        <f>IF(N348="sníž. přenesená",J348,0)</f>
        <v>0</v>
      </c>
      <c r="BI348" s="148">
        <f>IF(N348="nulová",J348,0)</f>
        <v>0</v>
      </c>
      <c r="BJ348" s="16" t="s">
        <v>81</v>
      </c>
      <c r="BK348" s="148">
        <f>ROUND(I348*H348,2)</f>
        <v>0</v>
      </c>
      <c r="BL348" s="16" t="s">
        <v>238</v>
      </c>
      <c r="BM348" s="147" t="s">
        <v>663</v>
      </c>
    </row>
    <row r="349" spans="2:65" s="1" customFormat="1" ht="24.2" customHeight="1">
      <c r="B349" s="135"/>
      <c r="C349" s="136" t="s">
        <v>664</v>
      </c>
      <c r="D349" s="136" t="s">
        <v>164</v>
      </c>
      <c r="E349" s="137" t="s">
        <v>665</v>
      </c>
      <c r="F349" s="138" t="s">
        <v>666</v>
      </c>
      <c r="G349" s="139" t="s">
        <v>378</v>
      </c>
      <c r="H349" s="140">
        <v>18</v>
      </c>
      <c r="I349" s="141"/>
      <c r="J349" s="142">
        <f>ROUND(I349*H349,2)</f>
        <v>0</v>
      </c>
      <c r="K349" s="138" t="s">
        <v>168</v>
      </c>
      <c r="L349" s="31"/>
      <c r="M349" s="143" t="s">
        <v>1</v>
      </c>
      <c r="N349" s="144" t="s">
        <v>42</v>
      </c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AR349" s="147" t="s">
        <v>238</v>
      </c>
      <c r="AT349" s="147" t="s">
        <v>164</v>
      </c>
      <c r="AU349" s="147" t="s">
        <v>85</v>
      </c>
      <c r="AY349" s="16" t="s">
        <v>161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6" t="s">
        <v>81</v>
      </c>
      <c r="BK349" s="148">
        <f>ROUND(I349*H349,2)</f>
        <v>0</v>
      </c>
      <c r="BL349" s="16" t="s">
        <v>238</v>
      </c>
      <c r="BM349" s="147" t="s">
        <v>667</v>
      </c>
    </row>
    <row r="350" spans="2:65" s="1" customFormat="1" ht="37.9" customHeight="1">
      <c r="B350" s="135"/>
      <c r="C350" s="164" t="s">
        <v>668</v>
      </c>
      <c r="D350" s="164" t="s">
        <v>175</v>
      </c>
      <c r="E350" s="165" t="s">
        <v>669</v>
      </c>
      <c r="F350" s="166" t="s">
        <v>670</v>
      </c>
      <c r="G350" s="167" t="s">
        <v>378</v>
      </c>
      <c r="H350" s="168">
        <v>18</v>
      </c>
      <c r="I350" s="169"/>
      <c r="J350" s="170">
        <f>ROUND(I350*H350,2)</f>
        <v>0</v>
      </c>
      <c r="K350" s="166" t="s">
        <v>1</v>
      </c>
      <c r="L350" s="171"/>
      <c r="M350" s="172" t="s">
        <v>1</v>
      </c>
      <c r="N350" s="173" t="s">
        <v>42</v>
      </c>
      <c r="P350" s="145">
        <f>O350*H350</f>
        <v>0</v>
      </c>
      <c r="Q350" s="145">
        <v>0</v>
      </c>
      <c r="R350" s="145">
        <f>Q350*H350</f>
        <v>0</v>
      </c>
      <c r="S350" s="145">
        <v>0</v>
      </c>
      <c r="T350" s="146">
        <f>S350*H350</f>
        <v>0</v>
      </c>
      <c r="AR350" s="147" t="s">
        <v>327</v>
      </c>
      <c r="AT350" s="147" t="s">
        <v>175</v>
      </c>
      <c r="AU350" s="147" t="s">
        <v>85</v>
      </c>
      <c r="AY350" s="16" t="s">
        <v>161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6" t="s">
        <v>81</v>
      </c>
      <c r="BK350" s="148">
        <f>ROUND(I350*H350,2)</f>
        <v>0</v>
      </c>
      <c r="BL350" s="16" t="s">
        <v>238</v>
      </c>
      <c r="BM350" s="147" t="s">
        <v>671</v>
      </c>
    </row>
    <row r="351" spans="2:65" s="1" customFormat="1" ht="24.2" customHeight="1">
      <c r="B351" s="135"/>
      <c r="C351" s="136" t="s">
        <v>672</v>
      </c>
      <c r="D351" s="136" t="s">
        <v>164</v>
      </c>
      <c r="E351" s="137" t="s">
        <v>673</v>
      </c>
      <c r="F351" s="138" t="s">
        <v>674</v>
      </c>
      <c r="G351" s="139" t="s">
        <v>378</v>
      </c>
      <c r="H351" s="140">
        <v>3</v>
      </c>
      <c r="I351" s="141"/>
      <c r="J351" s="142">
        <f>ROUND(I351*H351,2)</f>
        <v>0</v>
      </c>
      <c r="K351" s="138" t="s">
        <v>168</v>
      </c>
      <c r="L351" s="31"/>
      <c r="M351" s="143" t="s">
        <v>1</v>
      </c>
      <c r="N351" s="144" t="s">
        <v>42</v>
      </c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AR351" s="147" t="s">
        <v>238</v>
      </c>
      <c r="AT351" s="147" t="s">
        <v>164</v>
      </c>
      <c r="AU351" s="147" t="s">
        <v>85</v>
      </c>
      <c r="AY351" s="16" t="s">
        <v>161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6" t="s">
        <v>81</v>
      </c>
      <c r="BK351" s="148">
        <f>ROUND(I351*H351,2)</f>
        <v>0</v>
      </c>
      <c r="BL351" s="16" t="s">
        <v>238</v>
      </c>
      <c r="BM351" s="147" t="s">
        <v>675</v>
      </c>
    </row>
    <row r="352" spans="2:65" s="1" customFormat="1" ht="16.5" customHeight="1">
      <c r="B352" s="135"/>
      <c r="C352" s="164" t="s">
        <v>676</v>
      </c>
      <c r="D352" s="164" t="s">
        <v>175</v>
      </c>
      <c r="E352" s="165" t="s">
        <v>677</v>
      </c>
      <c r="F352" s="166" t="s">
        <v>678</v>
      </c>
      <c r="G352" s="167" t="s">
        <v>378</v>
      </c>
      <c r="H352" s="168">
        <v>3</v>
      </c>
      <c r="I352" s="169"/>
      <c r="J352" s="170">
        <f>ROUND(I352*H352,2)</f>
        <v>0</v>
      </c>
      <c r="K352" s="166" t="s">
        <v>168</v>
      </c>
      <c r="L352" s="171"/>
      <c r="M352" s="172" t="s">
        <v>1</v>
      </c>
      <c r="N352" s="173" t="s">
        <v>42</v>
      </c>
      <c r="P352" s="145">
        <f>O352*H352</f>
        <v>0</v>
      </c>
      <c r="Q352" s="145">
        <v>0.00027</v>
      </c>
      <c r="R352" s="145">
        <f>Q352*H352</f>
        <v>0.00081</v>
      </c>
      <c r="S352" s="145">
        <v>0</v>
      </c>
      <c r="T352" s="146">
        <f>S352*H352</f>
        <v>0</v>
      </c>
      <c r="AR352" s="147" t="s">
        <v>327</v>
      </c>
      <c r="AT352" s="147" t="s">
        <v>175</v>
      </c>
      <c r="AU352" s="147" t="s">
        <v>85</v>
      </c>
      <c r="AY352" s="16" t="s">
        <v>161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6" t="s">
        <v>81</v>
      </c>
      <c r="BK352" s="148">
        <f>ROUND(I352*H352,2)</f>
        <v>0</v>
      </c>
      <c r="BL352" s="16" t="s">
        <v>238</v>
      </c>
      <c r="BM352" s="147" t="s">
        <v>679</v>
      </c>
    </row>
    <row r="353" spans="2:65" s="1" customFormat="1" ht="24.2" customHeight="1">
      <c r="B353" s="135"/>
      <c r="C353" s="136" t="s">
        <v>680</v>
      </c>
      <c r="D353" s="136" t="s">
        <v>164</v>
      </c>
      <c r="E353" s="137" t="s">
        <v>681</v>
      </c>
      <c r="F353" s="138" t="s">
        <v>682</v>
      </c>
      <c r="G353" s="139" t="s">
        <v>378</v>
      </c>
      <c r="H353" s="140">
        <v>1</v>
      </c>
      <c r="I353" s="141"/>
      <c r="J353" s="142">
        <f>ROUND(I353*H353,2)</f>
        <v>0</v>
      </c>
      <c r="K353" s="138" t="s">
        <v>168</v>
      </c>
      <c r="L353" s="31"/>
      <c r="M353" s="143" t="s">
        <v>1</v>
      </c>
      <c r="N353" s="144" t="s">
        <v>42</v>
      </c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AR353" s="147" t="s">
        <v>238</v>
      </c>
      <c r="AT353" s="147" t="s">
        <v>164</v>
      </c>
      <c r="AU353" s="147" t="s">
        <v>85</v>
      </c>
      <c r="AY353" s="16" t="s">
        <v>161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6" t="s">
        <v>81</v>
      </c>
      <c r="BK353" s="148">
        <f>ROUND(I353*H353,2)</f>
        <v>0</v>
      </c>
      <c r="BL353" s="16" t="s">
        <v>238</v>
      </c>
      <c r="BM353" s="147" t="s">
        <v>683</v>
      </c>
    </row>
    <row r="354" spans="2:65" s="1" customFormat="1" ht="37.9" customHeight="1">
      <c r="B354" s="135"/>
      <c r="C354" s="136" t="s">
        <v>684</v>
      </c>
      <c r="D354" s="136" t="s">
        <v>164</v>
      </c>
      <c r="E354" s="137" t="s">
        <v>685</v>
      </c>
      <c r="F354" s="138" t="s">
        <v>686</v>
      </c>
      <c r="G354" s="139" t="s">
        <v>378</v>
      </c>
      <c r="H354" s="140">
        <v>4</v>
      </c>
      <c r="I354" s="141"/>
      <c r="J354" s="142">
        <f>ROUND(I354*H354,2)</f>
        <v>0</v>
      </c>
      <c r="K354" s="138" t="s">
        <v>168</v>
      </c>
      <c r="L354" s="31"/>
      <c r="M354" s="143" t="s">
        <v>1</v>
      </c>
      <c r="N354" s="144" t="s">
        <v>42</v>
      </c>
      <c r="P354" s="145">
        <f>O354*H354</f>
        <v>0</v>
      </c>
      <c r="Q354" s="145">
        <v>0.002</v>
      </c>
      <c r="R354" s="145">
        <f>Q354*H354</f>
        <v>0.008</v>
      </c>
      <c r="S354" s="145">
        <v>0</v>
      </c>
      <c r="T354" s="146">
        <f>S354*H354</f>
        <v>0</v>
      </c>
      <c r="AR354" s="147" t="s">
        <v>238</v>
      </c>
      <c r="AT354" s="147" t="s">
        <v>164</v>
      </c>
      <c r="AU354" s="147" t="s">
        <v>85</v>
      </c>
      <c r="AY354" s="16" t="s">
        <v>161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6" t="s">
        <v>81</v>
      </c>
      <c r="BK354" s="148">
        <f>ROUND(I354*H354,2)</f>
        <v>0</v>
      </c>
      <c r="BL354" s="16" t="s">
        <v>238</v>
      </c>
      <c r="BM354" s="147" t="s">
        <v>687</v>
      </c>
    </row>
    <row r="355" spans="2:65" s="1" customFormat="1" ht="24.2" customHeight="1">
      <c r="B355" s="135"/>
      <c r="C355" s="136" t="s">
        <v>688</v>
      </c>
      <c r="D355" s="136" t="s">
        <v>164</v>
      </c>
      <c r="E355" s="137" t="s">
        <v>689</v>
      </c>
      <c r="F355" s="138" t="s">
        <v>690</v>
      </c>
      <c r="G355" s="139" t="s">
        <v>378</v>
      </c>
      <c r="H355" s="140">
        <v>6</v>
      </c>
      <c r="I355" s="141"/>
      <c r="J355" s="142">
        <f>ROUND(I355*H355,2)</f>
        <v>0</v>
      </c>
      <c r="K355" s="138" t="s">
        <v>1</v>
      </c>
      <c r="L355" s="31"/>
      <c r="M355" s="143" t="s">
        <v>1</v>
      </c>
      <c r="N355" s="144" t="s">
        <v>42</v>
      </c>
      <c r="P355" s="145">
        <f>O355*H355</f>
        <v>0</v>
      </c>
      <c r="Q355" s="145">
        <v>0</v>
      </c>
      <c r="R355" s="145">
        <f>Q355*H355</f>
        <v>0</v>
      </c>
      <c r="S355" s="145">
        <v>0</v>
      </c>
      <c r="T355" s="146">
        <f>S355*H355</f>
        <v>0</v>
      </c>
      <c r="AR355" s="147" t="s">
        <v>238</v>
      </c>
      <c r="AT355" s="147" t="s">
        <v>164</v>
      </c>
      <c r="AU355" s="147" t="s">
        <v>85</v>
      </c>
      <c r="AY355" s="16" t="s">
        <v>161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6" t="s">
        <v>81</v>
      </c>
      <c r="BK355" s="148">
        <f>ROUND(I355*H355,2)</f>
        <v>0</v>
      </c>
      <c r="BL355" s="16" t="s">
        <v>238</v>
      </c>
      <c r="BM355" s="147" t="s">
        <v>691</v>
      </c>
    </row>
    <row r="356" spans="2:65" s="1" customFormat="1" ht="24.2" customHeight="1">
      <c r="B356" s="135"/>
      <c r="C356" s="136" t="s">
        <v>692</v>
      </c>
      <c r="D356" s="136" t="s">
        <v>164</v>
      </c>
      <c r="E356" s="137" t="s">
        <v>693</v>
      </c>
      <c r="F356" s="138" t="s">
        <v>694</v>
      </c>
      <c r="G356" s="139" t="s">
        <v>378</v>
      </c>
      <c r="H356" s="140">
        <v>1</v>
      </c>
      <c r="I356" s="141"/>
      <c r="J356" s="142">
        <f>ROUND(I356*H356,2)</f>
        <v>0</v>
      </c>
      <c r="K356" s="138" t="s">
        <v>1</v>
      </c>
      <c r="L356" s="31"/>
      <c r="M356" s="143" t="s">
        <v>1</v>
      </c>
      <c r="N356" s="144" t="s">
        <v>42</v>
      </c>
      <c r="P356" s="145">
        <f>O356*H356</f>
        <v>0</v>
      </c>
      <c r="Q356" s="145">
        <v>0</v>
      </c>
      <c r="R356" s="145">
        <f>Q356*H356</f>
        <v>0</v>
      </c>
      <c r="S356" s="145">
        <v>0</v>
      </c>
      <c r="T356" s="146">
        <f>S356*H356</f>
        <v>0</v>
      </c>
      <c r="AR356" s="147" t="s">
        <v>238</v>
      </c>
      <c r="AT356" s="147" t="s">
        <v>164</v>
      </c>
      <c r="AU356" s="147" t="s">
        <v>85</v>
      </c>
      <c r="AY356" s="16" t="s">
        <v>161</v>
      </c>
      <c r="BE356" s="148">
        <f>IF(N356="základní",J356,0)</f>
        <v>0</v>
      </c>
      <c r="BF356" s="148">
        <f>IF(N356="snížená",J356,0)</f>
        <v>0</v>
      </c>
      <c r="BG356" s="148">
        <f>IF(N356="zákl. přenesená",J356,0)</f>
        <v>0</v>
      </c>
      <c r="BH356" s="148">
        <f>IF(N356="sníž. přenesená",J356,0)</f>
        <v>0</v>
      </c>
      <c r="BI356" s="148">
        <f>IF(N356="nulová",J356,0)</f>
        <v>0</v>
      </c>
      <c r="BJ356" s="16" t="s">
        <v>81</v>
      </c>
      <c r="BK356" s="148">
        <f>ROUND(I356*H356,2)</f>
        <v>0</v>
      </c>
      <c r="BL356" s="16" t="s">
        <v>238</v>
      </c>
      <c r="BM356" s="147" t="s">
        <v>695</v>
      </c>
    </row>
    <row r="357" spans="2:65" s="1" customFormat="1" ht="24.2" customHeight="1">
      <c r="B357" s="135"/>
      <c r="C357" s="136" t="s">
        <v>696</v>
      </c>
      <c r="D357" s="136" t="s">
        <v>164</v>
      </c>
      <c r="E357" s="137" t="s">
        <v>697</v>
      </c>
      <c r="F357" s="138" t="s">
        <v>698</v>
      </c>
      <c r="G357" s="139" t="s">
        <v>378</v>
      </c>
      <c r="H357" s="140">
        <v>15</v>
      </c>
      <c r="I357" s="141"/>
      <c r="J357" s="142">
        <f>ROUND(I357*H357,2)</f>
        <v>0</v>
      </c>
      <c r="K357" s="138" t="s">
        <v>1</v>
      </c>
      <c r="L357" s="31"/>
      <c r="M357" s="143" t="s">
        <v>1</v>
      </c>
      <c r="N357" s="144" t="s">
        <v>42</v>
      </c>
      <c r="P357" s="145">
        <f>O357*H357</f>
        <v>0</v>
      </c>
      <c r="Q357" s="145">
        <v>0</v>
      </c>
      <c r="R357" s="145">
        <f>Q357*H357</f>
        <v>0</v>
      </c>
      <c r="S357" s="145">
        <v>0</v>
      </c>
      <c r="T357" s="146">
        <f>S357*H357</f>
        <v>0</v>
      </c>
      <c r="AR357" s="147" t="s">
        <v>238</v>
      </c>
      <c r="AT357" s="147" t="s">
        <v>164</v>
      </c>
      <c r="AU357" s="147" t="s">
        <v>85</v>
      </c>
      <c r="AY357" s="16" t="s">
        <v>161</v>
      </c>
      <c r="BE357" s="148">
        <f>IF(N357="základní",J357,0)</f>
        <v>0</v>
      </c>
      <c r="BF357" s="148">
        <f>IF(N357="snížená",J357,0)</f>
        <v>0</v>
      </c>
      <c r="BG357" s="148">
        <f>IF(N357="zákl. přenesená",J357,0)</f>
        <v>0</v>
      </c>
      <c r="BH357" s="148">
        <f>IF(N357="sníž. přenesená",J357,0)</f>
        <v>0</v>
      </c>
      <c r="BI357" s="148">
        <f>IF(N357="nulová",J357,0)</f>
        <v>0</v>
      </c>
      <c r="BJ357" s="16" t="s">
        <v>81</v>
      </c>
      <c r="BK357" s="148">
        <f>ROUND(I357*H357,2)</f>
        <v>0</v>
      </c>
      <c r="BL357" s="16" t="s">
        <v>238</v>
      </c>
      <c r="BM357" s="147" t="s">
        <v>699</v>
      </c>
    </row>
    <row r="358" spans="2:65" s="1" customFormat="1" ht="37.9" customHeight="1">
      <c r="B358" s="135"/>
      <c r="C358" s="136" t="s">
        <v>700</v>
      </c>
      <c r="D358" s="136" t="s">
        <v>164</v>
      </c>
      <c r="E358" s="137" t="s">
        <v>701</v>
      </c>
      <c r="F358" s="138" t="s">
        <v>702</v>
      </c>
      <c r="G358" s="139" t="s">
        <v>378</v>
      </c>
      <c r="H358" s="140">
        <v>1</v>
      </c>
      <c r="I358" s="141"/>
      <c r="J358" s="142">
        <f>ROUND(I358*H358,2)</f>
        <v>0</v>
      </c>
      <c r="K358" s="138" t="s">
        <v>1</v>
      </c>
      <c r="L358" s="31"/>
      <c r="M358" s="143" t="s">
        <v>1</v>
      </c>
      <c r="N358" s="144" t="s">
        <v>42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238</v>
      </c>
      <c r="AT358" s="147" t="s">
        <v>164</v>
      </c>
      <c r="AU358" s="147" t="s">
        <v>85</v>
      </c>
      <c r="AY358" s="16" t="s">
        <v>161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6" t="s">
        <v>81</v>
      </c>
      <c r="BK358" s="148">
        <f>ROUND(I358*H358,2)</f>
        <v>0</v>
      </c>
      <c r="BL358" s="16" t="s">
        <v>238</v>
      </c>
      <c r="BM358" s="147" t="s">
        <v>703</v>
      </c>
    </row>
    <row r="359" spans="2:65" s="1" customFormat="1" ht="16.5" customHeight="1">
      <c r="B359" s="135"/>
      <c r="C359" s="136" t="s">
        <v>704</v>
      </c>
      <c r="D359" s="136" t="s">
        <v>164</v>
      </c>
      <c r="E359" s="137" t="s">
        <v>705</v>
      </c>
      <c r="F359" s="138" t="s">
        <v>706</v>
      </c>
      <c r="G359" s="139" t="s">
        <v>492</v>
      </c>
      <c r="H359" s="140">
        <v>1</v>
      </c>
      <c r="I359" s="141"/>
      <c r="J359" s="142">
        <f>ROUND(I359*H359,2)</f>
        <v>0</v>
      </c>
      <c r="K359" s="138" t="s">
        <v>1</v>
      </c>
      <c r="L359" s="31"/>
      <c r="M359" s="143" t="s">
        <v>1</v>
      </c>
      <c r="N359" s="144" t="s">
        <v>42</v>
      </c>
      <c r="P359" s="145">
        <f>O359*H359</f>
        <v>0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AR359" s="147" t="s">
        <v>238</v>
      </c>
      <c r="AT359" s="147" t="s">
        <v>164</v>
      </c>
      <c r="AU359" s="147" t="s">
        <v>85</v>
      </c>
      <c r="AY359" s="16" t="s">
        <v>161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6" t="s">
        <v>81</v>
      </c>
      <c r="BK359" s="148">
        <f>ROUND(I359*H359,2)</f>
        <v>0</v>
      </c>
      <c r="BL359" s="16" t="s">
        <v>238</v>
      </c>
      <c r="BM359" s="147" t="s">
        <v>707</v>
      </c>
    </row>
    <row r="360" spans="2:65" s="1" customFormat="1" ht="24.2" customHeight="1">
      <c r="B360" s="135"/>
      <c r="C360" s="136" t="s">
        <v>708</v>
      </c>
      <c r="D360" s="136" t="s">
        <v>164</v>
      </c>
      <c r="E360" s="137" t="s">
        <v>709</v>
      </c>
      <c r="F360" s="138" t="s">
        <v>710</v>
      </c>
      <c r="G360" s="139" t="s">
        <v>167</v>
      </c>
      <c r="H360" s="140">
        <v>0.123</v>
      </c>
      <c r="I360" s="141"/>
      <c r="J360" s="142">
        <f>ROUND(I360*H360,2)</f>
        <v>0</v>
      </c>
      <c r="K360" s="138" t="s">
        <v>168</v>
      </c>
      <c r="L360" s="31"/>
      <c r="M360" s="143" t="s">
        <v>1</v>
      </c>
      <c r="N360" s="144" t="s">
        <v>42</v>
      </c>
      <c r="P360" s="145">
        <f>O360*H360</f>
        <v>0</v>
      </c>
      <c r="Q360" s="145">
        <v>0</v>
      </c>
      <c r="R360" s="145">
        <f>Q360*H360</f>
        <v>0</v>
      </c>
      <c r="S360" s="145">
        <v>0</v>
      </c>
      <c r="T360" s="146">
        <f>S360*H360</f>
        <v>0</v>
      </c>
      <c r="AR360" s="147" t="s">
        <v>238</v>
      </c>
      <c r="AT360" s="147" t="s">
        <v>164</v>
      </c>
      <c r="AU360" s="147" t="s">
        <v>85</v>
      </c>
      <c r="AY360" s="16" t="s">
        <v>161</v>
      </c>
      <c r="BE360" s="148">
        <f>IF(N360="základní",J360,0)</f>
        <v>0</v>
      </c>
      <c r="BF360" s="148">
        <f>IF(N360="snížená",J360,0)</f>
        <v>0</v>
      </c>
      <c r="BG360" s="148">
        <f>IF(N360="zákl. přenesená",J360,0)</f>
        <v>0</v>
      </c>
      <c r="BH360" s="148">
        <f>IF(N360="sníž. přenesená",J360,0)</f>
        <v>0</v>
      </c>
      <c r="BI360" s="148">
        <f>IF(N360="nulová",J360,0)</f>
        <v>0</v>
      </c>
      <c r="BJ360" s="16" t="s">
        <v>81</v>
      </c>
      <c r="BK360" s="148">
        <f>ROUND(I360*H360,2)</f>
        <v>0</v>
      </c>
      <c r="BL360" s="16" t="s">
        <v>238</v>
      </c>
      <c r="BM360" s="147" t="s">
        <v>711</v>
      </c>
    </row>
    <row r="361" spans="2:65" s="1" customFormat="1" ht="24.2" customHeight="1">
      <c r="B361" s="135"/>
      <c r="C361" s="136" t="s">
        <v>712</v>
      </c>
      <c r="D361" s="136" t="s">
        <v>164</v>
      </c>
      <c r="E361" s="137" t="s">
        <v>713</v>
      </c>
      <c r="F361" s="138" t="s">
        <v>714</v>
      </c>
      <c r="G361" s="139" t="s">
        <v>167</v>
      </c>
      <c r="H361" s="140">
        <v>0.123</v>
      </c>
      <c r="I361" s="141"/>
      <c r="J361" s="142">
        <f>ROUND(I361*H361,2)</f>
        <v>0</v>
      </c>
      <c r="K361" s="138" t="s">
        <v>168</v>
      </c>
      <c r="L361" s="31"/>
      <c r="M361" s="143" t="s">
        <v>1</v>
      </c>
      <c r="N361" s="144" t="s">
        <v>42</v>
      </c>
      <c r="P361" s="145">
        <f>O361*H361</f>
        <v>0</v>
      </c>
      <c r="Q361" s="145">
        <v>0</v>
      </c>
      <c r="R361" s="145">
        <f>Q361*H361</f>
        <v>0</v>
      </c>
      <c r="S361" s="145">
        <v>0</v>
      </c>
      <c r="T361" s="146">
        <f>S361*H361</f>
        <v>0</v>
      </c>
      <c r="AR361" s="147" t="s">
        <v>238</v>
      </c>
      <c r="AT361" s="147" t="s">
        <v>164</v>
      </c>
      <c r="AU361" s="147" t="s">
        <v>85</v>
      </c>
      <c r="AY361" s="16" t="s">
        <v>161</v>
      </c>
      <c r="BE361" s="148">
        <f>IF(N361="základní",J361,0)</f>
        <v>0</v>
      </c>
      <c r="BF361" s="148">
        <f>IF(N361="snížená",J361,0)</f>
        <v>0</v>
      </c>
      <c r="BG361" s="148">
        <f>IF(N361="zákl. přenesená",J361,0)</f>
        <v>0</v>
      </c>
      <c r="BH361" s="148">
        <f>IF(N361="sníž. přenesená",J361,0)</f>
        <v>0</v>
      </c>
      <c r="BI361" s="148">
        <f>IF(N361="nulová",J361,0)</f>
        <v>0</v>
      </c>
      <c r="BJ361" s="16" t="s">
        <v>81</v>
      </c>
      <c r="BK361" s="148">
        <f>ROUND(I361*H361,2)</f>
        <v>0</v>
      </c>
      <c r="BL361" s="16" t="s">
        <v>238</v>
      </c>
      <c r="BM361" s="147" t="s">
        <v>715</v>
      </c>
    </row>
    <row r="362" spans="2:63" s="11" customFormat="1" ht="22.9" customHeight="1">
      <c r="B362" s="123"/>
      <c r="D362" s="124" t="s">
        <v>76</v>
      </c>
      <c r="E362" s="133" t="s">
        <v>716</v>
      </c>
      <c r="F362" s="133" t="s">
        <v>717</v>
      </c>
      <c r="I362" s="126"/>
      <c r="J362" s="134">
        <f>BK362</f>
        <v>0</v>
      </c>
      <c r="L362" s="123"/>
      <c r="M362" s="128"/>
      <c r="P362" s="129">
        <f>SUM(P363:P402)</f>
        <v>0</v>
      </c>
      <c r="R362" s="129">
        <f>SUM(R363:R402)</f>
        <v>0.36562700000000004</v>
      </c>
      <c r="T362" s="130">
        <f>SUM(T363:T402)</f>
        <v>0</v>
      </c>
      <c r="AR362" s="124" t="s">
        <v>85</v>
      </c>
      <c r="AT362" s="131" t="s">
        <v>76</v>
      </c>
      <c r="AU362" s="131" t="s">
        <v>81</v>
      </c>
      <c r="AY362" s="124" t="s">
        <v>161</v>
      </c>
      <c r="BK362" s="132">
        <f>SUM(BK363:BK402)</f>
        <v>0</v>
      </c>
    </row>
    <row r="363" spans="2:65" s="1" customFormat="1" ht="24.2" customHeight="1">
      <c r="B363" s="135"/>
      <c r="C363" s="136" t="s">
        <v>718</v>
      </c>
      <c r="D363" s="136" t="s">
        <v>164</v>
      </c>
      <c r="E363" s="137" t="s">
        <v>719</v>
      </c>
      <c r="F363" s="138" t="s">
        <v>720</v>
      </c>
      <c r="G363" s="139" t="s">
        <v>378</v>
      </c>
      <c r="H363" s="140">
        <v>1</v>
      </c>
      <c r="I363" s="141"/>
      <c r="J363" s="142">
        <f>ROUND(I363*H363,2)</f>
        <v>0</v>
      </c>
      <c r="K363" s="138" t="s">
        <v>168</v>
      </c>
      <c r="L363" s="31"/>
      <c r="M363" s="143" t="s">
        <v>1</v>
      </c>
      <c r="N363" s="144" t="s">
        <v>42</v>
      </c>
      <c r="P363" s="145">
        <f>O363*H363</f>
        <v>0</v>
      </c>
      <c r="Q363" s="145">
        <v>0</v>
      </c>
      <c r="R363" s="145">
        <f>Q363*H363</f>
        <v>0</v>
      </c>
      <c r="S363" s="145">
        <v>0</v>
      </c>
      <c r="T363" s="146">
        <f>S363*H363</f>
        <v>0</v>
      </c>
      <c r="AR363" s="147" t="s">
        <v>238</v>
      </c>
      <c r="AT363" s="147" t="s">
        <v>164</v>
      </c>
      <c r="AU363" s="147" t="s">
        <v>85</v>
      </c>
      <c r="AY363" s="16" t="s">
        <v>161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6" t="s">
        <v>81</v>
      </c>
      <c r="BK363" s="148">
        <f>ROUND(I363*H363,2)</f>
        <v>0</v>
      </c>
      <c r="BL363" s="16" t="s">
        <v>238</v>
      </c>
      <c r="BM363" s="147" t="s">
        <v>721</v>
      </c>
    </row>
    <row r="364" spans="2:65" s="1" customFormat="1" ht="24.2" customHeight="1">
      <c r="B364" s="135"/>
      <c r="C364" s="164" t="s">
        <v>722</v>
      </c>
      <c r="D364" s="164" t="s">
        <v>175</v>
      </c>
      <c r="E364" s="165" t="s">
        <v>723</v>
      </c>
      <c r="F364" s="166" t="s">
        <v>724</v>
      </c>
      <c r="G364" s="167" t="s">
        <v>378</v>
      </c>
      <c r="H364" s="168">
        <v>1</v>
      </c>
      <c r="I364" s="169"/>
      <c r="J364" s="170">
        <f>ROUND(I364*H364,2)</f>
        <v>0</v>
      </c>
      <c r="K364" s="166" t="s">
        <v>168</v>
      </c>
      <c r="L364" s="171"/>
      <c r="M364" s="172" t="s">
        <v>1</v>
      </c>
      <c r="N364" s="173" t="s">
        <v>42</v>
      </c>
      <c r="P364" s="145">
        <f>O364*H364</f>
        <v>0</v>
      </c>
      <c r="Q364" s="145">
        <v>0.014</v>
      </c>
      <c r="R364" s="145">
        <f>Q364*H364</f>
        <v>0.014</v>
      </c>
      <c r="S364" s="145">
        <v>0</v>
      </c>
      <c r="T364" s="146">
        <f>S364*H364</f>
        <v>0</v>
      </c>
      <c r="AR364" s="147" t="s">
        <v>327</v>
      </c>
      <c r="AT364" s="147" t="s">
        <v>175</v>
      </c>
      <c r="AU364" s="147" t="s">
        <v>85</v>
      </c>
      <c r="AY364" s="16" t="s">
        <v>161</v>
      </c>
      <c r="BE364" s="148">
        <f>IF(N364="základní",J364,0)</f>
        <v>0</v>
      </c>
      <c r="BF364" s="148">
        <f>IF(N364="snížená",J364,0)</f>
        <v>0</v>
      </c>
      <c r="BG364" s="148">
        <f>IF(N364="zákl. přenesená",J364,0)</f>
        <v>0</v>
      </c>
      <c r="BH364" s="148">
        <f>IF(N364="sníž. přenesená",J364,0)</f>
        <v>0</v>
      </c>
      <c r="BI364" s="148">
        <f>IF(N364="nulová",J364,0)</f>
        <v>0</v>
      </c>
      <c r="BJ364" s="16" t="s">
        <v>81</v>
      </c>
      <c r="BK364" s="148">
        <f>ROUND(I364*H364,2)</f>
        <v>0</v>
      </c>
      <c r="BL364" s="16" t="s">
        <v>238</v>
      </c>
      <c r="BM364" s="147" t="s">
        <v>725</v>
      </c>
    </row>
    <row r="365" spans="2:47" s="1" customFormat="1" ht="12">
      <c r="B365" s="31"/>
      <c r="D365" s="150" t="s">
        <v>180</v>
      </c>
      <c r="F365" s="174" t="s">
        <v>726</v>
      </c>
      <c r="I365" s="175"/>
      <c r="L365" s="31"/>
      <c r="M365" s="176"/>
      <c r="T365" s="55"/>
      <c r="AT365" s="16" t="s">
        <v>180</v>
      </c>
      <c r="AU365" s="16" t="s">
        <v>85</v>
      </c>
    </row>
    <row r="366" spans="2:65" s="1" customFormat="1" ht="16.5" customHeight="1">
      <c r="B366" s="135"/>
      <c r="C366" s="136" t="s">
        <v>727</v>
      </c>
      <c r="D366" s="136" t="s">
        <v>164</v>
      </c>
      <c r="E366" s="137" t="s">
        <v>728</v>
      </c>
      <c r="F366" s="138" t="s">
        <v>729</v>
      </c>
      <c r="G366" s="139" t="s">
        <v>378</v>
      </c>
      <c r="H366" s="140">
        <v>7</v>
      </c>
      <c r="I366" s="141"/>
      <c r="J366" s="142">
        <f>ROUND(I366*H366,2)</f>
        <v>0</v>
      </c>
      <c r="K366" s="138" t="s">
        <v>168</v>
      </c>
      <c r="L366" s="31"/>
      <c r="M366" s="143" t="s">
        <v>1</v>
      </c>
      <c r="N366" s="144" t="s">
        <v>42</v>
      </c>
      <c r="P366" s="145">
        <f>O366*H366</f>
        <v>0</v>
      </c>
      <c r="Q366" s="145">
        <v>0</v>
      </c>
      <c r="R366" s="145">
        <f>Q366*H366</f>
        <v>0</v>
      </c>
      <c r="S366" s="145">
        <v>0</v>
      </c>
      <c r="T366" s="146">
        <f>S366*H366</f>
        <v>0</v>
      </c>
      <c r="AR366" s="147" t="s">
        <v>238</v>
      </c>
      <c r="AT366" s="147" t="s">
        <v>164</v>
      </c>
      <c r="AU366" s="147" t="s">
        <v>85</v>
      </c>
      <c r="AY366" s="16" t="s">
        <v>161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6" t="s">
        <v>81</v>
      </c>
      <c r="BK366" s="148">
        <f>ROUND(I366*H366,2)</f>
        <v>0</v>
      </c>
      <c r="BL366" s="16" t="s">
        <v>238</v>
      </c>
      <c r="BM366" s="147" t="s">
        <v>730</v>
      </c>
    </row>
    <row r="367" spans="2:65" s="1" customFormat="1" ht="21.75" customHeight="1">
      <c r="B367" s="135"/>
      <c r="C367" s="164" t="s">
        <v>731</v>
      </c>
      <c r="D367" s="164" t="s">
        <v>175</v>
      </c>
      <c r="E367" s="165" t="s">
        <v>732</v>
      </c>
      <c r="F367" s="166" t="s">
        <v>733</v>
      </c>
      <c r="G367" s="167" t="s">
        <v>378</v>
      </c>
      <c r="H367" s="168">
        <v>7</v>
      </c>
      <c r="I367" s="169"/>
      <c r="J367" s="170">
        <f>ROUND(I367*H367,2)</f>
        <v>0</v>
      </c>
      <c r="K367" s="166" t="s">
        <v>168</v>
      </c>
      <c r="L367" s="171"/>
      <c r="M367" s="172" t="s">
        <v>1</v>
      </c>
      <c r="N367" s="173" t="s">
        <v>42</v>
      </c>
      <c r="P367" s="145">
        <f>O367*H367</f>
        <v>0</v>
      </c>
      <c r="Q367" s="145">
        <v>0.0004</v>
      </c>
      <c r="R367" s="145">
        <f>Q367*H367</f>
        <v>0.0028</v>
      </c>
      <c r="S367" s="145">
        <v>0</v>
      </c>
      <c r="T367" s="146">
        <f>S367*H367</f>
        <v>0</v>
      </c>
      <c r="AR367" s="147" t="s">
        <v>327</v>
      </c>
      <c r="AT367" s="147" t="s">
        <v>175</v>
      </c>
      <c r="AU367" s="147" t="s">
        <v>85</v>
      </c>
      <c r="AY367" s="16" t="s">
        <v>161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6" t="s">
        <v>81</v>
      </c>
      <c r="BK367" s="148">
        <f>ROUND(I367*H367,2)</f>
        <v>0</v>
      </c>
      <c r="BL367" s="16" t="s">
        <v>238</v>
      </c>
      <c r="BM367" s="147" t="s">
        <v>734</v>
      </c>
    </row>
    <row r="368" spans="2:65" s="1" customFormat="1" ht="21.75" customHeight="1">
      <c r="B368" s="135"/>
      <c r="C368" s="136" t="s">
        <v>735</v>
      </c>
      <c r="D368" s="136" t="s">
        <v>164</v>
      </c>
      <c r="E368" s="137" t="s">
        <v>736</v>
      </c>
      <c r="F368" s="138" t="s">
        <v>737</v>
      </c>
      <c r="G368" s="139" t="s">
        <v>378</v>
      </c>
      <c r="H368" s="140">
        <v>4</v>
      </c>
      <c r="I368" s="141"/>
      <c r="J368" s="142">
        <f>ROUND(I368*H368,2)</f>
        <v>0</v>
      </c>
      <c r="K368" s="138" t="s">
        <v>168</v>
      </c>
      <c r="L368" s="31"/>
      <c r="M368" s="143" t="s">
        <v>1</v>
      </c>
      <c r="N368" s="144" t="s">
        <v>42</v>
      </c>
      <c r="P368" s="145">
        <f>O368*H368</f>
        <v>0</v>
      </c>
      <c r="Q368" s="145">
        <v>0</v>
      </c>
      <c r="R368" s="145">
        <f>Q368*H368</f>
        <v>0</v>
      </c>
      <c r="S368" s="145">
        <v>0</v>
      </c>
      <c r="T368" s="146">
        <f>S368*H368</f>
        <v>0</v>
      </c>
      <c r="AR368" s="147" t="s">
        <v>238</v>
      </c>
      <c r="AT368" s="147" t="s">
        <v>164</v>
      </c>
      <c r="AU368" s="147" t="s">
        <v>85</v>
      </c>
      <c r="AY368" s="16" t="s">
        <v>161</v>
      </c>
      <c r="BE368" s="148">
        <f>IF(N368="základní",J368,0)</f>
        <v>0</v>
      </c>
      <c r="BF368" s="148">
        <f>IF(N368="snížená",J368,0)</f>
        <v>0</v>
      </c>
      <c r="BG368" s="148">
        <f>IF(N368="zákl. přenesená",J368,0)</f>
        <v>0</v>
      </c>
      <c r="BH368" s="148">
        <f>IF(N368="sníž. přenesená",J368,0)</f>
        <v>0</v>
      </c>
      <c r="BI368" s="148">
        <f>IF(N368="nulová",J368,0)</f>
        <v>0</v>
      </c>
      <c r="BJ368" s="16" t="s">
        <v>81</v>
      </c>
      <c r="BK368" s="148">
        <f>ROUND(I368*H368,2)</f>
        <v>0</v>
      </c>
      <c r="BL368" s="16" t="s">
        <v>238</v>
      </c>
      <c r="BM368" s="147" t="s">
        <v>738</v>
      </c>
    </row>
    <row r="369" spans="2:65" s="1" customFormat="1" ht="21.75" customHeight="1">
      <c r="B369" s="135"/>
      <c r="C369" s="164" t="s">
        <v>739</v>
      </c>
      <c r="D369" s="164" t="s">
        <v>175</v>
      </c>
      <c r="E369" s="165" t="s">
        <v>740</v>
      </c>
      <c r="F369" s="166" t="s">
        <v>741</v>
      </c>
      <c r="G369" s="167" t="s">
        <v>378</v>
      </c>
      <c r="H369" s="168">
        <v>4</v>
      </c>
      <c r="I369" s="169"/>
      <c r="J369" s="170">
        <f>ROUND(I369*H369,2)</f>
        <v>0</v>
      </c>
      <c r="K369" s="166" t="s">
        <v>168</v>
      </c>
      <c r="L369" s="171"/>
      <c r="M369" s="172" t="s">
        <v>1</v>
      </c>
      <c r="N369" s="173" t="s">
        <v>42</v>
      </c>
      <c r="P369" s="145">
        <f>O369*H369</f>
        <v>0</v>
      </c>
      <c r="Q369" s="145">
        <v>0.0006</v>
      </c>
      <c r="R369" s="145">
        <f>Q369*H369</f>
        <v>0.0024</v>
      </c>
      <c r="S369" s="145">
        <v>0</v>
      </c>
      <c r="T369" s="146">
        <f>S369*H369</f>
        <v>0</v>
      </c>
      <c r="AR369" s="147" t="s">
        <v>327</v>
      </c>
      <c r="AT369" s="147" t="s">
        <v>175</v>
      </c>
      <c r="AU369" s="147" t="s">
        <v>85</v>
      </c>
      <c r="AY369" s="16" t="s">
        <v>161</v>
      </c>
      <c r="BE369" s="148">
        <f>IF(N369="základní",J369,0)</f>
        <v>0</v>
      </c>
      <c r="BF369" s="148">
        <f>IF(N369="snížená",J369,0)</f>
        <v>0</v>
      </c>
      <c r="BG369" s="148">
        <f>IF(N369="zákl. přenesená",J369,0)</f>
        <v>0</v>
      </c>
      <c r="BH369" s="148">
        <f>IF(N369="sníž. přenesená",J369,0)</f>
        <v>0</v>
      </c>
      <c r="BI369" s="148">
        <f>IF(N369="nulová",J369,0)</f>
        <v>0</v>
      </c>
      <c r="BJ369" s="16" t="s">
        <v>81</v>
      </c>
      <c r="BK369" s="148">
        <f>ROUND(I369*H369,2)</f>
        <v>0</v>
      </c>
      <c r="BL369" s="16" t="s">
        <v>238</v>
      </c>
      <c r="BM369" s="147" t="s">
        <v>742</v>
      </c>
    </row>
    <row r="370" spans="2:65" s="1" customFormat="1" ht="21.75" customHeight="1">
      <c r="B370" s="135"/>
      <c r="C370" s="136" t="s">
        <v>743</v>
      </c>
      <c r="D370" s="136" t="s">
        <v>164</v>
      </c>
      <c r="E370" s="137" t="s">
        <v>744</v>
      </c>
      <c r="F370" s="138" t="s">
        <v>745</v>
      </c>
      <c r="G370" s="139" t="s">
        <v>378</v>
      </c>
      <c r="H370" s="140">
        <v>2</v>
      </c>
      <c r="I370" s="141"/>
      <c r="J370" s="142">
        <f>ROUND(I370*H370,2)</f>
        <v>0</v>
      </c>
      <c r="K370" s="138" t="s">
        <v>168</v>
      </c>
      <c r="L370" s="31"/>
      <c r="M370" s="143" t="s">
        <v>1</v>
      </c>
      <c r="N370" s="144" t="s">
        <v>42</v>
      </c>
      <c r="P370" s="145">
        <f>O370*H370</f>
        <v>0</v>
      </c>
      <c r="Q370" s="145">
        <v>0</v>
      </c>
      <c r="R370" s="145">
        <f>Q370*H370</f>
        <v>0</v>
      </c>
      <c r="S370" s="145">
        <v>0</v>
      </c>
      <c r="T370" s="146">
        <f>S370*H370</f>
        <v>0</v>
      </c>
      <c r="AR370" s="147" t="s">
        <v>238</v>
      </c>
      <c r="AT370" s="147" t="s">
        <v>164</v>
      </c>
      <c r="AU370" s="147" t="s">
        <v>85</v>
      </c>
      <c r="AY370" s="16" t="s">
        <v>161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6" t="s">
        <v>81</v>
      </c>
      <c r="BK370" s="148">
        <f>ROUND(I370*H370,2)</f>
        <v>0</v>
      </c>
      <c r="BL370" s="16" t="s">
        <v>238</v>
      </c>
      <c r="BM370" s="147" t="s">
        <v>746</v>
      </c>
    </row>
    <row r="371" spans="2:65" s="1" customFormat="1" ht="24.2" customHeight="1">
      <c r="B371" s="135"/>
      <c r="C371" s="164" t="s">
        <v>747</v>
      </c>
      <c r="D371" s="164" t="s">
        <v>175</v>
      </c>
      <c r="E371" s="165" t="s">
        <v>748</v>
      </c>
      <c r="F371" s="166" t="s">
        <v>749</v>
      </c>
      <c r="G371" s="167" t="s">
        <v>378</v>
      </c>
      <c r="H371" s="168">
        <v>2</v>
      </c>
      <c r="I371" s="169"/>
      <c r="J371" s="170">
        <f>ROUND(I371*H371,2)</f>
        <v>0</v>
      </c>
      <c r="K371" s="166" t="s">
        <v>168</v>
      </c>
      <c r="L371" s="171"/>
      <c r="M371" s="172" t="s">
        <v>1</v>
      </c>
      <c r="N371" s="173" t="s">
        <v>42</v>
      </c>
      <c r="P371" s="145">
        <f>O371*H371</f>
        <v>0</v>
      </c>
      <c r="Q371" s="145">
        <v>0.0013</v>
      </c>
      <c r="R371" s="145">
        <f>Q371*H371</f>
        <v>0.0026</v>
      </c>
      <c r="S371" s="145">
        <v>0</v>
      </c>
      <c r="T371" s="146">
        <f>S371*H371</f>
        <v>0</v>
      </c>
      <c r="AR371" s="147" t="s">
        <v>327</v>
      </c>
      <c r="AT371" s="147" t="s">
        <v>175</v>
      </c>
      <c r="AU371" s="147" t="s">
        <v>85</v>
      </c>
      <c r="AY371" s="16" t="s">
        <v>161</v>
      </c>
      <c r="BE371" s="148">
        <f>IF(N371="základní",J371,0)</f>
        <v>0</v>
      </c>
      <c r="BF371" s="148">
        <f>IF(N371="snížená",J371,0)</f>
        <v>0</v>
      </c>
      <c r="BG371" s="148">
        <f>IF(N371="zákl. přenesená",J371,0)</f>
        <v>0</v>
      </c>
      <c r="BH371" s="148">
        <f>IF(N371="sníž. přenesená",J371,0)</f>
        <v>0</v>
      </c>
      <c r="BI371" s="148">
        <f>IF(N371="nulová",J371,0)</f>
        <v>0</v>
      </c>
      <c r="BJ371" s="16" t="s">
        <v>81</v>
      </c>
      <c r="BK371" s="148">
        <f>ROUND(I371*H371,2)</f>
        <v>0</v>
      </c>
      <c r="BL371" s="16" t="s">
        <v>238</v>
      </c>
      <c r="BM371" s="147" t="s">
        <v>750</v>
      </c>
    </row>
    <row r="372" spans="2:65" s="1" customFormat="1" ht="24.2" customHeight="1">
      <c r="B372" s="135"/>
      <c r="C372" s="136" t="s">
        <v>751</v>
      </c>
      <c r="D372" s="136" t="s">
        <v>164</v>
      </c>
      <c r="E372" s="137" t="s">
        <v>752</v>
      </c>
      <c r="F372" s="138" t="s">
        <v>753</v>
      </c>
      <c r="G372" s="139" t="s">
        <v>378</v>
      </c>
      <c r="H372" s="140">
        <v>2</v>
      </c>
      <c r="I372" s="141"/>
      <c r="J372" s="142">
        <f>ROUND(I372*H372,2)</f>
        <v>0</v>
      </c>
      <c r="K372" s="138" t="s">
        <v>168</v>
      </c>
      <c r="L372" s="31"/>
      <c r="M372" s="143" t="s">
        <v>1</v>
      </c>
      <c r="N372" s="144" t="s">
        <v>42</v>
      </c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AR372" s="147" t="s">
        <v>238</v>
      </c>
      <c r="AT372" s="147" t="s">
        <v>164</v>
      </c>
      <c r="AU372" s="147" t="s">
        <v>85</v>
      </c>
      <c r="AY372" s="16" t="s">
        <v>161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6" t="s">
        <v>81</v>
      </c>
      <c r="BK372" s="148">
        <f>ROUND(I372*H372,2)</f>
        <v>0</v>
      </c>
      <c r="BL372" s="16" t="s">
        <v>238</v>
      </c>
      <c r="BM372" s="147" t="s">
        <v>754</v>
      </c>
    </row>
    <row r="373" spans="2:65" s="1" customFormat="1" ht="16.5" customHeight="1">
      <c r="B373" s="135"/>
      <c r="C373" s="164" t="s">
        <v>755</v>
      </c>
      <c r="D373" s="164" t="s">
        <v>175</v>
      </c>
      <c r="E373" s="165" t="s">
        <v>756</v>
      </c>
      <c r="F373" s="166" t="s">
        <v>757</v>
      </c>
      <c r="G373" s="167" t="s">
        <v>378</v>
      </c>
      <c r="H373" s="168">
        <v>2</v>
      </c>
      <c r="I373" s="169"/>
      <c r="J373" s="170">
        <f>ROUND(I373*H373,2)</f>
        <v>0</v>
      </c>
      <c r="K373" s="166" t="s">
        <v>168</v>
      </c>
      <c r="L373" s="171"/>
      <c r="M373" s="172" t="s">
        <v>1</v>
      </c>
      <c r="N373" s="173" t="s">
        <v>42</v>
      </c>
      <c r="P373" s="145">
        <f>O373*H373</f>
        <v>0</v>
      </c>
      <c r="Q373" s="145">
        <v>0.0019</v>
      </c>
      <c r="R373" s="145">
        <f>Q373*H373</f>
        <v>0.0038</v>
      </c>
      <c r="S373" s="145">
        <v>0</v>
      </c>
      <c r="T373" s="146">
        <f>S373*H373</f>
        <v>0</v>
      </c>
      <c r="AR373" s="147" t="s">
        <v>327</v>
      </c>
      <c r="AT373" s="147" t="s">
        <v>175</v>
      </c>
      <c r="AU373" s="147" t="s">
        <v>85</v>
      </c>
      <c r="AY373" s="16" t="s">
        <v>161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6" t="s">
        <v>81</v>
      </c>
      <c r="BK373" s="148">
        <f>ROUND(I373*H373,2)</f>
        <v>0</v>
      </c>
      <c r="BL373" s="16" t="s">
        <v>238</v>
      </c>
      <c r="BM373" s="147" t="s">
        <v>758</v>
      </c>
    </row>
    <row r="374" spans="2:65" s="1" customFormat="1" ht="33" customHeight="1">
      <c r="B374" s="135"/>
      <c r="C374" s="136" t="s">
        <v>759</v>
      </c>
      <c r="D374" s="136" t="s">
        <v>164</v>
      </c>
      <c r="E374" s="137" t="s">
        <v>760</v>
      </c>
      <c r="F374" s="138" t="s">
        <v>761</v>
      </c>
      <c r="G374" s="139" t="s">
        <v>316</v>
      </c>
      <c r="H374" s="140">
        <v>1.2</v>
      </c>
      <c r="I374" s="141"/>
      <c r="J374" s="142">
        <f>ROUND(I374*H374,2)</f>
        <v>0</v>
      </c>
      <c r="K374" s="138" t="s">
        <v>168</v>
      </c>
      <c r="L374" s="31"/>
      <c r="M374" s="143" t="s">
        <v>1</v>
      </c>
      <c r="N374" s="144" t="s">
        <v>42</v>
      </c>
      <c r="P374" s="145">
        <f>O374*H374</f>
        <v>0</v>
      </c>
      <c r="Q374" s="145">
        <v>0.05654</v>
      </c>
      <c r="R374" s="145">
        <f>Q374*H374</f>
        <v>0.06784799999999999</v>
      </c>
      <c r="S374" s="145">
        <v>0</v>
      </c>
      <c r="T374" s="146">
        <f>S374*H374</f>
        <v>0</v>
      </c>
      <c r="AR374" s="147" t="s">
        <v>238</v>
      </c>
      <c r="AT374" s="147" t="s">
        <v>164</v>
      </c>
      <c r="AU374" s="147" t="s">
        <v>85</v>
      </c>
      <c r="AY374" s="16" t="s">
        <v>161</v>
      </c>
      <c r="BE374" s="148">
        <f>IF(N374="základní",J374,0)</f>
        <v>0</v>
      </c>
      <c r="BF374" s="148">
        <f>IF(N374="snížená",J374,0)</f>
        <v>0</v>
      </c>
      <c r="BG374" s="148">
        <f>IF(N374="zákl. přenesená",J374,0)</f>
        <v>0</v>
      </c>
      <c r="BH374" s="148">
        <f>IF(N374="sníž. přenesená",J374,0)</f>
        <v>0</v>
      </c>
      <c r="BI374" s="148">
        <f>IF(N374="nulová",J374,0)</f>
        <v>0</v>
      </c>
      <c r="BJ374" s="16" t="s">
        <v>81</v>
      </c>
      <c r="BK374" s="148">
        <f>ROUND(I374*H374,2)</f>
        <v>0</v>
      </c>
      <c r="BL374" s="16" t="s">
        <v>238</v>
      </c>
      <c r="BM374" s="147" t="s">
        <v>762</v>
      </c>
    </row>
    <row r="375" spans="2:65" s="1" customFormat="1" ht="33" customHeight="1">
      <c r="B375" s="135"/>
      <c r="C375" s="136" t="s">
        <v>763</v>
      </c>
      <c r="D375" s="136" t="s">
        <v>164</v>
      </c>
      <c r="E375" s="137" t="s">
        <v>764</v>
      </c>
      <c r="F375" s="138" t="s">
        <v>765</v>
      </c>
      <c r="G375" s="139" t="s">
        <v>316</v>
      </c>
      <c r="H375" s="140">
        <v>1.2</v>
      </c>
      <c r="I375" s="141"/>
      <c r="J375" s="142">
        <f>ROUND(I375*H375,2)</f>
        <v>0</v>
      </c>
      <c r="K375" s="138" t="s">
        <v>168</v>
      </c>
      <c r="L375" s="31"/>
      <c r="M375" s="143" t="s">
        <v>1</v>
      </c>
      <c r="N375" s="144" t="s">
        <v>42</v>
      </c>
      <c r="P375" s="145">
        <f>O375*H375</f>
        <v>0</v>
      </c>
      <c r="Q375" s="145">
        <v>0.06859</v>
      </c>
      <c r="R375" s="145">
        <f>Q375*H375</f>
        <v>0.08230799999999999</v>
      </c>
      <c r="S375" s="145">
        <v>0</v>
      </c>
      <c r="T375" s="146">
        <f>S375*H375</f>
        <v>0</v>
      </c>
      <c r="AR375" s="147" t="s">
        <v>238</v>
      </c>
      <c r="AT375" s="147" t="s">
        <v>164</v>
      </c>
      <c r="AU375" s="147" t="s">
        <v>85</v>
      </c>
      <c r="AY375" s="16" t="s">
        <v>161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6" t="s">
        <v>81</v>
      </c>
      <c r="BK375" s="148">
        <f>ROUND(I375*H375,2)</f>
        <v>0</v>
      </c>
      <c r="BL375" s="16" t="s">
        <v>238</v>
      </c>
      <c r="BM375" s="147" t="s">
        <v>766</v>
      </c>
    </row>
    <row r="376" spans="2:65" s="1" customFormat="1" ht="33" customHeight="1">
      <c r="B376" s="135"/>
      <c r="C376" s="136" t="s">
        <v>767</v>
      </c>
      <c r="D376" s="136" t="s">
        <v>164</v>
      </c>
      <c r="E376" s="137" t="s">
        <v>768</v>
      </c>
      <c r="F376" s="138" t="s">
        <v>769</v>
      </c>
      <c r="G376" s="139" t="s">
        <v>316</v>
      </c>
      <c r="H376" s="140">
        <v>0.8</v>
      </c>
      <c r="I376" s="141"/>
      <c r="J376" s="142">
        <f>ROUND(I376*H376,2)</f>
        <v>0</v>
      </c>
      <c r="K376" s="138" t="s">
        <v>168</v>
      </c>
      <c r="L376" s="31"/>
      <c r="M376" s="143" t="s">
        <v>1</v>
      </c>
      <c r="N376" s="144" t="s">
        <v>42</v>
      </c>
      <c r="P376" s="145">
        <f>O376*H376</f>
        <v>0</v>
      </c>
      <c r="Q376" s="145">
        <v>0.09647</v>
      </c>
      <c r="R376" s="145">
        <f>Q376*H376</f>
        <v>0.07717600000000001</v>
      </c>
      <c r="S376" s="145">
        <v>0</v>
      </c>
      <c r="T376" s="146">
        <f>S376*H376</f>
        <v>0</v>
      </c>
      <c r="AR376" s="147" t="s">
        <v>238</v>
      </c>
      <c r="AT376" s="147" t="s">
        <v>164</v>
      </c>
      <c r="AU376" s="147" t="s">
        <v>85</v>
      </c>
      <c r="AY376" s="16" t="s">
        <v>161</v>
      </c>
      <c r="BE376" s="148">
        <f>IF(N376="základní",J376,0)</f>
        <v>0</v>
      </c>
      <c r="BF376" s="148">
        <f>IF(N376="snížená",J376,0)</f>
        <v>0</v>
      </c>
      <c r="BG376" s="148">
        <f>IF(N376="zákl. přenesená",J376,0)</f>
        <v>0</v>
      </c>
      <c r="BH376" s="148">
        <f>IF(N376="sníž. přenesená",J376,0)</f>
        <v>0</v>
      </c>
      <c r="BI376" s="148">
        <f>IF(N376="nulová",J376,0)</f>
        <v>0</v>
      </c>
      <c r="BJ376" s="16" t="s">
        <v>81</v>
      </c>
      <c r="BK376" s="148">
        <f>ROUND(I376*H376,2)</f>
        <v>0</v>
      </c>
      <c r="BL376" s="16" t="s">
        <v>238</v>
      </c>
      <c r="BM376" s="147" t="s">
        <v>770</v>
      </c>
    </row>
    <row r="377" spans="2:65" s="1" customFormat="1" ht="33" customHeight="1">
      <c r="B377" s="135"/>
      <c r="C377" s="136" t="s">
        <v>771</v>
      </c>
      <c r="D377" s="136" t="s">
        <v>164</v>
      </c>
      <c r="E377" s="137" t="s">
        <v>772</v>
      </c>
      <c r="F377" s="138" t="s">
        <v>773</v>
      </c>
      <c r="G377" s="139" t="s">
        <v>316</v>
      </c>
      <c r="H377" s="140">
        <v>7</v>
      </c>
      <c r="I377" s="141"/>
      <c r="J377" s="142">
        <f>ROUND(I377*H377,2)</f>
        <v>0</v>
      </c>
      <c r="K377" s="138" t="s">
        <v>168</v>
      </c>
      <c r="L377" s="31"/>
      <c r="M377" s="143" t="s">
        <v>1</v>
      </c>
      <c r="N377" s="144" t="s">
        <v>42</v>
      </c>
      <c r="P377" s="145">
        <f>O377*H377</f>
        <v>0</v>
      </c>
      <c r="Q377" s="145">
        <v>0</v>
      </c>
      <c r="R377" s="145">
        <f>Q377*H377</f>
        <v>0</v>
      </c>
      <c r="S377" s="145">
        <v>0</v>
      </c>
      <c r="T377" s="146">
        <f>S377*H377</f>
        <v>0</v>
      </c>
      <c r="AR377" s="147" t="s">
        <v>238</v>
      </c>
      <c r="AT377" s="147" t="s">
        <v>164</v>
      </c>
      <c r="AU377" s="147" t="s">
        <v>85</v>
      </c>
      <c r="AY377" s="16" t="s">
        <v>161</v>
      </c>
      <c r="BE377" s="148">
        <f>IF(N377="základní",J377,0)</f>
        <v>0</v>
      </c>
      <c r="BF377" s="148">
        <f>IF(N377="snížená",J377,0)</f>
        <v>0</v>
      </c>
      <c r="BG377" s="148">
        <f>IF(N377="zákl. přenesená",J377,0)</f>
        <v>0</v>
      </c>
      <c r="BH377" s="148">
        <f>IF(N377="sníž. přenesená",J377,0)</f>
        <v>0</v>
      </c>
      <c r="BI377" s="148">
        <f>IF(N377="nulová",J377,0)</f>
        <v>0</v>
      </c>
      <c r="BJ377" s="16" t="s">
        <v>81</v>
      </c>
      <c r="BK377" s="148">
        <f>ROUND(I377*H377,2)</f>
        <v>0</v>
      </c>
      <c r="BL377" s="16" t="s">
        <v>238</v>
      </c>
      <c r="BM377" s="147" t="s">
        <v>774</v>
      </c>
    </row>
    <row r="378" spans="2:65" s="1" customFormat="1" ht="16.5" customHeight="1">
      <c r="B378" s="135"/>
      <c r="C378" s="164" t="s">
        <v>775</v>
      </c>
      <c r="D378" s="164" t="s">
        <v>175</v>
      </c>
      <c r="E378" s="165" t="s">
        <v>776</v>
      </c>
      <c r="F378" s="166" t="s">
        <v>777</v>
      </c>
      <c r="G378" s="167" t="s">
        <v>316</v>
      </c>
      <c r="H378" s="168">
        <v>8.4</v>
      </c>
      <c r="I378" s="169"/>
      <c r="J378" s="170">
        <f>ROUND(I378*H378,2)</f>
        <v>0</v>
      </c>
      <c r="K378" s="166" t="s">
        <v>168</v>
      </c>
      <c r="L378" s="171"/>
      <c r="M378" s="172" t="s">
        <v>1</v>
      </c>
      <c r="N378" s="173" t="s">
        <v>42</v>
      </c>
      <c r="P378" s="145">
        <f>O378*H378</f>
        <v>0</v>
      </c>
      <c r="Q378" s="145">
        <v>0.0015</v>
      </c>
      <c r="R378" s="145">
        <f>Q378*H378</f>
        <v>0.0126</v>
      </c>
      <c r="S378" s="145">
        <v>0</v>
      </c>
      <c r="T378" s="146">
        <f>S378*H378</f>
        <v>0</v>
      </c>
      <c r="AR378" s="147" t="s">
        <v>327</v>
      </c>
      <c r="AT378" s="147" t="s">
        <v>175</v>
      </c>
      <c r="AU378" s="147" t="s">
        <v>85</v>
      </c>
      <c r="AY378" s="16" t="s">
        <v>161</v>
      </c>
      <c r="BE378" s="148">
        <f>IF(N378="základní",J378,0)</f>
        <v>0</v>
      </c>
      <c r="BF378" s="148">
        <f>IF(N378="snížená",J378,0)</f>
        <v>0</v>
      </c>
      <c r="BG378" s="148">
        <f>IF(N378="zákl. přenesená",J378,0)</f>
        <v>0</v>
      </c>
      <c r="BH378" s="148">
        <f>IF(N378="sníž. přenesená",J378,0)</f>
        <v>0</v>
      </c>
      <c r="BI378" s="148">
        <f>IF(N378="nulová",J378,0)</f>
        <v>0</v>
      </c>
      <c r="BJ378" s="16" t="s">
        <v>81</v>
      </c>
      <c r="BK378" s="148">
        <f>ROUND(I378*H378,2)</f>
        <v>0</v>
      </c>
      <c r="BL378" s="16" t="s">
        <v>238</v>
      </c>
      <c r="BM378" s="147" t="s">
        <v>778</v>
      </c>
    </row>
    <row r="379" spans="2:51" s="12" customFormat="1" ht="12">
      <c r="B379" s="149"/>
      <c r="D379" s="150" t="s">
        <v>171</v>
      </c>
      <c r="F379" s="152" t="s">
        <v>779</v>
      </c>
      <c r="H379" s="153">
        <v>8.4</v>
      </c>
      <c r="I379" s="154"/>
      <c r="L379" s="149"/>
      <c r="M379" s="155"/>
      <c r="T379" s="156"/>
      <c r="AT379" s="151" t="s">
        <v>171</v>
      </c>
      <c r="AU379" s="151" t="s">
        <v>85</v>
      </c>
      <c r="AV379" s="12" t="s">
        <v>85</v>
      </c>
      <c r="AW379" s="12" t="s">
        <v>3</v>
      </c>
      <c r="AX379" s="12" t="s">
        <v>81</v>
      </c>
      <c r="AY379" s="151" t="s">
        <v>161</v>
      </c>
    </row>
    <row r="380" spans="2:65" s="1" customFormat="1" ht="37.9" customHeight="1">
      <c r="B380" s="135"/>
      <c r="C380" s="136" t="s">
        <v>780</v>
      </c>
      <c r="D380" s="136" t="s">
        <v>164</v>
      </c>
      <c r="E380" s="137" t="s">
        <v>781</v>
      </c>
      <c r="F380" s="138" t="s">
        <v>782</v>
      </c>
      <c r="G380" s="139" t="s">
        <v>316</v>
      </c>
      <c r="H380" s="140">
        <v>9</v>
      </c>
      <c r="I380" s="141"/>
      <c r="J380" s="142">
        <f>ROUND(I380*H380,2)</f>
        <v>0</v>
      </c>
      <c r="K380" s="138" t="s">
        <v>168</v>
      </c>
      <c r="L380" s="31"/>
      <c r="M380" s="143" t="s">
        <v>1</v>
      </c>
      <c r="N380" s="144" t="s">
        <v>42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238</v>
      </c>
      <c r="AT380" s="147" t="s">
        <v>164</v>
      </c>
      <c r="AU380" s="147" t="s">
        <v>85</v>
      </c>
      <c r="AY380" s="16" t="s">
        <v>161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6" t="s">
        <v>81</v>
      </c>
      <c r="BK380" s="148">
        <f>ROUND(I380*H380,2)</f>
        <v>0</v>
      </c>
      <c r="BL380" s="16" t="s">
        <v>238</v>
      </c>
      <c r="BM380" s="147" t="s">
        <v>783</v>
      </c>
    </row>
    <row r="381" spans="2:65" s="1" customFormat="1" ht="16.5" customHeight="1">
      <c r="B381" s="135"/>
      <c r="C381" s="164" t="s">
        <v>784</v>
      </c>
      <c r="D381" s="164" t="s">
        <v>175</v>
      </c>
      <c r="E381" s="165" t="s">
        <v>785</v>
      </c>
      <c r="F381" s="166" t="s">
        <v>786</v>
      </c>
      <c r="G381" s="167" t="s">
        <v>316</v>
      </c>
      <c r="H381" s="168">
        <v>2.4</v>
      </c>
      <c r="I381" s="169"/>
      <c r="J381" s="170">
        <f>ROUND(I381*H381,2)</f>
        <v>0</v>
      </c>
      <c r="K381" s="166" t="s">
        <v>168</v>
      </c>
      <c r="L381" s="171"/>
      <c r="M381" s="172" t="s">
        <v>1</v>
      </c>
      <c r="N381" s="173" t="s">
        <v>42</v>
      </c>
      <c r="P381" s="145">
        <f>O381*H381</f>
        <v>0</v>
      </c>
      <c r="Q381" s="145">
        <v>0.0018</v>
      </c>
      <c r="R381" s="145">
        <f>Q381*H381</f>
        <v>0.00432</v>
      </c>
      <c r="S381" s="145">
        <v>0</v>
      </c>
      <c r="T381" s="146">
        <f>S381*H381</f>
        <v>0</v>
      </c>
      <c r="AR381" s="147" t="s">
        <v>327</v>
      </c>
      <c r="AT381" s="147" t="s">
        <v>175</v>
      </c>
      <c r="AU381" s="147" t="s">
        <v>85</v>
      </c>
      <c r="AY381" s="16" t="s">
        <v>161</v>
      </c>
      <c r="BE381" s="148">
        <f>IF(N381="základní",J381,0)</f>
        <v>0</v>
      </c>
      <c r="BF381" s="148">
        <f>IF(N381="snížená",J381,0)</f>
        <v>0</v>
      </c>
      <c r="BG381" s="148">
        <f>IF(N381="zákl. přenesená",J381,0)</f>
        <v>0</v>
      </c>
      <c r="BH381" s="148">
        <f>IF(N381="sníž. přenesená",J381,0)</f>
        <v>0</v>
      </c>
      <c r="BI381" s="148">
        <f>IF(N381="nulová",J381,0)</f>
        <v>0</v>
      </c>
      <c r="BJ381" s="16" t="s">
        <v>81</v>
      </c>
      <c r="BK381" s="148">
        <f>ROUND(I381*H381,2)</f>
        <v>0</v>
      </c>
      <c r="BL381" s="16" t="s">
        <v>238</v>
      </c>
      <c r="BM381" s="147" t="s">
        <v>787</v>
      </c>
    </row>
    <row r="382" spans="2:51" s="12" customFormat="1" ht="12">
      <c r="B382" s="149"/>
      <c r="D382" s="150" t="s">
        <v>171</v>
      </c>
      <c r="F382" s="152" t="s">
        <v>788</v>
      </c>
      <c r="H382" s="153">
        <v>2.4</v>
      </c>
      <c r="I382" s="154"/>
      <c r="L382" s="149"/>
      <c r="M382" s="155"/>
      <c r="T382" s="156"/>
      <c r="AT382" s="151" t="s">
        <v>171</v>
      </c>
      <c r="AU382" s="151" t="s">
        <v>85</v>
      </c>
      <c r="AV382" s="12" t="s">
        <v>85</v>
      </c>
      <c r="AW382" s="12" t="s">
        <v>3</v>
      </c>
      <c r="AX382" s="12" t="s">
        <v>81</v>
      </c>
      <c r="AY382" s="151" t="s">
        <v>161</v>
      </c>
    </row>
    <row r="383" spans="2:65" s="1" customFormat="1" ht="16.5" customHeight="1">
      <c r="B383" s="135"/>
      <c r="C383" s="164" t="s">
        <v>789</v>
      </c>
      <c r="D383" s="164" t="s">
        <v>175</v>
      </c>
      <c r="E383" s="165" t="s">
        <v>790</v>
      </c>
      <c r="F383" s="166" t="s">
        <v>791</v>
      </c>
      <c r="G383" s="167" t="s">
        <v>316</v>
      </c>
      <c r="H383" s="168">
        <v>6</v>
      </c>
      <c r="I383" s="169"/>
      <c r="J383" s="170">
        <f>ROUND(I383*H383,2)</f>
        <v>0</v>
      </c>
      <c r="K383" s="166" t="s">
        <v>168</v>
      </c>
      <c r="L383" s="171"/>
      <c r="M383" s="172" t="s">
        <v>1</v>
      </c>
      <c r="N383" s="173" t="s">
        <v>42</v>
      </c>
      <c r="P383" s="145">
        <f>O383*H383</f>
        <v>0</v>
      </c>
      <c r="Q383" s="145">
        <v>0.0021</v>
      </c>
      <c r="R383" s="145">
        <f>Q383*H383</f>
        <v>0.0126</v>
      </c>
      <c r="S383" s="145">
        <v>0</v>
      </c>
      <c r="T383" s="146">
        <f>S383*H383</f>
        <v>0</v>
      </c>
      <c r="AR383" s="147" t="s">
        <v>327</v>
      </c>
      <c r="AT383" s="147" t="s">
        <v>175</v>
      </c>
      <c r="AU383" s="147" t="s">
        <v>85</v>
      </c>
      <c r="AY383" s="16" t="s">
        <v>161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6" t="s">
        <v>81</v>
      </c>
      <c r="BK383" s="148">
        <f>ROUND(I383*H383,2)</f>
        <v>0</v>
      </c>
      <c r="BL383" s="16" t="s">
        <v>238</v>
      </c>
      <c r="BM383" s="147" t="s">
        <v>792</v>
      </c>
    </row>
    <row r="384" spans="2:51" s="12" customFormat="1" ht="12">
      <c r="B384" s="149"/>
      <c r="D384" s="150" t="s">
        <v>171</v>
      </c>
      <c r="F384" s="152" t="s">
        <v>793</v>
      </c>
      <c r="H384" s="153">
        <v>6</v>
      </c>
      <c r="I384" s="154"/>
      <c r="L384" s="149"/>
      <c r="M384" s="155"/>
      <c r="T384" s="156"/>
      <c r="AT384" s="151" t="s">
        <v>171</v>
      </c>
      <c r="AU384" s="151" t="s">
        <v>85</v>
      </c>
      <c r="AV384" s="12" t="s">
        <v>85</v>
      </c>
      <c r="AW384" s="12" t="s">
        <v>3</v>
      </c>
      <c r="AX384" s="12" t="s">
        <v>81</v>
      </c>
      <c r="AY384" s="151" t="s">
        <v>161</v>
      </c>
    </row>
    <row r="385" spans="2:65" s="1" customFormat="1" ht="16.5" customHeight="1">
      <c r="B385" s="135"/>
      <c r="C385" s="164" t="s">
        <v>794</v>
      </c>
      <c r="D385" s="164" t="s">
        <v>175</v>
      </c>
      <c r="E385" s="165" t="s">
        <v>795</v>
      </c>
      <c r="F385" s="166" t="s">
        <v>796</v>
      </c>
      <c r="G385" s="167" t="s">
        <v>316</v>
      </c>
      <c r="H385" s="168">
        <v>2.4</v>
      </c>
      <c r="I385" s="169"/>
      <c r="J385" s="170">
        <f>ROUND(I385*H385,2)</f>
        <v>0</v>
      </c>
      <c r="K385" s="166" t="s">
        <v>168</v>
      </c>
      <c r="L385" s="171"/>
      <c r="M385" s="172" t="s">
        <v>1</v>
      </c>
      <c r="N385" s="173" t="s">
        <v>42</v>
      </c>
      <c r="P385" s="145">
        <f>O385*H385</f>
        <v>0</v>
      </c>
      <c r="Q385" s="145">
        <v>0.0023</v>
      </c>
      <c r="R385" s="145">
        <f>Q385*H385</f>
        <v>0.00552</v>
      </c>
      <c r="S385" s="145">
        <v>0</v>
      </c>
      <c r="T385" s="146">
        <f>S385*H385</f>
        <v>0</v>
      </c>
      <c r="AR385" s="147" t="s">
        <v>327</v>
      </c>
      <c r="AT385" s="147" t="s">
        <v>175</v>
      </c>
      <c r="AU385" s="147" t="s">
        <v>85</v>
      </c>
      <c r="AY385" s="16" t="s">
        <v>161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6" t="s">
        <v>81</v>
      </c>
      <c r="BK385" s="148">
        <f>ROUND(I385*H385,2)</f>
        <v>0</v>
      </c>
      <c r="BL385" s="16" t="s">
        <v>238</v>
      </c>
      <c r="BM385" s="147" t="s">
        <v>797</v>
      </c>
    </row>
    <row r="386" spans="2:51" s="12" customFormat="1" ht="12">
      <c r="B386" s="149"/>
      <c r="D386" s="150" t="s">
        <v>171</v>
      </c>
      <c r="F386" s="152" t="s">
        <v>788</v>
      </c>
      <c r="H386" s="153">
        <v>2.4</v>
      </c>
      <c r="I386" s="154"/>
      <c r="L386" s="149"/>
      <c r="M386" s="155"/>
      <c r="T386" s="156"/>
      <c r="AT386" s="151" t="s">
        <v>171</v>
      </c>
      <c r="AU386" s="151" t="s">
        <v>85</v>
      </c>
      <c r="AV386" s="12" t="s">
        <v>85</v>
      </c>
      <c r="AW386" s="12" t="s">
        <v>3</v>
      </c>
      <c r="AX386" s="12" t="s">
        <v>81</v>
      </c>
      <c r="AY386" s="151" t="s">
        <v>161</v>
      </c>
    </row>
    <row r="387" spans="2:65" s="1" customFormat="1" ht="37.9" customHeight="1">
      <c r="B387" s="135"/>
      <c r="C387" s="136" t="s">
        <v>798</v>
      </c>
      <c r="D387" s="136" t="s">
        <v>164</v>
      </c>
      <c r="E387" s="137" t="s">
        <v>799</v>
      </c>
      <c r="F387" s="138" t="s">
        <v>800</v>
      </c>
      <c r="G387" s="139" t="s">
        <v>316</v>
      </c>
      <c r="H387" s="140">
        <v>3</v>
      </c>
      <c r="I387" s="141"/>
      <c r="J387" s="142">
        <f>ROUND(I387*H387,2)</f>
        <v>0</v>
      </c>
      <c r="K387" s="138" t="s">
        <v>168</v>
      </c>
      <c r="L387" s="31"/>
      <c r="M387" s="143" t="s">
        <v>1</v>
      </c>
      <c r="N387" s="144" t="s">
        <v>42</v>
      </c>
      <c r="P387" s="145">
        <f>O387*H387</f>
        <v>0</v>
      </c>
      <c r="Q387" s="145">
        <v>0</v>
      </c>
      <c r="R387" s="145">
        <f>Q387*H387</f>
        <v>0</v>
      </c>
      <c r="S387" s="145">
        <v>0</v>
      </c>
      <c r="T387" s="146">
        <f>S387*H387</f>
        <v>0</v>
      </c>
      <c r="AR387" s="147" t="s">
        <v>238</v>
      </c>
      <c r="AT387" s="147" t="s">
        <v>164</v>
      </c>
      <c r="AU387" s="147" t="s">
        <v>85</v>
      </c>
      <c r="AY387" s="16" t="s">
        <v>161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6" t="s">
        <v>81</v>
      </c>
      <c r="BK387" s="148">
        <f>ROUND(I387*H387,2)</f>
        <v>0</v>
      </c>
      <c r="BL387" s="16" t="s">
        <v>238</v>
      </c>
      <c r="BM387" s="147" t="s">
        <v>801</v>
      </c>
    </row>
    <row r="388" spans="2:65" s="1" customFormat="1" ht="16.5" customHeight="1">
      <c r="B388" s="135"/>
      <c r="C388" s="164" t="s">
        <v>802</v>
      </c>
      <c r="D388" s="164" t="s">
        <v>175</v>
      </c>
      <c r="E388" s="165" t="s">
        <v>803</v>
      </c>
      <c r="F388" s="166" t="s">
        <v>804</v>
      </c>
      <c r="G388" s="167" t="s">
        <v>316</v>
      </c>
      <c r="H388" s="168">
        <v>3.6</v>
      </c>
      <c r="I388" s="169"/>
      <c r="J388" s="170">
        <f>ROUND(I388*H388,2)</f>
        <v>0</v>
      </c>
      <c r="K388" s="166" t="s">
        <v>168</v>
      </c>
      <c r="L388" s="171"/>
      <c r="M388" s="172" t="s">
        <v>1</v>
      </c>
      <c r="N388" s="173" t="s">
        <v>42</v>
      </c>
      <c r="P388" s="145">
        <f>O388*H388</f>
        <v>0</v>
      </c>
      <c r="Q388" s="145">
        <v>0.0032</v>
      </c>
      <c r="R388" s="145">
        <f>Q388*H388</f>
        <v>0.01152</v>
      </c>
      <c r="S388" s="145">
        <v>0</v>
      </c>
      <c r="T388" s="146">
        <f>S388*H388</f>
        <v>0</v>
      </c>
      <c r="AR388" s="147" t="s">
        <v>327</v>
      </c>
      <c r="AT388" s="147" t="s">
        <v>175</v>
      </c>
      <c r="AU388" s="147" t="s">
        <v>85</v>
      </c>
      <c r="AY388" s="16" t="s">
        <v>161</v>
      </c>
      <c r="BE388" s="148">
        <f>IF(N388="základní",J388,0)</f>
        <v>0</v>
      </c>
      <c r="BF388" s="148">
        <f>IF(N388="snížená",J388,0)</f>
        <v>0</v>
      </c>
      <c r="BG388" s="148">
        <f>IF(N388="zákl. přenesená",J388,0)</f>
        <v>0</v>
      </c>
      <c r="BH388" s="148">
        <f>IF(N388="sníž. přenesená",J388,0)</f>
        <v>0</v>
      </c>
      <c r="BI388" s="148">
        <f>IF(N388="nulová",J388,0)</f>
        <v>0</v>
      </c>
      <c r="BJ388" s="16" t="s">
        <v>81</v>
      </c>
      <c r="BK388" s="148">
        <f>ROUND(I388*H388,2)</f>
        <v>0</v>
      </c>
      <c r="BL388" s="16" t="s">
        <v>238</v>
      </c>
      <c r="BM388" s="147" t="s">
        <v>805</v>
      </c>
    </row>
    <row r="389" spans="2:51" s="12" customFormat="1" ht="12">
      <c r="B389" s="149"/>
      <c r="D389" s="150" t="s">
        <v>171</v>
      </c>
      <c r="F389" s="152" t="s">
        <v>806</v>
      </c>
      <c r="H389" s="153">
        <v>3.6</v>
      </c>
      <c r="I389" s="154"/>
      <c r="L389" s="149"/>
      <c r="M389" s="155"/>
      <c r="T389" s="156"/>
      <c r="AT389" s="151" t="s">
        <v>171</v>
      </c>
      <c r="AU389" s="151" t="s">
        <v>85</v>
      </c>
      <c r="AV389" s="12" t="s">
        <v>85</v>
      </c>
      <c r="AW389" s="12" t="s">
        <v>3</v>
      </c>
      <c r="AX389" s="12" t="s">
        <v>81</v>
      </c>
      <c r="AY389" s="151" t="s">
        <v>161</v>
      </c>
    </row>
    <row r="390" spans="2:65" s="1" customFormat="1" ht="37.9" customHeight="1">
      <c r="B390" s="135"/>
      <c r="C390" s="136" t="s">
        <v>807</v>
      </c>
      <c r="D390" s="136" t="s">
        <v>164</v>
      </c>
      <c r="E390" s="137" t="s">
        <v>808</v>
      </c>
      <c r="F390" s="138" t="s">
        <v>809</v>
      </c>
      <c r="G390" s="139" t="s">
        <v>316</v>
      </c>
      <c r="H390" s="140">
        <v>1.5</v>
      </c>
      <c r="I390" s="141"/>
      <c r="J390" s="142">
        <f>ROUND(I390*H390,2)</f>
        <v>0</v>
      </c>
      <c r="K390" s="138" t="s">
        <v>168</v>
      </c>
      <c r="L390" s="31"/>
      <c r="M390" s="143" t="s">
        <v>1</v>
      </c>
      <c r="N390" s="144" t="s">
        <v>42</v>
      </c>
      <c r="P390" s="145">
        <f>O390*H390</f>
        <v>0</v>
      </c>
      <c r="Q390" s="145">
        <v>0</v>
      </c>
      <c r="R390" s="145">
        <f>Q390*H390</f>
        <v>0</v>
      </c>
      <c r="S390" s="145">
        <v>0</v>
      </c>
      <c r="T390" s="146">
        <f>S390*H390</f>
        <v>0</v>
      </c>
      <c r="AR390" s="147" t="s">
        <v>238</v>
      </c>
      <c r="AT390" s="147" t="s">
        <v>164</v>
      </c>
      <c r="AU390" s="147" t="s">
        <v>85</v>
      </c>
      <c r="AY390" s="16" t="s">
        <v>161</v>
      </c>
      <c r="BE390" s="148">
        <f>IF(N390="základní",J390,0)</f>
        <v>0</v>
      </c>
      <c r="BF390" s="148">
        <f>IF(N390="snížená",J390,0)</f>
        <v>0</v>
      </c>
      <c r="BG390" s="148">
        <f>IF(N390="zákl. přenesená",J390,0)</f>
        <v>0</v>
      </c>
      <c r="BH390" s="148">
        <f>IF(N390="sníž. přenesená",J390,0)</f>
        <v>0</v>
      </c>
      <c r="BI390" s="148">
        <f>IF(N390="nulová",J390,0)</f>
        <v>0</v>
      </c>
      <c r="BJ390" s="16" t="s">
        <v>81</v>
      </c>
      <c r="BK390" s="148">
        <f>ROUND(I390*H390,2)</f>
        <v>0</v>
      </c>
      <c r="BL390" s="16" t="s">
        <v>238</v>
      </c>
      <c r="BM390" s="147" t="s">
        <v>810</v>
      </c>
    </row>
    <row r="391" spans="2:65" s="1" customFormat="1" ht="16.5" customHeight="1">
      <c r="B391" s="135"/>
      <c r="C391" s="164" t="s">
        <v>811</v>
      </c>
      <c r="D391" s="164" t="s">
        <v>175</v>
      </c>
      <c r="E391" s="165" t="s">
        <v>812</v>
      </c>
      <c r="F391" s="166" t="s">
        <v>813</v>
      </c>
      <c r="G391" s="167" t="s">
        <v>316</v>
      </c>
      <c r="H391" s="168">
        <v>1.8</v>
      </c>
      <c r="I391" s="169"/>
      <c r="J391" s="170">
        <f>ROUND(I391*H391,2)</f>
        <v>0</v>
      </c>
      <c r="K391" s="166" t="s">
        <v>168</v>
      </c>
      <c r="L391" s="171"/>
      <c r="M391" s="172" t="s">
        <v>1</v>
      </c>
      <c r="N391" s="173" t="s">
        <v>42</v>
      </c>
      <c r="P391" s="145">
        <f>O391*H391</f>
        <v>0</v>
      </c>
      <c r="Q391" s="145">
        <v>0.0042</v>
      </c>
      <c r="R391" s="145">
        <f>Q391*H391</f>
        <v>0.00756</v>
      </c>
      <c r="S391" s="145">
        <v>0</v>
      </c>
      <c r="T391" s="146">
        <f>S391*H391</f>
        <v>0</v>
      </c>
      <c r="AR391" s="147" t="s">
        <v>327</v>
      </c>
      <c r="AT391" s="147" t="s">
        <v>175</v>
      </c>
      <c r="AU391" s="147" t="s">
        <v>85</v>
      </c>
      <c r="AY391" s="16" t="s">
        <v>161</v>
      </c>
      <c r="BE391" s="148">
        <f>IF(N391="základní",J391,0)</f>
        <v>0</v>
      </c>
      <c r="BF391" s="148">
        <f>IF(N391="snížená",J391,0)</f>
        <v>0</v>
      </c>
      <c r="BG391" s="148">
        <f>IF(N391="zákl. přenesená",J391,0)</f>
        <v>0</v>
      </c>
      <c r="BH391" s="148">
        <f>IF(N391="sníž. přenesená",J391,0)</f>
        <v>0</v>
      </c>
      <c r="BI391" s="148">
        <f>IF(N391="nulová",J391,0)</f>
        <v>0</v>
      </c>
      <c r="BJ391" s="16" t="s">
        <v>81</v>
      </c>
      <c r="BK391" s="148">
        <f>ROUND(I391*H391,2)</f>
        <v>0</v>
      </c>
      <c r="BL391" s="16" t="s">
        <v>238</v>
      </c>
      <c r="BM391" s="147" t="s">
        <v>814</v>
      </c>
    </row>
    <row r="392" spans="2:51" s="12" customFormat="1" ht="12">
      <c r="B392" s="149"/>
      <c r="D392" s="150" t="s">
        <v>171</v>
      </c>
      <c r="F392" s="152" t="s">
        <v>815</v>
      </c>
      <c r="H392" s="153">
        <v>1.8</v>
      </c>
      <c r="I392" s="154"/>
      <c r="L392" s="149"/>
      <c r="M392" s="155"/>
      <c r="T392" s="156"/>
      <c r="AT392" s="151" t="s">
        <v>171</v>
      </c>
      <c r="AU392" s="151" t="s">
        <v>85</v>
      </c>
      <c r="AV392" s="12" t="s">
        <v>85</v>
      </c>
      <c r="AW392" s="12" t="s">
        <v>3</v>
      </c>
      <c r="AX392" s="12" t="s">
        <v>81</v>
      </c>
      <c r="AY392" s="151" t="s">
        <v>161</v>
      </c>
    </row>
    <row r="393" spans="2:65" s="1" customFormat="1" ht="33" customHeight="1">
      <c r="B393" s="135"/>
      <c r="C393" s="136" t="s">
        <v>816</v>
      </c>
      <c r="D393" s="136" t="s">
        <v>164</v>
      </c>
      <c r="E393" s="137" t="s">
        <v>817</v>
      </c>
      <c r="F393" s="138" t="s">
        <v>818</v>
      </c>
      <c r="G393" s="139" t="s">
        <v>378</v>
      </c>
      <c r="H393" s="140">
        <v>1</v>
      </c>
      <c r="I393" s="141"/>
      <c r="J393" s="142">
        <f>ROUND(I393*H393,2)</f>
        <v>0</v>
      </c>
      <c r="K393" s="138" t="s">
        <v>168</v>
      </c>
      <c r="L393" s="31"/>
      <c r="M393" s="143" t="s">
        <v>1</v>
      </c>
      <c r="N393" s="144" t="s">
        <v>42</v>
      </c>
      <c r="P393" s="145">
        <f>O393*H393</f>
        <v>0</v>
      </c>
      <c r="Q393" s="145">
        <v>0</v>
      </c>
      <c r="R393" s="145">
        <f>Q393*H393</f>
        <v>0</v>
      </c>
      <c r="S393" s="145">
        <v>0</v>
      </c>
      <c r="T393" s="146">
        <f>S393*H393</f>
        <v>0</v>
      </c>
      <c r="AR393" s="147" t="s">
        <v>238</v>
      </c>
      <c r="AT393" s="147" t="s">
        <v>164</v>
      </c>
      <c r="AU393" s="147" t="s">
        <v>85</v>
      </c>
      <c r="AY393" s="16" t="s">
        <v>161</v>
      </c>
      <c r="BE393" s="148">
        <f>IF(N393="základní",J393,0)</f>
        <v>0</v>
      </c>
      <c r="BF393" s="148">
        <f>IF(N393="snížená",J393,0)</f>
        <v>0</v>
      </c>
      <c r="BG393" s="148">
        <f>IF(N393="zákl. přenesená",J393,0)</f>
        <v>0</v>
      </c>
      <c r="BH393" s="148">
        <f>IF(N393="sníž. přenesená",J393,0)</f>
        <v>0</v>
      </c>
      <c r="BI393" s="148">
        <f>IF(N393="nulová",J393,0)</f>
        <v>0</v>
      </c>
      <c r="BJ393" s="16" t="s">
        <v>81</v>
      </c>
      <c r="BK393" s="148">
        <f>ROUND(I393*H393,2)</f>
        <v>0</v>
      </c>
      <c r="BL393" s="16" t="s">
        <v>238</v>
      </c>
      <c r="BM393" s="147" t="s">
        <v>819</v>
      </c>
    </row>
    <row r="394" spans="2:65" s="1" customFormat="1" ht="16.5" customHeight="1">
      <c r="B394" s="135"/>
      <c r="C394" s="164" t="s">
        <v>820</v>
      </c>
      <c r="D394" s="164" t="s">
        <v>175</v>
      </c>
      <c r="E394" s="165" t="s">
        <v>821</v>
      </c>
      <c r="F394" s="166" t="s">
        <v>822</v>
      </c>
      <c r="G394" s="167" t="s">
        <v>378</v>
      </c>
      <c r="H394" s="168">
        <v>1</v>
      </c>
      <c r="I394" s="169"/>
      <c r="J394" s="170">
        <f>ROUND(I394*H394,2)</f>
        <v>0</v>
      </c>
      <c r="K394" s="166" t="s">
        <v>168</v>
      </c>
      <c r="L394" s="171"/>
      <c r="M394" s="172" t="s">
        <v>1</v>
      </c>
      <c r="N394" s="173" t="s">
        <v>42</v>
      </c>
      <c r="P394" s="145">
        <f>O394*H394</f>
        <v>0</v>
      </c>
      <c r="Q394" s="145">
        <v>0.0036</v>
      </c>
      <c r="R394" s="145">
        <f>Q394*H394</f>
        <v>0.0036</v>
      </c>
      <c r="S394" s="145">
        <v>0</v>
      </c>
      <c r="T394" s="146">
        <f>S394*H394</f>
        <v>0</v>
      </c>
      <c r="AR394" s="147" t="s">
        <v>327</v>
      </c>
      <c r="AT394" s="147" t="s">
        <v>175</v>
      </c>
      <c r="AU394" s="147" t="s">
        <v>85</v>
      </c>
      <c r="AY394" s="16" t="s">
        <v>161</v>
      </c>
      <c r="BE394" s="148">
        <f>IF(N394="základní",J394,0)</f>
        <v>0</v>
      </c>
      <c r="BF394" s="148">
        <f>IF(N394="snížená",J394,0)</f>
        <v>0</v>
      </c>
      <c r="BG394" s="148">
        <f>IF(N394="zákl. přenesená",J394,0)</f>
        <v>0</v>
      </c>
      <c r="BH394" s="148">
        <f>IF(N394="sníž. přenesená",J394,0)</f>
        <v>0</v>
      </c>
      <c r="BI394" s="148">
        <f>IF(N394="nulová",J394,0)</f>
        <v>0</v>
      </c>
      <c r="BJ394" s="16" t="s">
        <v>81</v>
      </c>
      <c r="BK394" s="148">
        <f>ROUND(I394*H394,2)</f>
        <v>0</v>
      </c>
      <c r="BL394" s="16" t="s">
        <v>238</v>
      </c>
      <c r="BM394" s="147" t="s">
        <v>823</v>
      </c>
    </row>
    <row r="395" spans="2:65" s="1" customFormat="1" ht="37.9" customHeight="1">
      <c r="B395" s="135"/>
      <c r="C395" s="136" t="s">
        <v>824</v>
      </c>
      <c r="D395" s="136" t="s">
        <v>164</v>
      </c>
      <c r="E395" s="137" t="s">
        <v>825</v>
      </c>
      <c r="F395" s="138" t="s">
        <v>826</v>
      </c>
      <c r="G395" s="139" t="s">
        <v>378</v>
      </c>
      <c r="H395" s="140">
        <v>1</v>
      </c>
      <c r="I395" s="141"/>
      <c r="J395" s="142">
        <f>ROUND(I395*H395,2)</f>
        <v>0</v>
      </c>
      <c r="K395" s="138" t="s">
        <v>168</v>
      </c>
      <c r="L395" s="31"/>
      <c r="M395" s="143" t="s">
        <v>1</v>
      </c>
      <c r="N395" s="144" t="s">
        <v>42</v>
      </c>
      <c r="P395" s="145">
        <f>O395*H395</f>
        <v>0</v>
      </c>
      <c r="Q395" s="145">
        <v>0</v>
      </c>
      <c r="R395" s="145">
        <f>Q395*H395</f>
        <v>0</v>
      </c>
      <c r="S395" s="145">
        <v>0</v>
      </c>
      <c r="T395" s="146">
        <f>S395*H395</f>
        <v>0</v>
      </c>
      <c r="AR395" s="147" t="s">
        <v>238</v>
      </c>
      <c r="AT395" s="147" t="s">
        <v>164</v>
      </c>
      <c r="AU395" s="147" t="s">
        <v>85</v>
      </c>
      <c r="AY395" s="16" t="s">
        <v>161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6" t="s">
        <v>81</v>
      </c>
      <c r="BK395" s="148">
        <f>ROUND(I395*H395,2)</f>
        <v>0</v>
      </c>
      <c r="BL395" s="16" t="s">
        <v>238</v>
      </c>
      <c r="BM395" s="147" t="s">
        <v>827</v>
      </c>
    </row>
    <row r="396" spans="2:65" s="1" customFormat="1" ht="24.2" customHeight="1">
      <c r="B396" s="135"/>
      <c r="C396" s="164" t="s">
        <v>828</v>
      </c>
      <c r="D396" s="164" t="s">
        <v>175</v>
      </c>
      <c r="E396" s="165" t="s">
        <v>829</v>
      </c>
      <c r="F396" s="166" t="s">
        <v>830</v>
      </c>
      <c r="G396" s="167" t="s">
        <v>378</v>
      </c>
      <c r="H396" s="168">
        <v>1</v>
      </c>
      <c r="I396" s="169"/>
      <c r="J396" s="170">
        <f>ROUND(I396*H396,2)</f>
        <v>0</v>
      </c>
      <c r="K396" s="166" t="s">
        <v>1</v>
      </c>
      <c r="L396" s="171"/>
      <c r="M396" s="172" t="s">
        <v>1</v>
      </c>
      <c r="N396" s="173" t="s">
        <v>42</v>
      </c>
      <c r="P396" s="145">
        <f>O396*H396</f>
        <v>0</v>
      </c>
      <c r="Q396" s="145">
        <v>0.0407</v>
      </c>
      <c r="R396" s="145">
        <f>Q396*H396</f>
        <v>0.0407</v>
      </c>
      <c r="S396" s="145">
        <v>0</v>
      </c>
      <c r="T396" s="146">
        <f>S396*H396</f>
        <v>0</v>
      </c>
      <c r="AR396" s="147" t="s">
        <v>327</v>
      </c>
      <c r="AT396" s="147" t="s">
        <v>175</v>
      </c>
      <c r="AU396" s="147" t="s">
        <v>85</v>
      </c>
      <c r="AY396" s="16" t="s">
        <v>161</v>
      </c>
      <c r="BE396" s="148">
        <f>IF(N396="základní",J396,0)</f>
        <v>0</v>
      </c>
      <c r="BF396" s="148">
        <f>IF(N396="snížená",J396,0)</f>
        <v>0</v>
      </c>
      <c r="BG396" s="148">
        <f>IF(N396="zákl. přenesená",J396,0)</f>
        <v>0</v>
      </c>
      <c r="BH396" s="148">
        <f>IF(N396="sníž. přenesená",J396,0)</f>
        <v>0</v>
      </c>
      <c r="BI396" s="148">
        <f>IF(N396="nulová",J396,0)</f>
        <v>0</v>
      </c>
      <c r="BJ396" s="16" t="s">
        <v>81</v>
      </c>
      <c r="BK396" s="148">
        <f>ROUND(I396*H396,2)</f>
        <v>0</v>
      </c>
      <c r="BL396" s="16" t="s">
        <v>238</v>
      </c>
      <c r="BM396" s="147" t="s">
        <v>831</v>
      </c>
    </row>
    <row r="397" spans="2:65" s="1" customFormat="1" ht="16.5" customHeight="1">
      <c r="B397" s="135"/>
      <c r="C397" s="136" t="s">
        <v>832</v>
      </c>
      <c r="D397" s="136" t="s">
        <v>164</v>
      </c>
      <c r="E397" s="137" t="s">
        <v>833</v>
      </c>
      <c r="F397" s="138" t="s">
        <v>834</v>
      </c>
      <c r="G397" s="139" t="s">
        <v>316</v>
      </c>
      <c r="H397" s="140">
        <v>7</v>
      </c>
      <c r="I397" s="141"/>
      <c r="J397" s="142">
        <f>ROUND(I397*H397,2)</f>
        <v>0</v>
      </c>
      <c r="K397" s="138" t="s">
        <v>1</v>
      </c>
      <c r="L397" s="31"/>
      <c r="M397" s="143" t="s">
        <v>1</v>
      </c>
      <c r="N397" s="144" t="s">
        <v>42</v>
      </c>
      <c r="P397" s="145">
        <f>O397*H397</f>
        <v>0</v>
      </c>
      <c r="Q397" s="145">
        <v>0.00058</v>
      </c>
      <c r="R397" s="145">
        <f>Q397*H397</f>
        <v>0.00406</v>
      </c>
      <c r="S397" s="145">
        <v>0</v>
      </c>
      <c r="T397" s="146">
        <f>S397*H397</f>
        <v>0</v>
      </c>
      <c r="AR397" s="147" t="s">
        <v>238</v>
      </c>
      <c r="AT397" s="147" t="s">
        <v>164</v>
      </c>
      <c r="AU397" s="147" t="s">
        <v>85</v>
      </c>
      <c r="AY397" s="16" t="s">
        <v>161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6" t="s">
        <v>81</v>
      </c>
      <c r="BK397" s="148">
        <f>ROUND(I397*H397,2)</f>
        <v>0</v>
      </c>
      <c r="BL397" s="16" t="s">
        <v>238</v>
      </c>
      <c r="BM397" s="147" t="s">
        <v>835</v>
      </c>
    </row>
    <row r="398" spans="2:65" s="1" customFormat="1" ht="21.75" customHeight="1">
      <c r="B398" s="135"/>
      <c r="C398" s="136" t="s">
        <v>836</v>
      </c>
      <c r="D398" s="136" t="s">
        <v>164</v>
      </c>
      <c r="E398" s="137" t="s">
        <v>837</v>
      </c>
      <c r="F398" s="138" t="s">
        <v>838</v>
      </c>
      <c r="G398" s="139" t="s">
        <v>316</v>
      </c>
      <c r="H398" s="140">
        <v>9</v>
      </c>
      <c r="I398" s="141"/>
      <c r="J398" s="142">
        <f>ROUND(I398*H398,2)</f>
        <v>0</v>
      </c>
      <c r="K398" s="138" t="s">
        <v>1</v>
      </c>
      <c r="L398" s="31"/>
      <c r="M398" s="143" t="s">
        <v>1</v>
      </c>
      <c r="N398" s="144" t="s">
        <v>42</v>
      </c>
      <c r="P398" s="145">
        <f>O398*H398</f>
        <v>0</v>
      </c>
      <c r="Q398" s="145">
        <v>0.0007</v>
      </c>
      <c r="R398" s="145">
        <f>Q398*H398</f>
        <v>0.0063</v>
      </c>
      <c r="S398" s="145">
        <v>0</v>
      </c>
      <c r="T398" s="146">
        <f>S398*H398</f>
        <v>0</v>
      </c>
      <c r="AR398" s="147" t="s">
        <v>238</v>
      </c>
      <c r="AT398" s="147" t="s">
        <v>164</v>
      </c>
      <c r="AU398" s="147" t="s">
        <v>85</v>
      </c>
      <c r="AY398" s="16" t="s">
        <v>161</v>
      </c>
      <c r="BE398" s="148">
        <f>IF(N398="základní",J398,0)</f>
        <v>0</v>
      </c>
      <c r="BF398" s="148">
        <f>IF(N398="snížená",J398,0)</f>
        <v>0</v>
      </c>
      <c r="BG398" s="148">
        <f>IF(N398="zákl. přenesená",J398,0)</f>
        <v>0</v>
      </c>
      <c r="BH398" s="148">
        <f>IF(N398="sníž. přenesená",J398,0)</f>
        <v>0</v>
      </c>
      <c r="BI398" s="148">
        <f>IF(N398="nulová",J398,0)</f>
        <v>0</v>
      </c>
      <c r="BJ398" s="16" t="s">
        <v>81</v>
      </c>
      <c r="BK398" s="148">
        <f>ROUND(I398*H398,2)</f>
        <v>0</v>
      </c>
      <c r="BL398" s="16" t="s">
        <v>238</v>
      </c>
      <c r="BM398" s="147" t="s">
        <v>839</v>
      </c>
    </row>
    <row r="399" spans="2:65" s="1" customFormat="1" ht="21.75" customHeight="1">
      <c r="B399" s="135"/>
      <c r="C399" s="136" t="s">
        <v>840</v>
      </c>
      <c r="D399" s="136" t="s">
        <v>164</v>
      </c>
      <c r="E399" s="137" t="s">
        <v>841</v>
      </c>
      <c r="F399" s="138" t="s">
        <v>842</v>
      </c>
      <c r="G399" s="139" t="s">
        <v>316</v>
      </c>
      <c r="H399" s="140">
        <v>3</v>
      </c>
      <c r="I399" s="141"/>
      <c r="J399" s="142">
        <f>ROUND(I399*H399,2)</f>
        <v>0</v>
      </c>
      <c r="K399" s="138" t="s">
        <v>1</v>
      </c>
      <c r="L399" s="31"/>
      <c r="M399" s="143" t="s">
        <v>1</v>
      </c>
      <c r="N399" s="144" t="s">
        <v>42</v>
      </c>
      <c r="P399" s="145">
        <f>O399*H399</f>
        <v>0</v>
      </c>
      <c r="Q399" s="145">
        <v>0.00083</v>
      </c>
      <c r="R399" s="145">
        <f>Q399*H399</f>
        <v>0.00249</v>
      </c>
      <c r="S399" s="145">
        <v>0</v>
      </c>
      <c r="T399" s="146">
        <f>S399*H399</f>
        <v>0</v>
      </c>
      <c r="AR399" s="147" t="s">
        <v>238</v>
      </c>
      <c r="AT399" s="147" t="s">
        <v>164</v>
      </c>
      <c r="AU399" s="147" t="s">
        <v>85</v>
      </c>
      <c r="AY399" s="16" t="s">
        <v>161</v>
      </c>
      <c r="BE399" s="148">
        <f>IF(N399="základní",J399,0)</f>
        <v>0</v>
      </c>
      <c r="BF399" s="148">
        <f>IF(N399="snížená",J399,0)</f>
        <v>0</v>
      </c>
      <c r="BG399" s="148">
        <f>IF(N399="zákl. přenesená",J399,0)</f>
        <v>0</v>
      </c>
      <c r="BH399" s="148">
        <f>IF(N399="sníž. přenesená",J399,0)</f>
        <v>0</v>
      </c>
      <c r="BI399" s="148">
        <f>IF(N399="nulová",J399,0)</f>
        <v>0</v>
      </c>
      <c r="BJ399" s="16" t="s">
        <v>81</v>
      </c>
      <c r="BK399" s="148">
        <f>ROUND(I399*H399,2)</f>
        <v>0</v>
      </c>
      <c r="BL399" s="16" t="s">
        <v>238</v>
      </c>
      <c r="BM399" s="147" t="s">
        <v>843</v>
      </c>
    </row>
    <row r="400" spans="2:65" s="1" customFormat="1" ht="21.75" customHeight="1">
      <c r="B400" s="135"/>
      <c r="C400" s="136" t="s">
        <v>844</v>
      </c>
      <c r="D400" s="136" t="s">
        <v>164</v>
      </c>
      <c r="E400" s="137" t="s">
        <v>845</v>
      </c>
      <c r="F400" s="138" t="s">
        <v>846</v>
      </c>
      <c r="G400" s="139" t="s">
        <v>316</v>
      </c>
      <c r="H400" s="140">
        <v>1.5</v>
      </c>
      <c r="I400" s="141"/>
      <c r="J400" s="142">
        <f>ROUND(I400*H400,2)</f>
        <v>0</v>
      </c>
      <c r="K400" s="138" t="s">
        <v>1</v>
      </c>
      <c r="L400" s="31"/>
      <c r="M400" s="143" t="s">
        <v>1</v>
      </c>
      <c r="N400" s="144" t="s">
        <v>42</v>
      </c>
      <c r="P400" s="145">
        <f>O400*H400</f>
        <v>0</v>
      </c>
      <c r="Q400" s="145">
        <v>0.00095</v>
      </c>
      <c r="R400" s="145">
        <f>Q400*H400</f>
        <v>0.001425</v>
      </c>
      <c r="S400" s="145">
        <v>0</v>
      </c>
      <c r="T400" s="146">
        <f>S400*H400</f>
        <v>0</v>
      </c>
      <c r="AR400" s="147" t="s">
        <v>238</v>
      </c>
      <c r="AT400" s="147" t="s">
        <v>164</v>
      </c>
      <c r="AU400" s="147" t="s">
        <v>85</v>
      </c>
      <c r="AY400" s="16" t="s">
        <v>161</v>
      </c>
      <c r="BE400" s="148">
        <f>IF(N400="základní",J400,0)</f>
        <v>0</v>
      </c>
      <c r="BF400" s="148">
        <f>IF(N400="snížená",J400,0)</f>
        <v>0</v>
      </c>
      <c r="BG400" s="148">
        <f>IF(N400="zákl. přenesená",J400,0)</f>
        <v>0</v>
      </c>
      <c r="BH400" s="148">
        <f>IF(N400="sníž. přenesená",J400,0)</f>
        <v>0</v>
      </c>
      <c r="BI400" s="148">
        <f>IF(N400="nulová",J400,0)</f>
        <v>0</v>
      </c>
      <c r="BJ400" s="16" t="s">
        <v>81</v>
      </c>
      <c r="BK400" s="148">
        <f>ROUND(I400*H400,2)</f>
        <v>0</v>
      </c>
      <c r="BL400" s="16" t="s">
        <v>238</v>
      </c>
      <c r="BM400" s="147" t="s">
        <v>847</v>
      </c>
    </row>
    <row r="401" spans="2:65" s="1" customFormat="1" ht="24.2" customHeight="1">
      <c r="B401" s="135"/>
      <c r="C401" s="136" t="s">
        <v>848</v>
      </c>
      <c r="D401" s="136" t="s">
        <v>164</v>
      </c>
      <c r="E401" s="137" t="s">
        <v>849</v>
      </c>
      <c r="F401" s="138" t="s">
        <v>850</v>
      </c>
      <c r="G401" s="139" t="s">
        <v>167</v>
      </c>
      <c r="H401" s="140">
        <v>0.366</v>
      </c>
      <c r="I401" s="141"/>
      <c r="J401" s="142">
        <f>ROUND(I401*H401,2)</f>
        <v>0</v>
      </c>
      <c r="K401" s="138" t="s">
        <v>168</v>
      </c>
      <c r="L401" s="31"/>
      <c r="M401" s="143" t="s">
        <v>1</v>
      </c>
      <c r="N401" s="144" t="s">
        <v>42</v>
      </c>
      <c r="P401" s="145">
        <f>O401*H401</f>
        <v>0</v>
      </c>
      <c r="Q401" s="145">
        <v>0</v>
      </c>
      <c r="R401" s="145">
        <f>Q401*H401</f>
        <v>0</v>
      </c>
      <c r="S401" s="145">
        <v>0</v>
      </c>
      <c r="T401" s="146">
        <f>S401*H401</f>
        <v>0</v>
      </c>
      <c r="AR401" s="147" t="s">
        <v>238</v>
      </c>
      <c r="AT401" s="147" t="s">
        <v>164</v>
      </c>
      <c r="AU401" s="147" t="s">
        <v>85</v>
      </c>
      <c r="AY401" s="16" t="s">
        <v>161</v>
      </c>
      <c r="BE401" s="148">
        <f>IF(N401="základní",J401,0)</f>
        <v>0</v>
      </c>
      <c r="BF401" s="148">
        <f>IF(N401="snížená",J401,0)</f>
        <v>0</v>
      </c>
      <c r="BG401" s="148">
        <f>IF(N401="zákl. přenesená",J401,0)</f>
        <v>0</v>
      </c>
      <c r="BH401" s="148">
        <f>IF(N401="sníž. přenesená",J401,0)</f>
        <v>0</v>
      </c>
      <c r="BI401" s="148">
        <f>IF(N401="nulová",J401,0)</f>
        <v>0</v>
      </c>
      <c r="BJ401" s="16" t="s">
        <v>81</v>
      </c>
      <c r="BK401" s="148">
        <f>ROUND(I401*H401,2)</f>
        <v>0</v>
      </c>
      <c r="BL401" s="16" t="s">
        <v>238</v>
      </c>
      <c r="BM401" s="147" t="s">
        <v>851</v>
      </c>
    </row>
    <row r="402" spans="2:65" s="1" customFormat="1" ht="33" customHeight="1">
      <c r="B402" s="135"/>
      <c r="C402" s="136" t="s">
        <v>852</v>
      </c>
      <c r="D402" s="136" t="s">
        <v>164</v>
      </c>
      <c r="E402" s="137" t="s">
        <v>853</v>
      </c>
      <c r="F402" s="138" t="s">
        <v>854</v>
      </c>
      <c r="G402" s="139" t="s">
        <v>167</v>
      </c>
      <c r="H402" s="140">
        <v>0.366</v>
      </c>
      <c r="I402" s="141"/>
      <c r="J402" s="142">
        <f>ROUND(I402*H402,2)</f>
        <v>0</v>
      </c>
      <c r="K402" s="138" t="s">
        <v>168</v>
      </c>
      <c r="L402" s="31"/>
      <c r="M402" s="143" t="s">
        <v>1</v>
      </c>
      <c r="N402" s="144" t="s">
        <v>42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238</v>
      </c>
      <c r="AT402" s="147" t="s">
        <v>164</v>
      </c>
      <c r="AU402" s="147" t="s">
        <v>85</v>
      </c>
      <c r="AY402" s="16" t="s">
        <v>161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6" t="s">
        <v>81</v>
      </c>
      <c r="BK402" s="148">
        <f>ROUND(I402*H402,2)</f>
        <v>0</v>
      </c>
      <c r="BL402" s="16" t="s">
        <v>238</v>
      </c>
      <c r="BM402" s="147" t="s">
        <v>855</v>
      </c>
    </row>
    <row r="403" spans="2:63" s="11" customFormat="1" ht="22.9" customHeight="1">
      <c r="B403" s="123"/>
      <c r="D403" s="124" t="s">
        <v>76</v>
      </c>
      <c r="E403" s="133" t="s">
        <v>856</v>
      </c>
      <c r="F403" s="133" t="s">
        <v>857</v>
      </c>
      <c r="I403" s="126"/>
      <c r="J403" s="134">
        <f>BK403</f>
        <v>0</v>
      </c>
      <c r="L403" s="123"/>
      <c r="M403" s="128"/>
      <c r="P403" s="129">
        <f>SUM(P404:P406)</f>
        <v>0</v>
      </c>
      <c r="R403" s="129">
        <f>SUM(R404:R406)</f>
        <v>1.455075</v>
      </c>
      <c r="T403" s="130">
        <f>SUM(T404:T406)</f>
        <v>0</v>
      </c>
      <c r="AR403" s="124" t="s">
        <v>85</v>
      </c>
      <c r="AT403" s="131" t="s">
        <v>76</v>
      </c>
      <c r="AU403" s="131" t="s">
        <v>81</v>
      </c>
      <c r="AY403" s="124" t="s">
        <v>161</v>
      </c>
      <c r="BK403" s="132">
        <f>SUM(BK404:BK406)</f>
        <v>0</v>
      </c>
    </row>
    <row r="404" spans="2:65" s="1" customFormat="1" ht="24.2" customHeight="1">
      <c r="B404" s="135"/>
      <c r="C404" s="136" t="s">
        <v>858</v>
      </c>
      <c r="D404" s="136" t="s">
        <v>164</v>
      </c>
      <c r="E404" s="137" t="s">
        <v>859</v>
      </c>
      <c r="F404" s="138" t="s">
        <v>860</v>
      </c>
      <c r="G404" s="139" t="s">
        <v>190</v>
      </c>
      <c r="H404" s="140">
        <v>14.5</v>
      </c>
      <c r="I404" s="141"/>
      <c r="J404" s="142">
        <f>ROUND(I404*H404,2)</f>
        <v>0</v>
      </c>
      <c r="K404" s="138" t="s">
        <v>168</v>
      </c>
      <c r="L404" s="31"/>
      <c r="M404" s="143" t="s">
        <v>1</v>
      </c>
      <c r="N404" s="144" t="s">
        <v>42</v>
      </c>
      <c r="P404" s="145">
        <f>O404*H404</f>
        <v>0</v>
      </c>
      <c r="Q404" s="145">
        <v>0.10035</v>
      </c>
      <c r="R404" s="145">
        <f>Q404*H404</f>
        <v>1.455075</v>
      </c>
      <c r="S404" s="145">
        <v>0</v>
      </c>
      <c r="T404" s="146">
        <f>S404*H404</f>
        <v>0</v>
      </c>
      <c r="AR404" s="147" t="s">
        <v>238</v>
      </c>
      <c r="AT404" s="147" t="s">
        <v>164</v>
      </c>
      <c r="AU404" s="147" t="s">
        <v>85</v>
      </c>
      <c r="AY404" s="16" t="s">
        <v>161</v>
      </c>
      <c r="BE404" s="148">
        <f>IF(N404="základní",J404,0)</f>
        <v>0</v>
      </c>
      <c r="BF404" s="148">
        <f>IF(N404="snížená",J404,0)</f>
        <v>0</v>
      </c>
      <c r="BG404" s="148">
        <f>IF(N404="zákl. přenesená",J404,0)</f>
        <v>0</v>
      </c>
      <c r="BH404" s="148">
        <f>IF(N404="sníž. přenesená",J404,0)</f>
        <v>0</v>
      </c>
      <c r="BI404" s="148">
        <f>IF(N404="nulová",J404,0)</f>
        <v>0</v>
      </c>
      <c r="BJ404" s="16" t="s">
        <v>81</v>
      </c>
      <c r="BK404" s="148">
        <f>ROUND(I404*H404,2)</f>
        <v>0</v>
      </c>
      <c r="BL404" s="16" t="s">
        <v>238</v>
      </c>
      <c r="BM404" s="147" t="s">
        <v>861</v>
      </c>
    </row>
    <row r="405" spans="2:65" s="1" customFormat="1" ht="24.2" customHeight="1">
      <c r="B405" s="135"/>
      <c r="C405" s="136" t="s">
        <v>862</v>
      </c>
      <c r="D405" s="136" t="s">
        <v>164</v>
      </c>
      <c r="E405" s="137" t="s">
        <v>863</v>
      </c>
      <c r="F405" s="138" t="s">
        <v>864</v>
      </c>
      <c r="G405" s="139" t="s">
        <v>167</v>
      </c>
      <c r="H405" s="140">
        <v>1.455</v>
      </c>
      <c r="I405" s="141"/>
      <c r="J405" s="142">
        <f>ROUND(I405*H405,2)</f>
        <v>0</v>
      </c>
      <c r="K405" s="138" t="s">
        <v>168</v>
      </c>
      <c r="L405" s="31"/>
      <c r="M405" s="143" t="s">
        <v>1</v>
      </c>
      <c r="N405" s="144" t="s">
        <v>42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238</v>
      </c>
      <c r="AT405" s="147" t="s">
        <v>164</v>
      </c>
      <c r="AU405" s="147" t="s">
        <v>85</v>
      </c>
      <c r="AY405" s="16" t="s">
        <v>161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6" t="s">
        <v>81</v>
      </c>
      <c r="BK405" s="148">
        <f>ROUND(I405*H405,2)</f>
        <v>0</v>
      </c>
      <c r="BL405" s="16" t="s">
        <v>238</v>
      </c>
      <c r="BM405" s="147" t="s">
        <v>865</v>
      </c>
    </row>
    <row r="406" spans="2:65" s="1" customFormat="1" ht="33" customHeight="1">
      <c r="B406" s="135"/>
      <c r="C406" s="136" t="s">
        <v>866</v>
      </c>
      <c r="D406" s="136" t="s">
        <v>164</v>
      </c>
      <c r="E406" s="137" t="s">
        <v>867</v>
      </c>
      <c r="F406" s="138" t="s">
        <v>868</v>
      </c>
      <c r="G406" s="139" t="s">
        <v>167</v>
      </c>
      <c r="H406" s="140">
        <v>1.455</v>
      </c>
      <c r="I406" s="141"/>
      <c r="J406" s="142">
        <f>ROUND(I406*H406,2)</f>
        <v>0</v>
      </c>
      <c r="K406" s="138" t="s">
        <v>168</v>
      </c>
      <c r="L406" s="31"/>
      <c r="M406" s="143" t="s">
        <v>1</v>
      </c>
      <c r="N406" s="144" t="s">
        <v>42</v>
      </c>
      <c r="P406" s="145">
        <f>O406*H406</f>
        <v>0</v>
      </c>
      <c r="Q406" s="145">
        <v>0</v>
      </c>
      <c r="R406" s="145">
        <f>Q406*H406</f>
        <v>0</v>
      </c>
      <c r="S406" s="145">
        <v>0</v>
      </c>
      <c r="T406" s="146">
        <f>S406*H406</f>
        <v>0</v>
      </c>
      <c r="AR406" s="147" t="s">
        <v>238</v>
      </c>
      <c r="AT406" s="147" t="s">
        <v>164</v>
      </c>
      <c r="AU406" s="147" t="s">
        <v>85</v>
      </c>
      <c r="AY406" s="16" t="s">
        <v>161</v>
      </c>
      <c r="BE406" s="148">
        <f>IF(N406="základní",J406,0)</f>
        <v>0</v>
      </c>
      <c r="BF406" s="148">
        <f>IF(N406="snížená",J406,0)</f>
        <v>0</v>
      </c>
      <c r="BG406" s="148">
        <f>IF(N406="zákl. přenesená",J406,0)</f>
        <v>0</v>
      </c>
      <c r="BH406" s="148">
        <f>IF(N406="sníž. přenesená",J406,0)</f>
        <v>0</v>
      </c>
      <c r="BI406" s="148">
        <f>IF(N406="nulová",J406,0)</f>
        <v>0</v>
      </c>
      <c r="BJ406" s="16" t="s">
        <v>81</v>
      </c>
      <c r="BK406" s="148">
        <f>ROUND(I406*H406,2)</f>
        <v>0</v>
      </c>
      <c r="BL406" s="16" t="s">
        <v>238</v>
      </c>
      <c r="BM406" s="147" t="s">
        <v>869</v>
      </c>
    </row>
    <row r="407" spans="2:63" s="11" customFormat="1" ht="22.9" customHeight="1">
      <c r="B407" s="123"/>
      <c r="D407" s="124" t="s">
        <v>76</v>
      </c>
      <c r="E407" s="133" t="s">
        <v>870</v>
      </c>
      <c r="F407" s="133" t="s">
        <v>871</v>
      </c>
      <c r="I407" s="126"/>
      <c r="J407" s="134">
        <f>BK407</f>
        <v>0</v>
      </c>
      <c r="L407" s="123"/>
      <c r="M407" s="128"/>
      <c r="P407" s="129">
        <f>SUM(P408:P418)</f>
        <v>0</v>
      </c>
      <c r="R407" s="129">
        <f>SUM(R408:R418)</f>
        <v>0.29496</v>
      </c>
      <c r="T407" s="130">
        <f>SUM(T408:T418)</f>
        <v>0</v>
      </c>
      <c r="AR407" s="124" t="s">
        <v>85</v>
      </c>
      <c r="AT407" s="131" t="s">
        <v>76</v>
      </c>
      <c r="AU407" s="131" t="s">
        <v>81</v>
      </c>
      <c r="AY407" s="124" t="s">
        <v>161</v>
      </c>
      <c r="BK407" s="132">
        <f>SUM(BK408:BK418)</f>
        <v>0</v>
      </c>
    </row>
    <row r="408" spans="2:65" s="1" customFormat="1" ht="16.5" customHeight="1">
      <c r="B408" s="135"/>
      <c r="C408" s="136" t="s">
        <v>872</v>
      </c>
      <c r="D408" s="136" t="s">
        <v>164</v>
      </c>
      <c r="E408" s="137" t="s">
        <v>873</v>
      </c>
      <c r="F408" s="138" t="s">
        <v>874</v>
      </c>
      <c r="G408" s="139" t="s">
        <v>190</v>
      </c>
      <c r="H408" s="140">
        <v>19</v>
      </c>
      <c r="I408" s="141"/>
      <c r="J408" s="142">
        <f>ROUND(I408*H408,2)</f>
        <v>0</v>
      </c>
      <c r="K408" s="138" t="s">
        <v>168</v>
      </c>
      <c r="L408" s="31"/>
      <c r="M408" s="143" t="s">
        <v>1</v>
      </c>
      <c r="N408" s="144" t="s">
        <v>42</v>
      </c>
      <c r="P408" s="145">
        <f>O408*H408</f>
        <v>0</v>
      </c>
      <c r="Q408" s="145">
        <v>0.0001</v>
      </c>
      <c r="R408" s="145">
        <f>Q408*H408</f>
        <v>0.0019</v>
      </c>
      <c r="S408" s="145">
        <v>0</v>
      </c>
      <c r="T408" s="146">
        <f>S408*H408</f>
        <v>0</v>
      </c>
      <c r="AR408" s="147" t="s">
        <v>238</v>
      </c>
      <c r="AT408" s="147" t="s">
        <v>164</v>
      </c>
      <c r="AU408" s="147" t="s">
        <v>85</v>
      </c>
      <c r="AY408" s="16" t="s">
        <v>161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6" t="s">
        <v>81</v>
      </c>
      <c r="BK408" s="148">
        <f>ROUND(I408*H408,2)</f>
        <v>0</v>
      </c>
      <c r="BL408" s="16" t="s">
        <v>238</v>
      </c>
      <c r="BM408" s="147" t="s">
        <v>875</v>
      </c>
    </row>
    <row r="409" spans="2:65" s="1" customFormat="1" ht="21.75" customHeight="1">
      <c r="B409" s="135"/>
      <c r="C409" s="136" t="s">
        <v>876</v>
      </c>
      <c r="D409" s="136" t="s">
        <v>164</v>
      </c>
      <c r="E409" s="137" t="s">
        <v>877</v>
      </c>
      <c r="F409" s="138" t="s">
        <v>878</v>
      </c>
      <c r="G409" s="139" t="s">
        <v>190</v>
      </c>
      <c r="H409" s="140">
        <v>19</v>
      </c>
      <c r="I409" s="141"/>
      <c r="J409" s="142">
        <f>ROUND(I409*H409,2)</f>
        <v>0</v>
      </c>
      <c r="K409" s="138" t="s">
        <v>168</v>
      </c>
      <c r="L409" s="31"/>
      <c r="M409" s="143" t="s">
        <v>1</v>
      </c>
      <c r="N409" s="144" t="s">
        <v>42</v>
      </c>
      <c r="P409" s="145">
        <f>O409*H409</f>
        <v>0</v>
      </c>
      <c r="Q409" s="145">
        <v>0.01255</v>
      </c>
      <c r="R409" s="145">
        <f>Q409*H409</f>
        <v>0.23845</v>
      </c>
      <c r="S409" s="145">
        <v>0</v>
      </c>
      <c r="T409" s="146">
        <f>S409*H409</f>
        <v>0</v>
      </c>
      <c r="AR409" s="147" t="s">
        <v>238</v>
      </c>
      <c r="AT409" s="147" t="s">
        <v>164</v>
      </c>
      <c r="AU409" s="147" t="s">
        <v>85</v>
      </c>
      <c r="AY409" s="16" t="s">
        <v>161</v>
      </c>
      <c r="BE409" s="148">
        <f>IF(N409="základní",J409,0)</f>
        <v>0</v>
      </c>
      <c r="BF409" s="148">
        <f>IF(N409="snížená",J409,0)</f>
        <v>0</v>
      </c>
      <c r="BG409" s="148">
        <f>IF(N409="zákl. přenesená",J409,0)</f>
        <v>0</v>
      </c>
      <c r="BH409" s="148">
        <f>IF(N409="sníž. přenesená",J409,0)</f>
        <v>0</v>
      </c>
      <c r="BI409" s="148">
        <f>IF(N409="nulová",J409,0)</f>
        <v>0</v>
      </c>
      <c r="BJ409" s="16" t="s">
        <v>81</v>
      </c>
      <c r="BK409" s="148">
        <f>ROUND(I409*H409,2)</f>
        <v>0</v>
      </c>
      <c r="BL409" s="16" t="s">
        <v>238</v>
      </c>
      <c r="BM409" s="147" t="s">
        <v>879</v>
      </c>
    </row>
    <row r="410" spans="2:65" s="1" customFormat="1" ht="33" customHeight="1">
      <c r="B410" s="135"/>
      <c r="C410" s="136" t="s">
        <v>880</v>
      </c>
      <c r="D410" s="136" t="s">
        <v>164</v>
      </c>
      <c r="E410" s="137" t="s">
        <v>881</v>
      </c>
      <c r="F410" s="138" t="s">
        <v>882</v>
      </c>
      <c r="G410" s="139" t="s">
        <v>378</v>
      </c>
      <c r="H410" s="140">
        <v>1</v>
      </c>
      <c r="I410" s="141"/>
      <c r="J410" s="142">
        <f>ROUND(I410*H410,2)</f>
        <v>0</v>
      </c>
      <c r="K410" s="138" t="s">
        <v>168</v>
      </c>
      <c r="L410" s="31"/>
      <c r="M410" s="143" t="s">
        <v>1</v>
      </c>
      <c r="N410" s="144" t="s">
        <v>42</v>
      </c>
      <c r="P410" s="145">
        <f>O410*H410</f>
        <v>0</v>
      </c>
      <c r="Q410" s="145">
        <v>3E-05</v>
      </c>
      <c r="R410" s="145">
        <f>Q410*H410</f>
        <v>3E-05</v>
      </c>
      <c r="S410" s="145">
        <v>0</v>
      </c>
      <c r="T410" s="146">
        <f>S410*H410</f>
        <v>0</v>
      </c>
      <c r="AR410" s="147" t="s">
        <v>238</v>
      </c>
      <c r="AT410" s="147" t="s">
        <v>164</v>
      </c>
      <c r="AU410" s="147" t="s">
        <v>85</v>
      </c>
      <c r="AY410" s="16" t="s">
        <v>161</v>
      </c>
      <c r="BE410" s="148">
        <f>IF(N410="základní",J410,0)</f>
        <v>0</v>
      </c>
      <c r="BF410" s="148">
        <f>IF(N410="snížená",J410,0)</f>
        <v>0</v>
      </c>
      <c r="BG410" s="148">
        <f>IF(N410="zákl. přenesená",J410,0)</f>
        <v>0</v>
      </c>
      <c r="BH410" s="148">
        <f>IF(N410="sníž. přenesená",J410,0)</f>
        <v>0</v>
      </c>
      <c r="BI410" s="148">
        <f>IF(N410="nulová",J410,0)</f>
        <v>0</v>
      </c>
      <c r="BJ410" s="16" t="s">
        <v>81</v>
      </c>
      <c r="BK410" s="148">
        <f>ROUND(I410*H410,2)</f>
        <v>0</v>
      </c>
      <c r="BL410" s="16" t="s">
        <v>238</v>
      </c>
      <c r="BM410" s="147" t="s">
        <v>883</v>
      </c>
    </row>
    <row r="411" spans="2:65" s="1" customFormat="1" ht="24.2" customHeight="1">
      <c r="B411" s="135"/>
      <c r="C411" s="164" t="s">
        <v>884</v>
      </c>
      <c r="D411" s="164" t="s">
        <v>175</v>
      </c>
      <c r="E411" s="165" t="s">
        <v>885</v>
      </c>
      <c r="F411" s="166" t="s">
        <v>886</v>
      </c>
      <c r="G411" s="167" t="s">
        <v>378</v>
      </c>
      <c r="H411" s="168">
        <v>1</v>
      </c>
      <c r="I411" s="169"/>
      <c r="J411" s="170">
        <f>ROUND(I411*H411,2)</f>
        <v>0</v>
      </c>
      <c r="K411" s="166" t="s">
        <v>168</v>
      </c>
      <c r="L411" s="171"/>
      <c r="M411" s="172" t="s">
        <v>1</v>
      </c>
      <c r="N411" s="173" t="s">
        <v>42</v>
      </c>
      <c r="P411" s="145">
        <f>O411*H411</f>
        <v>0</v>
      </c>
      <c r="Q411" s="145">
        <v>0.0032</v>
      </c>
      <c r="R411" s="145">
        <f>Q411*H411</f>
        <v>0.0032</v>
      </c>
      <c r="S411" s="145">
        <v>0</v>
      </c>
      <c r="T411" s="146">
        <f>S411*H411</f>
        <v>0</v>
      </c>
      <c r="AR411" s="147" t="s">
        <v>327</v>
      </c>
      <c r="AT411" s="147" t="s">
        <v>175</v>
      </c>
      <c r="AU411" s="147" t="s">
        <v>85</v>
      </c>
      <c r="AY411" s="16" t="s">
        <v>161</v>
      </c>
      <c r="BE411" s="148">
        <f>IF(N411="základní",J411,0)</f>
        <v>0</v>
      </c>
      <c r="BF411" s="148">
        <f>IF(N411="snížená",J411,0)</f>
        <v>0</v>
      </c>
      <c r="BG411" s="148">
        <f>IF(N411="zákl. přenesená",J411,0)</f>
        <v>0</v>
      </c>
      <c r="BH411" s="148">
        <f>IF(N411="sníž. přenesená",J411,0)</f>
        <v>0</v>
      </c>
      <c r="BI411" s="148">
        <f>IF(N411="nulová",J411,0)</f>
        <v>0</v>
      </c>
      <c r="BJ411" s="16" t="s">
        <v>81</v>
      </c>
      <c r="BK411" s="148">
        <f>ROUND(I411*H411,2)</f>
        <v>0</v>
      </c>
      <c r="BL411" s="16" t="s">
        <v>238</v>
      </c>
      <c r="BM411" s="147" t="s">
        <v>887</v>
      </c>
    </row>
    <row r="412" spans="2:65" s="1" customFormat="1" ht="33" customHeight="1">
      <c r="B412" s="135"/>
      <c r="C412" s="136" t="s">
        <v>888</v>
      </c>
      <c r="D412" s="136" t="s">
        <v>164</v>
      </c>
      <c r="E412" s="137" t="s">
        <v>889</v>
      </c>
      <c r="F412" s="138" t="s">
        <v>890</v>
      </c>
      <c r="G412" s="139" t="s">
        <v>378</v>
      </c>
      <c r="H412" s="140">
        <v>2</v>
      </c>
      <c r="I412" s="141"/>
      <c r="J412" s="142">
        <f>ROUND(I412*H412,2)</f>
        <v>0</v>
      </c>
      <c r="K412" s="138" t="s">
        <v>168</v>
      </c>
      <c r="L412" s="31"/>
      <c r="M412" s="143" t="s">
        <v>1</v>
      </c>
      <c r="N412" s="144" t="s">
        <v>42</v>
      </c>
      <c r="P412" s="145">
        <f>O412*H412</f>
        <v>0</v>
      </c>
      <c r="Q412" s="145">
        <v>3E-05</v>
      </c>
      <c r="R412" s="145">
        <f>Q412*H412</f>
        <v>6E-05</v>
      </c>
      <c r="S412" s="145">
        <v>0</v>
      </c>
      <c r="T412" s="146">
        <f>S412*H412</f>
        <v>0</v>
      </c>
      <c r="AR412" s="147" t="s">
        <v>238</v>
      </c>
      <c r="AT412" s="147" t="s">
        <v>164</v>
      </c>
      <c r="AU412" s="147" t="s">
        <v>85</v>
      </c>
      <c r="AY412" s="16" t="s">
        <v>161</v>
      </c>
      <c r="BE412" s="148">
        <f>IF(N412="základní",J412,0)</f>
        <v>0</v>
      </c>
      <c r="BF412" s="148">
        <f>IF(N412="snížená",J412,0)</f>
        <v>0</v>
      </c>
      <c r="BG412" s="148">
        <f>IF(N412="zákl. přenesená",J412,0)</f>
        <v>0</v>
      </c>
      <c r="BH412" s="148">
        <f>IF(N412="sníž. přenesená",J412,0)</f>
        <v>0</v>
      </c>
      <c r="BI412" s="148">
        <f>IF(N412="nulová",J412,0)</f>
        <v>0</v>
      </c>
      <c r="BJ412" s="16" t="s">
        <v>81</v>
      </c>
      <c r="BK412" s="148">
        <f>ROUND(I412*H412,2)</f>
        <v>0</v>
      </c>
      <c r="BL412" s="16" t="s">
        <v>238</v>
      </c>
      <c r="BM412" s="147" t="s">
        <v>891</v>
      </c>
    </row>
    <row r="413" spans="2:65" s="1" customFormat="1" ht="24.2" customHeight="1">
      <c r="B413" s="135"/>
      <c r="C413" s="164" t="s">
        <v>892</v>
      </c>
      <c r="D413" s="164" t="s">
        <v>175</v>
      </c>
      <c r="E413" s="165" t="s">
        <v>893</v>
      </c>
      <c r="F413" s="166" t="s">
        <v>894</v>
      </c>
      <c r="G413" s="167" t="s">
        <v>378</v>
      </c>
      <c r="H413" s="168">
        <v>2</v>
      </c>
      <c r="I413" s="169"/>
      <c r="J413" s="170">
        <f>ROUND(I413*H413,2)</f>
        <v>0</v>
      </c>
      <c r="K413" s="166" t="s">
        <v>168</v>
      </c>
      <c r="L413" s="171"/>
      <c r="M413" s="172" t="s">
        <v>1</v>
      </c>
      <c r="N413" s="173" t="s">
        <v>42</v>
      </c>
      <c r="P413" s="145">
        <f>O413*H413</f>
        <v>0</v>
      </c>
      <c r="Q413" s="145">
        <v>0.0012</v>
      </c>
      <c r="R413" s="145">
        <f>Q413*H413</f>
        <v>0.0024</v>
      </c>
      <c r="S413" s="145">
        <v>0</v>
      </c>
      <c r="T413" s="146">
        <f>S413*H413</f>
        <v>0</v>
      </c>
      <c r="AR413" s="147" t="s">
        <v>327</v>
      </c>
      <c r="AT413" s="147" t="s">
        <v>175</v>
      </c>
      <c r="AU413" s="147" t="s">
        <v>85</v>
      </c>
      <c r="AY413" s="16" t="s">
        <v>161</v>
      </c>
      <c r="BE413" s="148">
        <f>IF(N413="základní",J413,0)</f>
        <v>0</v>
      </c>
      <c r="BF413" s="148">
        <f>IF(N413="snížená",J413,0)</f>
        <v>0</v>
      </c>
      <c r="BG413" s="148">
        <f>IF(N413="zákl. přenesená",J413,0)</f>
        <v>0</v>
      </c>
      <c r="BH413" s="148">
        <f>IF(N413="sníž. přenesená",J413,0)</f>
        <v>0</v>
      </c>
      <c r="BI413" s="148">
        <f>IF(N413="nulová",J413,0)</f>
        <v>0</v>
      </c>
      <c r="BJ413" s="16" t="s">
        <v>81</v>
      </c>
      <c r="BK413" s="148">
        <f>ROUND(I413*H413,2)</f>
        <v>0</v>
      </c>
      <c r="BL413" s="16" t="s">
        <v>238</v>
      </c>
      <c r="BM413" s="147" t="s">
        <v>895</v>
      </c>
    </row>
    <row r="414" spans="2:65" s="1" customFormat="1" ht="21.75" customHeight="1">
      <c r="B414" s="135"/>
      <c r="C414" s="136" t="s">
        <v>896</v>
      </c>
      <c r="D414" s="136" t="s">
        <v>164</v>
      </c>
      <c r="E414" s="137" t="s">
        <v>897</v>
      </c>
      <c r="F414" s="138" t="s">
        <v>898</v>
      </c>
      <c r="G414" s="139" t="s">
        <v>378</v>
      </c>
      <c r="H414" s="140">
        <v>4</v>
      </c>
      <c r="I414" s="141"/>
      <c r="J414" s="142">
        <f>ROUND(I414*H414,2)</f>
        <v>0</v>
      </c>
      <c r="K414" s="138" t="s">
        <v>168</v>
      </c>
      <c r="L414" s="31"/>
      <c r="M414" s="143" t="s">
        <v>1</v>
      </c>
      <c r="N414" s="144" t="s">
        <v>42</v>
      </c>
      <c r="P414" s="145">
        <f>O414*H414</f>
        <v>0</v>
      </c>
      <c r="Q414" s="145">
        <v>0.00022</v>
      </c>
      <c r="R414" s="145">
        <f>Q414*H414</f>
        <v>0.00088</v>
      </c>
      <c r="S414" s="145">
        <v>0</v>
      </c>
      <c r="T414" s="146">
        <f>S414*H414</f>
        <v>0</v>
      </c>
      <c r="AR414" s="147" t="s">
        <v>238</v>
      </c>
      <c r="AT414" s="147" t="s">
        <v>164</v>
      </c>
      <c r="AU414" s="147" t="s">
        <v>85</v>
      </c>
      <c r="AY414" s="16" t="s">
        <v>161</v>
      </c>
      <c r="BE414" s="148">
        <f>IF(N414="základní",J414,0)</f>
        <v>0</v>
      </c>
      <c r="BF414" s="148">
        <f>IF(N414="snížená",J414,0)</f>
        <v>0</v>
      </c>
      <c r="BG414" s="148">
        <f>IF(N414="zákl. přenesená",J414,0)</f>
        <v>0</v>
      </c>
      <c r="BH414" s="148">
        <f>IF(N414="sníž. přenesená",J414,0)</f>
        <v>0</v>
      </c>
      <c r="BI414" s="148">
        <f>IF(N414="nulová",J414,0)</f>
        <v>0</v>
      </c>
      <c r="BJ414" s="16" t="s">
        <v>81</v>
      </c>
      <c r="BK414" s="148">
        <f>ROUND(I414*H414,2)</f>
        <v>0</v>
      </c>
      <c r="BL414" s="16" t="s">
        <v>238</v>
      </c>
      <c r="BM414" s="147" t="s">
        <v>899</v>
      </c>
    </row>
    <row r="415" spans="2:65" s="1" customFormat="1" ht="33" customHeight="1">
      <c r="B415" s="135"/>
      <c r="C415" s="164" t="s">
        <v>900</v>
      </c>
      <c r="D415" s="164" t="s">
        <v>175</v>
      </c>
      <c r="E415" s="165" t="s">
        <v>901</v>
      </c>
      <c r="F415" s="166" t="s">
        <v>902</v>
      </c>
      <c r="G415" s="167" t="s">
        <v>378</v>
      </c>
      <c r="H415" s="168">
        <v>4</v>
      </c>
      <c r="I415" s="169"/>
      <c r="J415" s="170">
        <f>ROUND(I415*H415,2)</f>
        <v>0</v>
      </c>
      <c r="K415" s="166" t="s">
        <v>168</v>
      </c>
      <c r="L415" s="171"/>
      <c r="M415" s="172" t="s">
        <v>1</v>
      </c>
      <c r="N415" s="173" t="s">
        <v>42</v>
      </c>
      <c r="P415" s="145">
        <f>O415*H415</f>
        <v>0</v>
      </c>
      <c r="Q415" s="145">
        <v>0.01201</v>
      </c>
      <c r="R415" s="145">
        <f>Q415*H415</f>
        <v>0.04804</v>
      </c>
      <c r="S415" s="145">
        <v>0</v>
      </c>
      <c r="T415" s="146">
        <f>S415*H415</f>
        <v>0</v>
      </c>
      <c r="AR415" s="147" t="s">
        <v>327</v>
      </c>
      <c r="AT415" s="147" t="s">
        <v>175</v>
      </c>
      <c r="AU415" s="147" t="s">
        <v>85</v>
      </c>
      <c r="AY415" s="16" t="s">
        <v>161</v>
      </c>
      <c r="BE415" s="148">
        <f>IF(N415="základní",J415,0)</f>
        <v>0</v>
      </c>
      <c r="BF415" s="148">
        <f>IF(N415="snížená",J415,0)</f>
        <v>0</v>
      </c>
      <c r="BG415" s="148">
        <f>IF(N415="zákl. přenesená",J415,0)</f>
        <v>0</v>
      </c>
      <c r="BH415" s="148">
        <f>IF(N415="sníž. přenesená",J415,0)</f>
        <v>0</v>
      </c>
      <c r="BI415" s="148">
        <f>IF(N415="nulová",J415,0)</f>
        <v>0</v>
      </c>
      <c r="BJ415" s="16" t="s">
        <v>81</v>
      </c>
      <c r="BK415" s="148">
        <f>ROUND(I415*H415,2)</f>
        <v>0</v>
      </c>
      <c r="BL415" s="16" t="s">
        <v>238</v>
      </c>
      <c r="BM415" s="147" t="s">
        <v>903</v>
      </c>
    </row>
    <row r="416" spans="2:47" s="1" customFormat="1" ht="12">
      <c r="B416" s="31"/>
      <c r="D416" s="150" t="s">
        <v>180</v>
      </c>
      <c r="F416" s="174" t="s">
        <v>904</v>
      </c>
      <c r="I416" s="175"/>
      <c r="L416" s="31"/>
      <c r="M416" s="176"/>
      <c r="T416" s="55"/>
      <c r="AT416" s="16" t="s">
        <v>180</v>
      </c>
      <c r="AU416" s="16" t="s">
        <v>85</v>
      </c>
    </row>
    <row r="417" spans="2:65" s="1" customFormat="1" ht="24.2" customHeight="1">
      <c r="B417" s="135"/>
      <c r="C417" s="136" t="s">
        <v>905</v>
      </c>
      <c r="D417" s="136" t="s">
        <v>164</v>
      </c>
      <c r="E417" s="137" t="s">
        <v>906</v>
      </c>
      <c r="F417" s="138" t="s">
        <v>907</v>
      </c>
      <c r="G417" s="139" t="s">
        <v>167</v>
      </c>
      <c r="H417" s="140">
        <v>0.295</v>
      </c>
      <c r="I417" s="141"/>
      <c r="J417" s="142">
        <f>ROUND(I417*H417,2)</f>
        <v>0</v>
      </c>
      <c r="K417" s="138" t="s">
        <v>168</v>
      </c>
      <c r="L417" s="31"/>
      <c r="M417" s="143" t="s">
        <v>1</v>
      </c>
      <c r="N417" s="144" t="s">
        <v>42</v>
      </c>
      <c r="P417" s="145">
        <f>O417*H417</f>
        <v>0</v>
      </c>
      <c r="Q417" s="145">
        <v>0</v>
      </c>
      <c r="R417" s="145">
        <f>Q417*H417</f>
        <v>0</v>
      </c>
      <c r="S417" s="145">
        <v>0</v>
      </c>
      <c r="T417" s="146">
        <f>S417*H417</f>
        <v>0</v>
      </c>
      <c r="AR417" s="147" t="s">
        <v>238</v>
      </c>
      <c r="AT417" s="147" t="s">
        <v>164</v>
      </c>
      <c r="AU417" s="147" t="s">
        <v>85</v>
      </c>
      <c r="AY417" s="16" t="s">
        <v>161</v>
      </c>
      <c r="BE417" s="148">
        <f>IF(N417="základní",J417,0)</f>
        <v>0</v>
      </c>
      <c r="BF417" s="148">
        <f>IF(N417="snížená",J417,0)</f>
        <v>0</v>
      </c>
      <c r="BG417" s="148">
        <f>IF(N417="zákl. přenesená",J417,0)</f>
        <v>0</v>
      </c>
      <c r="BH417" s="148">
        <f>IF(N417="sníž. přenesená",J417,0)</f>
        <v>0</v>
      </c>
      <c r="BI417" s="148">
        <f>IF(N417="nulová",J417,0)</f>
        <v>0</v>
      </c>
      <c r="BJ417" s="16" t="s">
        <v>81</v>
      </c>
      <c r="BK417" s="148">
        <f>ROUND(I417*H417,2)</f>
        <v>0</v>
      </c>
      <c r="BL417" s="16" t="s">
        <v>238</v>
      </c>
      <c r="BM417" s="147" t="s">
        <v>908</v>
      </c>
    </row>
    <row r="418" spans="2:65" s="1" customFormat="1" ht="37.9" customHeight="1">
      <c r="B418" s="135"/>
      <c r="C418" s="136" t="s">
        <v>909</v>
      </c>
      <c r="D418" s="136" t="s">
        <v>164</v>
      </c>
      <c r="E418" s="137" t="s">
        <v>910</v>
      </c>
      <c r="F418" s="138" t="s">
        <v>911</v>
      </c>
      <c r="G418" s="139" t="s">
        <v>167</v>
      </c>
      <c r="H418" s="140">
        <v>0.295</v>
      </c>
      <c r="I418" s="141"/>
      <c r="J418" s="142">
        <f>ROUND(I418*H418,2)</f>
        <v>0</v>
      </c>
      <c r="K418" s="138" t="s">
        <v>168</v>
      </c>
      <c r="L418" s="31"/>
      <c r="M418" s="143" t="s">
        <v>1</v>
      </c>
      <c r="N418" s="144" t="s">
        <v>42</v>
      </c>
      <c r="P418" s="145">
        <f>O418*H418</f>
        <v>0</v>
      </c>
      <c r="Q418" s="145">
        <v>0</v>
      </c>
      <c r="R418" s="145">
        <f>Q418*H418</f>
        <v>0</v>
      </c>
      <c r="S418" s="145">
        <v>0</v>
      </c>
      <c r="T418" s="146">
        <f>S418*H418</f>
        <v>0</v>
      </c>
      <c r="AR418" s="147" t="s">
        <v>238</v>
      </c>
      <c r="AT418" s="147" t="s">
        <v>164</v>
      </c>
      <c r="AU418" s="147" t="s">
        <v>85</v>
      </c>
      <c r="AY418" s="16" t="s">
        <v>161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6" t="s">
        <v>81</v>
      </c>
      <c r="BK418" s="148">
        <f>ROUND(I418*H418,2)</f>
        <v>0</v>
      </c>
      <c r="BL418" s="16" t="s">
        <v>238</v>
      </c>
      <c r="BM418" s="147" t="s">
        <v>912</v>
      </c>
    </row>
    <row r="419" spans="2:63" s="11" customFormat="1" ht="22.9" customHeight="1">
      <c r="B419" s="123"/>
      <c r="D419" s="124" t="s">
        <v>76</v>
      </c>
      <c r="E419" s="133" t="s">
        <v>913</v>
      </c>
      <c r="F419" s="133" t="s">
        <v>914</v>
      </c>
      <c r="I419" s="126"/>
      <c r="J419" s="134">
        <f>BK419</f>
        <v>0</v>
      </c>
      <c r="L419" s="123"/>
      <c r="M419" s="128"/>
      <c r="P419" s="129">
        <f>SUM(P420:P430)</f>
        <v>0</v>
      </c>
      <c r="R419" s="129">
        <f>SUM(R420:R430)</f>
        <v>0.2034</v>
      </c>
      <c r="T419" s="130">
        <f>SUM(T420:T430)</f>
        <v>0.024</v>
      </c>
      <c r="AR419" s="124" t="s">
        <v>85</v>
      </c>
      <c r="AT419" s="131" t="s">
        <v>76</v>
      </c>
      <c r="AU419" s="131" t="s">
        <v>81</v>
      </c>
      <c r="AY419" s="124" t="s">
        <v>161</v>
      </c>
      <c r="BK419" s="132">
        <f>SUM(BK420:BK430)</f>
        <v>0</v>
      </c>
    </row>
    <row r="420" spans="2:65" s="1" customFormat="1" ht="24.2" customHeight="1">
      <c r="B420" s="135"/>
      <c r="C420" s="136" t="s">
        <v>915</v>
      </c>
      <c r="D420" s="136" t="s">
        <v>164</v>
      </c>
      <c r="E420" s="137" t="s">
        <v>916</v>
      </c>
      <c r="F420" s="138" t="s">
        <v>917</v>
      </c>
      <c r="G420" s="139" t="s">
        <v>378</v>
      </c>
      <c r="H420" s="140">
        <v>4</v>
      </c>
      <c r="I420" s="141"/>
      <c r="J420" s="142">
        <f>ROUND(I420*H420,2)</f>
        <v>0</v>
      </c>
      <c r="K420" s="138" t="s">
        <v>168</v>
      </c>
      <c r="L420" s="31"/>
      <c r="M420" s="143" t="s">
        <v>1</v>
      </c>
      <c r="N420" s="144" t="s">
        <v>42</v>
      </c>
      <c r="P420" s="145">
        <f>O420*H420</f>
        <v>0</v>
      </c>
      <c r="Q420" s="145">
        <v>0</v>
      </c>
      <c r="R420" s="145">
        <f>Q420*H420</f>
        <v>0</v>
      </c>
      <c r="S420" s="145">
        <v>0</v>
      </c>
      <c r="T420" s="146">
        <f>S420*H420</f>
        <v>0</v>
      </c>
      <c r="AR420" s="147" t="s">
        <v>238</v>
      </c>
      <c r="AT420" s="147" t="s">
        <v>164</v>
      </c>
      <c r="AU420" s="147" t="s">
        <v>85</v>
      </c>
      <c r="AY420" s="16" t="s">
        <v>161</v>
      </c>
      <c r="BE420" s="148">
        <f>IF(N420="základní",J420,0)</f>
        <v>0</v>
      </c>
      <c r="BF420" s="148">
        <f>IF(N420="snížená",J420,0)</f>
        <v>0</v>
      </c>
      <c r="BG420" s="148">
        <f>IF(N420="zákl. přenesená",J420,0)</f>
        <v>0</v>
      </c>
      <c r="BH420" s="148">
        <f>IF(N420="sníž. přenesená",J420,0)</f>
        <v>0</v>
      </c>
      <c r="BI420" s="148">
        <f>IF(N420="nulová",J420,0)</f>
        <v>0</v>
      </c>
      <c r="BJ420" s="16" t="s">
        <v>81</v>
      </c>
      <c r="BK420" s="148">
        <f>ROUND(I420*H420,2)</f>
        <v>0</v>
      </c>
      <c r="BL420" s="16" t="s">
        <v>238</v>
      </c>
      <c r="BM420" s="147" t="s">
        <v>918</v>
      </c>
    </row>
    <row r="421" spans="2:65" s="1" customFormat="1" ht="24.2" customHeight="1">
      <c r="B421" s="135"/>
      <c r="C421" s="164" t="s">
        <v>919</v>
      </c>
      <c r="D421" s="164" t="s">
        <v>175</v>
      </c>
      <c r="E421" s="165" t="s">
        <v>920</v>
      </c>
      <c r="F421" s="166" t="s">
        <v>921</v>
      </c>
      <c r="G421" s="167" t="s">
        <v>378</v>
      </c>
      <c r="H421" s="168">
        <v>4</v>
      </c>
      <c r="I421" s="169"/>
      <c r="J421" s="170">
        <f>ROUND(I421*H421,2)</f>
        <v>0</v>
      </c>
      <c r="K421" s="166" t="s">
        <v>1</v>
      </c>
      <c r="L421" s="171"/>
      <c r="M421" s="172" t="s">
        <v>1</v>
      </c>
      <c r="N421" s="173" t="s">
        <v>42</v>
      </c>
      <c r="P421" s="145">
        <f>O421*H421</f>
        <v>0</v>
      </c>
      <c r="Q421" s="145">
        <v>0.0334</v>
      </c>
      <c r="R421" s="145">
        <f>Q421*H421</f>
        <v>0.1336</v>
      </c>
      <c r="S421" s="145">
        <v>0</v>
      </c>
      <c r="T421" s="146">
        <f>S421*H421</f>
        <v>0</v>
      </c>
      <c r="AR421" s="147" t="s">
        <v>327</v>
      </c>
      <c r="AT421" s="147" t="s">
        <v>175</v>
      </c>
      <c r="AU421" s="147" t="s">
        <v>85</v>
      </c>
      <c r="AY421" s="16" t="s">
        <v>161</v>
      </c>
      <c r="BE421" s="148">
        <f>IF(N421="základní",J421,0)</f>
        <v>0</v>
      </c>
      <c r="BF421" s="148">
        <f>IF(N421="snížená",J421,0)</f>
        <v>0</v>
      </c>
      <c r="BG421" s="148">
        <f>IF(N421="zákl. přenesená",J421,0)</f>
        <v>0</v>
      </c>
      <c r="BH421" s="148">
        <f>IF(N421="sníž. přenesená",J421,0)</f>
        <v>0</v>
      </c>
      <c r="BI421" s="148">
        <f>IF(N421="nulová",J421,0)</f>
        <v>0</v>
      </c>
      <c r="BJ421" s="16" t="s">
        <v>81</v>
      </c>
      <c r="BK421" s="148">
        <f>ROUND(I421*H421,2)</f>
        <v>0</v>
      </c>
      <c r="BL421" s="16" t="s">
        <v>238</v>
      </c>
      <c r="BM421" s="147" t="s">
        <v>922</v>
      </c>
    </row>
    <row r="422" spans="2:65" s="1" customFormat="1" ht="24.2" customHeight="1">
      <c r="B422" s="135"/>
      <c r="C422" s="136" t="s">
        <v>923</v>
      </c>
      <c r="D422" s="136" t="s">
        <v>164</v>
      </c>
      <c r="E422" s="137" t="s">
        <v>924</v>
      </c>
      <c r="F422" s="138" t="s">
        <v>925</v>
      </c>
      <c r="G422" s="139" t="s">
        <v>378</v>
      </c>
      <c r="H422" s="140">
        <v>4</v>
      </c>
      <c r="I422" s="141"/>
      <c r="J422" s="142">
        <f>ROUND(I422*H422,2)</f>
        <v>0</v>
      </c>
      <c r="K422" s="138" t="s">
        <v>168</v>
      </c>
      <c r="L422" s="31"/>
      <c r="M422" s="143" t="s">
        <v>1</v>
      </c>
      <c r="N422" s="144" t="s">
        <v>42</v>
      </c>
      <c r="P422" s="145">
        <f>O422*H422</f>
        <v>0</v>
      </c>
      <c r="Q422" s="145">
        <v>0</v>
      </c>
      <c r="R422" s="145">
        <f>Q422*H422</f>
        <v>0</v>
      </c>
      <c r="S422" s="145">
        <v>0</v>
      </c>
      <c r="T422" s="146">
        <f>S422*H422</f>
        <v>0</v>
      </c>
      <c r="AR422" s="147" t="s">
        <v>238</v>
      </c>
      <c r="AT422" s="147" t="s">
        <v>164</v>
      </c>
      <c r="AU422" s="147" t="s">
        <v>85</v>
      </c>
      <c r="AY422" s="16" t="s">
        <v>161</v>
      </c>
      <c r="BE422" s="148">
        <f>IF(N422="základní",J422,0)</f>
        <v>0</v>
      </c>
      <c r="BF422" s="148">
        <f>IF(N422="snížená",J422,0)</f>
        <v>0</v>
      </c>
      <c r="BG422" s="148">
        <f>IF(N422="zákl. přenesená",J422,0)</f>
        <v>0</v>
      </c>
      <c r="BH422" s="148">
        <f>IF(N422="sníž. přenesená",J422,0)</f>
        <v>0</v>
      </c>
      <c r="BI422" s="148">
        <f>IF(N422="nulová",J422,0)</f>
        <v>0</v>
      </c>
      <c r="BJ422" s="16" t="s">
        <v>81</v>
      </c>
      <c r="BK422" s="148">
        <f>ROUND(I422*H422,2)</f>
        <v>0</v>
      </c>
      <c r="BL422" s="16" t="s">
        <v>238</v>
      </c>
      <c r="BM422" s="147" t="s">
        <v>926</v>
      </c>
    </row>
    <row r="423" spans="2:65" s="1" customFormat="1" ht="16.5" customHeight="1">
      <c r="B423" s="135"/>
      <c r="C423" s="164" t="s">
        <v>927</v>
      </c>
      <c r="D423" s="164" t="s">
        <v>175</v>
      </c>
      <c r="E423" s="165" t="s">
        <v>928</v>
      </c>
      <c r="F423" s="166" t="s">
        <v>929</v>
      </c>
      <c r="G423" s="167" t="s">
        <v>378</v>
      </c>
      <c r="H423" s="168">
        <v>4</v>
      </c>
      <c r="I423" s="169"/>
      <c r="J423" s="170">
        <f>ROUND(I423*H423,2)</f>
        <v>0</v>
      </c>
      <c r="K423" s="166" t="s">
        <v>168</v>
      </c>
      <c r="L423" s="171"/>
      <c r="M423" s="172" t="s">
        <v>1</v>
      </c>
      <c r="N423" s="173" t="s">
        <v>42</v>
      </c>
      <c r="P423" s="145">
        <f>O423*H423</f>
        <v>0</v>
      </c>
      <c r="Q423" s="145">
        <v>0.0022</v>
      </c>
      <c r="R423" s="145">
        <f>Q423*H423</f>
        <v>0.0088</v>
      </c>
      <c r="S423" s="145">
        <v>0</v>
      </c>
      <c r="T423" s="146">
        <f>S423*H423</f>
        <v>0</v>
      </c>
      <c r="AR423" s="147" t="s">
        <v>327</v>
      </c>
      <c r="AT423" s="147" t="s">
        <v>175</v>
      </c>
      <c r="AU423" s="147" t="s">
        <v>85</v>
      </c>
      <c r="AY423" s="16" t="s">
        <v>161</v>
      </c>
      <c r="BE423" s="148">
        <f>IF(N423="základní",J423,0)</f>
        <v>0</v>
      </c>
      <c r="BF423" s="148">
        <f>IF(N423="snížená",J423,0)</f>
        <v>0</v>
      </c>
      <c r="BG423" s="148">
        <f>IF(N423="zákl. přenesená",J423,0)</f>
        <v>0</v>
      </c>
      <c r="BH423" s="148">
        <f>IF(N423="sníž. přenesená",J423,0)</f>
        <v>0</v>
      </c>
      <c r="BI423" s="148">
        <f>IF(N423="nulová",J423,0)</f>
        <v>0</v>
      </c>
      <c r="BJ423" s="16" t="s">
        <v>81</v>
      </c>
      <c r="BK423" s="148">
        <f>ROUND(I423*H423,2)</f>
        <v>0</v>
      </c>
      <c r="BL423" s="16" t="s">
        <v>238</v>
      </c>
      <c r="BM423" s="147" t="s">
        <v>930</v>
      </c>
    </row>
    <row r="424" spans="2:65" s="1" customFormat="1" ht="24.2" customHeight="1">
      <c r="B424" s="135"/>
      <c r="C424" s="136" t="s">
        <v>931</v>
      </c>
      <c r="D424" s="136" t="s">
        <v>164</v>
      </c>
      <c r="E424" s="137" t="s">
        <v>932</v>
      </c>
      <c r="F424" s="138" t="s">
        <v>933</v>
      </c>
      <c r="G424" s="139" t="s">
        <v>378</v>
      </c>
      <c r="H424" s="140">
        <v>1</v>
      </c>
      <c r="I424" s="141"/>
      <c r="J424" s="142">
        <f>ROUND(I424*H424,2)</f>
        <v>0</v>
      </c>
      <c r="K424" s="138" t="s">
        <v>168</v>
      </c>
      <c r="L424" s="31"/>
      <c r="M424" s="143" t="s">
        <v>1</v>
      </c>
      <c r="N424" s="144" t="s">
        <v>42</v>
      </c>
      <c r="P424" s="145">
        <f>O424*H424</f>
        <v>0</v>
      </c>
      <c r="Q424" s="145">
        <v>0</v>
      </c>
      <c r="R424" s="145">
        <f>Q424*H424</f>
        <v>0</v>
      </c>
      <c r="S424" s="145">
        <v>0.024</v>
      </c>
      <c r="T424" s="146">
        <f>S424*H424</f>
        <v>0.024</v>
      </c>
      <c r="AR424" s="147" t="s">
        <v>238</v>
      </c>
      <c r="AT424" s="147" t="s">
        <v>164</v>
      </c>
      <c r="AU424" s="147" t="s">
        <v>85</v>
      </c>
      <c r="AY424" s="16" t="s">
        <v>161</v>
      </c>
      <c r="BE424" s="148">
        <f>IF(N424="základní",J424,0)</f>
        <v>0</v>
      </c>
      <c r="BF424" s="148">
        <f>IF(N424="snížená",J424,0)</f>
        <v>0</v>
      </c>
      <c r="BG424" s="148">
        <f>IF(N424="zákl. přenesená",J424,0)</f>
        <v>0</v>
      </c>
      <c r="BH424" s="148">
        <f>IF(N424="sníž. přenesená",J424,0)</f>
        <v>0</v>
      </c>
      <c r="BI424" s="148">
        <f>IF(N424="nulová",J424,0)</f>
        <v>0</v>
      </c>
      <c r="BJ424" s="16" t="s">
        <v>81</v>
      </c>
      <c r="BK424" s="148">
        <f>ROUND(I424*H424,2)</f>
        <v>0</v>
      </c>
      <c r="BL424" s="16" t="s">
        <v>238</v>
      </c>
      <c r="BM424" s="147" t="s">
        <v>934</v>
      </c>
    </row>
    <row r="425" spans="2:65" s="1" customFormat="1" ht="16.5" customHeight="1">
      <c r="B425" s="135"/>
      <c r="C425" s="136" t="s">
        <v>935</v>
      </c>
      <c r="D425" s="136" t="s">
        <v>164</v>
      </c>
      <c r="E425" s="137" t="s">
        <v>936</v>
      </c>
      <c r="F425" s="138" t="s">
        <v>937</v>
      </c>
      <c r="G425" s="139" t="s">
        <v>378</v>
      </c>
      <c r="H425" s="140">
        <v>4</v>
      </c>
      <c r="I425" s="141"/>
      <c r="J425" s="142">
        <f>ROUND(I425*H425,2)</f>
        <v>0</v>
      </c>
      <c r="K425" s="138" t="s">
        <v>168</v>
      </c>
      <c r="L425" s="31"/>
      <c r="M425" s="143" t="s">
        <v>1</v>
      </c>
      <c r="N425" s="144" t="s">
        <v>42</v>
      </c>
      <c r="P425" s="145">
        <f>O425*H425</f>
        <v>0</v>
      </c>
      <c r="Q425" s="145">
        <v>0</v>
      </c>
      <c r="R425" s="145">
        <f>Q425*H425</f>
        <v>0</v>
      </c>
      <c r="S425" s="145">
        <v>0</v>
      </c>
      <c r="T425" s="146">
        <f>S425*H425</f>
        <v>0</v>
      </c>
      <c r="AR425" s="147" t="s">
        <v>238</v>
      </c>
      <c r="AT425" s="147" t="s">
        <v>164</v>
      </c>
      <c r="AU425" s="147" t="s">
        <v>85</v>
      </c>
      <c r="AY425" s="16" t="s">
        <v>161</v>
      </c>
      <c r="BE425" s="148">
        <f>IF(N425="základní",J425,0)</f>
        <v>0</v>
      </c>
      <c r="BF425" s="148">
        <f>IF(N425="snížená",J425,0)</f>
        <v>0</v>
      </c>
      <c r="BG425" s="148">
        <f>IF(N425="zákl. přenesená",J425,0)</f>
        <v>0</v>
      </c>
      <c r="BH425" s="148">
        <f>IF(N425="sníž. přenesená",J425,0)</f>
        <v>0</v>
      </c>
      <c r="BI425" s="148">
        <f>IF(N425="nulová",J425,0)</f>
        <v>0</v>
      </c>
      <c r="BJ425" s="16" t="s">
        <v>81</v>
      </c>
      <c r="BK425" s="148">
        <f>ROUND(I425*H425,2)</f>
        <v>0</v>
      </c>
      <c r="BL425" s="16" t="s">
        <v>238</v>
      </c>
      <c r="BM425" s="147" t="s">
        <v>938</v>
      </c>
    </row>
    <row r="426" spans="2:65" s="1" customFormat="1" ht="16.5" customHeight="1">
      <c r="B426" s="135"/>
      <c r="C426" s="164" t="s">
        <v>939</v>
      </c>
      <c r="D426" s="164" t="s">
        <v>175</v>
      </c>
      <c r="E426" s="165" t="s">
        <v>940</v>
      </c>
      <c r="F426" s="166" t="s">
        <v>941</v>
      </c>
      <c r="G426" s="167" t="s">
        <v>378</v>
      </c>
      <c r="H426" s="168">
        <v>4</v>
      </c>
      <c r="I426" s="169"/>
      <c r="J426" s="170">
        <f>ROUND(I426*H426,2)</f>
        <v>0</v>
      </c>
      <c r="K426" s="166" t="s">
        <v>1</v>
      </c>
      <c r="L426" s="171"/>
      <c r="M426" s="172" t="s">
        <v>1</v>
      </c>
      <c r="N426" s="173" t="s">
        <v>42</v>
      </c>
      <c r="P426" s="145">
        <f>O426*H426</f>
        <v>0</v>
      </c>
      <c r="Q426" s="145">
        <v>0</v>
      </c>
      <c r="R426" s="145">
        <f>Q426*H426</f>
        <v>0</v>
      </c>
      <c r="S426" s="145">
        <v>0</v>
      </c>
      <c r="T426" s="146">
        <f>S426*H426</f>
        <v>0</v>
      </c>
      <c r="AR426" s="147" t="s">
        <v>327</v>
      </c>
      <c r="AT426" s="147" t="s">
        <v>175</v>
      </c>
      <c r="AU426" s="147" t="s">
        <v>85</v>
      </c>
      <c r="AY426" s="16" t="s">
        <v>161</v>
      </c>
      <c r="BE426" s="148">
        <f>IF(N426="základní",J426,0)</f>
        <v>0</v>
      </c>
      <c r="BF426" s="148">
        <f>IF(N426="snížená",J426,0)</f>
        <v>0</v>
      </c>
      <c r="BG426" s="148">
        <f>IF(N426="zákl. přenesená",J426,0)</f>
        <v>0</v>
      </c>
      <c r="BH426" s="148">
        <f>IF(N426="sníž. přenesená",J426,0)</f>
        <v>0</v>
      </c>
      <c r="BI426" s="148">
        <f>IF(N426="nulová",J426,0)</f>
        <v>0</v>
      </c>
      <c r="BJ426" s="16" t="s">
        <v>81</v>
      </c>
      <c r="BK426" s="148">
        <f>ROUND(I426*H426,2)</f>
        <v>0</v>
      </c>
      <c r="BL426" s="16" t="s">
        <v>238</v>
      </c>
      <c r="BM426" s="147" t="s">
        <v>942</v>
      </c>
    </row>
    <row r="427" spans="2:65" s="1" customFormat="1" ht="24.2" customHeight="1">
      <c r="B427" s="135"/>
      <c r="C427" s="136" t="s">
        <v>943</v>
      </c>
      <c r="D427" s="136" t="s">
        <v>164</v>
      </c>
      <c r="E427" s="137" t="s">
        <v>944</v>
      </c>
      <c r="F427" s="138" t="s">
        <v>945</v>
      </c>
      <c r="G427" s="139" t="s">
        <v>378</v>
      </c>
      <c r="H427" s="140">
        <v>3</v>
      </c>
      <c r="I427" s="141"/>
      <c r="J427" s="142">
        <f>ROUND(I427*H427,2)</f>
        <v>0</v>
      </c>
      <c r="K427" s="138" t="s">
        <v>1</v>
      </c>
      <c r="L427" s="31"/>
      <c r="M427" s="143" t="s">
        <v>1</v>
      </c>
      <c r="N427" s="144" t="s">
        <v>42</v>
      </c>
      <c r="P427" s="145">
        <f>O427*H427</f>
        <v>0</v>
      </c>
      <c r="Q427" s="145">
        <v>0.012200000000000003</v>
      </c>
      <c r="R427" s="145">
        <f>Q427*H427</f>
        <v>0.03660000000000001</v>
      </c>
      <c r="S427" s="145">
        <v>0</v>
      </c>
      <c r="T427" s="146">
        <f>S427*H427</f>
        <v>0</v>
      </c>
      <c r="AR427" s="147" t="s">
        <v>238</v>
      </c>
      <c r="AT427" s="147" t="s">
        <v>164</v>
      </c>
      <c r="AU427" s="147" t="s">
        <v>85</v>
      </c>
      <c r="AY427" s="16" t="s">
        <v>161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6" t="s">
        <v>81</v>
      </c>
      <c r="BK427" s="148">
        <f>ROUND(I427*H427,2)</f>
        <v>0</v>
      </c>
      <c r="BL427" s="16" t="s">
        <v>238</v>
      </c>
      <c r="BM427" s="147" t="s">
        <v>946</v>
      </c>
    </row>
    <row r="428" spans="2:65" s="1" customFormat="1" ht="24.2" customHeight="1">
      <c r="B428" s="135"/>
      <c r="C428" s="136" t="s">
        <v>947</v>
      </c>
      <c r="D428" s="136" t="s">
        <v>164</v>
      </c>
      <c r="E428" s="137" t="s">
        <v>948</v>
      </c>
      <c r="F428" s="138" t="s">
        <v>949</v>
      </c>
      <c r="G428" s="139" t="s">
        <v>378</v>
      </c>
      <c r="H428" s="140">
        <v>2</v>
      </c>
      <c r="I428" s="141"/>
      <c r="J428" s="142">
        <f>ROUND(I428*H428,2)</f>
        <v>0</v>
      </c>
      <c r="K428" s="138" t="s">
        <v>1</v>
      </c>
      <c r="L428" s="31"/>
      <c r="M428" s="143" t="s">
        <v>1</v>
      </c>
      <c r="N428" s="144" t="s">
        <v>42</v>
      </c>
      <c r="P428" s="145">
        <f>O428*H428</f>
        <v>0</v>
      </c>
      <c r="Q428" s="145">
        <v>0.012200000000000003</v>
      </c>
      <c r="R428" s="145">
        <f>Q428*H428</f>
        <v>0.024400000000000005</v>
      </c>
      <c r="S428" s="145">
        <v>0</v>
      </c>
      <c r="T428" s="146">
        <f>S428*H428</f>
        <v>0</v>
      </c>
      <c r="AR428" s="147" t="s">
        <v>238</v>
      </c>
      <c r="AT428" s="147" t="s">
        <v>164</v>
      </c>
      <c r="AU428" s="147" t="s">
        <v>85</v>
      </c>
      <c r="AY428" s="16" t="s">
        <v>161</v>
      </c>
      <c r="BE428" s="148">
        <f>IF(N428="základní",J428,0)</f>
        <v>0</v>
      </c>
      <c r="BF428" s="148">
        <f>IF(N428="snížená",J428,0)</f>
        <v>0</v>
      </c>
      <c r="BG428" s="148">
        <f>IF(N428="zákl. přenesená",J428,0)</f>
        <v>0</v>
      </c>
      <c r="BH428" s="148">
        <f>IF(N428="sníž. přenesená",J428,0)</f>
        <v>0</v>
      </c>
      <c r="BI428" s="148">
        <f>IF(N428="nulová",J428,0)</f>
        <v>0</v>
      </c>
      <c r="BJ428" s="16" t="s">
        <v>81</v>
      </c>
      <c r="BK428" s="148">
        <f>ROUND(I428*H428,2)</f>
        <v>0</v>
      </c>
      <c r="BL428" s="16" t="s">
        <v>238</v>
      </c>
      <c r="BM428" s="147" t="s">
        <v>950</v>
      </c>
    </row>
    <row r="429" spans="2:65" s="1" customFormat="1" ht="24.2" customHeight="1">
      <c r="B429" s="135"/>
      <c r="C429" s="136" t="s">
        <v>951</v>
      </c>
      <c r="D429" s="136" t="s">
        <v>164</v>
      </c>
      <c r="E429" s="137" t="s">
        <v>952</v>
      </c>
      <c r="F429" s="138" t="s">
        <v>953</v>
      </c>
      <c r="G429" s="139" t="s">
        <v>167</v>
      </c>
      <c r="H429" s="140">
        <v>0.203</v>
      </c>
      <c r="I429" s="141"/>
      <c r="J429" s="142">
        <f>ROUND(I429*H429,2)</f>
        <v>0</v>
      </c>
      <c r="K429" s="138" t="s">
        <v>168</v>
      </c>
      <c r="L429" s="31"/>
      <c r="M429" s="143" t="s">
        <v>1</v>
      </c>
      <c r="N429" s="144" t="s">
        <v>42</v>
      </c>
      <c r="P429" s="145">
        <f>O429*H429</f>
        <v>0</v>
      </c>
      <c r="Q429" s="145">
        <v>0</v>
      </c>
      <c r="R429" s="145">
        <f>Q429*H429</f>
        <v>0</v>
      </c>
      <c r="S429" s="145">
        <v>0</v>
      </c>
      <c r="T429" s="146">
        <f>S429*H429</f>
        <v>0</v>
      </c>
      <c r="AR429" s="147" t="s">
        <v>238</v>
      </c>
      <c r="AT429" s="147" t="s">
        <v>164</v>
      </c>
      <c r="AU429" s="147" t="s">
        <v>85</v>
      </c>
      <c r="AY429" s="16" t="s">
        <v>161</v>
      </c>
      <c r="BE429" s="148">
        <f>IF(N429="základní",J429,0)</f>
        <v>0</v>
      </c>
      <c r="BF429" s="148">
        <f>IF(N429="snížená",J429,0)</f>
        <v>0</v>
      </c>
      <c r="BG429" s="148">
        <f>IF(N429="zákl. přenesená",J429,0)</f>
        <v>0</v>
      </c>
      <c r="BH429" s="148">
        <f>IF(N429="sníž. přenesená",J429,0)</f>
        <v>0</v>
      </c>
      <c r="BI429" s="148">
        <f>IF(N429="nulová",J429,0)</f>
        <v>0</v>
      </c>
      <c r="BJ429" s="16" t="s">
        <v>81</v>
      </c>
      <c r="BK429" s="148">
        <f>ROUND(I429*H429,2)</f>
        <v>0</v>
      </c>
      <c r="BL429" s="16" t="s">
        <v>238</v>
      </c>
      <c r="BM429" s="147" t="s">
        <v>954</v>
      </c>
    </row>
    <row r="430" spans="2:65" s="1" customFormat="1" ht="33" customHeight="1">
      <c r="B430" s="135"/>
      <c r="C430" s="136" t="s">
        <v>955</v>
      </c>
      <c r="D430" s="136" t="s">
        <v>164</v>
      </c>
      <c r="E430" s="137" t="s">
        <v>956</v>
      </c>
      <c r="F430" s="138" t="s">
        <v>957</v>
      </c>
      <c r="G430" s="139" t="s">
        <v>167</v>
      </c>
      <c r="H430" s="140">
        <v>0.203</v>
      </c>
      <c r="I430" s="141"/>
      <c r="J430" s="142">
        <f>ROUND(I430*H430,2)</f>
        <v>0</v>
      </c>
      <c r="K430" s="138" t="s">
        <v>168</v>
      </c>
      <c r="L430" s="31"/>
      <c r="M430" s="143" t="s">
        <v>1</v>
      </c>
      <c r="N430" s="144" t="s">
        <v>42</v>
      </c>
      <c r="P430" s="145">
        <f>O430*H430</f>
        <v>0</v>
      </c>
      <c r="Q430" s="145">
        <v>0</v>
      </c>
      <c r="R430" s="145">
        <f>Q430*H430</f>
        <v>0</v>
      </c>
      <c r="S430" s="145">
        <v>0</v>
      </c>
      <c r="T430" s="146">
        <f>S430*H430</f>
        <v>0</v>
      </c>
      <c r="AR430" s="147" t="s">
        <v>238</v>
      </c>
      <c r="AT430" s="147" t="s">
        <v>164</v>
      </c>
      <c r="AU430" s="147" t="s">
        <v>85</v>
      </c>
      <c r="AY430" s="16" t="s">
        <v>161</v>
      </c>
      <c r="BE430" s="148">
        <f>IF(N430="základní",J430,0)</f>
        <v>0</v>
      </c>
      <c r="BF430" s="148">
        <f>IF(N430="snížená",J430,0)</f>
        <v>0</v>
      </c>
      <c r="BG430" s="148">
        <f>IF(N430="zákl. přenesená",J430,0)</f>
        <v>0</v>
      </c>
      <c r="BH430" s="148">
        <f>IF(N430="sníž. přenesená",J430,0)</f>
        <v>0</v>
      </c>
      <c r="BI430" s="148">
        <f>IF(N430="nulová",J430,0)</f>
        <v>0</v>
      </c>
      <c r="BJ430" s="16" t="s">
        <v>81</v>
      </c>
      <c r="BK430" s="148">
        <f>ROUND(I430*H430,2)</f>
        <v>0</v>
      </c>
      <c r="BL430" s="16" t="s">
        <v>238</v>
      </c>
      <c r="BM430" s="147" t="s">
        <v>958</v>
      </c>
    </row>
    <row r="431" spans="2:63" s="11" customFormat="1" ht="22.9" customHeight="1">
      <c r="B431" s="123"/>
      <c r="D431" s="124" t="s">
        <v>76</v>
      </c>
      <c r="E431" s="133" t="s">
        <v>959</v>
      </c>
      <c r="F431" s="133" t="s">
        <v>960</v>
      </c>
      <c r="I431" s="126"/>
      <c r="J431" s="134">
        <f>BK431</f>
        <v>0</v>
      </c>
      <c r="L431" s="123"/>
      <c r="M431" s="128"/>
      <c r="P431" s="129">
        <f>SUM(P432:P447)</f>
        <v>0</v>
      </c>
      <c r="R431" s="129">
        <f>SUM(R432:R447)</f>
        <v>0.768942</v>
      </c>
      <c r="T431" s="130">
        <f>SUM(T432:T447)</f>
        <v>0</v>
      </c>
      <c r="AR431" s="124" t="s">
        <v>85</v>
      </c>
      <c r="AT431" s="131" t="s">
        <v>76</v>
      </c>
      <c r="AU431" s="131" t="s">
        <v>81</v>
      </c>
      <c r="AY431" s="124" t="s">
        <v>161</v>
      </c>
      <c r="BK431" s="132">
        <f>SUM(BK432:BK447)</f>
        <v>0</v>
      </c>
    </row>
    <row r="432" spans="2:65" s="1" customFormat="1" ht="16.5" customHeight="1">
      <c r="B432" s="135"/>
      <c r="C432" s="136" t="s">
        <v>961</v>
      </c>
      <c r="D432" s="136" t="s">
        <v>164</v>
      </c>
      <c r="E432" s="137" t="s">
        <v>962</v>
      </c>
      <c r="F432" s="138" t="s">
        <v>963</v>
      </c>
      <c r="G432" s="139" t="s">
        <v>190</v>
      </c>
      <c r="H432" s="140">
        <v>15.5</v>
      </c>
      <c r="I432" s="141"/>
      <c r="J432" s="142">
        <f>ROUND(I432*H432,2)</f>
        <v>0</v>
      </c>
      <c r="K432" s="138" t="s">
        <v>168</v>
      </c>
      <c r="L432" s="31"/>
      <c r="M432" s="143" t="s">
        <v>1</v>
      </c>
      <c r="N432" s="144" t="s">
        <v>42</v>
      </c>
      <c r="P432" s="145">
        <f>O432*H432</f>
        <v>0</v>
      </c>
      <c r="Q432" s="145">
        <v>0.0003</v>
      </c>
      <c r="R432" s="145">
        <f>Q432*H432</f>
        <v>0.00465</v>
      </c>
      <c r="S432" s="145">
        <v>0</v>
      </c>
      <c r="T432" s="146">
        <f>S432*H432</f>
        <v>0</v>
      </c>
      <c r="AR432" s="147" t="s">
        <v>238</v>
      </c>
      <c r="AT432" s="147" t="s">
        <v>164</v>
      </c>
      <c r="AU432" s="147" t="s">
        <v>85</v>
      </c>
      <c r="AY432" s="16" t="s">
        <v>161</v>
      </c>
      <c r="BE432" s="148">
        <f>IF(N432="základní",J432,0)</f>
        <v>0</v>
      </c>
      <c r="BF432" s="148">
        <f>IF(N432="snížená",J432,0)</f>
        <v>0</v>
      </c>
      <c r="BG432" s="148">
        <f>IF(N432="zákl. přenesená",J432,0)</f>
        <v>0</v>
      </c>
      <c r="BH432" s="148">
        <f>IF(N432="sníž. přenesená",J432,0)</f>
        <v>0</v>
      </c>
      <c r="BI432" s="148">
        <f>IF(N432="nulová",J432,0)</f>
        <v>0</v>
      </c>
      <c r="BJ432" s="16" t="s">
        <v>81</v>
      </c>
      <c r="BK432" s="148">
        <f>ROUND(I432*H432,2)</f>
        <v>0</v>
      </c>
      <c r="BL432" s="16" t="s">
        <v>238</v>
      </c>
      <c r="BM432" s="147" t="s">
        <v>964</v>
      </c>
    </row>
    <row r="433" spans="2:65" s="1" customFormat="1" ht="24.2" customHeight="1">
      <c r="B433" s="135"/>
      <c r="C433" s="136" t="s">
        <v>965</v>
      </c>
      <c r="D433" s="136" t="s">
        <v>164</v>
      </c>
      <c r="E433" s="137" t="s">
        <v>966</v>
      </c>
      <c r="F433" s="138" t="s">
        <v>967</v>
      </c>
      <c r="G433" s="139" t="s">
        <v>190</v>
      </c>
      <c r="H433" s="140">
        <v>15.5</v>
      </c>
      <c r="I433" s="141"/>
      <c r="J433" s="142">
        <f>ROUND(I433*H433,2)</f>
        <v>0</v>
      </c>
      <c r="K433" s="138" t="s">
        <v>1</v>
      </c>
      <c r="L433" s="31"/>
      <c r="M433" s="143" t="s">
        <v>1</v>
      </c>
      <c r="N433" s="144" t="s">
        <v>42</v>
      </c>
      <c r="P433" s="145">
        <f>O433*H433</f>
        <v>0</v>
      </c>
      <c r="Q433" s="145">
        <v>0.0075</v>
      </c>
      <c r="R433" s="145">
        <f>Q433*H433</f>
        <v>0.11624999999999999</v>
      </c>
      <c r="S433" s="145">
        <v>0</v>
      </c>
      <c r="T433" s="146">
        <f>S433*H433</f>
        <v>0</v>
      </c>
      <c r="AR433" s="147" t="s">
        <v>238</v>
      </c>
      <c r="AT433" s="147" t="s">
        <v>164</v>
      </c>
      <c r="AU433" s="147" t="s">
        <v>85</v>
      </c>
      <c r="AY433" s="16" t="s">
        <v>161</v>
      </c>
      <c r="BE433" s="148">
        <f>IF(N433="základní",J433,0)</f>
        <v>0</v>
      </c>
      <c r="BF433" s="148">
        <f>IF(N433="snížená",J433,0)</f>
        <v>0</v>
      </c>
      <c r="BG433" s="148">
        <f>IF(N433="zákl. přenesená",J433,0)</f>
        <v>0</v>
      </c>
      <c r="BH433" s="148">
        <f>IF(N433="sníž. přenesená",J433,0)</f>
        <v>0</v>
      </c>
      <c r="BI433" s="148">
        <f>IF(N433="nulová",J433,0)</f>
        <v>0</v>
      </c>
      <c r="BJ433" s="16" t="s">
        <v>81</v>
      </c>
      <c r="BK433" s="148">
        <f>ROUND(I433*H433,2)</f>
        <v>0</v>
      </c>
      <c r="BL433" s="16" t="s">
        <v>238</v>
      </c>
      <c r="BM433" s="147" t="s">
        <v>968</v>
      </c>
    </row>
    <row r="434" spans="2:65" s="1" customFormat="1" ht="16.5" customHeight="1">
      <c r="B434" s="135"/>
      <c r="C434" s="136" t="s">
        <v>969</v>
      </c>
      <c r="D434" s="136" t="s">
        <v>164</v>
      </c>
      <c r="E434" s="137" t="s">
        <v>970</v>
      </c>
      <c r="F434" s="138" t="s">
        <v>971</v>
      </c>
      <c r="G434" s="139" t="s">
        <v>190</v>
      </c>
      <c r="H434" s="140">
        <v>4.5</v>
      </c>
      <c r="I434" s="141"/>
      <c r="J434" s="142">
        <f>ROUND(I434*H434,2)</f>
        <v>0</v>
      </c>
      <c r="K434" s="138" t="s">
        <v>1</v>
      </c>
      <c r="L434" s="31"/>
      <c r="M434" s="143" t="s">
        <v>1</v>
      </c>
      <c r="N434" s="144" t="s">
        <v>42</v>
      </c>
      <c r="P434" s="145">
        <f>O434*H434</f>
        <v>0</v>
      </c>
      <c r="Q434" s="145">
        <v>0.0075</v>
      </c>
      <c r="R434" s="145">
        <f>Q434*H434</f>
        <v>0.03375</v>
      </c>
      <c r="S434" s="145">
        <v>0</v>
      </c>
      <c r="T434" s="146">
        <f>S434*H434</f>
        <v>0</v>
      </c>
      <c r="AR434" s="147" t="s">
        <v>238</v>
      </c>
      <c r="AT434" s="147" t="s">
        <v>164</v>
      </c>
      <c r="AU434" s="147" t="s">
        <v>85</v>
      </c>
      <c r="AY434" s="16" t="s">
        <v>161</v>
      </c>
      <c r="BE434" s="148">
        <f>IF(N434="základní",J434,0)</f>
        <v>0</v>
      </c>
      <c r="BF434" s="148">
        <f>IF(N434="snížená",J434,0)</f>
        <v>0</v>
      </c>
      <c r="BG434" s="148">
        <f>IF(N434="zákl. přenesená",J434,0)</f>
        <v>0</v>
      </c>
      <c r="BH434" s="148">
        <f>IF(N434="sníž. přenesená",J434,0)</f>
        <v>0</v>
      </c>
      <c r="BI434" s="148">
        <f>IF(N434="nulová",J434,0)</f>
        <v>0</v>
      </c>
      <c r="BJ434" s="16" t="s">
        <v>81</v>
      </c>
      <c r="BK434" s="148">
        <f>ROUND(I434*H434,2)</f>
        <v>0</v>
      </c>
      <c r="BL434" s="16" t="s">
        <v>238</v>
      </c>
      <c r="BM434" s="147" t="s">
        <v>972</v>
      </c>
    </row>
    <row r="435" spans="2:65" s="1" customFormat="1" ht="33" customHeight="1">
      <c r="B435" s="135"/>
      <c r="C435" s="136" t="s">
        <v>973</v>
      </c>
      <c r="D435" s="136" t="s">
        <v>164</v>
      </c>
      <c r="E435" s="137" t="s">
        <v>974</v>
      </c>
      <c r="F435" s="138" t="s">
        <v>975</v>
      </c>
      <c r="G435" s="139" t="s">
        <v>316</v>
      </c>
      <c r="H435" s="140">
        <v>9</v>
      </c>
      <c r="I435" s="141"/>
      <c r="J435" s="142">
        <f>ROUND(I435*H435,2)</f>
        <v>0</v>
      </c>
      <c r="K435" s="138" t="s">
        <v>168</v>
      </c>
      <c r="L435" s="31"/>
      <c r="M435" s="143" t="s">
        <v>1</v>
      </c>
      <c r="N435" s="144" t="s">
        <v>42</v>
      </c>
      <c r="P435" s="145">
        <f>O435*H435</f>
        <v>0</v>
      </c>
      <c r="Q435" s="145">
        <v>0.00043</v>
      </c>
      <c r="R435" s="145">
        <f>Q435*H435</f>
        <v>0.0038699999999999997</v>
      </c>
      <c r="S435" s="145">
        <v>0</v>
      </c>
      <c r="T435" s="146">
        <f>S435*H435</f>
        <v>0</v>
      </c>
      <c r="AR435" s="147" t="s">
        <v>238</v>
      </c>
      <c r="AT435" s="147" t="s">
        <v>164</v>
      </c>
      <c r="AU435" s="147" t="s">
        <v>85</v>
      </c>
      <c r="AY435" s="16" t="s">
        <v>161</v>
      </c>
      <c r="BE435" s="148">
        <f>IF(N435="základní",J435,0)</f>
        <v>0</v>
      </c>
      <c r="BF435" s="148">
        <f>IF(N435="snížená",J435,0)</f>
        <v>0</v>
      </c>
      <c r="BG435" s="148">
        <f>IF(N435="zákl. přenesená",J435,0)</f>
        <v>0</v>
      </c>
      <c r="BH435" s="148">
        <f>IF(N435="sníž. přenesená",J435,0)</f>
        <v>0</v>
      </c>
      <c r="BI435" s="148">
        <f>IF(N435="nulová",J435,0)</f>
        <v>0</v>
      </c>
      <c r="BJ435" s="16" t="s">
        <v>81</v>
      </c>
      <c r="BK435" s="148">
        <f>ROUND(I435*H435,2)</f>
        <v>0</v>
      </c>
      <c r="BL435" s="16" t="s">
        <v>238</v>
      </c>
      <c r="BM435" s="147" t="s">
        <v>976</v>
      </c>
    </row>
    <row r="436" spans="2:65" s="1" customFormat="1" ht="24.2" customHeight="1">
      <c r="B436" s="135"/>
      <c r="C436" s="164" t="s">
        <v>977</v>
      </c>
      <c r="D436" s="164" t="s">
        <v>175</v>
      </c>
      <c r="E436" s="165" t="s">
        <v>978</v>
      </c>
      <c r="F436" s="166" t="s">
        <v>979</v>
      </c>
      <c r="G436" s="167" t="s">
        <v>316</v>
      </c>
      <c r="H436" s="168">
        <v>9.9</v>
      </c>
      <c r="I436" s="169"/>
      <c r="J436" s="170">
        <f>ROUND(I436*H436,2)</f>
        <v>0</v>
      </c>
      <c r="K436" s="166" t="s">
        <v>168</v>
      </c>
      <c r="L436" s="171"/>
      <c r="M436" s="172" t="s">
        <v>1</v>
      </c>
      <c r="N436" s="173" t="s">
        <v>42</v>
      </c>
      <c r="P436" s="145">
        <f>O436*H436</f>
        <v>0</v>
      </c>
      <c r="Q436" s="145">
        <v>0.00198</v>
      </c>
      <c r="R436" s="145">
        <f>Q436*H436</f>
        <v>0.019602</v>
      </c>
      <c r="S436" s="145">
        <v>0</v>
      </c>
      <c r="T436" s="146">
        <f>S436*H436</f>
        <v>0</v>
      </c>
      <c r="AR436" s="147" t="s">
        <v>327</v>
      </c>
      <c r="AT436" s="147" t="s">
        <v>175</v>
      </c>
      <c r="AU436" s="147" t="s">
        <v>85</v>
      </c>
      <c r="AY436" s="16" t="s">
        <v>161</v>
      </c>
      <c r="BE436" s="148">
        <f>IF(N436="základní",J436,0)</f>
        <v>0</v>
      </c>
      <c r="BF436" s="148">
        <f>IF(N436="snížená",J436,0)</f>
        <v>0</v>
      </c>
      <c r="BG436" s="148">
        <f>IF(N436="zákl. přenesená",J436,0)</f>
        <v>0</v>
      </c>
      <c r="BH436" s="148">
        <f>IF(N436="sníž. přenesená",J436,0)</f>
        <v>0</v>
      </c>
      <c r="BI436" s="148">
        <f>IF(N436="nulová",J436,0)</f>
        <v>0</v>
      </c>
      <c r="BJ436" s="16" t="s">
        <v>81</v>
      </c>
      <c r="BK436" s="148">
        <f>ROUND(I436*H436,2)</f>
        <v>0</v>
      </c>
      <c r="BL436" s="16" t="s">
        <v>238</v>
      </c>
      <c r="BM436" s="147" t="s">
        <v>980</v>
      </c>
    </row>
    <row r="437" spans="2:51" s="12" customFormat="1" ht="12">
      <c r="B437" s="149"/>
      <c r="D437" s="150" t="s">
        <v>171</v>
      </c>
      <c r="F437" s="152" t="s">
        <v>981</v>
      </c>
      <c r="H437" s="153">
        <v>9.9</v>
      </c>
      <c r="I437" s="154"/>
      <c r="L437" s="149"/>
      <c r="M437" s="155"/>
      <c r="T437" s="156"/>
      <c r="AT437" s="151" t="s">
        <v>171</v>
      </c>
      <c r="AU437" s="151" t="s">
        <v>85</v>
      </c>
      <c r="AV437" s="12" t="s">
        <v>85</v>
      </c>
      <c r="AW437" s="12" t="s">
        <v>3</v>
      </c>
      <c r="AX437" s="12" t="s">
        <v>81</v>
      </c>
      <c r="AY437" s="151" t="s">
        <v>161</v>
      </c>
    </row>
    <row r="438" spans="2:65" s="1" customFormat="1" ht="37.9" customHeight="1">
      <c r="B438" s="135"/>
      <c r="C438" s="136" t="s">
        <v>982</v>
      </c>
      <c r="D438" s="136" t="s">
        <v>164</v>
      </c>
      <c r="E438" s="137" t="s">
        <v>983</v>
      </c>
      <c r="F438" s="138" t="s">
        <v>984</v>
      </c>
      <c r="G438" s="139" t="s">
        <v>190</v>
      </c>
      <c r="H438" s="140">
        <v>15.5</v>
      </c>
      <c r="I438" s="141"/>
      <c r="J438" s="142">
        <f>ROUND(I438*H438,2)</f>
        <v>0</v>
      </c>
      <c r="K438" s="138" t="s">
        <v>168</v>
      </c>
      <c r="L438" s="31"/>
      <c r="M438" s="143" t="s">
        <v>1</v>
      </c>
      <c r="N438" s="144" t="s">
        <v>42</v>
      </c>
      <c r="P438" s="145">
        <f>O438*H438</f>
        <v>0</v>
      </c>
      <c r="Q438" s="145">
        <v>0.0053</v>
      </c>
      <c r="R438" s="145">
        <f>Q438*H438</f>
        <v>0.08215</v>
      </c>
      <c r="S438" s="145">
        <v>0</v>
      </c>
      <c r="T438" s="146">
        <f>S438*H438</f>
        <v>0</v>
      </c>
      <c r="AR438" s="147" t="s">
        <v>238</v>
      </c>
      <c r="AT438" s="147" t="s">
        <v>164</v>
      </c>
      <c r="AU438" s="147" t="s">
        <v>85</v>
      </c>
      <c r="AY438" s="16" t="s">
        <v>161</v>
      </c>
      <c r="BE438" s="148">
        <f>IF(N438="základní",J438,0)</f>
        <v>0</v>
      </c>
      <c r="BF438" s="148">
        <f>IF(N438="snížená",J438,0)</f>
        <v>0</v>
      </c>
      <c r="BG438" s="148">
        <f>IF(N438="zákl. přenesená",J438,0)</f>
        <v>0</v>
      </c>
      <c r="BH438" s="148">
        <f>IF(N438="sníž. přenesená",J438,0)</f>
        <v>0</v>
      </c>
      <c r="BI438" s="148">
        <f>IF(N438="nulová",J438,0)</f>
        <v>0</v>
      </c>
      <c r="BJ438" s="16" t="s">
        <v>81</v>
      </c>
      <c r="BK438" s="148">
        <f>ROUND(I438*H438,2)</f>
        <v>0</v>
      </c>
      <c r="BL438" s="16" t="s">
        <v>238</v>
      </c>
      <c r="BM438" s="147" t="s">
        <v>985</v>
      </c>
    </row>
    <row r="439" spans="2:65" s="1" customFormat="1" ht="33" customHeight="1">
      <c r="B439" s="135"/>
      <c r="C439" s="164" t="s">
        <v>986</v>
      </c>
      <c r="D439" s="164" t="s">
        <v>175</v>
      </c>
      <c r="E439" s="165" t="s">
        <v>987</v>
      </c>
      <c r="F439" s="166" t="s">
        <v>988</v>
      </c>
      <c r="G439" s="167" t="s">
        <v>190</v>
      </c>
      <c r="H439" s="168">
        <v>17.05</v>
      </c>
      <c r="I439" s="169"/>
      <c r="J439" s="170">
        <f>ROUND(I439*H439,2)</f>
        <v>0</v>
      </c>
      <c r="K439" s="166" t="s">
        <v>168</v>
      </c>
      <c r="L439" s="171"/>
      <c r="M439" s="172" t="s">
        <v>1</v>
      </c>
      <c r="N439" s="173" t="s">
        <v>42</v>
      </c>
      <c r="P439" s="145">
        <f>O439*H439</f>
        <v>0</v>
      </c>
      <c r="Q439" s="145">
        <v>0.021999999999999995</v>
      </c>
      <c r="R439" s="145">
        <f>Q439*H439</f>
        <v>0.37509999999999993</v>
      </c>
      <c r="S439" s="145">
        <v>0</v>
      </c>
      <c r="T439" s="146">
        <f>S439*H439</f>
        <v>0</v>
      </c>
      <c r="AR439" s="147" t="s">
        <v>327</v>
      </c>
      <c r="AT439" s="147" t="s">
        <v>175</v>
      </c>
      <c r="AU439" s="147" t="s">
        <v>85</v>
      </c>
      <c r="AY439" s="16" t="s">
        <v>161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6" t="s">
        <v>81</v>
      </c>
      <c r="BK439" s="148">
        <f>ROUND(I439*H439,2)</f>
        <v>0</v>
      </c>
      <c r="BL439" s="16" t="s">
        <v>238</v>
      </c>
      <c r="BM439" s="147" t="s">
        <v>989</v>
      </c>
    </row>
    <row r="440" spans="2:51" s="12" customFormat="1" ht="12">
      <c r="B440" s="149"/>
      <c r="D440" s="150" t="s">
        <v>171</v>
      </c>
      <c r="F440" s="152" t="s">
        <v>990</v>
      </c>
      <c r="H440" s="153">
        <v>17.05</v>
      </c>
      <c r="I440" s="154"/>
      <c r="L440" s="149"/>
      <c r="M440" s="155"/>
      <c r="T440" s="156"/>
      <c r="AT440" s="151" t="s">
        <v>171</v>
      </c>
      <c r="AU440" s="151" t="s">
        <v>85</v>
      </c>
      <c r="AV440" s="12" t="s">
        <v>85</v>
      </c>
      <c r="AW440" s="12" t="s">
        <v>3</v>
      </c>
      <c r="AX440" s="12" t="s">
        <v>81</v>
      </c>
      <c r="AY440" s="151" t="s">
        <v>161</v>
      </c>
    </row>
    <row r="441" spans="2:65" s="1" customFormat="1" ht="37.9" customHeight="1">
      <c r="B441" s="135"/>
      <c r="C441" s="136" t="s">
        <v>991</v>
      </c>
      <c r="D441" s="136" t="s">
        <v>164</v>
      </c>
      <c r="E441" s="137" t="s">
        <v>992</v>
      </c>
      <c r="F441" s="138" t="s">
        <v>993</v>
      </c>
      <c r="G441" s="139" t="s">
        <v>190</v>
      </c>
      <c r="H441" s="140">
        <v>4.5</v>
      </c>
      <c r="I441" s="141"/>
      <c r="J441" s="142">
        <f>ROUND(I441*H441,2)</f>
        <v>0</v>
      </c>
      <c r="K441" s="138" t="s">
        <v>168</v>
      </c>
      <c r="L441" s="31"/>
      <c r="M441" s="143" t="s">
        <v>1</v>
      </c>
      <c r="N441" s="144" t="s">
        <v>42</v>
      </c>
      <c r="P441" s="145">
        <f>O441*H441</f>
        <v>0</v>
      </c>
      <c r="Q441" s="145">
        <v>0.00525</v>
      </c>
      <c r="R441" s="145">
        <f>Q441*H441</f>
        <v>0.023625</v>
      </c>
      <c r="S441" s="145">
        <v>0</v>
      </c>
      <c r="T441" s="146">
        <f>S441*H441</f>
        <v>0</v>
      </c>
      <c r="AR441" s="147" t="s">
        <v>238</v>
      </c>
      <c r="AT441" s="147" t="s">
        <v>164</v>
      </c>
      <c r="AU441" s="147" t="s">
        <v>85</v>
      </c>
      <c r="AY441" s="16" t="s">
        <v>161</v>
      </c>
      <c r="BE441" s="148">
        <f>IF(N441="základní",J441,0)</f>
        <v>0</v>
      </c>
      <c r="BF441" s="148">
        <f>IF(N441="snížená",J441,0)</f>
        <v>0</v>
      </c>
      <c r="BG441" s="148">
        <f>IF(N441="zákl. přenesená",J441,0)</f>
        <v>0</v>
      </c>
      <c r="BH441" s="148">
        <f>IF(N441="sníž. přenesená",J441,0)</f>
        <v>0</v>
      </c>
      <c r="BI441" s="148">
        <f>IF(N441="nulová",J441,0)</f>
        <v>0</v>
      </c>
      <c r="BJ441" s="16" t="s">
        <v>81</v>
      </c>
      <c r="BK441" s="148">
        <f>ROUND(I441*H441,2)</f>
        <v>0</v>
      </c>
      <c r="BL441" s="16" t="s">
        <v>238</v>
      </c>
      <c r="BM441" s="147" t="s">
        <v>994</v>
      </c>
    </row>
    <row r="442" spans="2:65" s="1" customFormat="1" ht="37.9" customHeight="1">
      <c r="B442" s="135"/>
      <c r="C442" s="164" t="s">
        <v>995</v>
      </c>
      <c r="D442" s="164" t="s">
        <v>175</v>
      </c>
      <c r="E442" s="165" t="s">
        <v>996</v>
      </c>
      <c r="F442" s="166" t="s">
        <v>997</v>
      </c>
      <c r="G442" s="167" t="s">
        <v>190</v>
      </c>
      <c r="H442" s="168">
        <v>4.95</v>
      </c>
      <c r="I442" s="169"/>
      <c r="J442" s="170">
        <f>ROUND(I442*H442,2)</f>
        <v>0</v>
      </c>
      <c r="K442" s="166" t="s">
        <v>168</v>
      </c>
      <c r="L442" s="171"/>
      <c r="M442" s="172" t="s">
        <v>1</v>
      </c>
      <c r="N442" s="173" t="s">
        <v>42</v>
      </c>
      <c r="P442" s="145">
        <f>O442*H442</f>
        <v>0</v>
      </c>
      <c r="Q442" s="145">
        <v>0.021999999999999995</v>
      </c>
      <c r="R442" s="145">
        <f>Q442*H442</f>
        <v>0.10889999999999998</v>
      </c>
      <c r="S442" s="145">
        <v>0</v>
      </c>
      <c r="T442" s="146">
        <f>S442*H442</f>
        <v>0</v>
      </c>
      <c r="AR442" s="147" t="s">
        <v>327</v>
      </c>
      <c r="AT442" s="147" t="s">
        <v>175</v>
      </c>
      <c r="AU442" s="147" t="s">
        <v>85</v>
      </c>
      <c r="AY442" s="16" t="s">
        <v>161</v>
      </c>
      <c r="BE442" s="148">
        <f>IF(N442="základní",J442,0)</f>
        <v>0</v>
      </c>
      <c r="BF442" s="148">
        <f>IF(N442="snížená",J442,0)</f>
        <v>0</v>
      </c>
      <c r="BG442" s="148">
        <f>IF(N442="zákl. přenesená",J442,0)</f>
        <v>0</v>
      </c>
      <c r="BH442" s="148">
        <f>IF(N442="sníž. přenesená",J442,0)</f>
        <v>0</v>
      </c>
      <c r="BI442" s="148">
        <f>IF(N442="nulová",J442,0)</f>
        <v>0</v>
      </c>
      <c r="BJ442" s="16" t="s">
        <v>81</v>
      </c>
      <c r="BK442" s="148">
        <f>ROUND(I442*H442,2)</f>
        <v>0</v>
      </c>
      <c r="BL442" s="16" t="s">
        <v>238</v>
      </c>
      <c r="BM442" s="147" t="s">
        <v>998</v>
      </c>
    </row>
    <row r="443" spans="2:51" s="12" customFormat="1" ht="12">
      <c r="B443" s="149"/>
      <c r="D443" s="150" t="s">
        <v>171</v>
      </c>
      <c r="F443" s="152" t="s">
        <v>999</v>
      </c>
      <c r="H443" s="153">
        <v>4.95</v>
      </c>
      <c r="I443" s="154"/>
      <c r="L443" s="149"/>
      <c r="M443" s="155"/>
      <c r="T443" s="156"/>
      <c r="AT443" s="151" t="s">
        <v>171</v>
      </c>
      <c r="AU443" s="151" t="s">
        <v>85</v>
      </c>
      <c r="AV443" s="12" t="s">
        <v>85</v>
      </c>
      <c r="AW443" s="12" t="s">
        <v>3</v>
      </c>
      <c r="AX443" s="12" t="s">
        <v>81</v>
      </c>
      <c r="AY443" s="151" t="s">
        <v>161</v>
      </c>
    </row>
    <row r="444" spans="2:65" s="1" customFormat="1" ht="16.5" customHeight="1">
      <c r="B444" s="135"/>
      <c r="C444" s="136" t="s">
        <v>1000</v>
      </c>
      <c r="D444" s="136" t="s">
        <v>164</v>
      </c>
      <c r="E444" s="137" t="s">
        <v>1001</v>
      </c>
      <c r="F444" s="138" t="s">
        <v>1002</v>
      </c>
      <c r="G444" s="139" t="s">
        <v>316</v>
      </c>
      <c r="H444" s="140">
        <v>9</v>
      </c>
      <c r="I444" s="141"/>
      <c r="J444" s="142">
        <f>ROUND(I444*H444,2)</f>
        <v>0</v>
      </c>
      <c r="K444" s="138" t="s">
        <v>168</v>
      </c>
      <c r="L444" s="31"/>
      <c r="M444" s="143" t="s">
        <v>1</v>
      </c>
      <c r="N444" s="144" t="s">
        <v>42</v>
      </c>
      <c r="P444" s="145">
        <f>O444*H444</f>
        <v>0</v>
      </c>
      <c r="Q444" s="145">
        <v>3E-05</v>
      </c>
      <c r="R444" s="145">
        <f>Q444*H444</f>
        <v>0.00027</v>
      </c>
      <c r="S444" s="145">
        <v>0</v>
      </c>
      <c r="T444" s="146">
        <f>S444*H444</f>
        <v>0</v>
      </c>
      <c r="AR444" s="147" t="s">
        <v>238</v>
      </c>
      <c r="AT444" s="147" t="s">
        <v>164</v>
      </c>
      <c r="AU444" s="147" t="s">
        <v>85</v>
      </c>
      <c r="AY444" s="16" t="s">
        <v>161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6" t="s">
        <v>81</v>
      </c>
      <c r="BK444" s="148">
        <f>ROUND(I444*H444,2)</f>
        <v>0</v>
      </c>
      <c r="BL444" s="16" t="s">
        <v>238</v>
      </c>
      <c r="BM444" s="147" t="s">
        <v>1003</v>
      </c>
    </row>
    <row r="445" spans="2:65" s="1" customFormat="1" ht="24.2" customHeight="1">
      <c r="B445" s="135"/>
      <c r="C445" s="136" t="s">
        <v>1004</v>
      </c>
      <c r="D445" s="136" t="s">
        <v>164</v>
      </c>
      <c r="E445" s="137" t="s">
        <v>1005</v>
      </c>
      <c r="F445" s="138" t="s">
        <v>1006</v>
      </c>
      <c r="G445" s="139" t="s">
        <v>190</v>
      </c>
      <c r="H445" s="140">
        <v>15.5</v>
      </c>
      <c r="I445" s="141"/>
      <c r="J445" s="142">
        <f>ROUND(I445*H445,2)</f>
        <v>0</v>
      </c>
      <c r="K445" s="138" t="s">
        <v>168</v>
      </c>
      <c r="L445" s="31"/>
      <c r="M445" s="143" t="s">
        <v>1</v>
      </c>
      <c r="N445" s="144" t="s">
        <v>42</v>
      </c>
      <c r="P445" s="145">
        <f>O445*H445</f>
        <v>0</v>
      </c>
      <c r="Q445" s="145">
        <v>5E-05</v>
      </c>
      <c r="R445" s="145">
        <f>Q445*H445</f>
        <v>0.0007750000000000001</v>
      </c>
      <c r="S445" s="145">
        <v>0</v>
      </c>
      <c r="T445" s="146">
        <f>S445*H445</f>
        <v>0</v>
      </c>
      <c r="AR445" s="147" t="s">
        <v>238</v>
      </c>
      <c r="AT445" s="147" t="s">
        <v>164</v>
      </c>
      <c r="AU445" s="147" t="s">
        <v>85</v>
      </c>
      <c r="AY445" s="16" t="s">
        <v>161</v>
      </c>
      <c r="BE445" s="148">
        <f>IF(N445="základní",J445,0)</f>
        <v>0</v>
      </c>
      <c r="BF445" s="148">
        <f>IF(N445="snížená",J445,0)</f>
        <v>0</v>
      </c>
      <c r="BG445" s="148">
        <f>IF(N445="zákl. přenesená",J445,0)</f>
        <v>0</v>
      </c>
      <c r="BH445" s="148">
        <f>IF(N445="sníž. přenesená",J445,0)</f>
        <v>0</v>
      </c>
      <c r="BI445" s="148">
        <f>IF(N445="nulová",J445,0)</f>
        <v>0</v>
      </c>
      <c r="BJ445" s="16" t="s">
        <v>81</v>
      </c>
      <c r="BK445" s="148">
        <f>ROUND(I445*H445,2)</f>
        <v>0</v>
      </c>
      <c r="BL445" s="16" t="s">
        <v>238</v>
      </c>
      <c r="BM445" s="147" t="s">
        <v>1007</v>
      </c>
    </row>
    <row r="446" spans="2:65" s="1" customFormat="1" ht="24.2" customHeight="1">
      <c r="B446" s="135"/>
      <c r="C446" s="136" t="s">
        <v>1008</v>
      </c>
      <c r="D446" s="136" t="s">
        <v>164</v>
      </c>
      <c r="E446" s="137" t="s">
        <v>1009</v>
      </c>
      <c r="F446" s="138" t="s">
        <v>1010</v>
      </c>
      <c r="G446" s="139" t="s">
        <v>167</v>
      </c>
      <c r="H446" s="140">
        <v>0.769</v>
      </c>
      <c r="I446" s="141"/>
      <c r="J446" s="142">
        <f>ROUND(I446*H446,2)</f>
        <v>0</v>
      </c>
      <c r="K446" s="138" t="s">
        <v>168</v>
      </c>
      <c r="L446" s="31"/>
      <c r="M446" s="143" t="s">
        <v>1</v>
      </c>
      <c r="N446" s="144" t="s">
        <v>42</v>
      </c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47" t="s">
        <v>238</v>
      </c>
      <c r="AT446" s="147" t="s">
        <v>164</v>
      </c>
      <c r="AU446" s="147" t="s">
        <v>85</v>
      </c>
      <c r="AY446" s="16" t="s">
        <v>161</v>
      </c>
      <c r="BE446" s="148">
        <f>IF(N446="základní",J446,0)</f>
        <v>0</v>
      </c>
      <c r="BF446" s="148">
        <f>IF(N446="snížená",J446,0)</f>
        <v>0</v>
      </c>
      <c r="BG446" s="148">
        <f>IF(N446="zákl. přenesená",J446,0)</f>
        <v>0</v>
      </c>
      <c r="BH446" s="148">
        <f>IF(N446="sníž. přenesená",J446,0)</f>
        <v>0</v>
      </c>
      <c r="BI446" s="148">
        <f>IF(N446="nulová",J446,0)</f>
        <v>0</v>
      </c>
      <c r="BJ446" s="16" t="s">
        <v>81</v>
      </c>
      <c r="BK446" s="148">
        <f>ROUND(I446*H446,2)</f>
        <v>0</v>
      </c>
      <c r="BL446" s="16" t="s">
        <v>238</v>
      </c>
      <c r="BM446" s="147" t="s">
        <v>1011</v>
      </c>
    </row>
    <row r="447" spans="2:65" s="1" customFormat="1" ht="33" customHeight="1">
      <c r="B447" s="135"/>
      <c r="C447" s="136" t="s">
        <v>1012</v>
      </c>
      <c r="D447" s="136" t="s">
        <v>164</v>
      </c>
      <c r="E447" s="137" t="s">
        <v>1013</v>
      </c>
      <c r="F447" s="138" t="s">
        <v>1014</v>
      </c>
      <c r="G447" s="139" t="s">
        <v>167</v>
      </c>
      <c r="H447" s="140">
        <v>0.769</v>
      </c>
      <c r="I447" s="141"/>
      <c r="J447" s="142">
        <f>ROUND(I447*H447,2)</f>
        <v>0</v>
      </c>
      <c r="K447" s="138" t="s">
        <v>168</v>
      </c>
      <c r="L447" s="31"/>
      <c r="M447" s="143" t="s">
        <v>1</v>
      </c>
      <c r="N447" s="144" t="s">
        <v>42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238</v>
      </c>
      <c r="AT447" s="147" t="s">
        <v>164</v>
      </c>
      <c r="AU447" s="147" t="s">
        <v>85</v>
      </c>
      <c r="AY447" s="16" t="s">
        <v>161</v>
      </c>
      <c r="BE447" s="148">
        <f>IF(N447="základní",J447,0)</f>
        <v>0</v>
      </c>
      <c r="BF447" s="148">
        <f>IF(N447="snížená",J447,0)</f>
        <v>0</v>
      </c>
      <c r="BG447" s="148">
        <f>IF(N447="zákl. přenesená",J447,0)</f>
        <v>0</v>
      </c>
      <c r="BH447" s="148">
        <f>IF(N447="sníž. přenesená",J447,0)</f>
        <v>0</v>
      </c>
      <c r="BI447" s="148">
        <f>IF(N447="nulová",J447,0)</f>
        <v>0</v>
      </c>
      <c r="BJ447" s="16" t="s">
        <v>81</v>
      </c>
      <c r="BK447" s="148">
        <f>ROUND(I447*H447,2)</f>
        <v>0</v>
      </c>
      <c r="BL447" s="16" t="s">
        <v>238</v>
      </c>
      <c r="BM447" s="147" t="s">
        <v>1015</v>
      </c>
    </row>
    <row r="448" spans="2:63" s="11" customFormat="1" ht="22.9" customHeight="1">
      <c r="B448" s="123"/>
      <c r="D448" s="124" t="s">
        <v>76</v>
      </c>
      <c r="E448" s="133" t="s">
        <v>1016</v>
      </c>
      <c r="F448" s="133" t="s">
        <v>1017</v>
      </c>
      <c r="I448" s="126"/>
      <c r="J448" s="134">
        <f>BK448</f>
        <v>0</v>
      </c>
      <c r="L448" s="123"/>
      <c r="M448" s="128"/>
      <c r="P448" s="129">
        <f>SUM(P449:P469)</f>
        <v>0</v>
      </c>
      <c r="R448" s="129">
        <f>SUM(R449:R469)</f>
        <v>0.9709</v>
      </c>
      <c r="T448" s="130">
        <f>SUM(T449:T469)</f>
        <v>2.0944</v>
      </c>
      <c r="AR448" s="124" t="s">
        <v>85</v>
      </c>
      <c r="AT448" s="131" t="s">
        <v>76</v>
      </c>
      <c r="AU448" s="131" t="s">
        <v>81</v>
      </c>
      <c r="AY448" s="124" t="s">
        <v>161</v>
      </c>
      <c r="BK448" s="132">
        <f>SUM(BK449:BK469)</f>
        <v>0</v>
      </c>
    </row>
    <row r="449" spans="2:65" s="1" customFormat="1" ht="16.5" customHeight="1">
      <c r="B449" s="135"/>
      <c r="C449" s="136" t="s">
        <v>1018</v>
      </c>
      <c r="D449" s="136" t="s">
        <v>164</v>
      </c>
      <c r="E449" s="137" t="s">
        <v>1019</v>
      </c>
      <c r="F449" s="138" t="s">
        <v>1020</v>
      </c>
      <c r="G449" s="139" t="s">
        <v>190</v>
      </c>
      <c r="H449" s="140">
        <v>38.5</v>
      </c>
      <c r="I449" s="141"/>
      <c r="J449" s="142">
        <f>ROUND(I449*H449,2)</f>
        <v>0</v>
      </c>
      <c r="K449" s="138" t="s">
        <v>168</v>
      </c>
      <c r="L449" s="31"/>
      <c r="M449" s="143" t="s">
        <v>1</v>
      </c>
      <c r="N449" s="144" t="s">
        <v>42</v>
      </c>
      <c r="P449" s="145">
        <f>O449*H449</f>
        <v>0</v>
      </c>
      <c r="Q449" s="145">
        <v>0</v>
      </c>
      <c r="R449" s="145">
        <f>Q449*H449</f>
        <v>0</v>
      </c>
      <c r="S449" s="145">
        <v>0</v>
      </c>
      <c r="T449" s="146">
        <f>S449*H449</f>
        <v>0</v>
      </c>
      <c r="AR449" s="147" t="s">
        <v>238</v>
      </c>
      <c r="AT449" s="147" t="s">
        <v>164</v>
      </c>
      <c r="AU449" s="147" t="s">
        <v>85</v>
      </c>
      <c r="AY449" s="16" t="s">
        <v>161</v>
      </c>
      <c r="BE449" s="148">
        <f>IF(N449="základní",J449,0)</f>
        <v>0</v>
      </c>
      <c r="BF449" s="148">
        <f>IF(N449="snížená",J449,0)</f>
        <v>0</v>
      </c>
      <c r="BG449" s="148">
        <f>IF(N449="zákl. přenesená",J449,0)</f>
        <v>0</v>
      </c>
      <c r="BH449" s="148">
        <f>IF(N449="sníž. přenesená",J449,0)</f>
        <v>0</v>
      </c>
      <c r="BI449" s="148">
        <f>IF(N449="nulová",J449,0)</f>
        <v>0</v>
      </c>
      <c r="BJ449" s="16" t="s">
        <v>81</v>
      </c>
      <c r="BK449" s="148">
        <f>ROUND(I449*H449,2)</f>
        <v>0</v>
      </c>
      <c r="BL449" s="16" t="s">
        <v>238</v>
      </c>
      <c r="BM449" s="147" t="s">
        <v>1021</v>
      </c>
    </row>
    <row r="450" spans="2:65" s="1" customFormat="1" ht="16.5" customHeight="1">
      <c r="B450" s="135"/>
      <c r="C450" s="136" t="s">
        <v>1022</v>
      </c>
      <c r="D450" s="136" t="s">
        <v>164</v>
      </c>
      <c r="E450" s="137" t="s">
        <v>1023</v>
      </c>
      <c r="F450" s="138" t="s">
        <v>1024</v>
      </c>
      <c r="G450" s="139" t="s">
        <v>190</v>
      </c>
      <c r="H450" s="140">
        <v>38.5</v>
      </c>
      <c r="I450" s="141"/>
      <c r="J450" s="142">
        <f>ROUND(I450*H450,2)</f>
        <v>0</v>
      </c>
      <c r="K450" s="138" t="s">
        <v>168</v>
      </c>
      <c r="L450" s="31"/>
      <c r="M450" s="143" t="s">
        <v>1</v>
      </c>
      <c r="N450" s="144" t="s">
        <v>42</v>
      </c>
      <c r="P450" s="145">
        <f>O450*H450</f>
        <v>0</v>
      </c>
      <c r="Q450" s="145">
        <v>0.0003</v>
      </c>
      <c r="R450" s="145">
        <f>Q450*H450</f>
        <v>0.01155</v>
      </c>
      <c r="S450" s="145">
        <v>0</v>
      </c>
      <c r="T450" s="146">
        <f>S450*H450</f>
        <v>0</v>
      </c>
      <c r="AR450" s="147" t="s">
        <v>238</v>
      </c>
      <c r="AT450" s="147" t="s">
        <v>164</v>
      </c>
      <c r="AU450" s="147" t="s">
        <v>85</v>
      </c>
      <c r="AY450" s="16" t="s">
        <v>161</v>
      </c>
      <c r="BE450" s="148">
        <f>IF(N450="základní",J450,0)</f>
        <v>0</v>
      </c>
      <c r="BF450" s="148">
        <f>IF(N450="snížená",J450,0)</f>
        <v>0</v>
      </c>
      <c r="BG450" s="148">
        <f>IF(N450="zákl. přenesená",J450,0)</f>
        <v>0</v>
      </c>
      <c r="BH450" s="148">
        <f>IF(N450="sníž. přenesená",J450,0)</f>
        <v>0</v>
      </c>
      <c r="BI450" s="148">
        <f>IF(N450="nulová",J450,0)</f>
        <v>0</v>
      </c>
      <c r="BJ450" s="16" t="s">
        <v>81</v>
      </c>
      <c r="BK450" s="148">
        <f>ROUND(I450*H450,2)</f>
        <v>0</v>
      </c>
      <c r="BL450" s="16" t="s">
        <v>238</v>
      </c>
      <c r="BM450" s="147" t="s">
        <v>1025</v>
      </c>
    </row>
    <row r="451" spans="2:65" s="1" customFormat="1" ht="24.2" customHeight="1">
      <c r="B451" s="135"/>
      <c r="C451" s="136" t="s">
        <v>1026</v>
      </c>
      <c r="D451" s="136" t="s">
        <v>164</v>
      </c>
      <c r="E451" s="137" t="s">
        <v>1027</v>
      </c>
      <c r="F451" s="138" t="s">
        <v>1028</v>
      </c>
      <c r="G451" s="139" t="s">
        <v>190</v>
      </c>
      <c r="H451" s="140">
        <v>43</v>
      </c>
      <c r="I451" s="141"/>
      <c r="J451" s="142">
        <f>ROUND(I451*H451,2)</f>
        <v>0</v>
      </c>
      <c r="K451" s="138" t="s">
        <v>168</v>
      </c>
      <c r="L451" s="31"/>
      <c r="M451" s="143" t="s">
        <v>1</v>
      </c>
      <c r="N451" s="144" t="s">
        <v>42</v>
      </c>
      <c r="P451" s="145">
        <f>O451*H451</f>
        <v>0</v>
      </c>
      <c r="Q451" s="145">
        <v>0.0015</v>
      </c>
      <c r="R451" s="145">
        <f>Q451*H451</f>
        <v>0.0645</v>
      </c>
      <c r="S451" s="145">
        <v>0</v>
      </c>
      <c r="T451" s="146">
        <f>S451*H451</f>
        <v>0</v>
      </c>
      <c r="AR451" s="147" t="s">
        <v>238</v>
      </c>
      <c r="AT451" s="147" t="s">
        <v>164</v>
      </c>
      <c r="AU451" s="147" t="s">
        <v>85</v>
      </c>
      <c r="AY451" s="16" t="s">
        <v>161</v>
      </c>
      <c r="BE451" s="148">
        <f>IF(N451="základní",J451,0)</f>
        <v>0</v>
      </c>
      <c r="BF451" s="148">
        <f>IF(N451="snížená",J451,0)</f>
        <v>0</v>
      </c>
      <c r="BG451" s="148">
        <f>IF(N451="zákl. přenesená",J451,0)</f>
        <v>0</v>
      </c>
      <c r="BH451" s="148">
        <f>IF(N451="sníž. přenesená",J451,0)</f>
        <v>0</v>
      </c>
      <c r="BI451" s="148">
        <f>IF(N451="nulová",J451,0)</f>
        <v>0</v>
      </c>
      <c r="BJ451" s="16" t="s">
        <v>81</v>
      </c>
      <c r="BK451" s="148">
        <f>ROUND(I451*H451,2)</f>
        <v>0</v>
      </c>
      <c r="BL451" s="16" t="s">
        <v>238</v>
      </c>
      <c r="BM451" s="147" t="s">
        <v>1029</v>
      </c>
    </row>
    <row r="452" spans="2:51" s="14" customFormat="1" ht="12">
      <c r="B452" s="177"/>
      <c r="D452" s="150" t="s">
        <v>171</v>
      </c>
      <c r="E452" s="178" t="s">
        <v>1</v>
      </c>
      <c r="F452" s="179" t="s">
        <v>1030</v>
      </c>
      <c r="H452" s="178" t="s">
        <v>1</v>
      </c>
      <c r="I452" s="180"/>
      <c r="L452" s="177"/>
      <c r="M452" s="181"/>
      <c r="T452" s="182"/>
      <c r="AT452" s="178" t="s">
        <v>171</v>
      </c>
      <c r="AU452" s="178" t="s">
        <v>85</v>
      </c>
      <c r="AV452" s="14" t="s">
        <v>81</v>
      </c>
      <c r="AW452" s="14" t="s">
        <v>32</v>
      </c>
      <c r="AX452" s="14" t="s">
        <v>77</v>
      </c>
      <c r="AY452" s="178" t="s">
        <v>161</v>
      </c>
    </row>
    <row r="453" spans="2:51" s="12" customFormat="1" ht="12">
      <c r="B453" s="149"/>
      <c r="D453" s="150" t="s">
        <v>171</v>
      </c>
      <c r="E453" s="151" t="s">
        <v>1</v>
      </c>
      <c r="F453" s="152" t="s">
        <v>237</v>
      </c>
      <c r="H453" s="153">
        <v>43</v>
      </c>
      <c r="I453" s="154"/>
      <c r="L453" s="149"/>
      <c r="M453" s="155"/>
      <c r="T453" s="156"/>
      <c r="AT453" s="151" t="s">
        <v>171</v>
      </c>
      <c r="AU453" s="151" t="s">
        <v>85</v>
      </c>
      <c r="AV453" s="12" t="s">
        <v>85</v>
      </c>
      <c r="AW453" s="12" t="s">
        <v>32</v>
      </c>
      <c r="AX453" s="12" t="s">
        <v>77</v>
      </c>
      <c r="AY453" s="151" t="s">
        <v>161</v>
      </c>
    </row>
    <row r="454" spans="2:51" s="13" customFormat="1" ht="12">
      <c r="B454" s="157"/>
      <c r="D454" s="150" t="s">
        <v>171</v>
      </c>
      <c r="E454" s="158" t="s">
        <v>1</v>
      </c>
      <c r="F454" s="159" t="s">
        <v>174</v>
      </c>
      <c r="H454" s="160">
        <v>43</v>
      </c>
      <c r="I454" s="161"/>
      <c r="L454" s="157"/>
      <c r="M454" s="162"/>
      <c r="T454" s="163"/>
      <c r="AT454" s="158" t="s">
        <v>171</v>
      </c>
      <c r="AU454" s="158" t="s">
        <v>85</v>
      </c>
      <c r="AV454" s="13" t="s">
        <v>169</v>
      </c>
      <c r="AW454" s="13" t="s">
        <v>32</v>
      </c>
      <c r="AX454" s="13" t="s">
        <v>81</v>
      </c>
      <c r="AY454" s="158" t="s">
        <v>161</v>
      </c>
    </row>
    <row r="455" spans="2:65" s="1" customFormat="1" ht="24.2" customHeight="1">
      <c r="B455" s="135"/>
      <c r="C455" s="136" t="s">
        <v>1031</v>
      </c>
      <c r="D455" s="136" t="s">
        <v>164</v>
      </c>
      <c r="E455" s="137" t="s">
        <v>1032</v>
      </c>
      <c r="F455" s="138" t="s">
        <v>1033</v>
      </c>
      <c r="G455" s="139" t="s">
        <v>316</v>
      </c>
      <c r="H455" s="140">
        <v>21</v>
      </c>
      <c r="I455" s="141"/>
      <c r="J455" s="142">
        <f>ROUND(I455*H455,2)</f>
        <v>0</v>
      </c>
      <c r="K455" s="138" t="s">
        <v>168</v>
      </c>
      <c r="L455" s="31"/>
      <c r="M455" s="143" t="s">
        <v>1</v>
      </c>
      <c r="N455" s="144" t="s">
        <v>42</v>
      </c>
      <c r="P455" s="145">
        <f>O455*H455</f>
        <v>0</v>
      </c>
      <c r="Q455" s="145">
        <v>0.00032</v>
      </c>
      <c r="R455" s="145">
        <f>Q455*H455</f>
        <v>0.00672</v>
      </c>
      <c r="S455" s="145">
        <v>0</v>
      </c>
      <c r="T455" s="146">
        <f>S455*H455</f>
        <v>0</v>
      </c>
      <c r="AR455" s="147" t="s">
        <v>238</v>
      </c>
      <c r="AT455" s="147" t="s">
        <v>164</v>
      </c>
      <c r="AU455" s="147" t="s">
        <v>85</v>
      </c>
      <c r="AY455" s="16" t="s">
        <v>161</v>
      </c>
      <c r="BE455" s="148">
        <f>IF(N455="základní",J455,0)</f>
        <v>0</v>
      </c>
      <c r="BF455" s="148">
        <f>IF(N455="snížená",J455,0)</f>
        <v>0</v>
      </c>
      <c r="BG455" s="148">
        <f>IF(N455="zákl. přenesená",J455,0)</f>
        <v>0</v>
      </c>
      <c r="BH455" s="148">
        <f>IF(N455="sníž. přenesená",J455,0)</f>
        <v>0</v>
      </c>
      <c r="BI455" s="148">
        <f>IF(N455="nulová",J455,0)</f>
        <v>0</v>
      </c>
      <c r="BJ455" s="16" t="s">
        <v>81</v>
      </c>
      <c r="BK455" s="148">
        <f>ROUND(I455*H455,2)</f>
        <v>0</v>
      </c>
      <c r="BL455" s="16" t="s">
        <v>238</v>
      </c>
      <c r="BM455" s="147" t="s">
        <v>1034</v>
      </c>
    </row>
    <row r="456" spans="2:65" s="1" customFormat="1" ht="16.5" customHeight="1">
      <c r="B456" s="135"/>
      <c r="C456" s="136" t="s">
        <v>1035</v>
      </c>
      <c r="D456" s="136" t="s">
        <v>164</v>
      </c>
      <c r="E456" s="137" t="s">
        <v>1036</v>
      </c>
      <c r="F456" s="138" t="s">
        <v>1037</v>
      </c>
      <c r="G456" s="139" t="s">
        <v>190</v>
      </c>
      <c r="H456" s="140">
        <v>38.5</v>
      </c>
      <c r="I456" s="141"/>
      <c r="J456" s="142">
        <f>ROUND(I456*H456,2)</f>
        <v>0</v>
      </c>
      <c r="K456" s="138" t="s">
        <v>168</v>
      </c>
      <c r="L456" s="31"/>
      <c r="M456" s="143" t="s">
        <v>1</v>
      </c>
      <c r="N456" s="144" t="s">
        <v>42</v>
      </c>
      <c r="P456" s="145">
        <f>O456*H456</f>
        <v>0</v>
      </c>
      <c r="Q456" s="145">
        <v>0.0045</v>
      </c>
      <c r="R456" s="145">
        <f>Q456*H456</f>
        <v>0.17325</v>
      </c>
      <c r="S456" s="145">
        <v>0</v>
      </c>
      <c r="T456" s="146">
        <f>S456*H456</f>
        <v>0</v>
      </c>
      <c r="AR456" s="147" t="s">
        <v>238</v>
      </c>
      <c r="AT456" s="147" t="s">
        <v>164</v>
      </c>
      <c r="AU456" s="147" t="s">
        <v>85</v>
      </c>
      <c r="AY456" s="16" t="s">
        <v>161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6" t="s">
        <v>81</v>
      </c>
      <c r="BK456" s="148">
        <f>ROUND(I456*H456,2)</f>
        <v>0</v>
      </c>
      <c r="BL456" s="16" t="s">
        <v>238</v>
      </c>
      <c r="BM456" s="147" t="s">
        <v>1038</v>
      </c>
    </row>
    <row r="457" spans="2:65" s="1" customFormat="1" ht="24.2" customHeight="1">
      <c r="B457" s="135"/>
      <c r="C457" s="136" t="s">
        <v>1039</v>
      </c>
      <c r="D457" s="136" t="s">
        <v>164</v>
      </c>
      <c r="E457" s="137" t="s">
        <v>1040</v>
      </c>
      <c r="F457" s="138" t="s">
        <v>1041</v>
      </c>
      <c r="G457" s="139" t="s">
        <v>190</v>
      </c>
      <c r="H457" s="140">
        <v>38.5</v>
      </c>
      <c r="I457" s="141"/>
      <c r="J457" s="142">
        <f>ROUND(I457*H457,2)</f>
        <v>0</v>
      </c>
      <c r="K457" s="138" t="s">
        <v>168</v>
      </c>
      <c r="L457" s="31"/>
      <c r="M457" s="143" t="s">
        <v>1</v>
      </c>
      <c r="N457" s="144" t="s">
        <v>42</v>
      </c>
      <c r="P457" s="145">
        <f>O457*H457</f>
        <v>0</v>
      </c>
      <c r="Q457" s="145">
        <v>0.0014499999999999997</v>
      </c>
      <c r="R457" s="145">
        <f>Q457*H457</f>
        <v>0.055824999999999986</v>
      </c>
      <c r="S457" s="145">
        <v>0</v>
      </c>
      <c r="T457" s="146">
        <f>S457*H457</f>
        <v>0</v>
      </c>
      <c r="AR457" s="147" t="s">
        <v>238</v>
      </c>
      <c r="AT457" s="147" t="s">
        <v>164</v>
      </c>
      <c r="AU457" s="147" t="s">
        <v>85</v>
      </c>
      <c r="AY457" s="16" t="s">
        <v>161</v>
      </c>
      <c r="BE457" s="148">
        <f>IF(N457="základní",J457,0)</f>
        <v>0</v>
      </c>
      <c r="BF457" s="148">
        <f>IF(N457="snížená",J457,0)</f>
        <v>0</v>
      </c>
      <c r="BG457" s="148">
        <f>IF(N457="zákl. přenesená",J457,0)</f>
        <v>0</v>
      </c>
      <c r="BH457" s="148">
        <f>IF(N457="sníž. přenesená",J457,0)</f>
        <v>0</v>
      </c>
      <c r="BI457" s="148">
        <f>IF(N457="nulová",J457,0)</f>
        <v>0</v>
      </c>
      <c r="BJ457" s="16" t="s">
        <v>81</v>
      </c>
      <c r="BK457" s="148">
        <f>ROUND(I457*H457,2)</f>
        <v>0</v>
      </c>
      <c r="BL457" s="16" t="s">
        <v>238</v>
      </c>
      <c r="BM457" s="147" t="s">
        <v>1042</v>
      </c>
    </row>
    <row r="458" spans="2:65" s="1" customFormat="1" ht="33" customHeight="1">
      <c r="B458" s="135"/>
      <c r="C458" s="136" t="s">
        <v>1043</v>
      </c>
      <c r="D458" s="136" t="s">
        <v>164</v>
      </c>
      <c r="E458" s="137" t="s">
        <v>1044</v>
      </c>
      <c r="F458" s="138" t="s">
        <v>1045</v>
      </c>
      <c r="G458" s="139" t="s">
        <v>190</v>
      </c>
      <c r="H458" s="140">
        <v>38.5</v>
      </c>
      <c r="I458" s="141"/>
      <c r="J458" s="142">
        <f>ROUND(I458*H458,2)</f>
        <v>0</v>
      </c>
      <c r="K458" s="138" t="s">
        <v>168</v>
      </c>
      <c r="L458" s="31"/>
      <c r="M458" s="143" t="s">
        <v>1</v>
      </c>
      <c r="N458" s="144" t="s">
        <v>42</v>
      </c>
      <c r="P458" s="145">
        <f>O458*H458</f>
        <v>0</v>
      </c>
      <c r="Q458" s="145">
        <v>0.00558</v>
      </c>
      <c r="R458" s="145">
        <f>Q458*H458</f>
        <v>0.21483</v>
      </c>
      <c r="S458" s="145">
        <v>0</v>
      </c>
      <c r="T458" s="146">
        <f>S458*H458</f>
        <v>0</v>
      </c>
      <c r="AR458" s="147" t="s">
        <v>238</v>
      </c>
      <c r="AT458" s="147" t="s">
        <v>164</v>
      </c>
      <c r="AU458" s="147" t="s">
        <v>85</v>
      </c>
      <c r="AY458" s="16" t="s">
        <v>161</v>
      </c>
      <c r="BE458" s="148">
        <f>IF(N458="základní",J458,0)</f>
        <v>0</v>
      </c>
      <c r="BF458" s="148">
        <f>IF(N458="snížená",J458,0)</f>
        <v>0</v>
      </c>
      <c r="BG458" s="148">
        <f>IF(N458="zákl. přenesená",J458,0)</f>
        <v>0</v>
      </c>
      <c r="BH458" s="148">
        <f>IF(N458="sníž. přenesená",J458,0)</f>
        <v>0</v>
      </c>
      <c r="BI458" s="148">
        <f>IF(N458="nulová",J458,0)</f>
        <v>0</v>
      </c>
      <c r="BJ458" s="16" t="s">
        <v>81</v>
      </c>
      <c r="BK458" s="148">
        <f>ROUND(I458*H458,2)</f>
        <v>0</v>
      </c>
      <c r="BL458" s="16" t="s">
        <v>238</v>
      </c>
      <c r="BM458" s="147" t="s">
        <v>1046</v>
      </c>
    </row>
    <row r="459" spans="2:65" s="1" customFormat="1" ht="24.2" customHeight="1">
      <c r="B459" s="135"/>
      <c r="C459" s="164" t="s">
        <v>1047</v>
      </c>
      <c r="D459" s="164" t="s">
        <v>175</v>
      </c>
      <c r="E459" s="165" t="s">
        <v>1048</v>
      </c>
      <c r="F459" s="166" t="s">
        <v>1049</v>
      </c>
      <c r="G459" s="167" t="s">
        <v>190</v>
      </c>
      <c r="H459" s="168">
        <v>42.35</v>
      </c>
      <c r="I459" s="169"/>
      <c r="J459" s="170">
        <f>ROUND(I459*H459,2)</f>
        <v>0</v>
      </c>
      <c r="K459" s="166" t="s">
        <v>168</v>
      </c>
      <c r="L459" s="171"/>
      <c r="M459" s="172" t="s">
        <v>1</v>
      </c>
      <c r="N459" s="173" t="s">
        <v>42</v>
      </c>
      <c r="P459" s="145">
        <f>O459*H459</f>
        <v>0</v>
      </c>
      <c r="Q459" s="145">
        <v>0.00992</v>
      </c>
      <c r="R459" s="145">
        <f>Q459*H459</f>
        <v>0.42011200000000004</v>
      </c>
      <c r="S459" s="145">
        <v>0</v>
      </c>
      <c r="T459" s="146">
        <f>S459*H459</f>
        <v>0</v>
      </c>
      <c r="AR459" s="147" t="s">
        <v>327</v>
      </c>
      <c r="AT459" s="147" t="s">
        <v>175</v>
      </c>
      <c r="AU459" s="147" t="s">
        <v>85</v>
      </c>
      <c r="AY459" s="16" t="s">
        <v>161</v>
      </c>
      <c r="BE459" s="148">
        <f>IF(N459="základní",J459,0)</f>
        <v>0</v>
      </c>
      <c r="BF459" s="148">
        <f>IF(N459="snížená",J459,0)</f>
        <v>0</v>
      </c>
      <c r="BG459" s="148">
        <f>IF(N459="zákl. přenesená",J459,0)</f>
        <v>0</v>
      </c>
      <c r="BH459" s="148">
        <f>IF(N459="sníž. přenesená",J459,0)</f>
        <v>0</v>
      </c>
      <c r="BI459" s="148">
        <f>IF(N459="nulová",J459,0)</f>
        <v>0</v>
      </c>
      <c r="BJ459" s="16" t="s">
        <v>81</v>
      </c>
      <c r="BK459" s="148">
        <f>ROUND(I459*H459,2)</f>
        <v>0</v>
      </c>
      <c r="BL459" s="16" t="s">
        <v>238</v>
      </c>
      <c r="BM459" s="147" t="s">
        <v>1050</v>
      </c>
    </row>
    <row r="460" spans="2:51" s="12" customFormat="1" ht="12">
      <c r="B460" s="149"/>
      <c r="D460" s="150" t="s">
        <v>171</v>
      </c>
      <c r="F460" s="152" t="s">
        <v>1051</v>
      </c>
      <c r="H460" s="153">
        <v>42.35</v>
      </c>
      <c r="I460" s="154"/>
      <c r="L460" s="149"/>
      <c r="M460" s="155"/>
      <c r="T460" s="156"/>
      <c r="AT460" s="151" t="s">
        <v>171</v>
      </c>
      <c r="AU460" s="151" t="s">
        <v>85</v>
      </c>
      <c r="AV460" s="12" t="s">
        <v>85</v>
      </c>
      <c r="AW460" s="12" t="s">
        <v>3</v>
      </c>
      <c r="AX460" s="12" t="s">
        <v>81</v>
      </c>
      <c r="AY460" s="151" t="s">
        <v>161</v>
      </c>
    </row>
    <row r="461" spans="2:65" s="1" customFormat="1" ht="24.2" customHeight="1">
      <c r="B461" s="135"/>
      <c r="C461" s="136" t="s">
        <v>1052</v>
      </c>
      <c r="D461" s="136" t="s">
        <v>164</v>
      </c>
      <c r="E461" s="137" t="s">
        <v>1053</v>
      </c>
      <c r="F461" s="138" t="s">
        <v>1054</v>
      </c>
      <c r="G461" s="139" t="s">
        <v>190</v>
      </c>
      <c r="H461" s="140">
        <v>77</v>
      </c>
      <c r="I461" s="141"/>
      <c r="J461" s="142">
        <f>ROUND(I461*H461,2)</f>
        <v>0</v>
      </c>
      <c r="K461" s="138" t="s">
        <v>168</v>
      </c>
      <c r="L461" s="31"/>
      <c r="M461" s="143" t="s">
        <v>1</v>
      </c>
      <c r="N461" s="144" t="s">
        <v>42</v>
      </c>
      <c r="P461" s="145">
        <f>O461*H461</f>
        <v>0</v>
      </c>
      <c r="Q461" s="145">
        <v>0</v>
      </c>
      <c r="R461" s="145">
        <f>Q461*H461</f>
        <v>0</v>
      </c>
      <c r="S461" s="145">
        <v>0.027199999999999995</v>
      </c>
      <c r="T461" s="146">
        <f>S461*H461</f>
        <v>2.0944</v>
      </c>
      <c r="AR461" s="147" t="s">
        <v>238</v>
      </c>
      <c r="AT461" s="147" t="s">
        <v>164</v>
      </c>
      <c r="AU461" s="147" t="s">
        <v>85</v>
      </c>
      <c r="AY461" s="16" t="s">
        <v>161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6" t="s">
        <v>81</v>
      </c>
      <c r="BK461" s="148">
        <f>ROUND(I461*H461,2)</f>
        <v>0</v>
      </c>
      <c r="BL461" s="16" t="s">
        <v>238</v>
      </c>
      <c r="BM461" s="147" t="s">
        <v>1055</v>
      </c>
    </row>
    <row r="462" spans="2:65" s="1" customFormat="1" ht="24.2" customHeight="1">
      <c r="B462" s="135"/>
      <c r="C462" s="136" t="s">
        <v>1056</v>
      </c>
      <c r="D462" s="136" t="s">
        <v>164</v>
      </c>
      <c r="E462" s="137" t="s">
        <v>1057</v>
      </c>
      <c r="F462" s="138" t="s">
        <v>1058</v>
      </c>
      <c r="G462" s="139" t="s">
        <v>316</v>
      </c>
      <c r="H462" s="140">
        <v>43</v>
      </c>
      <c r="I462" s="141"/>
      <c r="J462" s="142">
        <f>ROUND(I462*H462,2)</f>
        <v>0</v>
      </c>
      <c r="K462" s="138" t="s">
        <v>168</v>
      </c>
      <c r="L462" s="31"/>
      <c r="M462" s="143" t="s">
        <v>1</v>
      </c>
      <c r="N462" s="144" t="s">
        <v>42</v>
      </c>
      <c r="P462" s="145">
        <f>O462*H462</f>
        <v>0</v>
      </c>
      <c r="Q462" s="145">
        <v>0.00018</v>
      </c>
      <c r="R462" s="145">
        <f>Q462*H462</f>
        <v>0.00774</v>
      </c>
      <c r="S462" s="145">
        <v>0</v>
      </c>
      <c r="T462" s="146">
        <f>S462*H462</f>
        <v>0</v>
      </c>
      <c r="AR462" s="147" t="s">
        <v>238</v>
      </c>
      <c r="AT462" s="147" t="s">
        <v>164</v>
      </c>
      <c r="AU462" s="147" t="s">
        <v>85</v>
      </c>
      <c r="AY462" s="16" t="s">
        <v>161</v>
      </c>
      <c r="BE462" s="148">
        <f>IF(N462="základní",J462,0)</f>
        <v>0</v>
      </c>
      <c r="BF462" s="148">
        <f>IF(N462="snížená",J462,0)</f>
        <v>0</v>
      </c>
      <c r="BG462" s="148">
        <f>IF(N462="zákl. přenesená",J462,0)</f>
        <v>0</v>
      </c>
      <c r="BH462" s="148">
        <f>IF(N462="sníž. přenesená",J462,0)</f>
        <v>0</v>
      </c>
      <c r="BI462" s="148">
        <f>IF(N462="nulová",J462,0)</f>
        <v>0</v>
      </c>
      <c r="BJ462" s="16" t="s">
        <v>81</v>
      </c>
      <c r="BK462" s="148">
        <f>ROUND(I462*H462,2)</f>
        <v>0</v>
      </c>
      <c r="BL462" s="16" t="s">
        <v>238</v>
      </c>
      <c r="BM462" s="147" t="s">
        <v>1059</v>
      </c>
    </row>
    <row r="463" spans="2:65" s="1" customFormat="1" ht="16.5" customHeight="1">
      <c r="B463" s="135"/>
      <c r="C463" s="164" t="s">
        <v>1060</v>
      </c>
      <c r="D463" s="164" t="s">
        <v>175</v>
      </c>
      <c r="E463" s="165" t="s">
        <v>1061</v>
      </c>
      <c r="F463" s="166" t="s">
        <v>1062</v>
      </c>
      <c r="G463" s="167" t="s">
        <v>316</v>
      </c>
      <c r="H463" s="168">
        <v>45.15</v>
      </c>
      <c r="I463" s="169"/>
      <c r="J463" s="170">
        <f>ROUND(I463*H463,2)</f>
        <v>0</v>
      </c>
      <c r="K463" s="166" t="s">
        <v>168</v>
      </c>
      <c r="L463" s="171"/>
      <c r="M463" s="172" t="s">
        <v>1</v>
      </c>
      <c r="N463" s="173" t="s">
        <v>42</v>
      </c>
      <c r="P463" s="145">
        <f>O463*H463</f>
        <v>0</v>
      </c>
      <c r="Q463" s="145">
        <v>0.00032</v>
      </c>
      <c r="R463" s="145">
        <f>Q463*H463</f>
        <v>0.014448</v>
      </c>
      <c r="S463" s="145">
        <v>0</v>
      </c>
      <c r="T463" s="146">
        <f>S463*H463</f>
        <v>0</v>
      </c>
      <c r="AR463" s="147" t="s">
        <v>327</v>
      </c>
      <c r="AT463" s="147" t="s">
        <v>175</v>
      </c>
      <c r="AU463" s="147" t="s">
        <v>85</v>
      </c>
      <c r="AY463" s="16" t="s">
        <v>161</v>
      </c>
      <c r="BE463" s="148">
        <f>IF(N463="základní",J463,0)</f>
        <v>0</v>
      </c>
      <c r="BF463" s="148">
        <f>IF(N463="snížená",J463,0)</f>
        <v>0</v>
      </c>
      <c r="BG463" s="148">
        <f>IF(N463="zákl. přenesená",J463,0)</f>
        <v>0</v>
      </c>
      <c r="BH463" s="148">
        <f>IF(N463="sníž. přenesená",J463,0)</f>
        <v>0</v>
      </c>
      <c r="BI463" s="148">
        <f>IF(N463="nulová",J463,0)</f>
        <v>0</v>
      </c>
      <c r="BJ463" s="16" t="s">
        <v>81</v>
      </c>
      <c r="BK463" s="148">
        <f>ROUND(I463*H463,2)</f>
        <v>0</v>
      </c>
      <c r="BL463" s="16" t="s">
        <v>238</v>
      </c>
      <c r="BM463" s="147" t="s">
        <v>1063</v>
      </c>
    </row>
    <row r="464" spans="2:51" s="12" customFormat="1" ht="12">
      <c r="B464" s="149"/>
      <c r="D464" s="150" t="s">
        <v>171</v>
      </c>
      <c r="F464" s="152" t="s">
        <v>1064</v>
      </c>
      <c r="H464" s="153">
        <v>45.15</v>
      </c>
      <c r="I464" s="154"/>
      <c r="L464" s="149"/>
      <c r="M464" s="155"/>
      <c r="T464" s="156"/>
      <c r="AT464" s="151" t="s">
        <v>171</v>
      </c>
      <c r="AU464" s="151" t="s">
        <v>85</v>
      </c>
      <c r="AV464" s="12" t="s">
        <v>85</v>
      </c>
      <c r="AW464" s="12" t="s">
        <v>3</v>
      </c>
      <c r="AX464" s="12" t="s">
        <v>81</v>
      </c>
      <c r="AY464" s="151" t="s">
        <v>161</v>
      </c>
    </row>
    <row r="465" spans="2:65" s="1" customFormat="1" ht="16.5" customHeight="1">
      <c r="B465" s="135"/>
      <c r="C465" s="136" t="s">
        <v>1065</v>
      </c>
      <c r="D465" s="136" t="s">
        <v>164</v>
      </c>
      <c r="E465" s="137" t="s">
        <v>1066</v>
      </c>
      <c r="F465" s="138" t="s">
        <v>1067</v>
      </c>
      <c r="G465" s="139" t="s">
        <v>378</v>
      </c>
      <c r="H465" s="140">
        <v>12</v>
      </c>
      <c r="I465" s="141"/>
      <c r="J465" s="142">
        <f>ROUND(I465*H465,2)</f>
        <v>0</v>
      </c>
      <c r="K465" s="138" t="s">
        <v>168</v>
      </c>
      <c r="L465" s="31"/>
      <c r="M465" s="143" t="s">
        <v>1</v>
      </c>
      <c r="N465" s="144" t="s">
        <v>42</v>
      </c>
      <c r="P465" s="145">
        <f>O465*H465</f>
        <v>0</v>
      </c>
      <c r="Q465" s="145">
        <v>0</v>
      </c>
      <c r="R465" s="145">
        <f>Q465*H465</f>
        <v>0</v>
      </c>
      <c r="S465" s="145">
        <v>0</v>
      </c>
      <c r="T465" s="146">
        <f>S465*H465</f>
        <v>0</v>
      </c>
      <c r="AR465" s="147" t="s">
        <v>238</v>
      </c>
      <c r="AT465" s="147" t="s">
        <v>164</v>
      </c>
      <c r="AU465" s="147" t="s">
        <v>85</v>
      </c>
      <c r="AY465" s="16" t="s">
        <v>161</v>
      </c>
      <c r="BE465" s="148">
        <f>IF(N465="základní",J465,0)</f>
        <v>0</v>
      </c>
      <c r="BF465" s="148">
        <f>IF(N465="snížená",J465,0)</f>
        <v>0</v>
      </c>
      <c r="BG465" s="148">
        <f>IF(N465="zákl. přenesená",J465,0)</f>
        <v>0</v>
      </c>
      <c r="BH465" s="148">
        <f>IF(N465="sníž. přenesená",J465,0)</f>
        <v>0</v>
      </c>
      <c r="BI465" s="148">
        <f>IF(N465="nulová",J465,0)</f>
        <v>0</v>
      </c>
      <c r="BJ465" s="16" t="s">
        <v>81</v>
      </c>
      <c r="BK465" s="148">
        <f>ROUND(I465*H465,2)</f>
        <v>0</v>
      </c>
      <c r="BL465" s="16" t="s">
        <v>238</v>
      </c>
      <c r="BM465" s="147" t="s">
        <v>1068</v>
      </c>
    </row>
    <row r="466" spans="2:65" s="1" customFormat="1" ht="21.75" customHeight="1">
      <c r="B466" s="135"/>
      <c r="C466" s="136" t="s">
        <v>1069</v>
      </c>
      <c r="D466" s="136" t="s">
        <v>164</v>
      </c>
      <c r="E466" s="137" t="s">
        <v>1070</v>
      </c>
      <c r="F466" s="138" t="s">
        <v>1071</v>
      </c>
      <c r="G466" s="139" t="s">
        <v>378</v>
      </c>
      <c r="H466" s="140">
        <v>6</v>
      </c>
      <c r="I466" s="141"/>
      <c r="J466" s="142">
        <f>ROUND(I466*H466,2)</f>
        <v>0</v>
      </c>
      <c r="K466" s="138" t="s">
        <v>168</v>
      </c>
      <c r="L466" s="31"/>
      <c r="M466" s="143" t="s">
        <v>1</v>
      </c>
      <c r="N466" s="144" t="s">
        <v>42</v>
      </c>
      <c r="P466" s="145">
        <f>O466*H466</f>
        <v>0</v>
      </c>
      <c r="Q466" s="145">
        <v>0</v>
      </c>
      <c r="R466" s="145">
        <f>Q466*H466</f>
        <v>0</v>
      </c>
      <c r="S466" s="145">
        <v>0</v>
      </c>
      <c r="T466" s="146">
        <f>S466*H466</f>
        <v>0</v>
      </c>
      <c r="AR466" s="147" t="s">
        <v>238</v>
      </c>
      <c r="AT466" s="147" t="s">
        <v>164</v>
      </c>
      <c r="AU466" s="147" t="s">
        <v>85</v>
      </c>
      <c r="AY466" s="16" t="s">
        <v>161</v>
      </c>
      <c r="BE466" s="148">
        <f>IF(N466="základní",J466,0)</f>
        <v>0</v>
      </c>
      <c r="BF466" s="148">
        <f>IF(N466="snížená",J466,0)</f>
        <v>0</v>
      </c>
      <c r="BG466" s="148">
        <f>IF(N466="zákl. přenesená",J466,0)</f>
        <v>0</v>
      </c>
      <c r="BH466" s="148">
        <f>IF(N466="sníž. přenesená",J466,0)</f>
        <v>0</v>
      </c>
      <c r="BI466" s="148">
        <f>IF(N466="nulová",J466,0)</f>
        <v>0</v>
      </c>
      <c r="BJ466" s="16" t="s">
        <v>81</v>
      </c>
      <c r="BK466" s="148">
        <f>ROUND(I466*H466,2)</f>
        <v>0</v>
      </c>
      <c r="BL466" s="16" t="s">
        <v>238</v>
      </c>
      <c r="BM466" s="147" t="s">
        <v>1072</v>
      </c>
    </row>
    <row r="467" spans="2:65" s="1" customFormat="1" ht="24.2" customHeight="1">
      <c r="B467" s="135"/>
      <c r="C467" s="136" t="s">
        <v>1073</v>
      </c>
      <c r="D467" s="136" t="s">
        <v>164</v>
      </c>
      <c r="E467" s="137" t="s">
        <v>1074</v>
      </c>
      <c r="F467" s="138" t="s">
        <v>1075</v>
      </c>
      <c r="G467" s="139" t="s">
        <v>190</v>
      </c>
      <c r="H467" s="140">
        <v>38.5</v>
      </c>
      <c r="I467" s="141"/>
      <c r="J467" s="142">
        <f>ROUND(I467*H467,2)</f>
        <v>0</v>
      </c>
      <c r="K467" s="138" t="s">
        <v>168</v>
      </c>
      <c r="L467" s="31"/>
      <c r="M467" s="143" t="s">
        <v>1</v>
      </c>
      <c r="N467" s="144" t="s">
        <v>42</v>
      </c>
      <c r="P467" s="145">
        <f>O467*H467</f>
        <v>0</v>
      </c>
      <c r="Q467" s="145">
        <v>5E-05</v>
      </c>
      <c r="R467" s="145">
        <f>Q467*H467</f>
        <v>0.001925</v>
      </c>
      <c r="S467" s="145">
        <v>0</v>
      </c>
      <c r="T467" s="146">
        <f>S467*H467</f>
        <v>0</v>
      </c>
      <c r="AR467" s="147" t="s">
        <v>238</v>
      </c>
      <c r="AT467" s="147" t="s">
        <v>164</v>
      </c>
      <c r="AU467" s="147" t="s">
        <v>85</v>
      </c>
      <c r="AY467" s="16" t="s">
        <v>161</v>
      </c>
      <c r="BE467" s="148">
        <f>IF(N467="základní",J467,0)</f>
        <v>0</v>
      </c>
      <c r="BF467" s="148">
        <f>IF(N467="snížená",J467,0)</f>
        <v>0</v>
      </c>
      <c r="BG467" s="148">
        <f>IF(N467="zákl. přenesená",J467,0)</f>
        <v>0</v>
      </c>
      <c r="BH467" s="148">
        <f>IF(N467="sníž. přenesená",J467,0)</f>
        <v>0</v>
      </c>
      <c r="BI467" s="148">
        <f>IF(N467="nulová",J467,0)</f>
        <v>0</v>
      </c>
      <c r="BJ467" s="16" t="s">
        <v>81</v>
      </c>
      <c r="BK467" s="148">
        <f>ROUND(I467*H467,2)</f>
        <v>0</v>
      </c>
      <c r="BL467" s="16" t="s">
        <v>238</v>
      </c>
      <c r="BM467" s="147" t="s">
        <v>1076</v>
      </c>
    </row>
    <row r="468" spans="2:65" s="1" customFormat="1" ht="24.2" customHeight="1">
      <c r="B468" s="135"/>
      <c r="C468" s="136" t="s">
        <v>1077</v>
      </c>
      <c r="D468" s="136" t="s">
        <v>164</v>
      </c>
      <c r="E468" s="137" t="s">
        <v>1078</v>
      </c>
      <c r="F468" s="138" t="s">
        <v>1079</v>
      </c>
      <c r="G468" s="139" t="s">
        <v>167</v>
      </c>
      <c r="H468" s="140">
        <v>0.9709999999999999</v>
      </c>
      <c r="I468" s="141"/>
      <c r="J468" s="142">
        <f>ROUND(I468*H468,2)</f>
        <v>0</v>
      </c>
      <c r="K468" s="138" t="s">
        <v>168</v>
      </c>
      <c r="L468" s="31"/>
      <c r="M468" s="143" t="s">
        <v>1</v>
      </c>
      <c r="N468" s="144" t="s">
        <v>42</v>
      </c>
      <c r="P468" s="145">
        <f>O468*H468</f>
        <v>0</v>
      </c>
      <c r="Q468" s="145">
        <v>0</v>
      </c>
      <c r="R468" s="145">
        <f>Q468*H468</f>
        <v>0</v>
      </c>
      <c r="S468" s="145">
        <v>0</v>
      </c>
      <c r="T468" s="146">
        <f>S468*H468</f>
        <v>0</v>
      </c>
      <c r="AR468" s="147" t="s">
        <v>238</v>
      </c>
      <c r="AT468" s="147" t="s">
        <v>164</v>
      </c>
      <c r="AU468" s="147" t="s">
        <v>85</v>
      </c>
      <c r="AY468" s="16" t="s">
        <v>161</v>
      </c>
      <c r="BE468" s="148">
        <f>IF(N468="základní",J468,0)</f>
        <v>0</v>
      </c>
      <c r="BF468" s="148">
        <f>IF(N468="snížená",J468,0)</f>
        <v>0</v>
      </c>
      <c r="BG468" s="148">
        <f>IF(N468="zákl. přenesená",J468,0)</f>
        <v>0</v>
      </c>
      <c r="BH468" s="148">
        <f>IF(N468="sníž. přenesená",J468,0)</f>
        <v>0</v>
      </c>
      <c r="BI468" s="148">
        <f>IF(N468="nulová",J468,0)</f>
        <v>0</v>
      </c>
      <c r="BJ468" s="16" t="s">
        <v>81</v>
      </c>
      <c r="BK468" s="148">
        <f>ROUND(I468*H468,2)</f>
        <v>0</v>
      </c>
      <c r="BL468" s="16" t="s">
        <v>238</v>
      </c>
      <c r="BM468" s="147" t="s">
        <v>1080</v>
      </c>
    </row>
    <row r="469" spans="2:65" s="1" customFormat="1" ht="33" customHeight="1">
      <c r="B469" s="135"/>
      <c r="C469" s="136" t="s">
        <v>1081</v>
      </c>
      <c r="D469" s="136" t="s">
        <v>164</v>
      </c>
      <c r="E469" s="137" t="s">
        <v>1082</v>
      </c>
      <c r="F469" s="138" t="s">
        <v>1083</v>
      </c>
      <c r="G469" s="139" t="s">
        <v>167</v>
      </c>
      <c r="H469" s="140">
        <v>0.9709999999999999</v>
      </c>
      <c r="I469" s="141"/>
      <c r="J469" s="142">
        <f>ROUND(I469*H469,2)</f>
        <v>0</v>
      </c>
      <c r="K469" s="138" t="s">
        <v>168</v>
      </c>
      <c r="L469" s="31"/>
      <c r="M469" s="143" t="s">
        <v>1</v>
      </c>
      <c r="N469" s="144" t="s">
        <v>42</v>
      </c>
      <c r="P469" s="145">
        <f>O469*H469</f>
        <v>0</v>
      </c>
      <c r="Q469" s="145">
        <v>0</v>
      </c>
      <c r="R469" s="145">
        <f>Q469*H469</f>
        <v>0</v>
      </c>
      <c r="S469" s="145">
        <v>0</v>
      </c>
      <c r="T469" s="146">
        <f>S469*H469</f>
        <v>0</v>
      </c>
      <c r="AR469" s="147" t="s">
        <v>238</v>
      </c>
      <c r="AT469" s="147" t="s">
        <v>164</v>
      </c>
      <c r="AU469" s="147" t="s">
        <v>85</v>
      </c>
      <c r="AY469" s="16" t="s">
        <v>161</v>
      </c>
      <c r="BE469" s="148">
        <f>IF(N469="základní",J469,0)</f>
        <v>0</v>
      </c>
      <c r="BF469" s="148">
        <f>IF(N469="snížená",J469,0)</f>
        <v>0</v>
      </c>
      <c r="BG469" s="148">
        <f>IF(N469="zákl. přenesená",J469,0)</f>
        <v>0</v>
      </c>
      <c r="BH469" s="148">
        <f>IF(N469="sníž. přenesená",J469,0)</f>
        <v>0</v>
      </c>
      <c r="BI469" s="148">
        <f>IF(N469="nulová",J469,0)</f>
        <v>0</v>
      </c>
      <c r="BJ469" s="16" t="s">
        <v>81</v>
      </c>
      <c r="BK469" s="148">
        <f>ROUND(I469*H469,2)</f>
        <v>0</v>
      </c>
      <c r="BL469" s="16" t="s">
        <v>238</v>
      </c>
      <c r="BM469" s="147" t="s">
        <v>1084</v>
      </c>
    </row>
    <row r="470" spans="2:63" s="11" customFormat="1" ht="22.9" customHeight="1">
      <c r="B470" s="123"/>
      <c r="D470" s="124" t="s">
        <v>76</v>
      </c>
      <c r="E470" s="133" t="s">
        <v>1085</v>
      </c>
      <c r="F470" s="133" t="s">
        <v>1086</v>
      </c>
      <c r="I470" s="126"/>
      <c r="J470" s="134">
        <f>BK470</f>
        <v>0</v>
      </c>
      <c r="L470" s="123"/>
      <c r="M470" s="128"/>
      <c r="P470" s="129">
        <f>SUM(P471:P480)</f>
        <v>0</v>
      </c>
      <c r="R470" s="129">
        <f>SUM(R471:R480)</f>
        <v>0.00888</v>
      </c>
      <c r="T470" s="130">
        <f>SUM(T471:T480)</f>
        <v>0</v>
      </c>
      <c r="AR470" s="124" t="s">
        <v>85</v>
      </c>
      <c r="AT470" s="131" t="s">
        <v>76</v>
      </c>
      <c r="AU470" s="131" t="s">
        <v>81</v>
      </c>
      <c r="AY470" s="124" t="s">
        <v>161</v>
      </c>
      <c r="BK470" s="132">
        <f>SUM(BK471:BK480)</f>
        <v>0</v>
      </c>
    </row>
    <row r="471" spans="2:65" s="1" customFormat="1" ht="24.2" customHeight="1">
      <c r="B471" s="135"/>
      <c r="C471" s="136" t="s">
        <v>1087</v>
      </c>
      <c r="D471" s="136" t="s">
        <v>164</v>
      </c>
      <c r="E471" s="137" t="s">
        <v>1088</v>
      </c>
      <c r="F471" s="138" t="s">
        <v>1089</v>
      </c>
      <c r="G471" s="139" t="s">
        <v>190</v>
      </c>
      <c r="H471" s="140">
        <v>12</v>
      </c>
      <c r="I471" s="141"/>
      <c r="J471" s="142">
        <f>ROUND(I471*H471,2)</f>
        <v>0</v>
      </c>
      <c r="K471" s="138" t="s">
        <v>168</v>
      </c>
      <c r="L471" s="31"/>
      <c r="M471" s="143" t="s">
        <v>1</v>
      </c>
      <c r="N471" s="144" t="s">
        <v>42</v>
      </c>
      <c r="P471" s="145">
        <f>O471*H471</f>
        <v>0</v>
      </c>
      <c r="Q471" s="145">
        <v>7E-05</v>
      </c>
      <c r="R471" s="145">
        <f>Q471*H471</f>
        <v>0.0008399999999999999</v>
      </c>
      <c r="S471" s="145">
        <v>0</v>
      </c>
      <c r="T471" s="146">
        <f>S471*H471</f>
        <v>0</v>
      </c>
      <c r="AR471" s="147" t="s">
        <v>238</v>
      </c>
      <c r="AT471" s="147" t="s">
        <v>164</v>
      </c>
      <c r="AU471" s="147" t="s">
        <v>85</v>
      </c>
      <c r="AY471" s="16" t="s">
        <v>161</v>
      </c>
      <c r="BE471" s="148">
        <f>IF(N471="základní",J471,0)</f>
        <v>0</v>
      </c>
      <c r="BF471" s="148">
        <f>IF(N471="snížená",J471,0)</f>
        <v>0</v>
      </c>
      <c r="BG471" s="148">
        <f>IF(N471="zákl. přenesená",J471,0)</f>
        <v>0</v>
      </c>
      <c r="BH471" s="148">
        <f>IF(N471="sníž. přenesená",J471,0)</f>
        <v>0</v>
      </c>
      <c r="BI471" s="148">
        <f>IF(N471="nulová",J471,0)</f>
        <v>0</v>
      </c>
      <c r="BJ471" s="16" t="s">
        <v>81</v>
      </c>
      <c r="BK471" s="148">
        <f>ROUND(I471*H471,2)</f>
        <v>0</v>
      </c>
      <c r="BL471" s="16" t="s">
        <v>238</v>
      </c>
      <c r="BM471" s="147" t="s">
        <v>1090</v>
      </c>
    </row>
    <row r="472" spans="2:65" s="1" customFormat="1" ht="16.5" customHeight="1">
      <c r="B472" s="135"/>
      <c r="C472" s="136" t="s">
        <v>1091</v>
      </c>
      <c r="D472" s="136" t="s">
        <v>164</v>
      </c>
      <c r="E472" s="137" t="s">
        <v>1092</v>
      </c>
      <c r="F472" s="138" t="s">
        <v>1093</v>
      </c>
      <c r="G472" s="139" t="s">
        <v>190</v>
      </c>
      <c r="H472" s="140">
        <v>12</v>
      </c>
      <c r="I472" s="141"/>
      <c r="J472" s="142">
        <f>ROUND(I472*H472,2)</f>
        <v>0</v>
      </c>
      <c r="K472" s="138" t="s">
        <v>168</v>
      </c>
      <c r="L472" s="31"/>
      <c r="M472" s="143" t="s">
        <v>1</v>
      </c>
      <c r="N472" s="144" t="s">
        <v>42</v>
      </c>
      <c r="P472" s="145">
        <f>O472*H472</f>
        <v>0</v>
      </c>
      <c r="Q472" s="145">
        <v>0</v>
      </c>
      <c r="R472" s="145">
        <f>Q472*H472</f>
        <v>0</v>
      </c>
      <c r="S472" s="145">
        <v>0</v>
      </c>
      <c r="T472" s="146">
        <f>S472*H472</f>
        <v>0</v>
      </c>
      <c r="AR472" s="147" t="s">
        <v>238</v>
      </c>
      <c r="AT472" s="147" t="s">
        <v>164</v>
      </c>
      <c r="AU472" s="147" t="s">
        <v>85</v>
      </c>
      <c r="AY472" s="16" t="s">
        <v>161</v>
      </c>
      <c r="BE472" s="148">
        <f>IF(N472="základní",J472,0)</f>
        <v>0</v>
      </c>
      <c r="BF472" s="148">
        <f>IF(N472="snížená",J472,0)</f>
        <v>0</v>
      </c>
      <c r="BG472" s="148">
        <f>IF(N472="zákl. přenesená",J472,0)</f>
        <v>0</v>
      </c>
      <c r="BH472" s="148">
        <f>IF(N472="sníž. přenesená",J472,0)</f>
        <v>0</v>
      </c>
      <c r="BI472" s="148">
        <f>IF(N472="nulová",J472,0)</f>
        <v>0</v>
      </c>
      <c r="BJ472" s="16" t="s">
        <v>81</v>
      </c>
      <c r="BK472" s="148">
        <f>ROUND(I472*H472,2)</f>
        <v>0</v>
      </c>
      <c r="BL472" s="16" t="s">
        <v>238</v>
      </c>
      <c r="BM472" s="147" t="s">
        <v>1094</v>
      </c>
    </row>
    <row r="473" spans="2:65" s="1" customFormat="1" ht="24.2" customHeight="1">
      <c r="B473" s="135"/>
      <c r="C473" s="136" t="s">
        <v>1095</v>
      </c>
      <c r="D473" s="136" t="s">
        <v>164</v>
      </c>
      <c r="E473" s="137" t="s">
        <v>1096</v>
      </c>
      <c r="F473" s="138" t="s">
        <v>1097</v>
      </c>
      <c r="G473" s="139" t="s">
        <v>190</v>
      </c>
      <c r="H473" s="140">
        <v>12</v>
      </c>
      <c r="I473" s="141"/>
      <c r="J473" s="142">
        <f>ROUND(I473*H473,2)</f>
        <v>0</v>
      </c>
      <c r="K473" s="138" t="s">
        <v>168</v>
      </c>
      <c r="L473" s="31"/>
      <c r="M473" s="143" t="s">
        <v>1</v>
      </c>
      <c r="N473" s="144" t="s">
        <v>42</v>
      </c>
      <c r="P473" s="145">
        <f>O473*H473</f>
        <v>0</v>
      </c>
      <c r="Q473" s="145">
        <v>0.00013</v>
      </c>
      <c r="R473" s="145">
        <f>Q473*H473</f>
        <v>0.0015599999999999998</v>
      </c>
      <c r="S473" s="145">
        <v>0</v>
      </c>
      <c r="T473" s="146">
        <f>S473*H473</f>
        <v>0</v>
      </c>
      <c r="AR473" s="147" t="s">
        <v>238</v>
      </c>
      <c r="AT473" s="147" t="s">
        <v>164</v>
      </c>
      <c r="AU473" s="147" t="s">
        <v>85</v>
      </c>
      <c r="AY473" s="16" t="s">
        <v>161</v>
      </c>
      <c r="BE473" s="148">
        <f>IF(N473="základní",J473,0)</f>
        <v>0</v>
      </c>
      <c r="BF473" s="148">
        <f>IF(N473="snížená",J473,0)</f>
        <v>0</v>
      </c>
      <c r="BG473" s="148">
        <f>IF(N473="zákl. přenesená",J473,0)</f>
        <v>0</v>
      </c>
      <c r="BH473" s="148">
        <f>IF(N473="sníž. přenesená",J473,0)</f>
        <v>0</v>
      </c>
      <c r="BI473" s="148">
        <f>IF(N473="nulová",J473,0)</f>
        <v>0</v>
      </c>
      <c r="BJ473" s="16" t="s">
        <v>81</v>
      </c>
      <c r="BK473" s="148">
        <f>ROUND(I473*H473,2)</f>
        <v>0</v>
      </c>
      <c r="BL473" s="16" t="s">
        <v>238</v>
      </c>
      <c r="BM473" s="147" t="s">
        <v>1098</v>
      </c>
    </row>
    <row r="474" spans="2:65" s="1" customFormat="1" ht="24.2" customHeight="1">
      <c r="B474" s="135"/>
      <c r="C474" s="136" t="s">
        <v>1099</v>
      </c>
      <c r="D474" s="136" t="s">
        <v>164</v>
      </c>
      <c r="E474" s="137" t="s">
        <v>1100</v>
      </c>
      <c r="F474" s="138" t="s">
        <v>1101</v>
      </c>
      <c r="G474" s="139" t="s">
        <v>190</v>
      </c>
      <c r="H474" s="140">
        <v>12</v>
      </c>
      <c r="I474" s="141"/>
      <c r="J474" s="142">
        <f>ROUND(I474*H474,2)</f>
        <v>0</v>
      </c>
      <c r="K474" s="138" t="s">
        <v>168</v>
      </c>
      <c r="L474" s="31"/>
      <c r="M474" s="143" t="s">
        <v>1</v>
      </c>
      <c r="N474" s="144" t="s">
        <v>42</v>
      </c>
      <c r="P474" s="145">
        <f>O474*H474</f>
        <v>0</v>
      </c>
      <c r="Q474" s="145">
        <v>0.00023</v>
      </c>
      <c r="R474" s="145">
        <f>Q474*H474</f>
        <v>0.0027600000000000003</v>
      </c>
      <c r="S474" s="145">
        <v>0</v>
      </c>
      <c r="T474" s="146">
        <f>S474*H474</f>
        <v>0</v>
      </c>
      <c r="AR474" s="147" t="s">
        <v>238</v>
      </c>
      <c r="AT474" s="147" t="s">
        <v>164</v>
      </c>
      <c r="AU474" s="147" t="s">
        <v>85</v>
      </c>
      <c r="AY474" s="16" t="s">
        <v>161</v>
      </c>
      <c r="BE474" s="148">
        <f>IF(N474="základní",J474,0)</f>
        <v>0</v>
      </c>
      <c r="BF474" s="148">
        <f>IF(N474="snížená",J474,0)</f>
        <v>0</v>
      </c>
      <c r="BG474" s="148">
        <f>IF(N474="zákl. přenesená",J474,0)</f>
        <v>0</v>
      </c>
      <c r="BH474" s="148">
        <f>IF(N474="sníž. přenesená",J474,0)</f>
        <v>0</v>
      </c>
      <c r="BI474" s="148">
        <f>IF(N474="nulová",J474,0)</f>
        <v>0</v>
      </c>
      <c r="BJ474" s="16" t="s">
        <v>81</v>
      </c>
      <c r="BK474" s="148">
        <f>ROUND(I474*H474,2)</f>
        <v>0</v>
      </c>
      <c r="BL474" s="16" t="s">
        <v>238</v>
      </c>
      <c r="BM474" s="147" t="s">
        <v>1102</v>
      </c>
    </row>
    <row r="475" spans="2:65" s="1" customFormat="1" ht="24.2" customHeight="1">
      <c r="B475" s="135"/>
      <c r="C475" s="136" t="s">
        <v>1103</v>
      </c>
      <c r="D475" s="136" t="s">
        <v>164</v>
      </c>
      <c r="E475" s="137" t="s">
        <v>1104</v>
      </c>
      <c r="F475" s="138" t="s">
        <v>1105</v>
      </c>
      <c r="G475" s="139" t="s">
        <v>190</v>
      </c>
      <c r="H475" s="140">
        <v>12</v>
      </c>
      <c r="I475" s="141"/>
      <c r="J475" s="142">
        <f>ROUND(I475*H475,2)</f>
        <v>0</v>
      </c>
      <c r="K475" s="138" t="s">
        <v>168</v>
      </c>
      <c r="L475" s="31"/>
      <c r="M475" s="143" t="s">
        <v>1</v>
      </c>
      <c r="N475" s="144" t="s">
        <v>42</v>
      </c>
      <c r="P475" s="145">
        <f>O475*H475</f>
        <v>0</v>
      </c>
      <c r="Q475" s="145">
        <v>0.00023</v>
      </c>
      <c r="R475" s="145">
        <f>Q475*H475</f>
        <v>0.0027600000000000003</v>
      </c>
      <c r="S475" s="145">
        <v>0</v>
      </c>
      <c r="T475" s="146">
        <f>S475*H475</f>
        <v>0</v>
      </c>
      <c r="AR475" s="147" t="s">
        <v>238</v>
      </c>
      <c r="AT475" s="147" t="s">
        <v>164</v>
      </c>
      <c r="AU475" s="147" t="s">
        <v>85</v>
      </c>
      <c r="AY475" s="16" t="s">
        <v>161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6" t="s">
        <v>81</v>
      </c>
      <c r="BK475" s="148">
        <f>ROUND(I475*H475,2)</f>
        <v>0</v>
      </c>
      <c r="BL475" s="16" t="s">
        <v>238</v>
      </c>
      <c r="BM475" s="147" t="s">
        <v>1106</v>
      </c>
    </row>
    <row r="476" spans="2:65" s="1" customFormat="1" ht="24.2" customHeight="1">
      <c r="B476" s="135"/>
      <c r="C476" s="136" t="s">
        <v>1107</v>
      </c>
      <c r="D476" s="136" t="s">
        <v>164</v>
      </c>
      <c r="E476" s="137" t="s">
        <v>1108</v>
      </c>
      <c r="F476" s="138" t="s">
        <v>1109</v>
      </c>
      <c r="G476" s="139" t="s">
        <v>316</v>
      </c>
      <c r="H476" s="140">
        <v>8</v>
      </c>
      <c r="I476" s="141"/>
      <c r="J476" s="142">
        <f>ROUND(I476*H476,2)</f>
        <v>0</v>
      </c>
      <c r="K476" s="138" t="s">
        <v>168</v>
      </c>
      <c r="L476" s="31"/>
      <c r="M476" s="143" t="s">
        <v>1</v>
      </c>
      <c r="N476" s="144" t="s">
        <v>42</v>
      </c>
      <c r="P476" s="145">
        <f>O476*H476</f>
        <v>0</v>
      </c>
      <c r="Q476" s="145">
        <v>1E-05</v>
      </c>
      <c r="R476" s="145">
        <f>Q476*H476</f>
        <v>8E-05</v>
      </c>
      <c r="S476" s="145">
        <v>0</v>
      </c>
      <c r="T476" s="146">
        <f>S476*H476</f>
        <v>0</v>
      </c>
      <c r="AR476" s="147" t="s">
        <v>238</v>
      </c>
      <c r="AT476" s="147" t="s">
        <v>164</v>
      </c>
      <c r="AU476" s="147" t="s">
        <v>85</v>
      </c>
      <c r="AY476" s="16" t="s">
        <v>161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6" t="s">
        <v>81</v>
      </c>
      <c r="BK476" s="148">
        <f>ROUND(I476*H476,2)</f>
        <v>0</v>
      </c>
      <c r="BL476" s="16" t="s">
        <v>238</v>
      </c>
      <c r="BM476" s="147" t="s">
        <v>1110</v>
      </c>
    </row>
    <row r="477" spans="2:65" s="1" customFormat="1" ht="24.2" customHeight="1">
      <c r="B477" s="135"/>
      <c r="C477" s="136" t="s">
        <v>1111</v>
      </c>
      <c r="D477" s="136" t="s">
        <v>164</v>
      </c>
      <c r="E477" s="137" t="s">
        <v>1112</v>
      </c>
      <c r="F477" s="138" t="s">
        <v>1113</v>
      </c>
      <c r="G477" s="139" t="s">
        <v>316</v>
      </c>
      <c r="H477" s="140">
        <v>8</v>
      </c>
      <c r="I477" s="141"/>
      <c r="J477" s="142">
        <f>ROUND(I477*H477,2)</f>
        <v>0</v>
      </c>
      <c r="K477" s="138" t="s">
        <v>168</v>
      </c>
      <c r="L477" s="31"/>
      <c r="M477" s="143" t="s">
        <v>1</v>
      </c>
      <c r="N477" s="144" t="s">
        <v>42</v>
      </c>
      <c r="P477" s="145">
        <f>O477*H477</f>
        <v>0</v>
      </c>
      <c r="Q477" s="145">
        <v>2E-05</v>
      </c>
      <c r="R477" s="145">
        <f>Q477*H477</f>
        <v>0.00016</v>
      </c>
      <c r="S477" s="145">
        <v>0</v>
      </c>
      <c r="T477" s="146">
        <f>S477*H477</f>
        <v>0</v>
      </c>
      <c r="AR477" s="147" t="s">
        <v>238</v>
      </c>
      <c r="AT477" s="147" t="s">
        <v>164</v>
      </c>
      <c r="AU477" s="147" t="s">
        <v>85</v>
      </c>
      <c r="AY477" s="16" t="s">
        <v>161</v>
      </c>
      <c r="BE477" s="148">
        <f>IF(N477="základní",J477,0)</f>
        <v>0</v>
      </c>
      <c r="BF477" s="148">
        <f>IF(N477="snížená",J477,0)</f>
        <v>0</v>
      </c>
      <c r="BG477" s="148">
        <f>IF(N477="zákl. přenesená",J477,0)</f>
        <v>0</v>
      </c>
      <c r="BH477" s="148">
        <f>IF(N477="sníž. přenesená",J477,0)</f>
        <v>0</v>
      </c>
      <c r="BI477" s="148">
        <f>IF(N477="nulová",J477,0)</f>
        <v>0</v>
      </c>
      <c r="BJ477" s="16" t="s">
        <v>81</v>
      </c>
      <c r="BK477" s="148">
        <f>ROUND(I477*H477,2)</f>
        <v>0</v>
      </c>
      <c r="BL477" s="16" t="s">
        <v>238</v>
      </c>
      <c r="BM477" s="147" t="s">
        <v>1114</v>
      </c>
    </row>
    <row r="478" spans="2:65" s="1" customFormat="1" ht="24.2" customHeight="1">
      <c r="B478" s="135"/>
      <c r="C478" s="136" t="s">
        <v>1115</v>
      </c>
      <c r="D478" s="136" t="s">
        <v>164</v>
      </c>
      <c r="E478" s="137" t="s">
        <v>1116</v>
      </c>
      <c r="F478" s="138" t="s">
        <v>1117</v>
      </c>
      <c r="G478" s="139" t="s">
        <v>316</v>
      </c>
      <c r="H478" s="140">
        <v>4</v>
      </c>
      <c r="I478" s="141"/>
      <c r="J478" s="142">
        <f>ROUND(I478*H478,2)</f>
        <v>0</v>
      </c>
      <c r="K478" s="138" t="s">
        <v>168</v>
      </c>
      <c r="L478" s="31"/>
      <c r="M478" s="143" t="s">
        <v>1</v>
      </c>
      <c r="N478" s="144" t="s">
        <v>42</v>
      </c>
      <c r="P478" s="145">
        <f>O478*H478</f>
        <v>0</v>
      </c>
      <c r="Q478" s="145">
        <v>2E-05</v>
      </c>
      <c r="R478" s="145">
        <f>Q478*H478</f>
        <v>8E-05</v>
      </c>
      <c r="S478" s="145">
        <v>0</v>
      </c>
      <c r="T478" s="146">
        <f>S478*H478</f>
        <v>0</v>
      </c>
      <c r="AR478" s="147" t="s">
        <v>238</v>
      </c>
      <c r="AT478" s="147" t="s">
        <v>164</v>
      </c>
      <c r="AU478" s="147" t="s">
        <v>85</v>
      </c>
      <c r="AY478" s="16" t="s">
        <v>161</v>
      </c>
      <c r="BE478" s="148">
        <f>IF(N478="základní",J478,0)</f>
        <v>0</v>
      </c>
      <c r="BF478" s="148">
        <f>IF(N478="snížená",J478,0)</f>
        <v>0</v>
      </c>
      <c r="BG478" s="148">
        <f>IF(N478="zákl. přenesená",J478,0)</f>
        <v>0</v>
      </c>
      <c r="BH478" s="148">
        <f>IF(N478="sníž. přenesená",J478,0)</f>
        <v>0</v>
      </c>
      <c r="BI478" s="148">
        <f>IF(N478="nulová",J478,0)</f>
        <v>0</v>
      </c>
      <c r="BJ478" s="16" t="s">
        <v>81</v>
      </c>
      <c r="BK478" s="148">
        <f>ROUND(I478*H478,2)</f>
        <v>0</v>
      </c>
      <c r="BL478" s="16" t="s">
        <v>238</v>
      </c>
      <c r="BM478" s="147" t="s">
        <v>1118</v>
      </c>
    </row>
    <row r="479" spans="2:65" s="1" customFormat="1" ht="24.2" customHeight="1">
      <c r="B479" s="135"/>
      <c r="C479" s="136" t="s">
        <v>1119</v>
      </c>
      <c r="D479" s="136" t="s">
        <v>164</v>
      </c>
      <c r="E479" s="137" t="s">
        <v>1120</v>
      </c>
      <c r="F479" s="138" t="s">
        <v>1121</v>
      </c>
      <c r="G479" s="139" t="s">
        <v>316</v>
      </c>
      <c r="H479" s="140">
        <v>8</v>
      </c>
      <c r="I479" s="141"/>
      <c r="J479" s="142">
        <f>ROUND(I479*H479,2)</f>
        <v>0</v>
      </c>
      <c r="K479" s="138" t="s">
        <v>168</v>
      </c>
      <c r="L479" s="31"/>
      <c r="M479" s="143" t="s">
        <v>1</v>
      </c>
      <c r="N479" s="144" t="s">
        <v>42</v>
      </c>
      <c r="P479" s="145">
        <f>O479*H479</f>
        <v>0</v>
      </c>
      <c r="Q479" s="145">
        <v>8E-05</v>
      </c>
      <c r="R479" s="145">
        <f>Q479*H479</f>
        <v>0.00064</v>
      </c>
      <c r="S479" s="145">
        <v>0</v>
      </c>
      <c r="T479" s="146">
        <f>S479*H479</f>
        <v>0</v>
      </c>
      <c r="AR479" s="147" t="s">
        <v>238</v>
      </c>
      <c r="AT479" s="147" t="s">
        <v>164</v>
      </c>
      <c r="AU479" s="147" t="s">
        <v>85</v>
      </c>
      <c r="AY479" s="16" t="s">
        <v>161</v>
      </c>
      <c r="BE479" s="148">
        <f>IF(N479="základní",J479,0)</f>
        <v>0</v>
      </c>
      <c r="BF479" s="148">
        <f>IF(N479="snížená",J479,0)</f>
        <v>0</v>
      </c>
      <c r="BG479" s="148">
        <f>IF(N479="zákl. přenesená",J479,0)</f>
        <v>0</v>
      </c>
      <c r="BH479" s="148">
        <f>IF(N479="sníž. přenesená",J479,0)</f>
        <v>0</v>
      </c>
      <c r="BI479" s="148">
        <f>IF(N479="nulová",J479,0)</f>
        <v>0</v>
      </c>
      <c r="BJ479" s="16" t="s">
        <v>81</v>
      </c>
      <c r="BK479" s="148">
        <f>ROUND(I479*H479,2)</f>
        <v>0</v>
      </c>
      <c r="BL479" s="16" t="s">
        <v>238</v>
      </c>
      <c r="BM479" s="147" t="s">
        <v>1122</v>
      </c>
    </row>
    <row r="480" spans="2:65" s="1" customFormat="1" ht="16.5" customHeight="1">
      <c r="B480" s="135"/>
      <c r="C480" s="136" t="s">
        <v>1123</v>
      </c>
      <c r="D480" s="136" t="s">
        <v>164</v>
      </c>
      <c r="E480" s="137" t="s">
        <v>1124</v>
      </c>
      <c r="F480" s="138" t="s">
        <v>1125</v>
      </c>
      <c r="G480" s="139" t="s">
        <v>378</v>
      </c>
      <c r="H480" s="140">
        <v>3</v>
      </c>
      <c r="I480" s="141"/>
      <c r="J480" s="142">
        <f>ROUND(I480*H480,2)</f>
        <v>0</v>
      </c>
      <c r="K480" s="138" t="s">
        <v>1</v>
      </c>
      <c r="L480" s="31"/>
      <c r="M480" s="143" t="s">
        <v>1</v>
      </c>
      <c r="N480" s="144" t="s">
        <v>42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238</v>
      </c>
      <c r="AT480" s="147" t="s">
        <v>164</v>
      </c>
      <c r="AU480" s="147" t="s">
        <v>85</v>
      </c>
      <c r="AY480" s="16" t="s">
        <v>161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6" t="s">
        <v>81</v>
      </c>
      <c r="BK480" s="148">
        <f>ROUND(I480*H480,2)</f>
        <v>0</v>
      </c>
      <c r="BL480" s="16" t="s">
        <v>238</v>
      </c>
      <c r="BM480" s="147" t="s">
        <v>1126</v>
      </c>
    </row>
    <row r="481" spans="2:63" s="11" customFormat="1" ht="22.9" customHeight="1">
      <c r="B481" s="123"/>
      <c r="D481" s="124" t="s">
        <v>76</v>
      </c>
      <c r="E481" s="133" t="s">
        <v>1127</v>
      </c>
      <c r="F481" s="133" t="s">
        <v>1128</v>
      </c>
      <c r="I481" s="126"/>
      <c r="J481" s="134">
        <f>BK481</f>
        <v>0</v>
      </c>
      <c r="L481" s="123"/>
      <c r="M481" s="128"/>
      <c r="P481" s="129">
        <f>SUM(P482:P492)</f>
        <v>0</v>
      </c>
      <c r="R481" s="129">
        <f>SUM(R482:R492)</f>
        <v>0.12333999999999999</v>
      </c>
      <c r="T481" s="130">
        <f>SUM(T482:T492)</f>
        <v>0.011315</v>
      </c>
      <c r="AR481" s="124" t="s">
        <v>85</v>
      </c>
      <c r="AT481" s="131" t="s">
        <v>76</v>
      </c>
      <c r="AU481" s="131" t="s">
        <v>81</v>
      </c>
      <c r="AY481" s="124" t="s">
        <v>161</v>
      </c>
      <c r="BK481" s="132">
        <f>SUM(BK482:BK492)</f>
        <v>0</v>
      </c>
    </row>
    <row r="482" spans="2:65" s="1" customFormat="1" ht="24.2" customHeight="1">
      <c r="B482" s="135"/>
      <c r="C482" s="136" t="s">
        <v>1129</v>
      </c>
      <c r="D482" s="136" t="s">
        <v>164</v>
      </c>
      <c r="E482" s="137" t="s">
        <v>1130</v>
      </c>
      <c r="F482" s="138" t="s">
        <v>1131</v>
      </c>
      <c r="G482" s="139" t="s">
        <v>190</v>
      </c>
      <c r="H482" s="140">
        <v>167</v>
      </c>
      <c r="I482" s="141"/>
      <c r="J482" s="142">
        <f>ROUND(I482*H482,2)</f>
        <v>0</v>
      </c>
      <c r="K482" s="138" t="s">
        <v>168</v>
      </c>
      <c r="L482" s="31"/>
      <c r="M482" s="143" t="s">
        <v>1</v>
      </c>
      <c r="N482" s="144" t="s">
        <v>42</v>
      </c>
      <c r="P482" s="145">
        <f>O482*H482</f>
        <v>0</v>
      </c>
      <c r="Q482" s="145">
        <v>0</v>
      </c>
      <c r="R482" s="145">
        <f>Q482*H482</f>
        <v>0</v>
      </c>
      <c r="S482" s="145">
        <v>0</v>
      </c>
      <c r="T482" s="146">
        <f>S482*H482</f>
        <v>0</v>
      </c>
      <c r="AR482" s="147" t="s">
        <v>238</v>
      </c>
      <c r="AT482" s="147" t="s">
        <v>164</v>
      </c>
      <c r="AU482" s="147" t="s">
        <v>85</v>
      </c>
      <c r="AY482" s="16" t="s">
        <v>161</v>
      </c>
      <c r="BE482" s="148">
        <f>IF(N482="základní",J482,0)</f>
        <v>0</v>
      </c>
      <c r="BF482" s="148">
        <f>IF(N482="snížená",J482,0)</f>
        <v>0</v>
      </c>
      <c r="BG482" s="148">
        <f>IF(N482="zákl. přenesená",J482,0)</f>
        <v>0</v>
      </c>
      <c r="BH482" s="148">
        <f>IF(N482="sníž. přenesená",J482,0)</f>
        <v>0</v>
      </c>
      <c r="BI482" s="148">
        <f>IF(N482="nulová",J482,0)</f>
        <v>0</v>
      </c>
      <c r="BJ482" s="16" t="s">
        <v>81</v>
      </c>
      <c r="BK482" s="148">
        <f>ROUND(I482*H482,2)</f>
        <v>0</v>
      </c>
      <c r="BL482" s="16" t="s">
        <v>238</v>
      </c>
      <c r="BM482" s="147" t="s">
        <v>1132</v>
      </c>
    </row>
    <row r="483" spans="2:65" s="1" customFormat="1" ht="16.5" customHeight="1">
      <c r="B483" s="135"/>
      <c r="C483" s="136" t="s">
        <v>1133</v>
      </c>
      <c r="D483" s="136" t="s">
        <v>164</v>
      </c>
      <c r="E483" s="137" t="s">
        <v>1134</v>
      </c>
      <c r="F483" s="138" t="s">
        <v>1135</v>
      </c>
      <c r="G483" s="139" t="s">
        <v>190</v>
      </c>
      <c r="H483" s="140">
        <v>36.5</v>
      </c>
      <c r="I483" s="141"/>
      <c r="J483" s="142">
        <f>ROUND(I483*H483,2)</f>
        <v>0</v>
      </c>
      <c r="K483" s="138" t="s">
        <v>168</v>
      </c>
      <c r="L483" s="31"/>
      <c r="M483" s="143" t="s">
        <v>1</v>
      </c>
      <c r="N483" s="144" t="s">
        <v>42</v>
      </c>
      <c r="P483" s="145">
        <f>O483*H483</f>
        <v>0</v>
      </c>
      <c r="Q483" s="145">
        <v>0.001</v>
      </c>
      <c r="R483" s="145">
        <f>Q483*H483</f>
        <v>0.0365</v>
      </c>
      <c r="S483" s="145">
        <v>0.00031</v>
      </c>
      <c r="T483" s="146">
        <f>S483*H483</f>
        <v>0.011315</v>
      </c>
      <c r="AR483" s="147" t="s">
        <v>238</v>
      </c>
      <c r="AT483" s="147" t="s">
        <v>164</v>
      </c>
      <c r="AU483" s="147" t="s">
        <v>85</v>
      </c>
      <c r="AY483" s="16" t="s">
        <v>161</v>
      </c>
      <c r="BE483" s="148">
        <f>IF(N483="základní",J483,0)</f>
        <v>0</v>
      </c>
      <c r="BF483" s="148">
        <f>IF(N483="snížená",J483,0)</f>
        <v>0</v>
      </c>
      <c r="BG483" s="148">
        <f>IF(N483="zákl. přenesená",J483,0)</f>
        <v>0</v>
      </c>
      <c r="BH483" s="148">
        <f>IF(N483="sníž. přenesená",J483,0)</f>
        <v>0</v>
      </c>
      <c r="BI483" s="148">
        <f>IF(N483="nulová",J483,0)</f>
        <v>0</v>
      </c>
      <c r="BJ483" s="16" t="s">
        <v>81</v>
      </c>
      <c r="BK483" s="148">
        <f>ROUND(I483*H483,2)</f>
        <v>0</v>
      </c>
      <c r="BL483" s="16" t="s">
        <v>238</v>
      </c>
      <c r="BM483" s="147" t="s">
        <v>1136</v>
      </c>
    </row>
    <row r="484" spans="2:51" s="12" customFormat="1" ht="12">
      <c r="B484" s="149"/>
      <c r="D484" s="150" t="s">
        <v>171</v>
      </c>
      <c r="E484" s="151" t="s">
        <v>1</v>
      </c>
      <c r="F484" s="152" t="s">
        <v>1137</v>
      </c>
      <c r="H484" s="153">
        <v>15</v>
      </c>
      <c r="I484" s="154"/>
      <c r="L484" s="149"/>
      <c r="M484" s="155"/>
      <c r="T484" s="156"/>
      <c r="AT484" s="151" t="s">
        <v>171</v>
      </c>
      <c r="AU484" s="151" t="s">
        <v>85</v>
      </c>
      <c r="AV484" s="12" t="s">
        <v>85</v>
      </c>
      <c r="AW484" s="12" t="s">
        <v>32</v>
      </c>
      <c r="AX484" s="12" t="s">
        <v>77</v>
      </c>
      <c r="AY484" s="151" t="s">
        <v>161</v>
      </c>
    </row>
    <row r="485" spans="2:51" s="12" customFormat="1" ht="12">
      <c r="B485" s="149"/>
      <c r="D485" s="150" t="s">
        <v>171</v>
      </c>
      <c r="E485" s="151" t="s">
        <v>1</v>
      </c>
      <c r="F485" s="152" t="s">
        <v>1138</v>
      </c>
      <c r="H485" s="153">
        <v>21.5</v>
      </c>
      <c r="I485" s="154"/>
      <c r="L485" s="149"/>
      <c r="M485" s="155"/>
      <c r="T485" s="156"/>
      <c r="AT485" s="151" t="s">
        <v>171</v>
      </c>
      <c r="AU485" s="151" t="s">
        <v>85</v>
      </c>
      <c r="AV485" s="12" t="s">
        <v>85</v>
      </c>
      <c r="AW485" s="12" t="s">
        <v>32</v>
      </c>
      <c r="AX485" s="12" t="s">
        <v>77</v>
      </c>
      <c r="AY485" s="151" t="s">
        <v>161</v>
      </c>
    </row>
    <row r="486" spans="2:51" s="13" customFormat="1" ht="12">
      <c r="B486" s="157"/>
      <c r="D486" s="150" t="s">
        <v>171</v>
      </c>
      <c r="E486" s="158" t="s">
        <v>1</v>
      </c>
      <c r="F486" s="159" t="s">
        <v>174</v>
      </c>
      <c r="H486" s="160">
        <v>36.5</v>
      </c>
      <c r="I486" s="161"/>
      <c r="L486" s="157"/>
      <c r="M486" s="162"/>
      <c r="T486" s="163"/>
      <c r="AT486" s="158" t="s">
        <v>171</v>
      </c>
      <c r="AU486" s="158" t="s">
        <v>85</v>
      </c>
      <c r="AV486" s="13" t="s">
        <v>169</v>
      </c>
      <c r="AW486" s="13" t="s">
        <v>32</v>
      </c>
      <c r="AX486" s="13" t="s">
        <v>81</v>
      </c>
      <c r="AY486" s="158" t="s">
        <v>161</v>
      </c>
    </row>
    <row r="487" spans="2:65" s="1" customFormat="1" ht="24.2" customHeight="1">
      <c r="B487" s="135"/>
      <c r="C487" s="136" t="s">
        <v>1139</v>
      </c>
      <c r="D487" s="136" t="s">
        <v>164</v>
      </c>
      <c r="E487" s="137" t="s">
        <v>1140</v>
      </c>
      <c r="F487" s="138" t="s">
        <v>1141</v>
      </c>
      <c r="G487" s="139" t="s">
        <v>190</v>
      </c>
      <c r="H487" s="140">
        <v>36.5</v>
      </c>
      <c r="I487" s="141"/>
      <c r="J487" s="142">
        <f>ROUND(I487*H487,2)</f>
        <v>0</v>
      </c>
      <c r="K487" s="138" t="s">
        <v>168</v>
      </c>
      <c r="L487" s="31"/>
      <c r="M487" s="143" t="s">
        <v>1</v>
      </c>
      <c r="N487" s="144" t="s">
        <v>42</v>
      </c>
      <c r="P487" s="145">
        <f>O487*H487</f>
        <v>0</v>
      </c>
      <c r="Q487" s="145">
        <v>0</v>
      </c>
      <c r="R487" s="145">
        <f>Q487*H487</f>
        <v>0</v>
      </c>
      <c r="S487" s="145">
        <v>0</v>
      </c>
      <c r="T487" s="146">
        <f>S487*H487</f>
        <v>0</v>
      </c>
      <c r="AR487" s="147" t="s">
        <v>238</v>
      </c>
      <c r="AT487" s="147" t="s">
        <v>164</v>
      </c>
      <c r="AU487" s="147" t="s">
        <v>85</v>
      </c>
      <c r="AY487" s="16" t="s">
        <v>161</v>
      </c>
      <c r="BE487" s="148">
        <f>IF(N487="základní",J487,0)</f>
        <v>0</v>
      </c>
      <c r="BF487" s="148">
        <f>IF(N487="snížená",J487,0)</f>
        <v>0</v>
      </c>
      <c r="BG487" s="148">
        <f>IF(N487="zákl. přenesená",J487,0)</f>
        <v>0</v>
      </c>
      <c r="BH487" s="148">
        <f>IF(N487="sníž. přenesená",J487,0)</f>
        <v>0</v>
      </c>
      <c r="BI487" s="148">
        <f>IF(N487="nulová",J487,0)</f>
        <v>0</v>
      </c>
      <c r="BJ487" s="16" t="s">
        <v>81</v>
      </c>
      <c r="BK487" s="148">
        <f>ROUND(I487*H487,2)</f>
        <v>0</v>
      </c>
      <c r="BL487" s="16" t="s">
        <v>238</v>
      </c>
      <c r="BM487" s="147" t="s">
        <v>1142</v>
      </c>
    </row>
    <row r="488" spans="2:51" s="12" customFormat="1" ht="12">
      <c r="B488" s="149"/>
      <c r="D488" s="150" t="s">
        <v>171</v>
      </c>
      <c r="E488" s="151" t="s">
        <v>1</v>
      </c>
      <c r="F488" s="152" t="s">
        <v>1137</v>
      </c>
      <c r="H488" s="153">
        <v>15</v>
      </c>
      <c r="I488" s="154"/>
      <c r="L488" s="149"/>
      <c r="M488" s="155"/>
      <c r="T488" s="156"/>
      <c r="AT488" s="151" t="s">
        <v>171</v>
      </c>
      <c r="AU488" s="151" t="s">
        <v>85</v>
      </c>
      <c r="AV488" s="12" t="s">
        <v>85</v>
      </c>
      <c r="AW488" s="12" t="s">
        <v>32</v>
      </c>
      <c r="AX488" s="12" t="s">
        <v>77</v>
      </c>
      <c r="AY488" s="151" t="s">
        <v>161</v>
      </c>
    </row>
    <row r="489" spans="2:51" s="12" customFormat="1" ht="12">
      <c r="B489" s="149"/>
      <c r="D489" s="150" t="s">
        <v>171</v>
      </c>
      <c r="E489" s="151" t="s">
        <v>1</v>
      </c>
      <c r="F489" s="152" t="s">
        <v>1138</v>
      </c>
      <c r="H489" s="153">
        <v>21.5</v>
      </c>
      <c r="I489" s="154"/>
      <c r="L489" s="149"/>
      <c r="M489" s="155"/>
      <c r="T489" s="156"/>
      <c r="AT489" s="151" t="s">
        <v>171</v>
      </c>
      <c r="AU489" s="151" t="s">
        <v>85</v>
      </c>
      <c r="AV489" s="12" t="s">
        <v>85</v>
      </c>
      <c r="AW489" s="12" t="s">
        <v>32</v>
      </c>
      <c r="AX489" s="12" t="s">
        <v>77</v>
      </c>
      <c r="AY489" s="151" t="s">
        <v>161</v>
      </c>
    </row>
    <row r="490" spans="2:51" s="13" customFormat="1" ht="12">
      <c r="B490" s="157"/>
      <c r="D490" s="150" t="s">
        <v>171</v>
      </c>
      <c r="E490" s="158" t="s">
        <v>1</v>
      </c>
      <c r="F490" s="159" t="s">
        <v>174</v>
      </c>
      <c r="H490" s="160">
        <v>36.5</v>
      </c>
      <c r="I490" s="161"/>
      <c r="L490" s="157"/>
      <c r="M490" s="162"/>
      <c r="T490" s="163"/>
      <c r="AT490" s="158" t="s">
        <v>171</v>
      </c>
      <c r="AU490" s="158" t="s">
        <v>85</v>
      </c>
      <c r="AV490" s="13" t="s">
        <v>169</v>
      </c>
      <c r="AW490" s="13" t="s">
        <v>32</v>
      </c>
      <c r="AX490" s="13" t="s">
        <v>81</v>
      </c>
      <c r="AY490" s="158" t="s">
        <v>161</v>
      </c>
    </row>
    <row r="491" spans="2:65" s="1" customFormat="1" ht="24.2" customHeight="1">
      <c r="B491" s="135"/>
      <c r="C491" s="136" t="s">
        <v>1143</v>
      </c>
      <c r="D491" s="136" t="s">
        <v>164</v>
      </c>
      <c r="E491" s="137" t="s">
        <v>1144</v>
      </c>
      <c r="F491" s="138" t="s">
        <v>1145</v>
      </c>
      <c r="G491" s="139" t="s">
        <v>190</v>
      </c>
      <c r="H491" s="140">
        <v>167</v>
      </c>
      <c r="I491" s="141"/>
      <c r="J491" s="142">
        <f>ROUND(I491*H491,2)</f>
        <v>0</v>
      </c>
      <c r="K491" s="138" t="s">
        <v>168</v>
      </c>
      <c r="L491" s="31"/>
      <c r="M491" s="143" t="s">
        <v>1</v>
      </c>
      <c r="N491" s="144" t="s">
        <v>42</v>
      </c>
      <c r="P491" s="145">
        <f>O491*H491</f>
        <v>0</v>
      </c>
      <c r="Q491" s="145">
        <v>0.0002</v>
      </c>
      <c r="R491" s="145">
        <f>Q491*H491</f>
        <v>0.0334</v>
      </c>
      <c r="S491" s="145">
        <v>0</v>
      </c>
      <c r="T491" s="146">
        <f>S491*H491</f>
        <v>0</v>
      </c>
      <c r="AR491" s="147" t="s">
        <v>238</v>
      </c>
      <c r="AT491" s="147" t="s">
        <v>164</v>
      </c>
      <c r="AU491" s="147" t="s">
        <v>85</v>
      </c>
      <c r="AY491" s="16" t="s">
        <v>161</v>
      </c>
      <c r="BE491" s="148">
        <f>IF(N491="základní",J491,0)</f>
        <v>0</v>
      </c>
      <c r="BF491" s="148">
        <f>IF(N491="snížená",J491,0)</f>
        <v>0</v>
      </c>
      <c r="BG491" s="148">
        <f>IF(N491="zákl. přenesená",J491,0)</f>
        <v>0</v>
      </c>
      <c r="BH491" s="148">
        <f>IF(N491="sníž. přenesená",J491,0)</f>
        <v>0</v>
      </c>
      <c r="BI491" s="148">
        <f>IF(N491="nulová",J491,0)</f>
        <v>0</v>
      </c>
      <c r="BJ491" s="16" t="s">
        <v>81</v>
      </c>
      <c r="BK491" s="148">
        <f>ROUND(I491*H491,2)</f>
        <v>0</v>
      </c>
      <c r="BL491" s="16" t="s">
        <v>238</v>
      </c>
      <c r="BM491" s="147" t="s">
        <v>1146</v>
      </c>
    </row>
    <row r="492" spans="2:65" s="1" customFormat="1" ht="33" customHeight="1">
      <c r="B492" s="135"/>
      <c r="C492" s="136" t="s">
        <v>1147</v>
      </c>
      <c r="D492" s="136" t="s">
        <v>164</v>
      </c>
      <c r="E492" s="137" t="s">
        <v>1148</v>
      </c>
      <c r="F492" s="138" t="s">
        <v>1149</v>
      </c>
      <c r="G492" s="139" t="s">
        <v>190</v>
      </c>
      <c r="H492" s="140">
        <v>167</v>
      </c>
      <c r="I492" s="141"/>
      <c r="J492" s="142">
        <f>ROUND(I492*H492,2)</f>
        <v>0</v>
      </c>
      <c r="K492" s="138" t="s">
        <v>168</v>
      </c>
      <c r="L492" s="31"/>
      <c r="M492" s="143" t="s">
        <v>1</v>
      </c>
      <c r="N492" s="144" t="s">
        <v>42</v>
      </c>
      <c r="P492" s="145">
        <f>O492*H492</f>
        <v>0</v>
      </c>
      <c r="Q492" s="145">
        <v>0.00032</v>
      </c>
      <c r="R492" s="145">
        <f>Q492*H492</f>
        <v>0.05344</v>
      </c>
      <c r="S492" s="145">
        <v>0</v>
      </c>
      <c r="T492" s="146">
        <f>S492*H492</f>
        <v>0</v>
      </c>
      <c r="AR492" s="147" t="s">
        <v>238</v>
      </c>
      <c r="AT492" s="147" t="s">
        <v>164</v>
      </c>
      <c r="AU492" s="147" t="s">
        <v>85</v>
      </c>
      <c r="AY492" s="16" t="s">
        <v>161</v>
      </c>
      <c r="BE492" s="148">
        <f>IF(N492="základní",J492,0)</f>
        <v>0</v>
      </c>
      <c r="BF492" s="148">
        <f>IF(N492="snížená",J492,0)</f>
        <v>0</v>
      </c>
      <c r="BG492" s="148">
        <f>IF(N492="zákl. přenesená",J492,0)</f>
        <v>0</v>
      </c>
      <c r="BH492" s="148">
        <f>IF(N492="sníž. přenesená",J492,0)</f>
        <v>0</v>
      </c>
      <c r="BI492" s="148">
        <f>IF(N492="nulová",J492,0)</f>
        <v>0</v>
      </c>
      <c r="BJ492" s="16" t="s">
        <v>81</v>
      </c>
      <c r="BK492" s="148">
        <f>ROUND(I492*H492,2)</f>
        <v>0</v>
      </c>
      <c r="BL492" s="16" t="s">
        <v>238</v>
      </c>
      <c r="BM492" s="147" t="s">
        <v>1150</v>
      </c>
    </row>
    <row r="493" spans="2:63" s="11" customFormat="1" ht="25.9" customHeight="1">
      <c r="B493" s="123"/>
      <c r="D493" s="124" t="s">
        <v>76</v>
      </c>
      <c r="E493" s="125" t="s">
        <v>175</v>
      </c>
      <c r="F493" s="125" t="s">
        <v>1151</v>
      </c>
      <c r="I493" s="126"/>
      <c r="J493" s="127">
        <f>BK493</f>
        <v>0</v>
      </c>
      <c r="L493" s="123"/>
      <c r="M493" s="128"/>
      <c r="P493" s="129">
        <f>P494</f>
        <v>0</v>
      </c>
      <c r="R493" s="129">
        <f>R494</f>
        <v>0.035699999999999996</v>
      </c>
      <c r="T493" s="130">
        <f>T494</f>
        <v>1.8050000000000002</v>
      </c>
      <c r="AR493" s="124" t="s">
        <v>162</v>
      </c>
      <c r="AT493" s="131" t="s">
        <v>76</v>
      </c>
      <c r="AU493" s="131" t="s">
        <v>77</v>
      </c>
      <c r="AY493" s="124" t="s">
        <v>161</v>
      </c>
      <c r="BK493" s="132">
        <f>BK494</f>
        <v>0</v>
      </c>
    </row>
    <row r="494" spans="2:63" s="11" customFormat="1" ht="22.9" customHeight="1">
      <c r="B494" s="123"/>
      <c r="D494" s="124" t="s">
        <v>76</v>
      </c>
      <c r="E494" s="133" t="s">
        <v>1152</v>
      </c>
      <c r="F494" s="133" t="s">
        <v>1153</v>
      </c>
      <c r="I494" s="126"/>
      <c r="J494" s="134">
        <f>BK494</f>
        <v>0</v>
      </c>
      <c r="L494" s="123"/>
      <c r="M494" s="128"/>
      <c r="P494" s="129">
        <f>SUM(P495:P508)</f>
        <v>0</v>
      </c>
      <c r="R494" s="129">
        <f>SUM(R495:R508)</f>
        <v>0.035699999999999996</v>
      </c>
      <c r="T494" s="130">
        <f>SUM(T495:T508)</f>
        <v>1.8050000000000002</v>
      </c>
      <c r="AR494" s="124" t="s">
        <v>162</v>
      </c>
      <c r="AT494" s="131" t="s">
        <v>76</v>
      </c>
      <c r="AU494" s="131" t="s">
        <v>81</v>
      </c>
      <c r="AY494" s="124" t="s">
        <v>161</v>
      </c>
      <c r="BK494" s="132">
        <f>SUM(BK495:BK508)</f>
        <v>0</v>
      </c>
    </row>
    <row r="495" spans="2:65" s="1" customFormat="1" ht="24.2" customHeight="1">
      <c r="B495" s="135"/>
      <c r="C495" s="136" t="s">
        <v>1154</v>
      </c>
      <c r="D495" s="136" t="s">
        <v>164</v>
      </c>
      <c r="E495" s="137" t="s">
        <v>1155</v>
      </c>
      <c r="F495" s="138" t="s">
        <v>1156</v>
      </c>
      <c r="G495" s="139" t="s">
        <v>316</v>
      </c>
      <c r="H495" s="140">
        <v>210</v>
      </c>
      <c r="I495" s="141"/>
      <c r="J495" s="142">
        <f>ROUND(I495*H495,2)</f>
        <v>0</v>
      </c>
      <c r="K495" s="138" t="s">
        <v>168</v>
      </c>
      <c r="L495" s="31"/>
      <c r="M495" s="143" t="s">
        <v>1</v>
      </c>
      <c r="N495" s="144" t="s">
        <v>42</v>
      </c>
      <c r="P495" s="145">
        <f>O495*H495</f>
        <v>0</v>
      </c>
      <c r="Q495" s="145">
        <v>0.00014999999999999996</v>
      </c>
      <c r="R495" s="145">
        <f>Q495*H495</f>
        <v>0.03149999999999999</v>
      </c>
      <c r="S495" s="145">
        <v>0</v>
      </c>
      <c r="T495" s="146">
        <f>S495*H495</f>
        <v>0</v>
      </c>
      <c r="AR495" s="147" t="s">
        <v>479</v>
      </c>
      <c r="AT495" s="147" t="s">
        <v>164</v>
      </c>
      <c r="AU495" s="147" t="s">
        <v>85</v>
      </c>
      <c r="AY495" s="16" t="s">
        <v>161</v>
      </c>
      <c r="BE495" s="148">
        <f>IF(N495="základní",J495,0)</f>
        <v>0</v>
      </c>
      <c r="BF495" s="148">
        <f>IF(N495="snížená",J495,0)</f>
        <v>0</v>
      </c>
      <c r="BG495" s="148">
        <f>IF(N495="zákl. přenesená",J495,0)</f>
        <v>0</v>
      </c>
      <c r="BH495" s="148">
        <f>IF(N495="sníž. přenesená",J495,0)</f>
        <v>0</v>
      </c>
      <c r="BI495" s="148">
        <f>IF(N495="nulová",J495,0)</f>
        <v>0</v>
      </c>
      <c r="BJ495" s="16" t="s">
        <v>81</v>
      </c>
      <c r="BK495" s="148">
        <f>ROUND(I495*H495,2)</f>
        <v>0</v>
      </c>
      <c r="BL495" s="16" t="s">
        <v>479</v>
      </c>
      <c r="BM495" s="147" t="s">
        <v>1157</v>
      </c>
    </row>
    <row r="496" spans="2:65" s="1" customFormat="1" ht="33" customHeight="1">
      <c r="B496" s="135"/>
      <c r="C496" s="136" t="s">
        <v>1158</v>
      </c>
      <c r="D496" s="136" t="s">
        <v>164</v>
      </c>
      <c r="E496" s="137" t="s">
        <v>1159</v>
      </c>
      <c r="F496" s="138" t="s">
        <v>1160</v>
      </c>
      <c r="G496" s="139" t="s">
        <v>378</v>
      </c>
      <c r="H496" s="140">
        <v>8</v>
      </c>
      <c r="I496" s="141"/>
      <c r="J496" s="142">
        <f>ROUND(I496*H496,2)</f>
        <v>0</v>
      </c>
      <c r="K496" s="138" t="s">
        <v>168</v>
      </c>
      <c r="L496" s="31"/>
      <c r="M496" s="143" t="s">
        <v>1</v>
      </c>
      <c r="N496" s="144" t="s">
        <v>42</v>
      </c>
      <c r="P496" s="145">
        <f>O496*H496</f>
        <v>0</v>
      </c>
      <c r="Q496" s="145">
        <v>0</v>
      </c>
      <c r="R496" s="145">
        <f>Q496*H496</f>
        <v>0</v>
      </c>
      <c r="S496" s="145">
        <v>0.054</v>
      </c>
      <c r="T496" s="146">
        <f>S496*H496</f>
        <v>0.432</v>
      </c>
      <c r="AR496" s="147" t="s">
        <v>479</v>
      </c>
      <c r="AT496" s="147" t="s">
        <v>164</v>
      </c>
      <c r="AU496" s="147" t="s">
        <v>85</v>
      </c>
      <c r="AY496" s="16" t="s">
        <v>161</v>
      </c>
      <c r="BE496" s="148">
        <f>IF(N496="základní",J496,0)</f>
        <v>0</v>
      </c>
      <c r="BF496" s="148">
        <f>IF(N496="snížená",J496,0)</f>
        <v>0</v>
      </c>
      <c r="BG496" s="148">
        <f>IF(N496="zákl. přenesená",J496,0)</f>
        <v>0</v>
      </c>
      <c r="BH496" s="148">
        <f>IF(N496="sníž. přenesená",J496,0)</f>
        <v>0</v>
      </c>
      <c r="BI496" s="148">
        <f>IF(N496="nulová",J496,0)</f>
        <v>0</v>
      </c>
      <c r="BJ496" s="16" t="s">
        <v>81</v>
      </c>
      <c r="BK496" s="148">
        <f>ROUND(I496*H496,2)</f>
        <v>0</v>
      </c>
      <c r="BL496" s="16" t="s">
        <v>479</v>
      </c>
      <c r="BM496" s="147" t="s">
        <v>1161</v>
      </c>
    </row>
    <row r="497" spans="2:65" s="1" customFormat="1" ht="33" customHeight="1">
      <c r="B497" s="135"/>
      <c r="C497" s="136" t="s">
        <v>1162</v>
      </c>
      <c r="D497" s="136" t="s">
        <v>164</v>
      </c>
      <c r="E497" s="137" t="s">
        <v>1163</v>
      </c>
      <c r="F497" s="138" t="s">
        <v>1164</v>
      </c>
      <c r="G497" s="139" t="s">
        <v>378</v>
      </c>
      <c r="H497" s="140">
        <v>4</v>
      </c>
      <c r="I497" s="141"/>
      <c r="J497" s="142">
        <f>ROUND(I497*H497,2)</f>
        <v>0</v>
      </c>
      <c r="K497" s="138" t="s">
        <v>168</v>
      </c>
      <c r="L497" s="31"/>
      <c r="M497" s="143" t="s">
        <v>1</v>
      </c>
      <c r="N497" s="144" t="s">
        <v>42</v>
      </c>
      <c r="P497" s="145">
        <f>O497*H497</f>
        <v>0</v>
      </c>
      <c r="Q497" s="145">
        <v>0</v>
      </c>
      <c r="R497" s="145">
        <f>Q497*H497</f>
        <v>0</v>
      </c>
      <c r="S497" s="145">
        <v>0.099</v>
      </c>
      <c r="T497" s="146">
        <f>S497*H497</f>
        <v>0.396</v>
      </c>
      <c r="AR497" s="147" t="s">
        <v>479</v>
      </c>
      <c r="AT497" s="147" t="s">
        <v>164</v>
      </c>
      <c r="AU497" s="147" t="s">
        <v>85</v>
      </c>
      <c r="AY497" s="16" t="s">
        <v>161</v>
      </c>
      <c r="BE497" s="148">
        <f>IF(N497="základní",J497,0)</f>
        <v>0</v>
      </c>
      <c r="BF497" s="148">
        <f>IF(N497="snížená",J497,0)</f>
        <v>0</v>
      </c>
      <c r="BG497" s="148">
        <f>IF(N497="zákl. přenesená",J497,0)</f>
        <v>0</v>
      </c>
      <c r="BH497" s="148">
        <f>IF(N497="sníž. přenesená",J497,0)</f>
        <v>0</v>
      </c>
      <c r="BI497" s="148">
        <f>IF(N497="nulová",J497,0)</f>
        <v>0</v>
      </c>
      <c r="BJ497" s="16" t="s">
        <v>81</v>
      </c>
      <c r="BK497" s="148">
        <f>ROUND(I497*H497,2)</f>
        <v>0</v>
      </c>
      <c r="BL497" s="16" t="s">
        <v>479</v>
      </c>
      <c r="BM497" s="147" t="s">
        <v>1165</v>
      </c>
    </row>
    <row r="498" spans="2:65" s="1" customFormat="1" ht="33" customHeight="1">
      <c r="B498" s="135"/>
      <c r="C498" s="136" t="s">
        <v>1166</v>
      </c>
      <c r="D498" s="136" t="s">
        <v>164</v>
      </c>
      <c r="E498" s="137" t="s">
        <v>1167</v>
      </c>
      <c r="F498" s="138" t="s">
        <v>1168</v>
      </c>
      <c r="G498" s="139" t="s">
        <v>378</v>
      </c>
      <c r="H498" s="140">
        <v>2</v>
      </c>
      <c r="I498" s="141"/>
      <c r="J498" s="142">
        <f>ROUND(I498*H498,2)</f>
        <v>0</v>
      </c>
      <c r="K498" s="138" t="s">
        <v>168</v>
      </c>
      <c r="L498" s="31"/>
      <c r="M498" s="143" t="s">
        <v>1</v>
      </c>
      <c r="N498" s="144" t="s">
        <v>42</v>
      </c>
      <c r="P498" s="145">
        <f>O498*H498</f>
        <v>0</v>
      </c>
      <c r="Q498" s="145">
        <v>0</v>
      </c>
      <c r="R498" s="145">
        <f>Q498*H498</f>
        <v>0</v>
      </c>
      <c r="S498" s="145">
        <v>0.015</v>
      </c>
      <c r="T498" s="146">
        <f>S498*H498</f>
        <v>0.03</v>
      </c>
      <c r="AR498" s="147" t="s">
        <v>479</v>
      </c>
      <c r="AT498" s="147" t="s">
        <v>164</v>
      </c>
      <c r="AU498" s="147" t="s">
        <v>85</v>
      </c>
      <c r="AY498" s="16" t="s">
        <v>161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6" t="s">
        <v>81</v>
      </c>
      <c r="BK498" s="148">
        <f>ROUND(I498*H498,2)</f>
        <v>0</v>
      </c>
      <c r="BL498" s="16" t="s">
        <v>479</v>
      </c>
      <c r="BM498" s="147" t="s">
        <v>1169</v>
      </c>
    </row>
    <row r="499" spans="2:65" s="1" customFormat="1" ht="37.9" customHeight="1">
      <c r="B499" s="135"/>
      <c r="C499" s="136" t="s">
        <v>1170</v>
      </c>
      <c r="D499" s="136" t="s">
        <v>164</v>
      </c>
      <c r="E499" s="137" t="s">
        <v>1171</v>
      </c>
      <c r="F499" s="138" t="s">
        <v>1172</v>
      </c>
      <c r="G499" s="139" t="s">
        <v>378</v>
      </c>
      <c r="H499" s="140">
        <v>17</v>
      </c>
      <c r="I499" s="141"/>
      <c r="J499" s="142">
        <f>ROUND(I499*H499,2)</f>
        <v>0</v>
      </c>
      <c r="K499" s="138" t="s">
        <v>168</v>
      </c>
      <c r="L499" s="31"/>
      <c r="M499" s="143" t="s">
        <v>1</v>
      </c>
      <c r="N499" s="144" t="s">
        <v>42</v>
      </c>
      <c r="P499" s="145">
        <f>O499*H499</f>
        <v>0</v>
      </c>
      <c r="Q499" s="145">
        <v>0</v>
      </c>
      <c r="R499" s="145">
        <f>Q499*H499</f>
        <v>0</v>
      </c>
      <c r="S499" s="145">
        <v>0.031</v>
      </c>
      <c r="T499" s="146">
        <f>S499*H499</f>
        <v>0.527</v>
      </c>
      <c r="AR499" s="147" t="s">
        <v>479</v>
      </c>
      <c r="AT499" s="147" t="s">
        <v>164</v>
      </c>
      <c r="AU499" s="147" t="s">
        <v>85</v>
      </c>
      <c r="AY499" s="16" t="s">
        <v>161</v>
      </c>
      <c r="BE499" s="148">
        <f>IF(N499="základní",J499,0)</f>
        <v>0</v>
      </c>
      <c r="BF499" s="148">
        <f>IF(N499="snížená",J499,0)</f>
        <v>0</v>
      </c>
      <c r="BG499" s="148">
        <f>IF(N499="zákl. přenesená",J499,0)</f>
        <v>0</v>
      </c>
      <c r="BH499" s="148">
        <f>IF(N499="sníž. přenesená",J499,0)</f>
        <v>0</v>
      </c>
      <c r="BI499" s="148">
        <f>IF(N499="nulová",J499,0)</f>
        <v>0</v>
      </c>
      <c r="BJ499" s="16" t="s">
        <v>81</v>
      </c>
      <c r="BK499" s="148">
        <f>ROUND(I499*H499,2)</f>
        <v>0</v>
      </c>
      <c r="BL499" s="16" t="s">
        <v>479</v>
      </c>
      <c r="BM499" s="147" t="s">
        <v>1173</v>
      </c>
    </row>
    <row r="500" spans="2:65" s="1" customFormat="1" ht="24.2" customHeight="1">
      <c r="B500" s="135"/>
      <c r="C500" s="136" t="s">
        <v>1174</v>
      </c>
      <c r="D500" s="136" t="s">
        <v>164</v>
      </c>
      <c r="E500" s="137" t="s">
        <v>1175</v>
      </c>
      <c r="F500" s="138" t="s">
        <v>1176</v>
      </c>
      <c r="G500" s="139" t="s">
        <v>316</v>
      </c>
      <c r="H500" s="140">
        <v>210</v>
      </c>
      <c r="I500" s="141"/>
      <c r="J500" s="142">
        <f>ROUND(I500*H500,2)</f>
        <v>0</v>
      </c>
      <c r="K500" s="138" t="s">
        <v>168</v>
      </c>
      <c r="L500" s="31"/>
      <c r="M500" s="143" t="s">
        <v>1</v>
      </c>
      <c r="N500" s="144" t="s">
        <v>42</v>
      </c>
      <c r="P500" s="145">
        <f>O500*H500</f>
        <v>0</v>
      </c>
      <c r="Q500" s="145">
        <v>2E-05</v>
      </c>
      <c r="R500" s="145">
        <f>Q500*H500</f>
        <v>0.004200000000000001</v>
      </c>
      <c r="S500" s="145">
        <v>0.002</v>
      </c>
      <c r="T500" s="146">
        <f>S500*H500</f>
        <v>0.42</v>
      </c>
      <c r="AR500" s="147" t="s">
        <v>479</v>
      </c>
      <c r="AT500" s="147" t="s">
        <v>164</v>
      </c>
      <c r="AU500" s="147" t="s">
        <v>85</v>
      </c>
      <c r="AY500" s="16" t="s">
        <v>161</v>
      </c>
      <c r="BE500" s="148">
        <f>IF(N500="základní",J500,0)</f>
        <v>0</v>
      </c>
      <c r="BF500" s="148">
        <f>IF(N500="snížená",J500,0)</f>
        <v>0</v>
      </c>
      <c r="BG500" s="148">
        <f>IF(N500="zákl. přenesená",J500,0)</f>
        <v>0</v>
      </c>
      <c r="BH500" s="148">
        <f>IF(N500="sníž. přenesená",J500,0)</f>
        <v>0</v>
      </c>
      <c r="BI500" s="148">
        <f>IF(N500="nulová",J500,0)</f>
        <v>0</v>
      </c>
      <c r="BJ500" s="16" t="s">
        <v>81</v>
      </c>
      <c r="BK500" s="148">
        <f>ROUND(I500*H500,2)</f>
        <v>0</v>
      </c>
      <c r="BL500" s="16" t="s">
        <v>479</v>
      </c>
      <c r="BM500" s="147" t="s">
        <v>1177</v>
      </c>
    </row>
    <row r="501" spans="2:65" s="1" customFormat="1" ht="24.2" customHeight="1">
      <c r="B501" s="135"/>
      <c r="C501" s="136" t="s">
        <v>1178</v>
      </c>
      <c r="D501" s="136" t="s">
        <v>164</v>
      </c>
      <c r="E501" s="137" t="s">
        <v>1179</v>
      </c>
      <c r="F501" s="138" t="s">
        <v>1180</v>
      </c>
      <c r="G501" s="139" t="s">
        <v>167</v>
      </c>
      <c r="H501" s="140">
        <v>1.805</v>
      </c>
      <c r="I501" s="141"/>
      <c r="J501" s="142">
        <f>ROUND(I501*H501,2)</f>
        <v>0</v>
      </c>
      <c r="K501" s="138" t="s">
        <v>168</v>
      </c>
      <c r="L501" s="31"/>
      <c r="M501" s="143" t="s">
        <v>1</v>
      </c>
      <c r="N501" s="144" t="s">
        <v>42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479</v>
      </c>
      <c r="AT501" s="147" t="s">
        <v>164</v>
      </c>
      <c r="AU501" s="147" t="s">
        <v>85</v>
      </c>
      <c r="AY501" s="16" t="s">
        <v>161</v>
      </c>
      <c r="BE501" s="148">
        <f>IF(N501="základní",J501,0)</f>
        <v>0</v>
      </c>
      <c r="BF501" s="148">
        <f>IF(N501="snížená",J501,0)</f>
        <v>0</v>
      </c>
      <c r="BG501" s="148">
        <f>IF(N501="zákl. přenesená",J501,0)</f>
        <v>0</v>
      </c>
      <c r="BH501" s="148">
        <f>IF(N501="sníž. přenesená",J501,0)</f>
        <v>0</v>
      </c>
      <c r="BI501" s="148">
        <f>IF(N501="nulová",J501,0)</f>
        <v>0</v>
      </c>
      <c r="BJ501" s="16" t="s">
        <v>81</v>
      </c>
      <c r="BK501" s="148">
        <f>ROUND(I501*H501,2)</f>
        <v>0</v>
      </c>
      <c r="BL501" s="16" t="s">
        <v>479</v>
      </c>
      <c r="BM501" s="147" t="s">
        <v>1181</v>
      </c>
    </row>
    <row r="502" spans="2:65" s="1" customFormat="1" ht="24.2" customHeight="1">
      <c r="B502" s="135"/>
      <c r="C502" s="136" t="s">
        <v>1182</v>
      </c>
      <c r="D502" s="136" t="s">
        <v>164</v>
      </c>
      <c r="E502" s="137" t="s">
        <v>1183</v>
      </c>
      <c r="F502" s="138" t="s">
        <v>1184</v>
      </c>
      <c r="G502" s="139" t="s">
        <v>167</v>
      </c>
      <c r="H502" s="140">
        <v>5.415</v>
      </c>
      <c r="I502" s="141"/>
      <c r="J502" s="142">
        <f>ROUND(I502*H502,2)</f>
        <v>0</v>
      </c>
      <c r="K502" s="138" t="s">
        <v>168</v>
      </c>
      <c r="L502" s="31"/>
      <c r="M502" s="143" t="s">
        <v>1</v>
      </c>
      <c r="N502" s="144" t="s">
        <v>42</v>
      </c>
      <c r="P502" s="145">
        <f>O502*H502</f>
        <v>0</v>
      </c>
      <c r="Q502" s="145">
        <v>0</v>
      </c>
      <c r="R502" s="145">
        <f>Q502*H502</f>
        <v>0</v>
      </c>
      <c r="S502" s="145">
        <v>0</v>
      </c>
      <c r="T502" s="146">
        <f>S502*H502</f>
        <v>0</v>
      </c>
      <c r="AR502" s="147" t="s">
        <v>479</v>
      </c>
      <c r="AT502" s="147" t="s">
        <v>164</v>
      </c>
      <c r="AU502" s="147" t="s">
        <v>85</v>
      </c>
      <c r="AY502" s="16" t="s">
        <v>161</v>
      </c>
      <c r="BE502" s="148">
        <f>IF(N502="základní",J502,0)</f>
        <v>0</v>
      </c>
      <c r="BF502" s="148">
        <f>IF(N502="snížená",J502,0)</f>
        <v>0</v>
      </c>
      <c r="BG502" s="148">
        <f>IF(N502="zákl. přenesená",J502,0)</f>
        <v>0</v>
      </c>
      <c r="BH502" s="148">
        <f>IF(N502="sníž. přenesená",J502,0)</f>
        <v>0</v>
      </c>
      <c r="BI502" s="148">
        <f>IF(N502="nulová",J502,0)</f>
        <v>0</v>
      </c>
      <c r="BJ502" s="16" t="s">
        <v>81</v>
      </c>
      <c r="BK502" s="148">
        <f>ROUND(I502*H502,2)</f>
        <v>0</v>
      </c>
      <c r="BL502" s="16" t="s">
        <v>479</v>
      </c>
      <c r="BM502" s="147" t="s">
        <v>1185</v>
      </c>
    </row>
    <row r="503" spans="2:51" s="12" customFormat="1" ht="12">
      <c r="B503" s="149"/>
      <c r="D503" s="150" t="s">
        <v>171</v>
      </c>
      <c r="F503" s="152" t="s">
        <v>1186</v>
      </c>
      <c r="H503" s="153">
        <v>5.415</v>
      </c>
      <c r="I503" s="154"/>
      <c r="L503" s="149"/>
      <c r="M503" s="155"/>
      <c r="T503" s="156"/>
      <c r="AT503" s="151" t="s">
        <v>171</v>
      </c>
      <c r="AU503" s="151" t="s">
        <v>85</v>
      </c>
      <c r="AV503" s="12" t="s">
        <v>85</v>
      </c>
      <c r="AW503" s="12" t="s">
        <v>3</v>
      </c>
      <c r="AX503" s="12" t="s">
        <v>81</v>
      </c>
      <c r="AY503" s="151" t="s">
        <v>161</v>
      </c>
    </row>
    <row r="504" spans="2:65" s="1" customFormat="1" ht="24.2" customHeight="1">
      <c r="B504" s="135"/>
      <c r="C504" s="136" t="s">
        <v>1187</v>
      </c>
      <c r="D504" s="136" t="s">
        <v>164</v>
      </c>
      <c r="E504" s="137" t="s">
        <v>1188</v>
      </c>
      <c r="F504" s="138" t="s">
        <v>1189</v>
      </c>
      <c r="G504" s="139" t="s">
        <v>167</v>
      </c>
      <c r="H504" s="140">
        <v>1.805</v>
      </c>
      <c r="I504" s="141"/>
      <c r="J504" s="142">
        <f>ROUND(I504*H504,2)</f>
        <v>0</v>
      </c>
      <c r="K504" s="138" t="s">
        <v>168</v>
      </c>
      <c r="L504" s="31"/>
      <c r="M504" s="143" t="s">
        <v>1</v>
      </c>
      <c r="N504" s="144" t="s">
        <v>42</v>
      </c>
      <c r="P504" s="145">
        <f>O504*H504</f>
        <v>0</v>
      </c>
      <c r="Q504" s="145">
        <v>0</v>
      </c>
      <c r="R504" s="145">
        <f>Q504*H504</f>
        <v>0</v>
      </c>
      <c r="S504" s="145">
        <v>0</v>
      </c>
      <c r="T504" s="146">
        <f>S504*H504</f>
        <v>0</v>
      </c>
      <c r="AR504" s="147" t="s">
        <v>479</v>
      </c>
      <c r="AT504" s="147" t="s">
        <v>164</v>
      </c>
      <c r="AU504" s="147" t="s">
        <v>85</v>
      </c>
      <c r="AY504" s="16" t="s">
        <v>161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6" t="s">
        <v>81</v>
      </c>
      <c r="BK504" s="148">
        <f>ROUND(I504*H504,2)</f>
        <v>0</v>
      </c>
      <c r="BL504" s="16" t="s">
        <v>479</v>
      </c>
      <c r="BM504" s="147" t="s">
        <v>1190</v>
      </c>
    </row>
    <row r="505" spans="2:65" s="1" customFormat="1" ht="24.2" customHeight="1">
      <c r="B505" s="135"/>
      <c r="C505" s="136" t="s">
        <v>1191</v>
      </c>
      <c r="D505" s="136" t="s">
        <v>164</v>
      </c>
      <c r="E505" s="137" t="s">
        <v>1192</v>
      </c>
      <c r="F505" s="138" t="s">
        <v>1193</v>
      </c>
      <c r="G505" s="139" t="s">
        <v>167</v>
      </c>
      <c r="H505" s="140">
        <v>54.15</v>
      </c>
      <c r="I505" s="141"/>
      <c r="J505" s="142">
        <f>ROUND(I505*H505,2)</f>
        <v>0</v>
      </c>
      <c r="K505" s="138" t="s">
        <v>168</v>
      </c>
      <c r="L505" s="31"/>
      <c r="M505" s="143" t="s">
        <v>1</v>
      </c>
      <c r="N505" s="144" t="s">
        <v>42</v>
      </c>
      <c r="P505" s="145">
        <f>O505*H505</f>
        <v>0</v>
      </c>
      <c r="Q505" s="145">
        <v>0</v>
      </c>
      <c r="R505" s="145">
        <f>Q505*H505</f>
        <v>0</v>
      </c>
      <c r="S505" s="145">
        <v>0</v>
      </c>
      <c r="T505" s="146">
        <f>S505*H505</f>
        <v>0</v>
      </c>
      <c r="AR505" s="147" t="s">
        <v>479</v>
      </c>
      <c r="AT505" s="147" t="s">
        <v>164</v>
      </c>
      <c r="AU505" s="147" t="s">
        <v>85</v>
      </c>
      <c r="AY505" s="16" t="s">
        <v>161</v>
      </c>
      <c r="BE505" s="148">
        <f>IF(N505="základní",J505,0)</f>
        <v>0</v>
      </c>
      <c r="BF505" s="148">
        <f>IF(N505="snížená",J505,0)</f>
        <v>0</v>
      </c>
      <c r="BG505" s="148">
        <f>IF(N505="zákl. přenesená",J505,0)</f>
        <v>0</v>
      </c>
      <c r="BH505" s="148">
        <f>IF(N505="sníž. přenesená",J505,0)</f>
        <v>0</v>
      </c>
      <c r="BI505" s="148">
        <f>IF(N505="nulová",J505,0)</f>
        <v>0</v>
      </c>
      <c r="BJ505" s="16" t="s">
        <v>81</v>
      </c>
      <c r="BK505" s="148">
        <f>ROUND(I505*H505,2)</f>
        <v>0</v>
      </c>
      <c r="BL505" s="16" t="s">
        <v>479</v>
      </c>
      <c r="BM505" s="147" t="s">
        <v>1194</v>
      </c>
    </row>
    <row r="506" spans="2:51" s="12" customFormat="1" ht="12">
      <c r="B506" s="149"/>
      <c r="D506" s="150" t="s">
        <v>171</v>
      </c>
      <c r="F506" s="152" t="s">
        <v>1195</v>
      </c>
      <c r="H506" s="153">
        <v>54.15</v>
      </c>
      <c r="I506" s="154"/>
      <c r="L506" s="149"/>
      <c r="M506" s="155"/>
      <c r="T506" s="156"/>
      <c r="AT506" s="151" t="s">
        <v>171</v>
      </c>
      <c r="AU506" s="151" t="s">
        <v>85</v>
      </c>
      <c r="AV506" s="12" t="s">
        <v>85</v>
      </c>
      <c r="AW506" s="12" t="s">
        <v>3</v>
      </c>
      <c r="AX506" s="12" t="s">
        <v>81</v>
      </c>
      <c r="AY506" s="151" t="s">
        <v>161</v>
      </c>
    </row>
    <row r="507" spans="2:65" s="1" customFormat="1" ht="33" customHeight="1">
      <c r="B507" s="135"/>
      <c r="C507" s="136" t="s">
        <v>1196</v>
      </c>
      <c r="D507" s="136" t="s">
        <v>164</v>
      </c>
      <c r="E507" s="137" t="s">
        <v>1197</v>
      </c>
      <c r="F507" s="138" t="s">
        <v>1198</v>
      </c>
      <c r="G507" s="139" t="s">
        <v>167</v>
      </c>
      <c r="H507" s="140">
        <v>1.805</v>
      </c>
      <c r="I507" s="141"/>
      <c r="J507" s="142">
        <f>ROUND(I507*H507,2)</f>
        <v>0</v>
      </c>
      <c r="K507" s="138" t="s">
        <v>168</v>
      </c>
      <c r="L507" s="31"/>
      <c r="M507" s="143" t="s">
        <v>1</v>
      </c>
      <c r="N507" s="144" t="s">
        <v>42</v>
      </c>
      <c r="P507" s="145">
        <f>O507*H507</f>
        <v>0</v>
      </c>
      <c r="Q507" s="145">
        <v>0</v>
      </c>
      <c r="R507" s="145">
        <f>Q507*H507</f>
        <v>0</v>
      </c>
      <c r="S507" s="145">
        <v>0</v>
      </c>
      <c r="T507" s="146">
        <f>S507*H507</f>
        <v>0</v>
      </c>
      <c r="AR507" s="147" t="s">
        <v>479</v>
      </c>
      <c r="AT507" s="147" t="s">
        <v>164</v>
      </c>
      <c r="AU507" s="147" t="s">
        <v>85</v>
      </c>
      <c r="AY507" s="16" t="s">
        <v>161</v>
      </c>
      <c r="BE507" s="148">
        <f>IF(N507="základní",J507,0)</f>
        <v>0</v>
      </c>
      <c r="BF507" s="148">
        <f>IF(N507="snížená",J507,0)</f>
        <v>0</v>
      </c>
      <c r="BG507" s="148">
        <f>IF(N507="zákl. přenesená",J507,0)</f>
        <v>0</v>
      </c>
      <c r="BH507" s="148">
        <f>IF(N507="sníž. přenesená",J507,0)</f>
        <v>0</v>
      </c>
      <c r="BI507" s="148">
        <f>IF(N507="nulová",J507,0)</f>
        <v>0</v>
      </c>
      <c r="BJ507" s="16" t="s">
        <v>81</v>
      </c>
      <c r="BK507" s="148">
        <f>ROUND(I507*H507,2)</f>
        <v>0</v>
      </c>
      <c r="BL507" s="16" t="s">
        <v>479</v>
      </c>
      <c r="BM507" s="147" t="s">
        <v>1199</v>
      </c>
    </row>
    <row r="508" spans="2:65" s="1" customFormat="1" ht="24.2" customHeight="1">
      <c r="B508" s="135"/>
      <c r="C508" s="136" t="s">
        <v>1200</v>
      </c>
      <c r="D508" s="136" t="s">
        <v>164</v>
      </c>
      <c r="E508" s="137" t="s">
        <v>1201</v>
      </c>
      <c r="F508" s="138" t="s">
        <v>1202</v>
      </c>
      <c r="G508" s="139" t="s">
        <v>167</v>
      </c>
      <c r="H508" s="140">
        <v>0.036</v>
      </c>
      <c r="I508" s="141"/>
      <c r="J508" s="142">
        <f>ROUND(I508*H508,2)</f>
        <v>0</v>
      </c>
      <c r="K508" s="138" t="s">
        <v>168</v>
      </c>
      <c r="L508" s="31"/>
      <c r="M508" s="143" t="s">
        <v>1</v>
      </c>
      <c r="N508" s="144" t="s">
        <v>42</v>
      </c>
      <c r="P508" s="145">
        <f>O508*H508</f>
        <v>0</v>
      </c>
      <c r="Q508" s="145">
        <v>0</v>
      </c>
      <c r="R508" s="145">
        <f>Q508*H508</f>
        <v>0</v>
      </c>
      <c r="S508" s="145">
        <v>0</v>
      </c>
      <c r="T508" s="146">
        <f>S508*H508</f>
        <v>0</v>
      </c>
      <c r="AR508" s="147" t="s">
        <v>479</v>
      </c>
      <c r="AT508" s="147" t="s">
        <v>164</v>
      </c>
      <c r="AU508" s="147" t="s">
        <v>85</v>
      </c>
      <c r="AY508" s="16" t="s">
        <v>161</v>
      </c>
      <c r="BE508" s="148">
        <f>IF(N508="základní",J508,0)</f>
        <v>0</v>
      </c>
      <c r="BF508" s="148">
        <f>IF(N508="snížená",J508,0)</f>
        <v>0</v>
      </c>
      <c r="BG508" s="148">
        <f>IF(N508="zákl. přenesená",J508,0)</f>
        <v>0</v>
      </c>
      <c r="BH508" s="148">
        <f>IF(N508="sníž. přenesená",J508,0)</f>
        <v>0</v>
      </c>
      <c r="BI508" s="148">
        <f>IF(N508="nulová",J508,0)</f>
        <v>0</v>
      </c>
      <c r="BJ508" s="16" t="s">
        <v>81</v>
      </c>
      <c r="BK508" s="148">
        <f>ROUND(I508*H508,2)</f>
        <v>0</v>
      </c>
      <c r="BL508" s="16" t="s">
        <v>479</v>
      </c>
      <c r="BM508" s="147" t="s">
        <v>1203</v>
      </c>
    </row>
    <row r="509" spans="2:63" s="11" customFormat="1" ht="25.9" customHeight="1">
      <c r="B509" s="123"/>
      <c r="D509" s="124" t="s">
        <v>76</v>
      </c>
      <c r="E509" s="125" t="s">
        <v>1204</v>
      </c>
      <c r="F509" s="125" t="s">
        <v>1205</v>
      </c>
      <c r="I509" s="126"/>
      <c r="J509" s="127">
        <f>BK509</f>
        <v>0</v>
      </c>
      <c r="L509" s="123"/>
      <c r="M509" s="128"/>
      <c r="P509" s="129">
        <f>SUM(P510:P515)</f>
        <v>0</v>
      </c>
      <c r="R509" s="129">
        <f>SUM(R510:R515)</f>
        <v>0</v>
      </c>
      <c r="T509" s="130">
        <f>SUM(T510:T515)</f>
        <v>0</v>
      </c>
      <c r="AR509" s="124" t="s">
        <v>169</v>
      </c>
      <c r="AT509" s="131" t="s">
        <v>76</v>
      </c>
      <c r="AU509" s="131" t="s">
        <v>77</v>
      </c>
      <c r="AY509" s="124" t="s">
        <v>161</v>
      </c>
      <c r="BK509" s="132">
        <f>SUM(BK510:BK515)</f>
        <v>0</v>
      </c>
    </row>
    <row r="510" spans="2:65" s="1" customFormat="1" ht="16.5" customHeight="1">
      <c r="B510" s="135"/>
      <c r="C510" s="136" t="s">
        <v>1206</v>
      </c>
      <c r="D510" s="136" t="s">
        <v>164</v>
      </c>
      <c r="E510" s="137" t="s">
        <v>1207</v>
      </c>
      <c r="F510" s="138" t="s">
        <v>1208</v>
      </c>
      <c r="G510" s="139" t="s">
        <v>1209</v>
      </c>
      <c r="H510" s="140">
        <v>17</v>
      </c>
      <c r="I510" s="141"/>
      <c r="J510" s="142">
        <f>ROUND(I510*H510,2)</f>
        <v>0</v>
      </c>
      <c r="K510" s="138" t="s">
        <v>168</v>
      </c>
      <c r="L510" s="31"/>
      <c r="M510" s="143" t="s">
        <v>1</v>
      </c>
      <c r="N510" s="144" t="s">
        <v>42</v>
      </c>
      <c r="P510" s="145">
        <f>O510*H510</f>
        <v>0</v>
      </c>
      <c r="Q510" s="145">
        <v>0</v>
      </c>
      <c r="R510" s="145">
        <f>Q510*H510</f>
        <v>0</v>
      </c>
      <c r="S510" s="145">
        <v>0</v>
      </c>
      <c r="T510" s="146">
        <f>S510*H510</f>
        <v>0</v>
      </c>
      <c r="AR510" s="147" t="s">
        <v>1210</v>
      </c>
      <c r="AT510" s="147" t="s">
        <v>164</v>
      </c>
      <c r="AU510" s="147" t="s">
        <v>81</v>
      </c>
      <c r="AY510" s="16" t="s">
        <v>161</v>
      </c>
      <c r="BE510" s="148">
        <f>IF(N510="základní",J510,0)</f>
        <v>0</v>
      </c>
      <c r="BF510" s="148">
        <f>IF(N510="snížená",J510,0)</f>
        <v>0</v>
      </c>
      <c r="BG510" s="148">
        <f>IF(N510="zákl. přenesená",J510,0)</f>
        <v>0</v>
      </c>
      <c r="BH510" s="148">
        <f>IF(N510="sníž. přenesená",J510,0)</f>
        <v>0</v>
      </c>
      <c r="BI510" s="148">
        <f>IF(N510="nulová",J510,0)</f>
        <v>0</v>
      </c>
      <c r="BJ510" s="16" t="s">
        <v>81</v>
      </c>
      <c r="BK510" s="148">
        <f>ROUND(I510*H510,2)</f>
        <v>0</v>
      </c>
      <c r="BL510" s="16" t="s">
        <v>1210</v>
      </c>
      <c r="BM510" s="147" t="s">
        <v>1211</v>
      </c>
    </row>
    <row r="511" spans="2:51" s="14" customFormat="1" ht="12">
      <c r="B511" s="177"/>
      <c r="D511" s="150" t="s">
        <v>171</v>
      </c>
      <c r="E511" s="178" t="s">
        <v>1</v>
      </c>
      <c r="F511" s="179" t="s">
        <v>1212</v>
      </c>
      <c r="H511" s="178" t="s">
        <v>1</v>
      </c>
      <c r="I511" s="180"/>
      <c r="L511" s="177"/>
      <c r="M511" s="181"/>
      <c r="T511" s="182"/>
      <c r="AT511" s="178" t="s">
        <v>171</v>
      </c>
      <c r="AU511" s="178" t="s">
        <v>81</v>
      </c>
      <c r="AV511" s="14" t="s">
        <v>81</v>
      </c>
      <c r="AW511" s="14" t="s">
        <v>32</v>
      </c>
      <c r="AX511" s="14" t="s">
        <v>77</v>
      </c>
      <c r="AY511" s="178" t="s">
        <v>161</v>
      </c>
    </row>
    <row r="512" spans="2:51" s="12" customFormat="1" ht="12">
      <c r="B512" s="149"/>
      <c r="D512" s="150" t="s">
        <v>171</v>
      </c>
      <c r="E512" s="151" t="s">
        <v>1</v>
      </c>
      <c r="F512" s="152" t="s">
        <v>213</v>
      </c>
      <c r="H512" s="153">
        <v>10</v>
      </c>
      <c r="I512" s="154"/>
      <c r="L512" s="149"/>
      <c r="M512" s="155"/>
      <c r="T512" s="156"/>
      <c r="AT512" s="151" t="s">
        <v>171</v>
      </c>
      <c r="AU512" s="151" t="s">
        <v>81</v>
      </c>
      <c r="AV512" s="12" t="s">
        <v>85</v>
      </c>
      <c r="AW512" s="12" t="s">
        <v>32</v>
      </c>
      <c r="AX512" s="12" t="s">
        <v>77</v>
      </c>
      <c r="AY512" s="151" t="s">
        <v>161</v>
      </c>
    </row>
    <row r="513" spans="2:51" s="14" customFormat="1" ht="12">
      <c r="B513" s="177"/>
      <c r="D513" s="150" t="s">
        <v>171</v>
      </c>
      <c r="E513" s="178" t="s">
        <v>1</v>
      </c>
      <c r="F513" s="179" t="s">
        <v>1213</v>
      </c>
      <c r="H513" s="178" t="s">
        <v>1</v>
      </c>
      <c r="I513" s="180"/>
      <c r="L513" s="177"/>
      <c r="M513" s="181"/>
      <c r="T513" s="182"/>
      <c r="AT513" s="178" t="s">
        <v>171</v>
      </c>
      <c r="AU513" s="178" t="s">
        <v>81</v>
      </c>
      <c r="AV513" s="14" t="s">
        <v>81</v>
      </c>
      <c r="AW513" s="14" t="s">
        <v>32</v>
      </c>
      <c r="AX513" s="14" t="s">
        <v>77</v>
      </c>
      <c r="AY513" s="178" t="s">
        <v>161</v>
      </c>
    </row>
    <row r="514" spans="2:51" s="12" customFormat="1" ht="12">
      <c r="B514" s="149"/>
      <c r="D514" s="150" t="s">
        <v>171</v>
      </c>
      <c r="E514" s="151" t="s">
        <v>1</v>
      </c>
      <c r="F514" s="152" t="s">
        <v>202</v>
      </c>
      <c r="H514" s="153">
        <v>7</v>
      </c>
      <c r="I514" s="154"/>
      <c r="L514" s="149"/>
      <c r="M514" s="155"/>
      <c r="T514" s="156"/>
      <c r="AT514" s="151" t="s">
        <v>171</v>
      </c>
      <c r="AU514" s="151" t="s">
        <v>81</v>
      </c>
      <c r="AV514" s="12" t="s">
        <v>85</v>
      </c>
      <c r="AW514" s="12" t="s">
        <v>32</v>
      </c>
      <c r="AX514" s="12" t="s">
        <v>77</v>
      </c>
      <c r="AY514" s="151" t="s">
        <v>161</v>
      </c>
    </row>
    <row r="515" spans="2:51" s="13" customFormat="1" ht="12">
      <c r="B515" s="157"/>
      <c r="D515" s="150" t="s">
        <v>171</v>
      </c>
      <c r="E515" s="158" t="s">
        <v>1</v>
      </c>
      <c r="F515" s="159" t="s">
        <v>174</v>
      </c>
      <c r="H515" s="160">
        <v>17</v>
      </c>
      <c r="I515" s="161"/>
      <c r="L515" s="157"/>
      <c r="M515" s="162"/>
      <c r="T515" s="163"/>
      <c r="AT515" s="158" t="s">
        <v>171</v>
      </c>
      <c r="AU515" s="158" t="s">
        <v>81</v>
      </c>
      <c r="AV515" s="13" t="s">
        <v>169</v>
      </c>
      <c r="AW515" s="13" t="s">
        <v>32</v>
      </c>
      <c r="AX515" s="13" t="s">
        <v>81</v>
      </c>
      <c r="AY515" s="158" t="s">
        <v>161</v>
      </c>
    </row>
    <row r="516" spans="2:63" s="11" customFormat="1" ht="25.9" customHeight="1">
      <c r="B516" s="123"/>
      <c r="D516" s="124" t="s">
        <v>76</v>
      </c>
      <c r="E516" s="125" t="s">
        <v>1214</v>
      </c>
      <c r="F516" s="125" t="s">
        <v>1215</v>
      </c>
      <c r="I516" s="126"/>
      <c r="J516" s="127">
        <f>BK516</f>
        <v>0</v>
      </c>
      <c r="L516" s="123"/>
      <c r="M516" s="128"/>
      <c r="P516" s="129">
        <f>P517+P520+P523+P526</f>
        <v>0</v>
      </c>
      <c r="R516" s="129">
        <f>R517+R520+R523+R526</f>
        <v>0</v>
      </c>
      <c r="T516" s="130">
        <f>T517+T520+T523+T526</f>
        <v>0</v>
      </c>
      <c r="AR516" s="124" t="s">
        <v>192</v>
      </c>
      <c r="AT516" s="131" t="s">
        <v>76</v>
      </c>
      <c r="AU516" s="131" t="s">
        <v>77</v>
      </c>
      <c r="AY516" s="124" t="s">
        <v>161</v>
      </c>
      <c r="BK516" s="132">
        <f>BK517+BK520+BK523+BK526</f>
        <v>0</v>
      </c>
    </row>
    <row r="517" spans="2:63" s="11" customFormat="1" ht="22.9" customHeight="1">
      <c r="B517" s="123"/>
      <c r="D517" s="124" t="s">
        <v>76</v>
      </c>
      <c r="E517" s="133" t="s">
        <v>1216</v>
      </c>
      <c r="F517" s="133" t="s">
        <v>1217</v>
      </c>
      <c r="I517" s="126"/>
      <c r="J517" s="134">
        <f>BK517</f>
        <v>0</v>
      </c>
      <c r="L517" s="123"/>
      <c r="M517" s="128"/>
      <c r="P517" s="129">
        <f>SUM(P518:P519)</f>
        <v>0</v>
      </c>
      <c r="R517" s="129">
        <f>SUM(R518:R519)</f>
        <v>0</v>
      </c>
      <c r="T517" s="130">
        <f>SUM(T518:T519)</f>
        <v>0</v>
      </c>
      <c r="AR517" s="124" t="s">
        <v>192</v>
      </c>
      <c r="AT517" s="131" t="s">
        <v>76</v>
      </c>
      <c r="AU517" s="131" t="s">
        <v>81</v>
      </c>
      <c r="AY517" s="124" t="s">
        <v>161</v>
      </c>
      <c r="BK517" s="132">
        <f>SUM(BK518:BK519)</f>
        <v>0</v>
      </c>
    </row>
    <row r="518" spans="2:65" s="1" customFormat="1" ht="16.5" customHeight="1">
      <c r="B518" s="135"/>
      <c r="C518" s="136" t="s">
        <v>1218</v>
      </c>
      <c r="D518" s="136" t="s">
        <v>164</v>
      </c>
      <c r="E518" s="137" t="s">
        <v>1219</v>
      </c>
      <c r="F518" s="138" t="s">
        <v>1217</v>
      </c>
      <c r="G518" s="139" t="s">
        <v>1220</v>
      </c>
      <c r="H518" s="140">
        <v>1</v>
      </c>
      <c r="I518" s="141"/>
      <c r="J518" s="142">
        <f>ROUND(I518*H518,2)</f>
        <v>0</v>
      </c>
      <c r="K518" s="138" t="s">
        <v>168</v>
      </c>
      <c r="L518" s="31"/>
      <c r="M518" s="143" t="s">
        <v>1</v>
      </c>
      <c r="N518" s="144" t="s">
        <v>42</v>
      </c>
      <c r="P518" s="145">
        <f>O518*H518</f>
        <v>0</v>
      </c>
      <c r="Q518" s="145">
        <v>0</v>
      </c>
      <c r="R518" s="145">
        <f>Q518*H518</f>
        <v>0</v>
      </c>
      <c r="S518" s="145">
        <v>0</v>
      </c>
      <c r="T518" s="146">
        <f>S518*H518</f>
        <v>0</v>
      </c>
      <c r="AR518" s="147" t="s">
        <v>1221</v>
      </c>
      <c r="AT518" s="147" t="s">
        <v>164</v>
      </c>
      <c r="AU518" s="147" t="s">
        <v>85</v>
      </c>
      <c r="AY518" s="16" t="s">
        <v>161</v>
      </c>
      <c r="BE518" s="148">
        <f>IF(N518="základní",J518,0)</f>
        <v>0</v>
      </c>
      <c r="BF518" s="148">
        <f>IF(N518="snížená",J518,0)</f>
        <v>0</v>
      </c>
      <c r="BG518" s="148">
        <f>IF(N518="zákl. přenesená",J518,0)</f>
        <v>0</v>
      </c>
      <c r="BH518" s="148">
        <f>IF(N518="sníž. přenesená",J518,0)</f>
        <v>0</v>
      </c>
      <c r="BI518" s="148">
        <f>IF(N518="nulová",J518,0)</f>
        <v>0</v>
      </c>
      <c r="BJ518" s="16" t="s">
        <v>81</v>
      </c>
      <c r="BK518" s="148">
        <f>ROUND(I518*H518,2)</f>
        <v>0</v>
      </c>
      <c r="BL518" s="16" t="s">
        <v>1221</v>
      </c>
      <c r="BM518" s="147" t="s">
        <v>1222</v>
      </c>
    </row>
    <row r="519" spans="2:47" s="1" customFormat="1" ht="12">
      <c r="B519" s="31"/>
      <c r="D519" s="150" t="s">
        <v>180</v>
      </c>
      <c r="F519" s="174" t="s">
        <v>1223</v>
      </c>
      <c r="I519" s="175"/>
      <c r="L519" s="31"/>
      <c r="M519" s="176"/>
      <c r="T519" s="55"/>
      <c r="AT519" s="16" t="s">
        <v>180</v>
      </c>
      <c r="AU519" s="16" t="s">
        <v>85</v>
      </c>
    </row>
    <row r="520" spans="2:63" s="11" customFormat="1" ht="22.9" customHeight="1">
      <c r="B520" s="123"/>
      <c r="D520" s="124" t="s">
        <v>76</v>
      </c>
      <c r="E520" s="133" t="s">
        <v>1224</v>
      </c>
      <c r="F520" s="133" t="s">
        <v>1225</v>
      </c>
      <c r="I520" s="126"/>
      <c r="J520" s="134">
        <f>BK520</f>
        <v>0</v>
      </c>
      <c r="L520" s="123"/>
      <c r="M520" s="128"/>
      <c r="P520" s="129">
        <f>SUM(P521:P522)</f>
        <v>0</v>
      </c>
      <c r="R520" s="129">
        <f>SUM(R521:R522)</f>
        <v>0</v>
      </c>
      <c r="T520" s="130">
        <f>SUM(T521:T522)</f>
        <v>0</v>
      </c>
      <c r="AR520" s="124" t="s">
        <v>192</v>
      </c>
      <c r="AT520" s="131" t="s">
        <v>76</v>
      </c>
      <c r="AU520" s="131" t="s">
        <v>81</v>
      </c>
      <c r="AY520" s="124" t="s">
        <v>161</v>
      </c>
      <c r="BK520" s="132">
        <f>SUM(BK521:BK522)</f>
        <v>0</v>
      </c>
    </row>
    <row r="521" spans="2:65" s="1" customFormat="1" ht="16.5" customHeight="1">
      <c r="B521" s="135"/>
      <c r="C521" s="136" t="s">
        <v>1226</v>
      </c>
      <c r="D521" s="136" t="s">
        <v>164</v>
      </c>
      <c r="E521" s="137" t="s">
        <v>1227</v>
      </c>
      <c r="F521" s="138" t="s">
        <v>1228</v>
      </c>
      <c r="G521" s="139" t="s">
        <v>1220</v>
      </c>
      <c r="H521" s="140">
        <v>1</v>
      </c>
      <c r="I521" s="141"/>
      <c r="J521" s="142">
        <f>ROUND(I521*H521,2)</f>
        <v>0</v>
      </c>
      <c r="K521" s="138" t="s">
        <v>168</v>
      </c>
      <c r="L521" s="31"/>
      <c r="M521" s="143" t="s">
        <v>1</v>
      </c>
      <c r="N521" s="144" t="s">
        <v>42</v>
      </c>
      <c r="P521" s="145">
        <f>O521*H521</f>
        <v>0</v>
      </c>
      <c r="Q521" s="145">
        <v>0</v>
      </c>
      <c r="R521" s="145">
        <f>Q521*H521</f>
        <v>0</v>
      </c>
      <c r="S521" s="145">
        <v>0</v>
      </c>
      <c r="T521" s="146">
        <f>S521*H521</f>
        <v>0</v>
      </c>
      <c r="AR521" s="147" t="s">
        <v>1221</v>
      </c>
      <c r="AT521" s="147" t="s">
        <v>164</v>
      </c>
      <c r="AU521" s="147" t="s">
        <v>85</v>
      </c>
      <c r="AY521" s="16" t="s">
        <v>161</v>
      </c>
      <c r="BE521" s="148">
        <f>IF(N521="základní",J521,0)</f>
        <v>0</v>
      </c>
      <c r="BF521" s="148">
        <f>IF(N521="snížená",J521,0)</f>
        <v>0</v>
      </c>
      <c r="BG521" s="148">
        <f>IF(N521="zákl. přenesená",J521,0)</f>
        <v>0</v>
      </c>
      <c r="BH521" s="148">
        <f>IF(N521="sníž. přenesená",J521,0)</f>
        <v>0</v>
      </c>
      <c r="BI521" s="148">
        <f>IF(N521="nulová",J521,0)</f>
        <v>0</v>
      </c>
      <c r="BJ521" s="16" t="s">
        <v>81</v>
      </c>
      <c r="BK521" s="148">
        <f>ROUND(I521*H521,2)</f>
        <v>0</v>
      </c>
      <c r="BL521" s="16" t="s">
        <v>1221</v>
      </c>
      <c r="BM521" s="147" t="s">
        <v>1229</v>
      </c>
    </row>
    <row r="522" spans="2:47" s="1" customFormat="1" ht="12">
      <c r="B522" s="31"/>
      <c r="D522" s="150" t="s">
        <v>180</v>
      </c>
      <c r="F522" s="174" t="s">
        <v>1230</v>
      </c>
      <c r="I522" s="175"/>
      <c r="L522" s="31"/>
      <c r="M522" s="176"/>
      <c r="T522" s="55"/>
      <c r="AT522" s="16" t="s">
        <v>180</v>
      </c>
      <c r="AU522" s="16" t="s">
        <v>85</v>
      </c>
    </row>
    <row r="523" spans="2:63" s="11" customFormat="1" ht="22.9" customHeight="1">
      <c r="B523" s="123"/>
      <c r="D523" s="124" t="s">
        <v>76</v>
      </c>
      <c r="E523" s="133" t="s">
        <v>1231</v>
      </c>
      <c r="F523" s="133" t="s">
        <v>1232</v>
      </c>
      <c r="I523" s="126"/>
      <c r="J523" s="134">
        <f>BK523</f>
        <v>0</v>
      </c>
      <c r="L523" s="123"/>
      <c r="M523" s="128"/>
      <c r="P523" s="129">
        <f>SUM(P524:P525)</f>
        <v>0</v>
      </c>
      <c r="R523" s="129">
        <f>SUM(R524:R525)</f>
        <v>0</v>
      </c>
      <c r="T523" s="130">
        <f>SUM(T524:T525)</f>
        <v>0</v>
      </c>
      <c r="AR523" s="124" t="s">
        <v>192</v>
      </c>
      <c r="AT523" s="131" t="s">
        <v>76</v>
      </c>
      <c r="AU523" s="131" t="s">
        <v>81</v>
      </c>
      <c r="AY523" s="124" t="s">
        <v>161</v>
      </c>
      <c r="BK523" s="132">
        <f>SUM(BK524:BK525)</f>
        <v>0</v>
      </c>
    </row>
    <row r="524" spans="2:65" s="1" customFormat="1" ht="16.5" customHeight="1">
      <c r="B524" s="135"/>
      <c r="C524" s="136" t="s">
        <v>1233</v>
      </c>
      <c r="D524" s="136" t="s">
        <v>164</v>
      </c>
      <c r="E524" s="137" t="s">
        <v>1234</v>
      </c>
      <c r="F524" s="138" t="s">
        <v>1232</v>
      </c>
      <c r="G524" s="139" t="s">
        <v>1220</v>
      </c>
      <c r="H524" s="140">
        <v>1</v>
      </c>
      <c r="I524" s="141"/>
      <c r="J524" s="142">
        <f>ROUND(I524*H524,2)</f>
        <v>0</v>
      </c>
      <c r="K524" s="138" t="s">
        <v>168</v>
      </c>
      <c r="L524" s="31"/>
      <c r="M524" s="143" t="s">
        <v>1</v>
      </c>
      <c r="N524" s="144" t="s">
        <v>42</v>
      </c>
      <c r="P524" s="145">
        <f>O524*H524</f>
        <v>0</v>
      </c>
      <c r="Q524" s="145">
        <v>0</v>
      </c>
      <c r="R524" s="145">
        <f>Q524*H524</f>
        <v>0</v>
      </c>
      <c r="S524" s="145">
        <v>0</v>
      </c>
      <c r="T524" s="146">
        <f>S524*H524</f>
        <v>0</v>
      </c>
      <c r="AR524" s="147" t="s">
        <v>1221</v>
      </c>
      <c r="AT524" s="147" t="s">
        <v>164</v>
      </c>
      <c r="AU524" s="147" t="s">
        <v>85</v>
      </c>
      <c r="AY524" s="16" t="s">
        <v>161</v>
      </c>
      <c r="BE524" s="148">
        <f>IF(N524="základní",J524,0)</f>
        <v>0</v>
      </c>
      <c r="BF524" s="148">
        <f>IF(N524="snížená",J524,0)</f>
        <v>0</v>
      </c>
      <c r="BG524" s="148">
        <f>IF(N524="zákl. přenesená",J524,0)</f>
        <v>0</v>
      </c>
      <c r="BH524" s="148">
        <f>IF(N524="sníž. přenesená",J524,0)</f>
        <v>0</v>
      </c>
      <c r="BI524" s="148">
        <f>IF(N524="nulová",J524,0)</f>
        <v>0</v>
      </c>
      <c r="BJ524" s="16" t="s">
        <v>81</v>
      </c>
      <c r="BK524" s="148">
        <f>ROUND(I524*H524,2)</f>
        <v>0</v>
      </c>
      <c r="BL524" s="16" t="s">
        <v>1221</v>
      </c>
      <c r="BM524" s="147" t="s">
        <v>1235</v>
      </c>
    </row>
    <row r="525" spans="2:47" s="1" customFormat="1" ht="12">
      <c r="B525" s="31"/>
      <c r="D525" s="150" t="s">
        <v>180</v>
      </c>
      <c r="F525" s="174" t="s">
        <v>1236</v>
      </c>
      <c r="I525" s="175"/>
      <c r="L525" s="31"/>
      <c r="M525" s="176"/>
      <c r="T525" s="55"/>
      <c r="AT525" s="16" t="s">
        <v>180</v>
      </c>
      <c r="AU525" s="16" t="s">
        <v>85</v>
      </c>
    </row>
    <row r="526" spans="2:63" s="11" customFormat="1" ht="22.9" customHeight="1">
      <c r="B526" s="123"/>
      <c r="D526" s="124" t="s">
        <v>76</v>
      </c>
      <c r="E526" s="133" t="s">
        <v>1237</v>
      </c>
      <c r="F526" s="133" t="s">
        <v>1238</v>
      </c>
      <c r="I526" s="126"/>
      <c r="J526" s="134">
        <f>BK526</f>
        <v>0</v>
      </c>
      <c r="L526" s="123"/>
      <c r="M526" s="128"/>
      <c r="P526" s="129">
        <f>SUM(P527:P528)</f>
        <v>0</v>
      </c>
      <c r="R526" s="129">
        <f>SUM(R527:R528)</f>
        <v>0</v>
      </c>
      <c r="T526" s="130">
        <f>SUM(T527:T528)</f>
        <v>0</v>
      </c>
      <c r="AR526" s="124" t="s">
        <v>192</v>
      </c>
      <c r="AT526" s="131" t="s">
        <v>76</v>
      </c>
      <c r="AU526" s="131" t="s">
        <v>81</v>
      </c>
      <c r="AY526" s="124" t="s">
        <v>161</v>
      </c>
      <c r="BK526" s="132">
        <f>SUM(BK527:BK528)</f>
        <v>0</v>
      </c>
    </row>
    <row r="527" spans="2:65" s="1" customFormat="1" ht="16.5" customHeight="1">
      <c r="B527" s="135"/>
      <c r="C527" s="136" t="s">
        <v>1239</v>
      </c>
      <c r="D527" s="136" t="s">
        <v>164</v>
      </c>
      <c r="E527" s="137" t="s">
        <v>1240</v>
      </c>
      <c r="F527" s="138" t="s">
        <v>1238</v>
      </c>
      <c r="G527" s="139" t="s">
        <v>1220</v>
      </c>
      <c r="H527" s="140">
        <v>1</v>
      </c>
      <c r="I527" s="141"/>
      <c r="J527" s="142">
        <f>ROUND(I527*H527,2)</f>
        <v>0</v>
      </c>
      <c r="K527" s="138" t="s">
        <v>168</v>
      </c>
      <c r="L527" s="31"/>
      <c r="M527" s="143" t="s">
        <v>1</v>
      </c>
      <c r="N527" s="144" t="s">
        <v>42</v>
      </c>
      <c r="P527" s="145">
        <f>O527*H527</f>
        <v>0</v>
      </c>
      <c r="Q527" s="145">
        <v>0</v>
      </c>
      <c r="R527" s="145">
        <f>Q527*H527</f>
        <v>0</v>
      </c>
      <c r="S527" s="145">
        <v>0</v>
      </c>
      <c r="T527" s="146">
        <f>S527*H527</f>
        <v>0</v>
      </c>
      <c r="AR527" s="147" t="s">
        <v>1221</v>
      </c>
      <c r="AT527" s="147" t="s">
        <v>164</v>
      </c>
      <c r="AU527" s="147" t="s">
        <v>85</v>
      </c>
      <c r="AY527" s="16" t="s">
        <v>161</v>
      </c>
      <c r="BE527" s="148">
        <f>IF(N527="základní",J527,0)</f>
        <v>0</v>
      </c>
      <c r="BF527" s="148">
        <f>IF(N527="snížená",J527,0)</f>
        <v>0</v>
      </c>
      <c r="BG527" s="148">
        <f>IF(N527="zákl. přenesená",J527,0)</f>
        <v>0</v>
      </c>
      <c r="BH527" s="148">
        <f>IF(N527="sníž. přenesená",J527,0)</f>
        <v>0</v>
      </c>
      <c r="BI527" s="148">
        <f>IF(N527="nulová",J527,0)</f>
        <v>0</v>
      </c>
      <c r="BJ527" s="16" t="s">
        <v>81</v>
      </c>
      <c r="BK527" s="148">
        <f>ROUND(I527*H527,2)</f>
        <v>0</v>
      </c>
      <c r="BL527" s="16" t="s">
        <v>1221</v>
      </c>
      <c r="BM527" s="147" t="s">
        <v>1241</v>
      </c>
    </row>
    <row r="528" spans="2:47" s="1" customFormat="1" ht="12">
      <c r="B528" s="31"/>
      <c r="D528" s="150" t="s">
        <v>180</v>
      </c>
      <c r="F528" s="174" t="s">
        <v>1242</v>
      </c>
      <c r="I528" s="175"/>
      <c r="L528" s="31"/>
      <c r="M528" s="183"/>
      <c r="N528" s="184"/>
      <c r="O528" s="184"/>
      <c r="P528" s="184"/>
      <c r="Q528" s="184"/>
      <c r="R528" s="184"/>
      <c r="S528" s="184"/>
      <c r="T528" s="185"/>
      <c r="AT528" s="16" t="s">
        <v>180</v>
      </c>
      <c r="AU528" s="16" t="s">
        <v>85</v>
      </c>
    </row>
    <row r="529" spans="2:12" s="1" customFormat="1" ht="6.95" customHeight="1">
      <c r="B529" s="43"/>
      <c r="C529" s="44"/>
      <c r="D529" s="44"/>
      <c r="E529" s="44"/>
      <c r="F529" s="44"/>
      <c r="G529" s="44"/>
      <c r="H529" s="44"/>
      <c r="I529" s="44"/>
      <c r="J529" s="44"/>
      <c r="K529" s="44"/>
      <c r="L529" s="31"/>
    </row>
  </sheetData>
  <autoFilter ref="C147:K528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5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105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9" t="str">
        <f>'Rekapitulace stavby'!K6</f>
        <v>HAVARIJNÍ OPRAVA SOCIÁLNÍHO ZAŘÍZENÍ - 6 SOCIÁLEK - TYP B</v>
      </c>
      <c r="F7" s="230"/>
      <c r="G7" s="230"/>
      <c r="H7" s="230"/>
      <c r="L7" s="19"/>
    </row>
    <row r="8" spans="2:12" ht="12" customHeight="1">
      <c r="B8" s="19"/>
      <c r="D8" s="26" t="s">
        <v>109</v>
      </c>
      <c r="L8" s="19"/>
    </row>
    <row r="9" spans="2:12" s="1" customFormat="1" ht="16.5" customHeight="1">
      <c r="B9" s="31"/>
      <c r="E9" s="229" t="s">
        <v>110</v>
      </c>
      <c r="F9" s="228"/>
      <c r="G9" s="228"/>
      <c r="H9" s="228"/>
      <c r="L9" s="31"/>
    </row>
    <row r="10" spans="2:12" s="1" customFormat="1" ht="12" customHeight="1">
      <c r="B10" s="31"/>
      <c r="D10" s="26" t="s">
        <v>111</v>
      </c>
      <c r="L10" s="31"/>
    </row>
    <row r="11" spans="2:12" s="1" customFormat="1" ht="16.5" customHeight="1">
      <c r="B11" s="31"/>
      <c r="E11" s="219" t="s">
        <v>1247</v>
      </c>
      <c r="F11" s="228"/>
      <c r="G11" s="228"/>
      <c r="H11" s="22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27. 4. 2024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1" t="str">
        <f>'Rekapitulace stavby'!E14</f>
        <v>Vyplň údaj</v>
      </c>
      <c r="F20" s="197"/>
      <c r="G20" s="197"/>
      <c r="H20" s="197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34</v>
      </c>
      <c r="L25" s="31"/>
    </row>
    <row r="26" spans="2:12" s="1" customFormat="1" ht="18" customHeight="1">
      <c r="B26" s="31"/>
      <c r="E26" s="24" t="s">
        <v>35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36</v>
      </c>
      <c r="L28" s="31"/>
    </row>
    <row r="29" spans="2:12" s="7" customFormat="1" ht="16.5" customHeight="1">
      <c r="B29" s="93"/>
      <c r="E29" s="201" t="s">
        <v>1</v>
      </c>
      <c r="F29" s="201"/>
      <c r="G29" s="201"/>
      <c r="H29" s="201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37</v>
      </c>
      <c r="J32" s="65">
        <f>ROUND(J148,2)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39</v>
      </c>
      <c r="I34" s="34" t="s">
        <v>38</v>
      </c>
      <c r="J34" s="34" t="s">
        <v>40</v>
      </c>
      <c r="L34" s="31"/>
    </row>
    <row r="35" spans="2:12" s="1" customFormat="1" ht="14.45" customHeight="1">
      <c r="B35" s="31"/>
      <c r="D35" s="54" t="s">
        <v>41</v>
      </c>
      <c r="E35" s="26" t="s">
        <v>42</v>
      </c>
      <c r="F35" s="85">
        <f>ROUND((SUM(BE148:BE528)),2)</f>
        <v>0</v>
      </c>
      <c r="I35" s="95">
        <v>0.21</v>
      </c>
      <c r="J35" s="85">
        <f>ROUND(((SUM(BE148:BE528))*I35),2)</f>
        <v>0</v>
      </c>
      <c r="L35" s="31"/>
    </row>
    <row r="36" spans="2:12" s="1" customFormat="1" ht="14.45" customHeight="1">
      <c r="B36" s="31"/>
      <c r="E36" s="26" t="s">
        <v>43</v>
      </c>
      <c r="F36" s="85">
        <f>ROUND((SUM(BF148:BF528)),2)</f>
        <v>0</v>
      </c>
      <c r="I36" s="95">
        <v>0.12</v>
      </c>
      <c r="J36" s="85">
        <f>ROUND(((SUM(BF148:BF528))*I36),2)</f>
        <v>0</v>
      </c>
      <c r="L36" s="31"/>
    </row>
    <row r="37" spans="2:12" s="1" customFormat="1" ht="14.45" customHeight="1" hidden="1">
      <c r="B37" s="31"/>
      <c r="E37" s="26" t="s">
        <v>44</v>
      </c>
      <c r="F37" s="85">
        <f>ROUND((SUM(BG148:BG528)),2)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45</v>
      </c>
      <c r="F38" s="85">
        <f>ROUND((SUM(BH148:BH528)),2)</f>
        <v>0</v>
      </c>
      <c r="I38" s="95">
        <v>0.12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46</v>
      </c>
      <c r="F39" s="85">
        <f>ROUND((SUM(BI148:BI528)),2)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47</v>
      </c>
      <c r="E41" s="56"/>
      <c r="F41" s="56"/>
      <c r="G41" s="98" t="s">
        <v>48</v>
      </c>
      <c r="H41" s="99" t="s">
        <v>49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31"/>
      <c r="D61" s="42" t="s">
        <v>52</v>
      </c>
      <c r="E61" s="33"/>
      <c r="F61" s="102" t="s">
        <v>53</v>
      </c>
      <c r="G61" s="42" t="s">
        <v>52</v>
      </c>
      <c r="H61" s="33"/>
      <c r="I61" s="33"/>
      <c r="J61" s="103" t="s">
        <v>53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31"/>
      <c r="D76" s="42" t="s">
        <v>52</v>
      </c>
      <c r="E76" s="33"/>
      <c r="F76" s="102" t="s">
        <v>53</v>
      </c>
      <c r="G76" s="42" t="s">
        <v>52</v>
      </c>
      <c r="H76" s="33"/>
      <c r="I76" s="33"/>
      <c r="J76" s="103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HAVARIJNÍ OPRAVA SOCIÁLNÍHO ZAŘÍZENÍ - 6 SOCIÁLEK - TYP B</v>
      </c>
      <c r="F85" s="230"/>
      <c r="G85" s="230"/>
      <c r="H85" s="230"/>
      <c r="L85" s="31"/>
    </row>
    <row r="86" spans="2:12" ht="12" customHeight="1">
      <c r="B86" s="19"/>
      <c r="C86" s="26" t="s">
        <v>109</v>
      </c>
      <c r="L86" s="19"/>
    </row>
    <row r="87" spans="2:12" s="1" customFormat="1" ht="16.5" customHeight="1">
      <c r="B87" s="31"/>
      <c r="E87" s="229" t="s">
        <v>110</v>
      </c>
      <c r="F87" s="228"/>
      <c r="G87" s="228"/>
      <c r="H87" s="228"/>
      <c r="L87" s="31"/>
    </row>
    <row r="88" spans="2:12" s="1" customFormat="1" ht="12" customHeight="1">
      <c r="B88" s="31"/>
      <c r="C88" s="26" t="s">
        <v>111</v>
      </c>
      <c r="L88" s="31"/>
    </row>
    <row r="89" spans="2:12" s="1" customFormat="1" ht="16.5" customHeight="1">
      <c r="B89" s="31"/>
      <c r="E89" s="219" t="str">
        <f>E11</f>
        <v>06 - Sociálky B - 7.np</v>
      </c>
      <c r="F89" s="228"/>
      <c r="G89" s="228"/>
      <c r="H89" s="22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Švehlova kolej, Slavíkova 22</v>
      </c>
      <c r="I91" s="26" t="s">
        <v>22</v>
      </c>
      <c r="J91" s="51" t="str">
        <f>IF(J14="","",J14)</f>
        <v>27. 4. 2024</v>
      </c>
      <c r="L91" s="31"/>
    </row>
    <row r="92" spans="2:12" s="1" customFormat="1" ht="6.95" customHeight="1">
      <c r="B92" s="31"/>
      <c r="L92" s="31"/>
    </row>
    <row r="93" spans="2:12" s="1" customFormat="1" ht="25.7" customHeight="1">
      <c r="B93" s="31"/>
      <c r="C93" s="26" t="s">
        <v>24</v>
      </c>
      <c r="F93" s="24" t="str">
        <f>E17</f>
        <v>Universita Karlova – Koleje a menzy</v>
      </c>
      <c r="I93" s="26" t="s">
        <v>30</v>
      </c>
      <c r="J93" s="29" t="str">
        <f>E23</f>
        <v>ing. arch. Jan Pavlovský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Jan Petr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114</v>
      </c>
      <c r="D96" s="96"/>
      <c r="E96" s="96"/>
      <c r="F96" s="96"/>
      <c r="G96" s="96"/>
      <c r="H96" s="96"/>
      <c r="I96" s="96"/>
      <c r="J96" s="105" t="s">
        <v>115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116</v>
      </c>
      <c r="J98" s="65">
        <f>J148</f>
        <v>0</v>
      </c>
      <c r="L98" s="31"/>
      <c r="AU98" s="16" t="s">
        <v>117</v>
      </c>
    </row>
    <row r="99" spans="2:12" s="8" customFormat="1" ht="24.95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" customHeight="1">
      <c r="B100" s="111"/>
      <c r="D100" s="112" t="s">
        <v>119</v>
      </c>
      <c r="E100" s="113"/>
      <c r="F100" s="113"/>
      <c r="G100" s="113"/>
      <c r="H100" s="113"/>
      <c r="I100" s="113"/>
      <c r="J100" s="114">
        <f>J150</f>
        <v>0</v>
      </c>
      <c r="L100" s="111"/>
    </row>
    <row r="101" spans="2:12" s="9" customFormat="1" ht="19.9" customHeight="1">
      <c r="B101" s="111"/>
      <c r="D101" s="112" t="s">
        <v>120</v>
      </c>
      <c r="E101" s="113"/>
      <c r="F101" s="113"/>
      <c r="G101" s="113"/>
      <c r="H101" s="113"/>
      <c r="I101" s="113"/>
      <c r="J101" s="114">
        <f>J167</f>
        <v>0</v>
      </c>
      <c r="L101" s="111"/>
    </row>
    <row r="102" spans="2:12" s="9" customFormat="1" ht="19.9" customHeight="1">
      <c r="B102" s="111"/>
      <c r="D102" s="112" t="s">
        <v>121</v>
      </c>
      <c r="E102" s="113"/>
      <c r="F102" s="113"/>
      <c r="G102" s="113"/>
      <c r="H102" s="113"/>
      <c r="I102" s="113"/>
      <c r="J102" s="114">
        <f>J192</f>
        <v>0</v>
      </c>
      <c r="L102" s="111"/>
    </row>
    <row r="103" spans="2:12" s="9" customFormat="1" ht="19.9" customHeight="1">
      <c r="B103" s="111"/>
      <c r="D103" s="112" t="s">
        <v>122</v>
      </c>
      <c r="E103" s="113"/>
      <c r="F103" s="113"/>
      <c r="G103" s="113"/>
      <c r="H103" s="113"/>
      <c r="I103" s="113"/>
      <c r="J103" s="114">
        <f>J226</f>
        <v>0</v>
      </c>
      <c r="L103" s="111"/>
    </row>
    <row r="104" spans="2:12" s="9" customFormat="1" ht="19.9" customHeight="1">
      <c r="B104" s="111"/>
      <c r="D104" s="112" t="s">
        <v>123</v>
      </c>
      <c r="E104" s="113"/>
      <c r="F104" s="113"/>
      <c r="G104" s="113"/>
      <c r="H104" s="113"/>
      <c r="I104" s="113"/>
      <c r="J104" s="114">
        <f>J233</f>
        <v>0</v>
      </c>
      <c r="L104" s="111"/>
    </row>
    <row r="105" spans="2:12" s="8" customFormat="1" ht="24.95" customHeight="1">
      <c r="B105" s="107"/>
      <c r="D105" s="108" t="s">
        <v>124</v>
      </c>
      <c r="E105" s="109"/>
      <c r="F105" s="109"/>
      <c r="G105" s="109"/>
      <c r="H105" s="109"/>
      <c r="I105" s="109"/>
      <c r="J105" s="110">
        <f>J237</f>
        <v>0</v>
      </c>
      <c r="L105" s="107"/>
    </row>
    <row r="106" spans="2:12" s="9" customFormat="1" ht="19.9" customHeight="1">
      <c r="B106" s="111"/>
      <c r="D106" s="112" t="s">
        <v>125</v>
      </c>
      <c r="E106" s="113"/>
      <c r="F106" s="113"/>
      <c r="G106" s="113"/>
      <c r="H106" s="113"/>
      <c r="I106" s="113"/>
      <c r="J106" s="114">
        <f>J238</f>
        <v>0</v>
      </c>
      <c r="L106" s="111"/>
    </row>
    <row r="107" spans="2:12" s="9" customFormat="1" ht="19.9" customHeight="1">
      <c r="B107" s="111"/>
      <c r="D107" s="112" t="s">
        <v>126</v>
      </c>
      <c r="E107" s="113"/>
      <c r="F107" s="113"/>
      <c r="G107" s="113"/>
      <c r="H107" s="113"/>
      <c r="I107" s="113"/>
      <c r="J107" s="114">
        <f>J247</f>
        <v>0</v>
      </c>
      <c r="L107" s="111"/>
    </row>
    <row r="108" spans="2:12" s="9" customFormat="1" ht="19.9" customHeight="1">
      <c r="B108" s="111"/>
      <c r="D108" s="112" t="s">
        <v>127</v>
      </c>
      <c r="E108" s="113"/>
      <c r="F108" s="113"/>
      <c r="G108" s="113"/>
      <c r="H108" s="113"/>
      <c r="I108" s="113"/>
      <c r="J108" s="114">
        <f>J293</f>
        <v>0</v>
      </c>
      <c r="L108" s="111"/>
    </row>
    <row r="109" spans="2:12" s="9" customFormat="1" ht="19.9" customHeight="1">
      <c r="B109" s="111"/>
      <c r="D109" s="112" t="s">
        <v>128</v>
      </c>
      <c r="E109" s="113"/>
      <c r="F109" s="113"/>
      <c r="G109" s="113"/>
      <c r="H109" s="113"/>
      <c r="I109" s="113"/>
      <c r="J109" s="114">
        <f>J303</f>
        <v>0</v>
      </c>
      <c r="L109" s="111"/>
    </row>
    <row r="110" spans="2:12" s="9" customFormat="1" ht="19.9" customHeight="1">
      <c r="B110" s="111"/>
      <c r="D110" s="112" t="s">
        <v>129</v>
      </c>
      <c r="E110" s="113"/>
      <c r="F110" s="113"/>
      <c r="G110" s="113"/>
      <c r="H110" s="113"/>
      <c r="I110" s="113"/>
      <c r="J110" s="114">
        <f>J306</f>
        <v>0</v>
      </c>
      <c r="L110" s="111"/>
    </row>
    <row r="111" spans="2:12" s="9" customFormat="1" ht="19.9" customHeight="1">
      <c r="B111" s="111"/>
      <c r="D111" s="112" t="s">
        <v>130</v>
      </c>
      <c r="E111" s="113"/>
      <c r="F111" s="113"/>
      <c r="G111" s="113"/>
      <c r="H111" s="113"/>
      <c r="I111" s="113"/>
      <c r="J111" s="114">
        <f>J362</f>
        <v>0</v>
      </c>
      <c r="L111" s="111"/>
    </row>
    <row r="112" spans="2:12" s="9" customFormat="1" ht="19.9" customHeight="1">
      <c r="B112" s="111"/>
      <c r="D112" s="112" t="s">
        <v>131</v>
      </c>
      <c r="E112" s="113"/>
      <c r="F112" s="113"/>
      <c r="G112" s="113"/>
      <c r="H112" s="113"/>
      <c r="I112" s="113"/>
      <c r="J112" s="114">
        <f>J403</f>
        <v>0</v>
      </c>
      <c r="L112" s="111"/>
    </row>
    <row r="113" spans="2:12" s="9" customFormat="1" ht="19.9" customHeight="1">
      <c r="B113" s="111"/>
      <c r="D113" s="112" t="s">
        <v>132</v>
      </c>
      <c r="E113" s="113"/>
      <c r="F113" s="113"/>
      <c r="G113" s="113"/>
      <c r="H113" s="113"/>
      <c r="I113" s="113"/>
      <c r="J113" s="114">
        <f>J407</f>
        <v>0</v>
      </c>
      <c r="L113" s="111"/>
    </row>
    <row r="114" spans="2:12" s="9" customFormat="1" ht="19.9" customHeight="1">
      <c r="B114" s="111"/>
      <c r="D114" s="112" t="s">
        <v>133</v>
      </c>
      <c r="E114" s="113"/>
      <c r="F114" s="113"/>
      <c r="G114" s="113"/>
      <c r="H114" s="113"/>
      <c r="I114" s="113"/>
      <c r="J114" s="114">
        <f>J419</f>
        <v>0</v>
      </c>
      <c r="L114" s="111"/>
    </row>
    <row r="115" spans="2:12" s="9" customFormat="1" ht="19.9" customHeight="1">
      <c r="B115" s="111"/>
      <c r="D115" s="112" t="s">
        <v>134</v>
      </c>
      <c r="E115" s="113"/>
      <c r="F115" s="113"/>
      <c r="G115" s="113"/>
      <c r="H115" s="113"/>
      <c r="I115" s="113"/>
      <c r="J115" s="114">
        <f>J431</f>
        <v>0</v>
      </c>
      <c r="L115" s="111"/>
    </row>
    <row r="116" spans="2:12" s="9" customFormat="1" ht="19.9" customHeight="1">
      <c r="B116" s="111"/>
      <c r="D116" s="112" t="s">
        <v>135</v>
      </c>
      <c r="E116" s="113"/>
      <c r="F116" s="113"/>
      <c r="G116" s="113"/>
      <c r="H116" s="113"/>
      <c r="I116" s="113"/>
      <c r="J116" s="114">
        <f>J448</f>
        <v>0</v>
      </c>
      <c r="L116" s="111"/>
    </row>
    <row r="117" spans="2:12" s="9" customFormat="1" ht="19.9" customHeight="1">
      <c r="B117" s="111"/>
      <c r="D117" s="112" t="s">
        <v>136</v>
      </c>
      <c r="E117" s="113"/>
      <c r="F117" s="113"/>
      <c r="G117" s="113"/>
      <c r="H117" s="113"/>
      <c r="I117" s="113"/>
      <c r="J117" s="114">
        <f>J470</f>
        <v>0</v>
      </c>
      <c r="L117" s="111"/>
    </row>
    <row r="118" spans="2:12" s="9" customFormat="1" ht="19.9" customHeight="1">
      <c r="B118" s="111"/>
      <c r="D118" s="112" t="s">
        <v>137</v>
      </c>
      <c r="E118" s="113"/>
      <c r="F118" s="113"/>
      <c r="G118" s="113"/>
      <c r="H118" s="113"/>
      <c r="I118" s="113"/>
      <c r="J118" s="114">
        <f>J481</f>
        <v>0</v>
      </c>
      <c r="L118" s="111"/>
    </row>
    <row r="119" spans="2:12" s="8" customFormat="1" ht="24.95" customHeight="1">
      <c r="B119" s="107"/>
      <c r="D119" s="108" t="s">
        <v>138</v>
      </c>
      <c r="E119" s="109"/>
      <c r="F119" s="109"/>
      <c r="G119" s="109"/>
      <c r="H119" s="109"/>
      <c r="I119" s="109"/>
      <c r="J119" s="110">
        <f>J493</f>
        <v>0</v>
      </c>
      <c r="L119" s="107"/>
    </row>
    <row r="120" spans="2:12" s="9" customFormat="1" ht="19.9" customHeight="1">
      <c r="B120" s="111"/>
      <c r="D120" s="112" t="s">
        <v>139</v>
      </c>
      <c r="E120" s="113"/>
      <c r="F120" s="113"/>
      <c r="G120" s="113"/>
      <c r="H120" s="113"/>
      <c r="I120" s="113"/>
      <c r="J120" s="114">
        <f>J494</f>
        <v>0</v>
      </c>
      <c r="L120" s="111"/>
    </row>
    <row r="121" spans="2:12" s="8" customFormat="1" ht="24.95" customHeight="1">
      <c r="B121" s="107"/>
      <c r="D121" s="108" t="s">
        <v>140</v>
      </c>
      <c r="E121" s="109"/>
      <c r="F121" s="109"/>
      <c r="G121" s="109"/>
      <c r="H121" s="109"/>
      <c r="I121" s="109"/>
      <c r="J121" s="110">
        <f>J509</f>
        <v>0</v>
      </c>
      <c r="L121" s="107"/>
    </row>
    <row r="122" spans="2:12" s="8" customFormat="1" ht="24.95" customHeight="1">
      <c r="B122" s="107"/>
      <c r="D122" s="108" t="s">
        <v>141</v>
      </c>
      <c r="E122" s="109"/>
      <c r="F122" s="109"/>
      <c r="G122" s="109"/>
      <c r="H122" s="109"/>
      <c r="I122" s="109"/>
      <c r="J122" s="110">
        <f>J516</f>
        <v>0</v>
      </c>
      <c r="L122" s="107"/>
    </row>
    <row r="123" spans="2:12" s="9" customFormat="1" ht="19.9" customHeight="1">
      <c r="B123" s="111"/>
      <c r="D123" s="112" t="s">
        <v>142</v>
      </c>
      <c r="E123" s="113"/>
      <c r="F123" s="113"/>
      <c r="G123" s="113"/>
      <c r="H123" s="113"/>
      <c r="I123" s="113"/>
      <c r="J123" s="114">
        <f>J517</f>
        <v>0</v>
      </c>
      <c r="L123" s="111"/>
    </row>
    <row r="124" spans="2:12" s="9" customFormat="1" ht="19.9" customHeight="1">
      <c r="B124" s="111"/>
      <c r="D124" s="112" t="s">
        <v>143</v>
      </c>
      <c r="E124" s="113"/>
      <c r="F124" s="113"/>
      <c r="G124" s="113"/>
      <c r="H124" s="113"/>
      <c r="I124" s="113"/>
      <c r="J124" s="114">
        <f>J520</f>
        <v>0</v>
      </c>
      <c r="L124" s="111"/>
    </row>
    <row r="125" spans="2:12" s="9" customFormat="1" ht="19.9" customHeight="1">
      <c r="B125" s="111"/>
      <c r="D125" s="112" t="s">
        <v>144</v>
      </c>
      <c r="E125" s="113"/>
      <c r="F125" s="113"/>
      <c r="G125" s="113"/>
      <c r="H125" s="113"/>
      <c r="I125" s="113"/>
      <c r="J125" s="114">
        <f>J523</f>
        <v>0</v>
      </c>
      <c r="L125" s="111"/>
    </row>
    <row r="126" spans="2:12" s="9" customFormat="1" ht="19.9" customHeight="1">
      <c r="B126" s="111"/>
      <c r="D126" s="112" t="s">
        <v>145</v>
      </c>
      <c r="E126" s="113"/>
      <c r="F126" s="113"/>
      <c r="G126" s="113"/>
      <c r="H126" s="113"/>
      <c r="I126" s="113"/>
      <c r="J126" s="114">
        <f>J526</f>
        <v>0</v>
      </c>
      <c r="L126" s="111"/>
    </row>
    <row r="127" spans="2:12" s="1" customFormat="1" ht="21.75" customHeight="1">
      <c r="B127" s="31"/>
      <c r="L127" s="31"/>
    </row>
    <row r="128" spans="2:12" s="1" customFormat="1" ht="6.95" customHeight="1"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31"/>
    </row>
    <row r="132" spans="2:12" s="1" customFormat="1" ht="6.95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1"/>
    </row>
    <row r="133" spans="2:12" s="1" customFormat="1" ht="24.95" customHeight="1">
      <c r="B133" s="31"/>
      <c r="C133" s="20" t="s">
        <v>146</v>
      </c>
      <c r="L133" s="31"/>
    </row>
    <row r="134" spans="2:12" s="1" customFormat="1" ht="6.95" customHeight="1">
      <c r="B134" s="31"/>
      <c r="L134" s="31"/>
    </row>
    <row r="135" spans="2:12" s="1" customFormat="1" ht="12" customHeight="1">
      <c r="B135" s="31"/>
      <c r="C135" s="26" t="s">
        <v>16</v>
      </c>
      <c r="L135" s="31"/>
    </row>
    <row r="136" spans="2:12" s="1" customFormat="1" ht="26.25" customHeight="1">
      <c r="B136" s="31"/>
      <c r="E136" s="229" t="str">
        <f>E7</f>
        <v>HAVARIJNÍ OPRAVA SOCIÁLNÍHO ZAŘÍZENÍ - 6 SOCIÁLEK - TYP B</v>
      </c>
      <c r="F136" s="230"/>
      <c r="G136" s="230"/>
      <c r="H136" s="230"/>
      <c r="L136" s="31"/>
    </row>
    <row r="137" spans="2:12" ht="12" customHeight="1">
      <c r="B137" s="19"/>
      <c r="C137" s="26" t="s">
        <v>109</v>
      </c>
      <c r="L137" s="19"/>
    </row>
    <row r="138" spans="2:12" s="1" customFormat="1" ht="16.5" customHeight="1">
      <c r="B138" s="31"/>
      <c r="E138" s="229" t="s">
        <v>110</v>
      </c>
      <c r="F138" s="228"/>
      <c r="G138" s="228"/>
      <c r="H138" s="228"/>
      <c r="L138" s="31"/>
    </row>
    <row r="139" spans="2:12" s="1" customFormat="1" ht="12" customHeight="1">
      <c r="B139" s="31"/>
      <c r="C139" s="26" t="s">
        <v>111</v>
      </c>
      <c r="L139" s="31"/>
    </row>
    <row r="140" spans="2:12" s="1" customFormat="1" ht="16.5" customHeight="1">
      <c r="B140" s="31"/>
      <c r="E140" s="219" t="str">
        <f>E11</f>
        <v>06 - Sociálky B - 7.np</v>
      </c>
      <c r="F140" s="228"/>
      <c r="G140" s="228"/>
      <c r="H140" s="228"/>
      <c r="L140" s="31"/>
    </row>
    <row r="141" spans="2:12" s="1" customFormat="1" ht="6.95" customHeight="1">
      <c r="B141" s="31"/>
      <c r="L141" s="31"/>
    </row>
    <row r="142" spans="2:12" s="1" customFormat="1" ht="12" customHeight="1">
      <c r="B142" s="31"/>
      <c r="C142" s="26" t="s">
        <v>20</v>
      </c>
      <c r="F142" s="24" t="str">
        <f>F14</f>
        <v>Švehlova kolej, Slavíkova 22</v>
      </c>
      <c r="I142" s="26" t="s">
        <v>22</v>
      </c>
      <c r="J142" s="51" t="str">
        <f>IF(J14="","",J14)</f>
        <v>27. 4. 2024</v>
      </c>
      <c r="L142" s="31"/>
    </row>
    <row r="143" spans="2:12" s="1" customFormat="1" ht="6.95" customHeight="1">
      <c r="B143" s="31"/>
      <c r="L143" s="31"/>
    </row>
    <row r="144" spans="2:12" s="1" customFormat="1" ht="25.7" customHeight="1">
      <c r="B144" s="31"/>
      <c r="C144" s="26" t="s">
        <v>24</v>
      </c>
      <c r="F144" s="24" t="str">
        <f>E17</f>
        <v>Universita Karlova – Koleje a menzy</v>
      </c>
      <c r="I144" s="26" t="s">
        <v>30</v>
      </c>
      <c r="J144" s="29" t="str">
        <f>E23</f>
        <v>ing. arch. Jan Pavlovský</v>
      </c>
      <c r="L144" s="31"/>
    </row>
    <row r="145" spans="2:12" s="1" customFormat="1" ht="15.2" customHeight="1">
      <c r="B145" s="31"/>
      <c r="C145" s="26" t="s">
        <v>28</v>
      </c>
      <c r="F145" s="24" t="str">
        <f>IF(E20="","",E20)</f>
        <v>Vyplň údaj</v>
      </c>
      <c r="I145" s="26" t="s">
        <v>33</v>
      </c>
      <c r="J145" s="29" t="str">
        <f>E26</f>
        <v>Jan Petr</v>
      </c>
      <c r="L145" s="31"/>
    </row>
    <row r="146" spans="2:12" s="1" customFormat="1" ht="10.35" customHeight="1">
      <c r="B146" s="31"/>
      <c r="L146" s="31"/>
    </row>
    <row r="147" spans="2:20" s="10" customFormat="1" ht="29.25" customHeight="1">
      <c r="B147" s="115"/>
      <c r="C147" s="116" t="s">
        <v>147</v>
      </c>
      <c r="D147" s="117" t="s">
        <v>62</v>
      </c>
      <c r="E147" s="117" t="s">
        <v>58</v>
      </c>
      <c r="F147" s="117" t="s">
        <v>59</v>
      </c>
      <c r="G147" s="117" t="s">
        <v>148</v>
      </c>
      <c r="H147" s="117" t="s">
        <v>149</v>
      </c>
      <c r="I147" s="117" t="s">
        <v>150</v>
      </c>
      <c r="J147" s="117" t="s">
        <v>115</v>
      </c>
      <c r="K147" s="118" t="s">
        <v>151</v>
      </c>
      <c r="L147" s="115"/>
      <c r="M147" s="58" t="s">
        <v>1</v>
      </c>
      <c r="N147" s="59" t="s">
        <v>41</v>
      </c>
      <c r="O147" s="59" t="s">
        <v>152</v>
      </c>
      <c r="P147" s="59" t="s">
        <v>153</v>
      </c>
      <c r="Q147" s="59" t="s">
        <v>154</v>
      </c>
      <c r="R147" s="59" t="s">
        <v>155</v>
      </c>
      <c r="S147" s="59" t="s">
        <v>156</v>
      </c>
      <c r="T147" s="60" t="s">
        <v>157</v>
      </c>
    </row>
    <row r="148" spans="2:63" s="1" customFormat="1" ht="22.9" customHeight="1">
      <c r="B148" s="31"/>
      <c r="C148" s="63" t="s">
        <v>158</v>
      </c>
      <c r="J148" s="119">
        <f>BK148</f>
        <v>0</v>
      </c>
      <c r="L148" s="31"/>
      <c r="M148" s="61"/>
      <c r="N148" s="52"/>
      <c r="O148" s="52"/>
      <c r="P148" s="120">
        <f>P149+P237+P493+P509+P516</f>
        <v>0</v>
      </c>
      <c r="Q148" s="52"/>
      <c r="R148" s="120">
        <f>R149+R237+R493+R509+R516</f>
        <v>11.51078474</v>
      </c>
      <c r="S148" s="52"/>
      <c r="T148" s="121">
        <f>T149+T237+T493+T509+T516</f>
        <v>17.266475</v>
      </c>
      <c r="AT148" s="16" t="s">
        <v>76</v>
      </c>
      <c r="AU148" s="16" t="s">
        <v>117</v>
      </c>
      <c r="BK148" s="122">
        <f>BK149+BK237+BK493+BK509+BK516</f>
        <v>0</v>
      </c>
    </row>
    <row r="149" spans="2:63" s="11" customFormat="1" ht="25.9" customHeight="1">
      <c r="B149" s="123"/>
      <c r="D149" s="124" t="s">
        <v>76</v>
      </c>
      <c r="E149" s="125" t="s">
        <v>159</v>
      </c>
      <c r="F149" s="125" t="s">
        <v>160</v>
      </c>
      <c r="I149" s="126"/>
      <c r="J149" s="127">
        <f>BK149</f>
        <v>0</v>
      </c>
      <c r="L149" s="123"/>
      <c r="M149" s="128"/>
      <c r="P149" s="129">
        <f>P150+P167+P192+P226+P233</f>
        <v>0</v>
      </c>
      <c r="R149" s="129">
        <f>R150+R167+R192+R226+R233</f>
        <v>6.80043724</v>
      </c>
      <c r="T149" s="130">
        <f>T150+T167+T192+T226+T233</f>
        <v>12.9264</v>
      </c>
      <c r="AR149" s="124" t="s">
        <v>81</v>
      </c>
      <c r="AT149" s="131" t="s">
        <v>76</v>
      </c>
      <c r="AU149" s="131" t="s">
        <v>77</v>
      </c>
      <c r="AY149" s="124" t="s">
        <v>161</v>
      </c>
      <c r="BK149" s="132">
        <f>BK150+BK167+BK192+BK226+BK233</f>
        <v>0</v>
      </c>
    </row>
    <row r="150" spans="2:63" s="11" customFormat="1" ht="22.9" customHeight="1">
      <c r="B150" s="123"/>
      <c r="D150" s="124" t="s">
        <v>76</v>
      </c>
      <c r="E150" s="133" t="s">
        <v>162</v>
      </c>
      <c r="F150" s="133" t="s">
        <v>163</v>
      </c>
      <c r="I150" s="126"/>
      <c r="J150" s="134">
        <f>BK150</f>
        <v>0</v>
      </c>
      <c r="L150" s="123"/>
      <c r="M150" s="128"/>
      <c r="P150" s="129">
        <f>SUM(P151:P166)</f>
        <v>0</v>
      </c>
      <c r="R150" s="129">
        <f>SUM(R151:R166)</f>
        <v>1.50953114</v>
      </c>
      <c r="T150" s="130">
        <f>SUM(T151:T166)</f>
        <v>0</v>
      </c>
      <c r="AR150" s="124" t="s">
        <v>81</v>
      </c>
      <c r="AT150" s="131" t="s">
        <v>76</v>
      </c>
      <c r="AU150" s="131" t="s">
        <v>81</v>
      </c>
      <c r="AY150" s="124" t="s">
        <v>161</v>
      </c>
      <c r="BK150" s="132">
        <f>SUM(BK151:BK166)</f>
        <v>0</v>
      </c>
    </row>
    <row r="151" spans="2:65" s="1" customFormat="1" ht="33" customHeight="1">
      <c r="B151" s="135"/>
      <c r="C151" s="136" t="s">
        <v>81</v>
      </c>
      <c r="D151" s="136" t="s">
        <v>164</v>
      </c>
      <c r="E151" s="137" t="s">
        <v>165</v>
      </c>
      <c r="F151" s="138" t="s">
        <v>166</v>
      </c>
      <c r="G151" s="139" t="s">
        <v>167</v>
      </c>
      <c r="H151" s="140">
        <v>0.04100000000000001</v>
      </c>
      <c r="I151" s="141"/>
      <c r="J151" s="142">
        <f>ROUND(I151*H151,2)</f>
        <v>0</v>
      </c>
      <c r="K151" s="138" t="s">
        <v>168</v>
      </c>
      <c r="L151" s="31"/>
      <c r="M151" s="143" t="s">
        <v>1</v>
      </c>
      <c r="N151" s="144" t="s">
        <v>42</v>
      </c>
      <c r="P151" s="145">
        <f>O151*H151</f>
        <v>0</v>
      </c>
      <c r="Q151" s="145">
        <v>0.019539999999999995</v>
      </c>
      <c r="R151" s="145">
        <f>Q151*H151</f>
        <v>0.00080114</v>
      </c>
      <c r="S151" s="145">
        <v>0</v>
      </c>
      <c r="T151" s="146">
        <f>S151*H151</f>
        <v>0</v>
      </c>
      <c r="AR151" s="147" t="s">
        <v>169</v>
      </c>
      <c r="AT151" s="147" t="s">
        <v>164</v>
      </c>
      <c r="AU151" s="147" t="s">
        <v>85</v>
      </c>
      <c r="AY151" s="16" t="s">
        <v>161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81</v>
      </c>
      <c r="BK151" s="148">
        <f>ROUND(I151*H151,2)</f>
        <v>0</v>
      </c>
      <c r="BL151" s="16" t="s">
        <v>169</v>
      </c>
      <c r="BM151" s="147" t="s">
        <v>170</v>
      </c>
    </row>
    <row r="152" spans="2:51" s="12" customFormat="1" ht="12">
      <c r="B152" s="149"/>
      <c r="D152" s="150" t="s">
        <v>171</v>
      </c>
      <c r="E152" s="151" t="s">
        <v>1</v>
      </c>
      <c r="F152" s="152" t="s">
        <v>172</v>
      </c>
      <c r="H152" s="153">
        <v>0.023</v>
      </c>
      <c r="I152" s="154"/>
      <c r="L152" s="149"/>
      <c r="M152" s="155"/>
      <c r="T152" s="156"/>
      <c r="AT152" s="151" t="s">
        <v>171</v>
      </c>
      <c r="AU152" s="151" t="s">
        <v>85</v>
      </c>
      <c r="AV152" s="12" t="s">
        <v>85</v>
      </c>
      <c r="AW152" s="12" t="s">
        <v>32</v>
      </c>
      <c r="AX152" s="12" t="s">
        <v>77</v>
      </c>
      <c r="AY152" s="151" t="s">
        <v>161</v>
      </c>
    </row>
    <row r="153" spans="2:51" s="12" customFormat="1" ht="12">
      <c r="B153" s="149"/>
      <c r="D153" s="150" t="s">
        <v>171</v>
      </c>
      <c r="E153" s="151" t="s">
        <v>1</v>
      </c>
      <c r="F153" s="152" t="s">
        <v>173</v>
      </c>
      <c r="H153" s="153">
        <v>0.018</v>
      </c>
      <c r="I153" s="154"/>
      <c r="L153" s="149"/>
      <c r="M153" s="155"/>
      <c r="T153" s="156"/>
      <c r="AT153" s="151" t="s">
        <v>171</v>
      </c>
      <c r="AU153" s="151" t="s">
        <v>85</v>
      </c>
      <c r="AV153" s="12" t="s">
        <v>85</v>
      </c>
      <c r="AW153" s="12" t="s">
        <v>32</v>
      </c>
      <c r="AX153" s="12" t="s">
        <v>77</v>
      </c>
      <c r="AY153" s="151" t="s">
        <v>161</v>
      </c>
    </row>
    <row r="154" spans="2:51" s="13" customFormat="1" ht="12">
      <c r="B154" s="157"/>
      <c r="D154" s="150" t="s">
        <v>171</v>
      </c>
      <c r="E154" s="158" t="s">
        <v>1</v>
      </c>
      <c r="F154" s="159" t="s">
        <v>174</v>
      </c>
      <c r="H154" s="160">
        <v>0.04100000000000001</v>
      </c>
      <c r="I154" s="161"/>
      <c r="L154" s="157"/>
      <c r="M154" s="162"/>
      <c r="T154" s="163"/>
      <c r="AT154" s="158" t="s">
        <v>171</v>
      </c>
      <c r="AU154" s="158" t="s">
        <v>85</v>
      </c>
      <c r="AV154" s="13" t="s">
        <v>169</v>
      </c>
      <c r="AW154" s="13" t="s">
        <v>32</v>
      </c>
      <c r="AX154" s="13" t="s">
        <v>81</v>
      </c>
      <c r="AY154" s="158" t="s">
        <v>161</v>
      </c>
    </row>
    <row r="155" spans="2:65" s="1" customFormat="1" ht="24.2" customHeight="1">
      <c r="B155" s="135"/>
      <c r="C155" s="164" t="s">
        <v>85</v>
      </c>
      <c r="D155" s="164" t="s">
        <v>175</v>
      </c>
      <c r="E155" s="165" t="s">
        <v>176</v>
      </c>
      <c r="F155" s="166" t="s">
        <v>177</v>
      </c>
      <c r="G155" s="167" t="s">
        <v>167</v>
      </c>
      <c r="H155" s="168">
        <v>0.025</v>
      </c>
      <c r="I155" s="169"/>
      <c r="J155" s="170">
        <f>ROUND(I155*H155,2)</f>
        <v>0</v>
      </c>
      <c r="K155" s="166" t="s">
        <v>168</v>
      </c>
      <c r="L155" s="171"/>
      <c r="M155" s="172" t="s">
        <v>1</v>
      </c>
      <c r="N155" s="173" t="s">
        <v>42</v>
      </c>
      <c r="P155" s="145">
        <f>O155*H155</f>
        <v>0</v>
      </c>
      <c r="Q155" s="145">
        <v>1</v>
      </c>
      <c r="R155" s="145">
        <f>Q155*H155</f>
        <v>0.025</v>
      </c>
      <c r="S155" s="145">
        <v>0</v>
      </c>
      <c r="T155" s="146">
        <f>S155*H155</f>
        <v>0</v>
      </c>
      <c r="AR155" s="147" t="s">
        <v>178</v>
      </c>
      <c r="AT155" s="147" t="s">
        <v>175</v>
      </c>
      <c r="AU155" s="147" t="s">
        <v>85</v>
      </c>
      <c r="AY155" s="16" t="s">
        <v>161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81</v>
      </c>
      <c r="BK155" s="148">
        <f>ROUND(I155*H155,2)</f>
        <v>0</v>
      </c>
      <c r="BL155" s="16" t="s">
        <v>169</v>
      </c>
      <c r="BM155" s="147" t="s">
        <v>179</v>
      </c>
    </row>
    <row r="156" spans="2:47" s="1" customFormat="1" ht="12">
      <c r="B156" s="31"/>
      <c r="D156" s="150" t="s">
        <v>180</v>
      </c>
      <c r="F156" s="174" t="s">
        <v>181</v>
      </c>
      <c r="I156" s="175"/>
      <c r="L156" s="31"/>
      <c r="M156" s="176"/>
      <c r="T156" s="55"/>
      <c r="AT156" s="16" t="s">
        <v>180</v>
      </c>
      <c r="AU156" s="16" t="s">
        <v>85</v>
      </c>
    </row>
    <row r="157" spans="2:51" s="12" customFormat="1" ht="12">
      <c r="B157" s="149"/>
      <c r="D157" s="150" t="s">
        <v>171</v>
      </c>
      <c r="F157" s="152" t="s">
        <v>182</v>
      </c>
      <c r="H157" s="153">
        <v>0.025</v>
      </c>
      <c r="I157" s="154"/>
      <c r="L157" s="149"/>
      <c r="M157" s="155"/>
      <c r="T157" s="156"/>
      <c r="AT157" s="151" t="s">
        <v>171</v>
      </c>
      <c r="AU157" s="151" t="s">
        <v>85</v>
      </c>
      <c r="AV157" s="12" t="s">
        <v>85</v>
      </c>
      <c r="AW157" s="12" t="s">
        <v>3</v>
      </c>
      <c r="AX157" s="12" t="s">
        <v>81</v>
      </c>
      <c r="AY157" s="151" t="s">
        <v>161</v>
      </c>
    </row>
    <row r="158" spans="2:65" s="1" customFormat="1" ht="24.2" customHeight="1">
      <c r="B158" s="135"/>
      <c r="C158" s="164" t="s">
        <v>162</v>
      </c>
      <c r="D158" s="164" t="s">
        <v>175</v>
      </c>
      <c r="E158" s="165" t="s">
        <v>183</v>
      </c>
      <c r="F158" s="166" t="s">
        <v>184</v>
      </c>
      <c r="G158" s="167" t="s">
        <v>167</v>
      </c>
      <c r="H158" s="168">
        <v>0.02</v>
      </c>
      <c r="I158" s="169"/>
      <c r="J158" s="170">
        <f>ROUND(I158*H158,2)</f>
        <v>0</v>
      </c>
      <c r="K158" s="166" t="s">
        <v>168</v>
      </c>
      <c r="L158" s="171"/>
      <c r="M158" s="172" t="s">
        <v>1</v>
      </c>
      <c r="N158" s="173" t="s">
        <v>42</v>
      </c>
      <c r="P158" s="145">
        <f>O158*H158</f>
        <v>0</v>
      </c>
      <c r="Q158" s="145">
        <v>1</v>
      </c>
      <c r="R158" s="145">
        <f>Q158*H158</f>
        <v>0.02</v>
      </c>
      <c r="S158" s="145">
        <v>0</v>
      </c>
      <c r="T158" s="146">
        <f>S158*H158</f>
        <v>0</v>
      </c>
      <c r="AR158" s="147" t="s">
        <v>178</v>
      </c>
      <c r="AT158" s="147" t="s">
        <v>175</v>
      </c>
      <c r="AU158" s="147" t="s">
        <v>85</v>
      </c>
      <c r="AY158" s="16" t="s">
        <v>161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81</v>
      </c>
      <c r="BK158" s="148">
        <f>ROUND(I158*H158,2)</f>
        <v>0</v>
      </c>
      <c r="BL158" s="16" t="s">
        <v>169</v>
      </c>
      <c r="BM158" s="147" t="s">
        <v>185</v>
      </c>
    </row>
    <row r="159" spans="2:47" s="1" customFormat="1" ht="12">
      <c r="B159" s="31"/>
      <c r="D159" s="150" t="s">
        <v>180</v>
      </c>
      <c r="F159" s="174" t="s">
        <v>186</v>
      </c>
      <c r="I159" s="175"/>
      <c r="L159" s="31"/>
      <c r="M159" s="176"/>
      <c r="T159" s="55"/>
      <c r="AT159" s="16" t="s">
        <v>180</v>
      </c>
      <c r="AU159" s="16" t="s">
        <v>85</v>
      </c>
    </row>
    <row r="160" spans="2:51" s="12" customFormat="1" ht="12">
      <c r="B160" s="149"/>
      <c r="D160" s="150" t="s">
        <v>171</v>
      </c>
      <c r="F160" s="152" t="s">
        <v>187</v>
      </c>
      <c r="H160" s="153">
        <v>0.02</v>
      </c>
      <c r="I160" s="154"/>
      <c r="L160" s="149"/>
      <c r="M160" s="155"/>
      <c r="T160" s="156"/>
      <c r="AT160" s="151" t="s">
        <v>171</v>
      </c>
      <c r="AU160" s="151" t="s">
        <v>85</v>
      </c>
      <c r="AV160" s="12" t="s">
        <v>85</v>
      </c>
      <c r="AW160" s="12" t="s">
        <v>3</v>
      </c>
      <c r="AX160" s="12" t="s">
        <v>81</v>
      </c>
      <c r="AY160" s="151" t="s">
        <v>161</v>
      </c>
    </row>
    <row r="161" spans="2:65" s="1" customFormat="1" ht="24.2" customHeight="1">
      <c r="B161" s="135"/>
      <c r="C161" s="136" t="s">
        <v>169</v>
      </c>
      <c r="D161" s="136" t="s">
        <v>164</v>
      </c>
      <c r="E161" s="137" t="s">
        <v>188</v>
      </c>
      <c r="F161" s="138" t="s">
        <v>189</v>
      </c>
      <c r="G161" s="139" t="s">
        <v>190</v>
      </c>
      <c r="H161" s="140">
        <v>1.5</v>
      </c>
      <c r="I161" s="141"/>
      <c r="J161" s="142">
        <f>ROUND(I161*H161,2)</f>
        <v>0</v>
      </c>
      <c r="K161" s="138" t="s">
        <v>168</v>
      </c>
      <c r="L161" s="31"/>
      <c r="M161" s="143" t="s">
        <v>1</v>
      </c>
      <c r="N161" s="144" t="s">
        <v>42</v>
      </c>
      <c r="P161" s="145">
        <f>O161*H161</f>
        <v>0</v>
      </c>
      <c r="Q161" s="145">
        <v>0.0525</v>
      </c>
      <c r="R161" s="145">
        <f>Q161*H161</f>
        <v>0.07875</v>
      </c>
      <c r="S161" s="145">
        <v>0</v>
      </c>
      <c r="T161" s="146">
        <f>S161*H161</f>
        <v>0</v>
      </c>
      <c r="AR161" s="147" t="s">
        <v>169</v>
      </c>
      <c r="AT161" s="147" t="s">
        <v>164</v>
      </c>
      <c r="AU161" s="147" t="s">
        <v>85</v>
      </c>
      <c r="AY161" s="16" t="s">
        <v>161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81</v>
      </c>
      <c r="BK161" s="148">
        <f>ROUND(I161*H161,2)</f>
        <v>0</v>
      </c>
      <c r="BL161" s="16" t="s">
        <v>169</v>
      </c>
      <c r="BM161" s="147" t="s">
        <v>191</v>
      </c>
    </row>
    <row r="162" spans="2:65" s="1" customFormat="1" ht="24.2" customHeight="1">
      <c r="B162" s="135"/>
      <c r="C162" s="136" t="s">
        <v>192</v>
      </c>
      <c r="D162" s="136" t="s">
        <v>164</v>
      </c>
      <c r="E162" s="137" t="s">
        <v>193</v>
      </c>
      <c r="F162" s="138" t="s">
        <v>194</v>
      </c>
      <c r="G162" s="139" t="s">
        <v>190</v>
      </c>
      <c r="H162" s="140">
        <v>18</v>
      </c>
      <c r="I162" s="141"/>
      <c r="J162" s="142">
        <f>ROUND(I162*H162,2)</f>
        <v>0</v>
      </c>
      <c r="K162" s="138" t="s">
        <v>168</v>
      </c>
      <c r="L162" s="31"/>
      <c r="M162" s="143" t="s">
        <v>1</v>
      </c>
      <c r="N162" s="144" t="s">
        <v>42</v>
      </c>
      <c r="P162" s="145">
        <f>O162*H162</f>
        <v>0</v>
      </c>
      <c r="Q162" s="145">
        <v>0.06172</v>
      </c>
      <c r="R162" s="145">
        <f>Q162*H162</f>
        <v>1.11096</v>
      </c>
      <c r="S162" s="145">
        <v>0</v>
      </c>
      <c r="T162" s="146">
        <f>S162*H162</f>
        <v>0</v>
      </c>
      <c r="AR162" s="147" t="s">
        <v>169</v>
      </c>
      <c r="AT162" s="147" t="s">
        <v>164</v>
      </c>
      <c r="AU162" s="147" t="s">
        <v>85</v>
      </c>
      <c r="AY162" s="16" t="s">
        <v>161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81</v>
      </c>
      <c r="BK162" s="148">
        <f>ROUND(I162*H162,2)</f>
        <v>0</v>
      </c>
      <c r="BL162" s="16" t="s">
        <v>169</v>
      </c>
      <c r="BM162" s="147" t="s">
        <v>195</v>
      </c>
    </row>
    <row r="163" spans="2:65" s="1" customFormat="1" ht="16.5" customHeight="1">
      <c r="B163" s="135"/>
      <c r="C163" s="136" t="s">
        <v>196</v>
      </c>
      <c r="D163" s="136" t="s">
        <v>164</v>
      </c>
      <c r="E163" s="137" t="s">
        <v>197</v>
      </c>
      <c r="F163" s="138" t="s">
        <v>198</v>
      </c>
      <c r="G163" s="139" t="s">
        <v>190</v>
      </c>
      <c r="H163" s="140">
        <v>6</v>
      </c>
      <c r="I163" s="141"/>
      <c r="J163" s="142">
        <f>ROUND(I163*H163,2)</f>
        <v>0</v>
      </c>
      <c r="K163" s="138" t="s">
        <v>168</v>
      </c>
      <c r="L163" s="31"/>
      <c r="M163" s="143" t="s">
        <v>1</v>
      </c>
      <c r="N163" s="144" t="s">
        <v>42</v>
      </c>
      <c r="P163" s="145">
        <f>O163*H163</f>
        <v>0</v>
      </c>
      <c r="Q163" s="145">
        <v>0.04567</v>
      </c>
      <c r="R163" s="145">
        <f>Q163*H163</f>
        <v>0.27402000000000004</v>
      </c>
      <c r="S163" s="145">
        <v>0</v>
      </c>
      <c r="T163" s="146">
        <f>S163*H163</f>
        <v>0</v>
      </c>
      <c r="AR163" s="147" t="s">
        <v>169</v>
      </c>
      <c r="AT163" s="147" t="s">
        <v>164</v>
      </c>
      <c r="AU163" s="147" t="s">
        <v>85</v>
      </c>
      <c r="AY163" s="16" t="s">
        <v>161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81</v>
      </c>
      <c r="BK163" s="148">
        <f>ROUND(I163*H163,2)</f>
        <v>0</v>
      </c>
      <c r="BL163" s="16" t="s">
        <v>169</v>
      </c>
      <c r="BM163" s="147" t="s">
        <v>199</v>
      </c>
    </row>
    <row r="164" spans="2:51" s="14" customFormat="1" ht="12">
      <c r="B164" s="177"/>
      <c r="D164" s="150" t="s">
        <v>171</v>
      </c>
      <c r="E164" s="178" t="s">
        <v>1</v>
      </c>
      <c r="F164" s="179" t="s">
        <v>200</v>
      </c>
      <c r="H164" s="178" t="s">
        <v>1</v>
      </c>
      <c r="I164" s="180"/>
      <c r="L164" s="177"/>
      <c r="M164" s="181"/>
      <c r="T164" s="182"/>
      <c r="AT164" s="178" t="s">
        <v>171</v>
      </c>
      <c r="AU164" s="178" t="s">
        <v>85</v>
      </c>
      <c r="AV164" s="14" t="s">
        <v>81</v>
      </c>
      <c r="AW164" s="14" t="s">
        <v>32</v>
      </c>
      <c r="AX164" s="14" t="s">
        <v>77</v>
      </c>
      <c r="AY164" s="178" t="s">
        <v>161</v>
      </c>
    </row>
    <row r="165" spans="2:51" s="12" customFormat="1" ht="12">
      <c r="B165" s="149"/>
      <c r="D165" s="150" t="s">
        <v>171</v>
      </c>
      <c r="E165" s="151" t="s">
        <v>1</v>
      </c>
      <c r="F165" s="152" t="s">
        <v>196</v>
      </c>
      <c r="H165" s="153">
        <v>6</v>
      </c>
      <c r="I165" s="154"/>
      <c r="L165" s="149"/>
      <c r="M165" s="155"/>
      <c r="T165" s="156"/>
      <c r="AT165" s="151" t="s">
        <v>171</v>
      </c>
      <c r="AU165" s="151" t="s">
        <v>85</v>
      </c>
      <c r="AV165" s="12" t="s">
        <v>85</v>
      </c>
      <c r="AW165" s="12" t="s">
        <v>32</v>
      </c>
      <c r="AX165" s="12" t="s">
        <v>77</v>
      </c>
      <c r="AY165" s="151" t="s">
        <v>161</v>
      </c>
    </row>
    <row r="166" spans="2:51" s="13" customFormat="1" ht="12">
      <c r="B166" s="157"/>
      <c r="D166" s="150" t="s">
        <v>171</v>
      </c>
      <c r="E166" s="158" t="s">
        <v>1</v>
      </c>
      <c r="F166" s="159" t="s">
        <v>174</v>
      </c>
      <c r="H166" s="160">
        <v>6</v>
      </c>
      <c r="I166" s="161"/>
      <c r="L166" s="157"/>
      <c r="M166" s="162"/>
      <c r="T166" s="163"/>
      <c r="AT166" s="158" t="s">
        <v>171</v>
      </c>
      <c r="AU166" s="158" t="s">
        <v>85</v>
      </c>
      <c r="AV166" s="13" t="s">
        <v>169</v>
      </c>
      <c r="AW166" s="13" t="s">
        <v>32</v>
      </c>
      <c r="AX166" s="13" t="s">
        <v>81</v>
      </c>
      <c r="AY166" s="158" t="s">
        <v>161</v>
      </c>
    </row>
    <row r="167" spans="2:63" s="11" customFormat="1" ht="22.9" customHeight="1">
      <c r="B167" s="123"/>
      <c r="D167" s="124" t="s">
        <v>76</v>
      </c>
      <c r="E167" s="133" t="s">
        <v>196</v>
      </c>
      <c r="F167" s="133" t="s">
        <v>201</v>
      </c>
      <c r="I167" s="126"/>
      <c r="J167" s="134">
        <f>BK167</f>
        <v>0</v>
      </c>
      <c r="L167" s="123"/>
      <c r="M167" s="128"/>
      <c r="P167" s="129">
        <f>SUM(P168:P191)</f>
        <v>0</v>
      </c>
      <c r="R167" s="129">
        <f>SUM(R168:R191)</f>
        <v>5.2872511</v>
      </c>
      <c r="T167" s="130">
        <f>SUM(T168:T191)</f>
        <v>0</v>
      </c>
      <c r="AR167" s="124" t="s">
        <v>81</v>
      </c>
      <c r="AT167" s="131" t="s">
        <v>76</v>
      </c>
      <c r="AU167" s="131" t="s">
        <v>81</v>
      </c>
      <c r="AY167" s="124" t="s">
        <v>161</v>
      </c>
      <c r="BK167" s="132">
        <f>SUM(BK168:BK191)</f>
        <v>0</v>
      </c>
    </row>
    <row r="168" spans="2:65" s="1" customFormat="1" ht="24.2" customHeight="1">
      <c r="B168" s="135"/>
      <c r="C168" s="136" t="s">
        <v>202</v>
      </c>
      <c r="D168" s="136" t="s">
        <v>164</v>
      </c>
      <c r="E168" s="137" t="s">
        <v>203</v>
      </c>
      <c r="F168" s="138" t="s">
        <v>204</v>
      </c>
      <c r="G168" s="139" t="s">
        <v>190</v>
      </c>
      <c r="H168" s="140">
        <v>21.5</v>
      </c>
      <c r="I168" s="141"/>
      <c r="J168" s="142">
        <f>ROUND(I168*H168,2)</f>
        <v>0</v>
      </c>
      <c r="K168" s="138" t="s">
        <v>168</v>
      </c>
      <c r="L168" s="31"/>
      <c r="M168" s="143" t="s">
        <v>1</v>
      </c>
      <c r="N168" s="144" t="s">
        <v>42</v>
      </c>
      <c r="P168" s="145">
        <f>O168*H168</f>
        <v>0</v>
      </c>
      <c r="Q168" s="145">
        <v>0.00026</v>
      </c>
      <c r="R168" s="145">
        <f>Q168*H168</f>
        <v>0.0055899999999999995</v>
      </c>
      <c r="S168" s="145">
        <v>0</v>
      </c>
      <c r="T168" s="146">
        <f>S168*H168</f>
        <v>0</v>
      </c>
      <c r="AR168" s="147" t="s">
        <v>169</v>
      </c>
      <c r="AT168" s="147" t="s">
        <v>164</v>
      </c>
      <c r="AU168" s="147" t="s">
        <v>85</v>
      </c>
      <c r="AY168" s="16" t="s">
        <v>161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81</v>
      </c>
      <c r="BK168" s="148">
        <f>ROUND(I168*H168,2)</f>
        <v>0</v>
      </c>
      <c r="BL168" s="16" t="s">
        <v>169</v>
      </c>
      <c r="BM168" s="147" t="s">
        <v>205</v>
      </c>
    </row>
    <row r="169" spans="2:65" s="1" customFormat="1" ht="24.2" customHeight="1">
      <c r="B169" s="135"/>
      <c r="C169" s="136" t="s">
        <v>178</v>
      </c>
      <c r="D169" s="136" t="s">
        <v>164</v>
      </c>
      <c r="E169" s="137" t="s">
        <v>206</v>
      </c>
      <c r="F169" s="138" t="s">
        <v>207</v>
      </c>
      <c r="G169" s="139" t="s">
        <v>190</v>
      </c>
      <c r="H169" s="140">
        <v>21.5</v>
      </c>
      <c r="I169" s="141"/>
      <c r="J169" s="142">
        <f>ROUND(I169*H169,2)</f>
        <v>0</v>
      </c>
      <c r="K169" s="138" t="s">
        <v>168</v>
      </c>
      <c r="L169" s="31"/>
      <c r="M169" s="143" t="s">
        <v>1</v>
      </c>
      <c r="N169" s="144" t="s">
        <v>42</v>
      </c>
      <c r="P169" s="145">
        <f>O169*H169</f>
        <v>0</v>
      </c>
      <c r="Q169" s="145">
        <v>0.0167</v>
      </c>
      <c r="R169" s="145">
        <f>Q169*H169</f>
        <v>0.35905</v>
      </c>
      <c r="S169" s="145">
        <v>0</v>
      </c>
      <c r="T169" s="146">
        <f>S169*H169</f>
        <v>0</v>
      </c>
      <c r="AR169" s="147" t="s">
        <v>169</v>
      </c>
      <c r="AT169" s="147" t="s">
        <v>164</v>
      </c>
      <c r="AU169" s="147" t="s">
        <v>85</v>
      </c>
      <c r="AY169" s="16" t="s">
        <v>161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6" t="s">
        <v>81</v>
      </c>
      <c r="BK169" s="148">
        <f>ROUND(I169*H169,2)</f>
        <v>0</v>
      </c>
      <c r="BL169" s="16" t="s">
        <v>169</v>
      </c>
      <c r="BM169" s="147" t="s">
        <v>208</v>
      </c>
    </row>
    <row r="170" spans="2:65" s="1" customFormat="1" ht="24.2" customHeight="1">
      <c r="B170" s="135"/>
      <c r="C170" s="136" t="s">
        <v>209</v>
      </c>
      <c r="D170" s="136" t="s">
        <v>164</v>
      </c>
      <c r="E170" s="137" t="s">
        <v>210</v>
      </c>
      <c r="F170" s="138" t="s">
        <v>211</v>
      </c>
      <c r="G170" s="139" t="s">
        <v>190</v>
      </c>
      <c r="H170" s="140">
        <v>21.5</v>
      </c>
      <c r="I170" s="141"/>
      <c r="J170" s="142">
        <f>ROUND(I170*H170,2)</f>
        <v>0</v>
      </c>
      <c r="K170" s="138" t="s">
        <v>168</v>
      </c>
      <c r="L170" s="31"/>
      <c r="M170" s="143" t="s">
        <v>1</v>
      </c>
      <c r="N170" s="144" t="s">
        <v>42</v>
      </c>
      <c r="P170" s="145">
        <f>O170*H170</f>
        <v>0</v>
      </c>
      <c r="Q170" s="145">
        <v>0.0083</v>
      </c>
      <c r="R170" s="145">
        <f>Q170*H170</f>
        <v>0.17845</v>
      </c>
      <c r="S170" s="145">
        <v>0</v>
      </c>
      <c r="T170" s="146">
        <f>S170*H170</f>
        <v>0</v>
      </c>
      <c r="AR170" s="147" t="s">
        <v>169</v>
      </c>
      <c r="AT170" s="147" t="s">
        <v>164</v>
      </c>
      <c r="AU170" s="147" t="s">
        <v>85</v>
      </c>
      <c r="AY170" s="16" t="s">
        <v>161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6" t="s">
        <v>81</v>
      </c>
      <c r="BK170" s="148">
        <f>ROUND(I170*H170,2)</f>
        <v>0</v>
      </c>
      <c r="BL170" s="16" t="s">
        <v>169</v>
      </c>
      <c r="BM170" s="147" t="s">
        <v>212</v>
      </c>
    </row>
    <row r="171" spans="2:65" s="1" customFormat="1" ht="21.75" customHeight="1">
      <c r="B171" s="135"/>
      <c r="C171" s="136" t="s">
        <v>213</v>
      </c>
      <c r="D171" s="136" t="s">
        <v>164</v>
      </c>
      <c r="E171" s="137" t="s">
        <v>214</v>
      </c>
      <c r="F171" s="138" t="s">
        <v>215</v>
      </c>
      <c r="G171" s="139" t="s">
        <v>190</v>
      </c>
      <c r="H171" s="140">
        <v>21.5</v>
      </c>
      <c r="I171" s="141"/>
      <c r="J171" s="142">
        <f>ROUND(I171*H171,2)</f>
        <v>0</v>
      </c>
      <c r="K171" s="138" t="s">
        <v>168</v>
      </c>
      <c r="L171" s="31"/>
      <c r="M171" s="143" t="s">
        <v>1</v>
      </c>
      <c r="N171" s="144" t="s">
        <v>42</v>
      </c>
      <c r="P171" s="145">
        <f>O171*H171</f>
        <v>0</v>
      </c>
      <c r="Q171" s="145">
        <v>0.004</v>
      </c>
      <c r="R171" s="145">
        <f>Q171*H171</f>
        <v>0.08600000000000001</v>
      </c>
      <c r="S171" s="145">
        <v>0</v>
      </c>
      <c r="T171" s="146">
        <f>S171*H171</f>
        <v>0</v>
      </c>
      <c r="AR171" s="147" t="s">
        <v>169</v>
      </c>
      <c r="AT171" s="147" t="s">
        <v>164</v>
      </c>
      <c r="AU171" s="147" t="s">
        <v>85</v>
      </c>
      <c r="AY171" s="16" t="s">
        <v>161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6" t="s">
        <v>81</v>
      </c>
      <c r="BK171" s="148">
        <f>ROUND(I171*H171,2)</f>
        <v>0</v>
      </c>
      <c r="BL171" s="16" t="s">
        <v>169</v>
      </c>
      <c r="BM171" s="147" t="s">
        <v>216</v>
      </c>
    </row>
    <row r="172" spans="2:65" s="1" customFormat="1" ht="24.2" customHeight="1">
      <c r="B172" s="135"/>
      <c r="C172" s="136" t="s">
        <v>217</v>
      </c>
      <c r="D172" s="136" t="s">
        <v>164</v>
      </c>
      <c r="E172" s="137" t="s">
        <v>218</v>
      </c>
      <c r="F172" s="138" t="s">
        <v>219</v>
      </c>
      <c r="G172" s="139" t="s">
        <v>190</v>
      </c>
      <c r="H172" s="140">
        <v>21.5</v>
      </c>
      <c r="I172" s="141"/>
      <c r="J172" s="142">
        <f>ROUND(I172*H172,2)</f>
        <v>0</v>
      </c>
      <c r="K172" s="138" t="s">
        <v>168</v>
      </c>
      <c r="L172" s="31"/>
      <c r="M172" s="143" t="s">
        <v>1</v>
      </c>
      <c r="N172" s="144" t="s">
        <v>42</v>
      </c>
      <c r="P172" s="145">
        <f>O172*H172</f>
        <v>0</v>
      </c>
      <c r="Q172" s="145">
        <v>0.0156</v>
      </c>
      <c r="R172" s="145">
        <f>Q172*H172</f>
        <v>0.3354</v>
      </c>
      <c r="S172" s="145">
        <v>0</v>
      </c>
      <c r="T172" s="146">
        <f>S172*H172</f>
        <v>0</v>
      </c>
      <c r="AR172" s="147" t="s">
        <v>169</v>
      </c>
      <c r="AT172" s="147" t="s">
        <v>164</v>
      </c>
      <c r="AU172" s="147" t="s">
        <v>85</v>
      </c>
      <c r="AY172" s="16" t="s">
        <v>161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6" t="s">
        <v>81</v>
      </c>
      <c r="BK172" s="148">
        <f>ROUND(I172*H172,2)</f>
        <v>0</v>
      </c>
      <c r="BL172" s="16" t="s">
        <v>169</v>
      </c>
      <c r="BM172" s="147" t="s">
        <v>220</v>
      </c>
    </row>
    <row r="173" spans="2:65" s="1" customFormat="1" ht="24.2" customHeight="1">
      <c r="B173" s="135"/>
      <c r="C173" s="136" t="s">
        <v>8</v>
      </c>
      <c r="D173" s="136" t="s">
        <v>164</v>
      </c>
      <c r="E173" s="137" t="s">
        <v>221</v>
      </c>
      <c r="F173" s="138" t="s">
        <v>222</v>
      </c>
      <c r="G173" s="139" t="s">
        <v>190</v>
      </c>
      <c r="H173" s="140">
        <v>43</v>
      </c>
      <c r="I173" s="141"/>
      <c r="J173" s="142">
        <f>ROUND(I173*H173,2)</f>
        <v>0</v>
      </c>
      <c r="K173" s="138" t="s">
        <v>168</v>
      </c>
      <c r="L173" s="31"/>
      <c r="M173" s="143" t="s">
        <v>1</v>
      </c>
      <c r="N173" s="144" t="s">
        <v>42</v>
      </c>
      <c r="P173" s="145">
        <f>O173*H173</f>
        <v>0</v>
      </c>
      <c r="Q173" s="145">
        <v>0.00026</v>
      </c>
      <c r="R173" s="145">
        <f>Q173*H173</f>
        <v>0.011179999999999999</v>
      </c>
      <c r="S173" s="145">
        <v>0</v>
      </c>
      <c r="T173" s="146">
        <f>S173*H173</f>
        <v>0</v>
      </c>
      <c r="AR173" s="147" t="s">
        <v>169</v>
      </c>
      <c r="AT173" s="147" t="s">
        <v>164</v>
      </c>
      <c r="AU173" s="147" t="s">
        <v>85</v>
      </c>
      <c r="AY173" s="16" t="s">
        <v>161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81</v>
      </c>
      <c r="BK173" s="148">
        <f>ROUND(I173*H173,2)</f>
        <v>0</v>
      </c>
      <c r="BL173" s="16" t="s">
        <v>169</v>
      </c>
      <c r="BM173" s="147" t="s">
        <v>223</v>
      </c>
    </row>
    <row r="174" spans="2:65" s="1" customFormat="1" ht="24.2" customHeight="1">
      <c r="B174" s="135"/>
      <c r="C174" s="136" t="s">
        <v>224</v>
      </c>
      <c r="D174" s="136" t="s">
        <v>164</v>
      </c>
      <c r="E174" s="137" t="s">
        <v>225</v>
      </c>
      <c r="F174" s="138" t="s">
        <v>226</v>
      </c>
      <c r="G174" s="139" t="s">
        <v>190</v>
      </c>
      <c r="H174" s="140">
        <v>43</v>
      </c>
      <c r="I174" s="141"/>
      <c r="J174" s="142">
        <f>ROUND(I174*H174,2)</f>
        <v>0</v>
      </c>
      <c r="K174" s="138" t="s">
        <v>168</v>
      </c>
      <c r="L174" s="31"/>
      <c r="M174" s="143" t="s">
        <v>1</v>
      </c>
      <c r="N174" s="144" t="s">
        <v>42</v>
      </c>
      <c r="P174" s="145">
        <f>O174*H174</f>
        <v>0</v>
      </c>
      <c r="Q174" s="145">
        <v>0.0167</v>
      </c>
      <c r="R174" s="145">
        <f>Q174*H174</f>
        <v>0.7181</v>
      </c>
      <c r="S174" s="145">
        <v>0</v>
      </c>
      <c r="T174" s="146">
        <f>S174*H174</f>
        <v>0</v>
      </c>
      <c r="AR174" s="147" t="s">
        <v>169</v>
      </c>
      <c r="AT174" s="147" t="s">
        <v>164</v>
      </c>
      <c r="AU174" s="147" t="s">
        <v>85</v>
      </c>
      <c r="AY174" s="16" t="s">
        <v>161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6" t="s">
        <v>81</v>
      </c>
      <c r="BK174" s="148">
        <f>ROUND(I174*H174,2)</f>
        <v>0</v>
      </c>
      <c r="BL174" s="16" t="s">
        <v>169</v>
      </c>
      <c r="BM174" s="147" t="s">
        <v>227</v>
      </c>
    </row>
    <row r="175" spans="2:65" s="1" customFormat="1" ht="24.2" customHeight="1">
      <c r="B175" s="135"/>
      <c r="C175" s="136" t="s">
        <v>228</v>
      </c>
      <c r="D175" s="136" t="s">
        <v>164</v>
      </c>
      <c r="E175" s="137" t="s">
        <v>229</v>
      </c>
      <c r="F175" s="138" t="s">
        <v>230</v>
      </c>
      <c r="G175" s="139" t="s">
        <v>190</v>
      </c>
      <c r="H175" s="140">
        <v>43</v>
      </c>
      <c r="I175" s="141"/>
      <c r="J175" s="142">
        <f>ROUND(I175*H175,2)</f>
        <v>0</v>
      </c>
      <c r="K175" s="138" t="s">
        <v>168</v>
      </c>
      <c r="L175" s="31"/>
      <c r="M175" s="143" t="s">
        <v>1</v>
      </c>
      <c r="N175" s="144" t="s">
        <v>42</v>
      </c>
      <c r="P175" s="145">
        <f>O175*H175</f>
        <v>0</v>
      </c>
      <c r="Q175" s="145">
        <v>0.0083</v>
      </c>
      <c r="R175" s="145">
        <f>Q175*H175</f>
        <v>0.3569</v>
      </c>
      <c r="S175" s="145">
        <v>0</v>
      </c>
      <c r="T175" s="146">
        <f>S175*H175</f>
        <v>0</v>
      </c>
      <c r="AR175" s="147" t="s">
        <v>169</v>
      </c>
      <c r="AT175" s="147" t="s">
        <v>164</v>
      </c>
      <c r="AU175" s="147" t="s">
        <v>85</v>
      </c>
      <c r="AY175" s="16" t="s">
        <v>161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81</v>
      </c>
      <c r="BK175" s="148">
        <f>ROUND(I175*H175,2)</f>
        <v>0</v>
      </c>
      <c r="BL175" s="16" t="s">
        <v>169</v>
      </c>
      <c r="BM175" s="147" t="s">
        <v>231</v>
      </c>
    </row>
    <row r="176" spans="2:65" s="1" customFormat="1" ht="21.75" customHeight="1">
      <c r="B176" s="135"/>
      <c r="C176" s="136" t="s">
        <v>232</v>
      </c>
      <c r="D176" s="136" t="s">
        <v>164</v>
      </c>
      <c r="E176" s="137" t="s">
        <v>233</v>
      </c>
      <c r="F176" s="138" t="s">
        <v>234</v>
      </c>
      <c r="G176" s="139" t="s">
        <v>190</v>
      </c>
      <c r="H176" s="140">
        <v>43</v>
      </c>
      <c r="I176" s="141"/>
      <c r="J176" s="142">
        <f>ROUND(I176*H176,2)</f>
        <v>0</v>
      </c>
      <c r="K176" s="138" t="s">
        <v>168</v>
      </c>
      <c r="L176" s="31"/>
      <c r="M176" s="143" t="s">
        <v>1</v>
      </c>
      <c r="N176" s="144" t="s">
        <v>42</v>
      </c>
      <c r="P176" s="145">
        <f>O176*H176</f>
        <v>0</v>
      </c>
      <c r="Q176" s="145">
        <v>0.00438</v>
      </c>
      <c r="R176" s="145">
        <f>Q176*H176</f>
        <v>0.18834</v>
      </c>
      <c r="S176" s="145">
        <v>0</v>
      </c>
      <c r="T176" s="146">
        <f>S176*H176</f>
        <v>0</v>
      </c>
      <c r="AR176" s="147" t="s">
        <v>169</v>
      </c>
      <c r="AT176" s="147" t="s">
        <v>164</v>
      </c>
      <c r="AU176" s="147" t="s">
        <v>85</v>
      </c>
      <c r="AY176" s="16" t="s">
        <v>161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6" t="s">
        <v>81</v>
      </c>
      <c r="BK176" s="148">
        <f>ROUND(I176*H176,2)</f>
        <v>0</v>
      </c>
      <c r="BL176" s="16" t="s">
        <v>169</v>
      </c>
      <c r="BM176" s="147" t="s">
        <v>235</v>
      </c>
    </row>
    <row r="177" spans="2:51" s="14" customFormat="1" ht="12">
      <c r="B177" s="177"/>
      <c r="D177" s="150" t="s">
        <v>171</v>
      </c>
      <c r="E177" s="178" t="s">
        <v>1</v>
      </c>
      <c r="F177" s="179" t="s">
        <v>236</v>
      </c>
      <c r="H177" s="178" t="s">
        <v>1</v>
      </c>
      <c r="I177" s="180"/>
      <c r="L177" s="177"/>
      <c r="M177" s="181"/>
      <c r="T177" s="182"/>
      <c r="AT177" s="178" t="s">
        <v>171</v>
      </c>
      <c r="AU177" s="178" t="s">
        <v>85</v>
      </c>
      <c r="AV177" s="14" t="s">
        <v>81</v>
      </c>
      <c r="AW177" s="14" t="s">
        <v>32</v>
      </c>
      <c r="AX177" s="14" t="s">
        <v>77</v>
      </c>
      <c r="AY177" s="178" t="s">
        <v>161</v>
      </c>
    </row>
    <row r="178" spans="2:51" s="12" customFormat="1" ht="12">
      <c r="B178" s="149"/>
      <c r="D178" s="150" t="s">
        <v>171</v>
      </c>
      <c r="E178" s="151" t="s">
        <v>1</v>
      </c>
      <c r="F178" s="152" t="s">
        <v>237</v>
      </c>
      <c r="H178" s="153">
        <v>43</v>
      </c>
      <c r="I178" s="154"/>
      <c r="L178" s="149"/>
      <c r="M178" s="155"/>
      <c r="T178" s="156"/>
      <c r="AT178" s="151" t="s">
        <v>171</v>
      </c>
      <c r="AU178" s="151" t="s">
        <v>85</v>
      </c>
      <c r="AV178" s="12" t="s">
        <v>85</v>
      </c>
      <c r="AW178" s="12" t="s">
        <v>32</v>
      </c>
      <c r="AX178" s="12" t="s">
        <v>77</v>
      </c>
      <c r="AY178" s="151" t="s">
        <v>161</v>
      </c>
    </row>
    <row r="179" spans="2:51" s="13" customFormat="1" ht="12">
      <c r="B179" s="157"/>
      <c r="D179" s="150" t="s">
        <v>171</v>
      </c>
      <c r="E179" s="158" t="s">
        <v>1</v>
      </c>
      <c r="F179" s="159" t="s">
        <v>174</v>
      </c>
      <c r="H179" s="160">
        <v>43</v>
      </c>
      <c r="I179" s="161"/>
      <c r="L179" s="157"/>
      <c r="M179" s="162"/>
      <c r="T179" s="163"/>
      <c r="AT179" s="158" t="s">
        <v>171</v>
      </c>
      <c r="AU179" s="158" t="s">
        <v>85</v>
      </c>
      <c r="AV179" s="13" t="s">
        <v>169</v>
      </c>
      <c r="AW179" s="13" t="s">
        <v>32</v>
      </c>
      <c r="AX179" s="13" t="s">
        <v>81</v>
      </c>
      <c r="AY179" s="158" t="s">
        <v>161</v>
      </c>
    </row>
    <row r="180" spans="2:65" s="1" customFormat="1" ht="16.5" customHeight="1">
      <c r="B180" s="135"/>
      <c r="C180" s="136" t="s">
        <v>238</v>
      </c>
      <c r="D180" s="136" t="s">
        <v>164</v>
      </c>
      <c r="E180" s="137" t="s">
        <v>239</v>
      </c>
      <c r="F180" s="138" t="s">
        <v>240</v>
      </c>
      <c r="G180" s="139" t="s">
        <v>190</v>
      </c>
      <c r="H180" s="140">
        <v>43</v>
      </c>
      <c r="I180" s="141"/>
      <c r="J180" s="142">
        <f>ROUND(I180*H180,2)</f>
        <v>0</v>
      </c>
      <c r="K180" s="138" t="s">
        <v>168</v>
      </c>
      <c r="L180" s="31"/>
      <c r="M180" s="143" t="s">
        <v>1</v>
      </c>
      <c r="N180" s="144" t="s">
        <v>42</v>
      </c>
      <c r="P180" s="145">
        <f>O180*H180</f>
        <v>0</v>
      </c>
      <c r="Q180" s="145">
        <v>0.004</v>
      </c>
      <c r="R180" s="145">
        <f>Q180*H180</f>
        <v>0.17200000000000001</v>
      </c>
      <c r="S180" s="145">
        <v>0</v>
      </c>
      <c r="T180" s="146">
        <f>S180*H180</f>
        <v>0</v>
      </c>
      <c r="AR180" s="147" t="s">
        <v>169</v>
      </c>
      <c r="AT180" s="147" t="s">
        <v>164</v>
      </c>
      <c r="AU180" s="147" t="s">
        <v>85</v>
      </c>
      <c r="AY180" s="16" t="s">
        <v>161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81</v>
      </c>
      <c r="BK180" s="148">
        <f>ROUND(I180*H180,2)</f>
        <v>0</v>
      </c>
      <c r="BL180" s="16" t="s">
        <v>169</v>
      </c>
      <c r="BM180" s="147" t="s">
        <v>241</v>
      </c>
    </row>
    <row r="181" spans="2:65" s="1" customFormat="1" ht="21.75" customHeight="1">
      <c r="B181" s="135"/>
      <c r="C181" s="136" t="s">
        <v>242</v>
      </c>
      <c r="D181" s="136" t="s">
        <v>164</v>
      </c>
      <c r="E181" s="137" t="s">
        <v>243</v>
      </c>
      <c r="F181" s="138" t="s">
        <v>244</v>
      </c>
      <c r="G181" s="139" t="s">
        <v>190</v>
      </c>
      <c r="H181" s="140">
        <v>1.17</v>
      </c>
      <c r="I181" s="141"/>
      <c r="J181" s="142">
        <f>ROUND(I181*H181,2)</f>
        <v>0</v>
      </c>
      <c r="K181" s="138" t="s">
        <v>168</v>
      </c>
      <c r="L181" s="31"/>
      <c r="M181" s="143" t="s">
        <v>1</v>
      </c>
      <c r="N181" s="144" t="s">
        <v>42</v>
      </c>
      <c r="P181" s="145">
        <f>O181*H181</f>
        <v>0</v>
      </c>
      <c r="Q181" s="145">
        <v>0.04063</v>
      </c>
      <c r="R181" s="145">
        <f>Q181*H181</f>
        <v>0.0475371</v>
      </c>
      <c r="S181" s="145">
        <v>0</v>
      </c>
      <c r="T181" s="146">
        <f>S181*H181</f>
        <v>0</v>
      </c>
      <c r="AR181" s="147" t="s">
        <v>169</v>
      </c>
      <c r="AT181" s="147" t="s">
        <v>164</v>
      </c>
      <c r="AU181" s="147" t="s">
        <v>85</v>
      </c>
      <c r="AY181" s="16" t="s">
        <v>161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6" t="s">
        <v>81</v>
      </c>
      <c r="BK181" s="148">
        <f>ROUND(I181*H181,2)</f>
        <v>0</v>
      </c>
      <c r="BL181" s="16" t="s">
        <v>169</v>
      </c>
      <c r="BM181" s="147" t="s">
        <v>245</v>
      </c>
    </row>
    <row r="182" spans="2:51" s="14" customFormat="1" ht="12">
      <c r="B182" s="177"/>
      <c r="D182" s="150" t="s">
        <v>171</v>
      </c>
      <c r="E182" s="178" t="s">
        <v>1</v>
      </c>
      <c r="F182" s="179" t="s">
        <v>246</v>
      </c>
      <c r="H182" s="178" t="s">
        <v>1</v>
      </c>
      <c r="I182" s="180"/>
      <c r="L182" s="177"/>
      <c r="M182" s="181"/>
      <c r="T182" s="182"/>
      <c r="AT182" s="178" t="s">
        <v>171</v>
      </c>
      <c r="AU182" s="178" t="s">
        <v>85</v>
      </c>
      <c r="AV182" s="14" t="s">
        <v>81</v>
      </c>
      <c r="AW182" s="14" t="s">
        <v>32</v>
      </c>
      <c r="AX182" s="14" t="s">
        <v>77</v>
      </c>
      <c r="AY182" s="178" t="s">
        <v>161</v>
      </c>
    </row>
    <row r="183" spans="2:51" s="12" customFormat="1" ht="12">
      <c r="B183" s="149"/>
      <c r="D183" s="150" t="s">
        <v>171</v>
      </c>
      <c r="E183" s="151" t="s">
        <v>1</v>
      </c>
      <c r="F183" s="152" t="s">
        <v>247</v>
      </c>
      <c r="H183" s="153">
        <v>7.8</v>
      </c>
      <c r="I183" s="154"/>
      <c r="L183" s="149"/>
      <c r="M183" s="155"/>
      <c r="T183" s="156"/>
      <c r="AT183" s="151" t="s">
        <v>171</v>
      </c>
      <c r="AU183" s="151" t="s">
        <v>85</v>
      </c>
      <c r="AV183" s="12" t="s">
        <v>85</v>
      </c>
      <c r="AW183" s="12" t="s">
        <v>32</v>
      </c>
      <c r="AX183" s="12" t="s">
        <v>77</v>
      </c>
      <c r="AY183" s="151" t="s">
        <v>161</v>
      </c>
    </row>
    <row r="184" spans="2:51" s="13" customFormat="1" ht="12">
      <c r="B184" s="157"/>
      <c r="D184" s="150" t="s">
        <v>171</v>
      </c>
      <c r="E184" s="158" t="s">
        <v>1</v>
      </c>
      <c r="F184" s="159" t="s">
        <v>174</v>
      </c>
      <c r="H184" s="160">
        <v>7.8</v>
      </c>
      <c r="I184" s="161"/>
      <c r="L184" s="157"/>
      <c r="M184" s="162"/>
      <c r="T184" s="163"/>
      <c r="AT184" s="158" t="s">
        <v>171</v>
      </c>
      <c r="AU184" s="158" t="s">
        <v>85</v>
      </c>
      <c r="AV184" s="13" t="s">
        <v>169</v>
      </c>
      <c r="AW184" s="13" t="s">
        <v>32</v>
      </c>
      <c r="AX184" s="13" t="s">
        <v>81</v>
      </c>
      <c r="AY184" s="158" t="s">
        <v>161</v>
      </c>
    </row>
    <row r="185" spans="2:51" s="12" customFormat="1" ht="12">
      <c r="B185" s="149"/>
      <c r="D185" s="150" t="s">
        <v>171</v>
      </c>
      <c r="F185" s="152" t="s">
        <v>248</v>
      </c>
      <c r="H185" s="153">
        <v>1.17</v>
      </c>
      <c r="I185" s="154"/>
      <c r="L185" s="149"/>
      <c r="M185" s="155"/>
      <c r="T185" s="156"/>
      <c r="AT185" s="151" t="s">
        <v>171</v>
      </c>
      <c r="AU185" s="151" t="s">
        <v>85</v>
      </c>
      <c r="AV185" s="12" t="s">
        <v>85</v>
      </c>
      <c r="AW185" s="12" t="s">
        <v>3</v>
      </c>
      <c r="AX185" s="12" t="s">
        <v>81</v>
      </c>
      <c r="AY185" s="151" t="s">
        <v>161</v>
      </c>
    </row>
    <row r="186" spans="2:65" s="1" customFormat="1" ht="24.2" customHeight="1">
      <c r="B186" s="135"/>
      <c r="C186" s="136" t="s">
        <v>249</v>
      </c>
      <c r="D186" s="136" t="s">
        <v>164</v>
      </c>
      <c r="E186" s="137" t="s">
        <v>250</v>
      </c>
      <c r="F186" s="138" t="s">
        <v>251</v>
      </c>
      <c r="G186" s="139" t="s">
        <v>190</v>
      </c>
      <c r="H186" s="140">
        <v>65</v>
      </c>
      <c r="I186" s="141"/>
      <c r="J186" s="142">
        <f>ROUND(I186*H186,2)</f>
        <v>0</v>
      </c>
      <c r="K186" s="138" t="s">
        <v>168</v>
      </c>
      <c r="L186" s="31"/>
      <c r="M186" s="143" t="s">
        <v>1</v>
      </c>
      <c r="N186" s="144" t="s">
        <v>42</v>
      </c>
      <c r="P186" s="145">
        <f>O186*H186</f>
        <v>0</v>
      </c>
      <c r="Q186" s="145">
        <v>0.0156</v>
      </c>
      <c r="R186" s="145">
        <f>Q186*H186</f>
        <v>1.014</v>
      </c>
      <c r="S186" s="145">
        <v>0</v>
      </c>
      <c r="T186" s="146">
        <f>S186*H186</f>
        <v>0</v>
      </c>
      <c r="AR186" s="147" t="s">
        <v>169</v>
      </c>
      <c r="AT186" s="147" t="s">
        <v>164</v>
      </c>
      <c r="AU186" s="147" t="s">
        <v>85</v>
      </c>
      <c r="AY186" s="16" t="s">
        <v>161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6" t="s">
        <v>81</v>
      </c>
      <c r="BK186" s="148">
        <f>ROUND(I186*H186,2)</f>
        <v>0</v>
      </c>
      <c r="BL186" s="16" t="s">
        <v>169</v>
      </c>
      <c r="BM186" s="147" t="s">
        <v>252</v>
      </c>
    </row>
    <row r="187" spans="2:65" s="1" customFormat="1" ht="24.2" customHeight="1">
      <c r="B187" s="135"/>
      <c r="C187" s="136" t="s">
        <v>253</v>
      </c>
      <c r="D187" s="136" t="s">
        <v>164</v>
      </c>
      <c r="E187" s="137" t="s">
        <v>254</v>
      </c>
      <c r="F187" s="138" t="s">
        <v>255</v>
      </c>
      <c r="G187" s="139" t="s">
        <v>256</v>
      </c>
      <c r="H187" s="140">
        <v>0.2</v>
      </c>
      <c r="I187" s="141"/>
      <c r="J187" s="142">
        <f>ROUND(I187*H187,2)</f>
        <v>0</v>
      </c>
      <c r="K187" s="138" t="s">
        <v>168</v>
      </c>
      <c r="L187" s="31"/>
      <c r="M187" s="143" t="s">
        <v>1</v>
      </c>
      <c r="N187" s="144" t="s">
        <v>42</v>
      </c>
      <c r="P187" s="145">
        <f>O187*H187</f>
        <v>0</v>
      </c>
      <c r="Q187" s="145">
        <v>2.30102</v>
      </c>
      <c r="R187" s="145">
        <f>Q187*H187</f>
        <v>0.460204</v>
      </c>
      <c r="S187" s="145">
        <v>0</v>
      </c>
      <c r="T187" s="146">
        <f>S187*H187</f>
        <v>0</v>
      </c>
      <c r="AR187" s="147" t="s">
        <v>169</v>
      </c>
      <c r="AT187" s="147" t="s">
        <v>164</v>
      </c>
      <c r="AU187" s="147" t="s">
        <v>85</v>
      </c>
      <c r="AY187" s="16" t="s">
        <v>161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6" t="s">
        <v>81</v>
      </c>
      <c r="BK187" s="148">
        <f>ROUND(I187*H187,2)</f>
        <v>0</v>
      </c>
      <c r="BL187" s="16" t="s">
        <v>169</v>
      </c>
      <c r="BM187" s="147" t="s">
        <v>257</v>
      </c>
    </row>
    <row r="188" spans="2:51" s="14" customFormat="1" ht="12">
      <c r="B188" s="177"/>
      <c r="D188" s="150" t="s">
        <v>171</v>
      </c>
      <c r="E188" s="178" t="s">
        <v>1</v>
      </c>
      <c r="F188" s="179" t="s">
        <v>258</v>
      </c>
      <c r="H188" s="178" t="s">
        <v>1</v>
      </c>
      <c r="I188" s="180"/>
      <c r="L188" s="177"/>
      <c r="M188" s="181"/>
      <c r="T188" s="182"/>
      <c r="AT188" s="178" t="s">
        <v>171</v>
      </c>
      <c r="AU188" s="178" t="s">
        <v>85</v>
      </c>
      <c r="AV188" s="14" t="s">
        <v>81</v>
      </c>
      <c r="AW188" s="14" t="s">
        <v>32</v>
      </c>
      <c r="AX188" s="14" t="s">
        <v>77</v>
      </c>
      <c r="AY188" s="178" t="s">
        <v>161</v>
      </c>
    </row>
    <row r="189" spans="2:51" s="12" customFormat="1" ht="12">
      <c r="B189" s="149"/>
      <c r="D189" s="150" t="s">
        <v>171</v>
      </c>
      <c r="E189" s="151" t="s">
        <v>1</v>
      </c>
      <c r="F189" s="152" t="s">
        <v>259</v>
      </c>
      <c r="H189" s="153">
        <v>0.2</v>
      </c>
      <c r="I189" s="154"/>
      <c r="L189" s="149"/>
      <c r="M189" s="155"/>
      <c r="T189" s="156"/>
      <c r="AT189" s="151" t="s">
        <v>171</v>
      </c>
      <c r="AU189" s="151" t="s">
        <v>85</v>
      </c>
      <c r="AV189" s="12" t="s">
        <v>85</v>
      </c>
      <c r="AW189" s="12" t="s">
        <v>32</v>
      </c>
      <c r="AX189" s="12" t="s">
        <v>77</v>
      </c>
      <c r="AY189" s="151" t="s">
        <v>161</v>
      </c>
    </row>
    <row r="190" spans="2:51" s="13" customFormat="1" ht="12">
      <c r="B190" s="157"/>
      <c r="D190" s="150" t="s">
        <v>171</v>
      </c>
      <c r="E190" s="158" t="s">
        <v>1</v>
      </c>
      <c r="F190" s="159" t="s">
        <v>174</v>
      </c>
      <c r="H190" s="160">
        <v>0.2</v>
      </c>
      <c r="I190" s="161"/>
      <c r="L190" s="157"/>
      <c r="M190" s="162"/>
      <c r="T190" s="163"/>
      <c r="AT190" s="158" t="s">
        <v>171</v>
      </c>
      <c r="AU190" s="158" t="s">
        <v>85</v>
      </c>
      <c r="AV190" s="13" t="s">
        <v>169</v>
      </c>
      <c r="AW190" s="13" t="s">
        <v>32</v>
      </c>
      <c r="AX190" s="13" t="s">
        <v>81</v>
      </c>
      <c r="AY190" s="158" t="s">
        <v>161</v>
      </c>
    </row>
    <row r="191" spans="2:65" s="1" customFormat="1" ht="24.2" customHeight="1">
      <c r="B191" s="135"/>
      <c r="C191" s="136" t="s">
        <v>260</v>
      </c>
      <c r="D191" s="136" t="s">
        <v>164</v>
      </c>
      <c r="E191" s="137" t="s">
        <v>261</v>
      </c>
      <c r="F191" s="138" t="s">
        <v>262</v>
      </c>
      <c r="G191" s="139" t="s">
        <v>190</v>
      </c>
      <c r="H191" s="140">
        <v>21.5</v>
      </c>
      <c r="I191" s="141"/>
      <c r="J191" s="142">
        <f>ROUND(I191*H191,2)</f>
        <v>0</v>
      </c>
      <c r="K191" s="138" t="s">
        <v>168</v>
      </c>
      <c r="L191" s="31"/>
      <c r="M191" s="143" t="s">
        <v>1</v>
      </c>
      <c r="N191" s="144" t="s">
        <v>42</v>
      </c>
      <c r="P191" s="145">
        <f>O191*H191</f>
        <v>0</v>
      </c>
      <c r="Q191" s="145">
        <v>0.063</v>
      </c>
      <c r="R191" s="145">
        <f>Q191*H191</f>
        <v>1.3545</v>
      </c>
      <c r="S191" s="145">
        <v>0</v>
      </c>
      <c r="T191" s="146">
        <f>S191*H191</f>
        <v>0</v>
      </c>
      <c r="AR191" s="147" t="s">
        <v>169</v>
      </c>
      <c r="AT191" s="147" t="s">
        <v>164</v>
      </c>
      <c r="AU191" s="147" t="s">
        <v>85</v>
      </c>
      <c r="AY191" s="16" t="s">
        <v>161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6" t="s">
        <v>81</v>
      </c>
      <c r="BK191" s="148">
        <f>ROUND(I191*H191,2)</f>
        <v>0</v>
      </c>
      <c r="BL191" s="16" t="s">
        <v>169</v>
      </c>
      <c r="BM191" s="147" t="s">
        <v>263</v>
      </c>
    </row>
    <row r="192" spans="2:63" s="11" customFormat="1" ht="22.9" customHeight="1">
      <c r="B192" s="123"/>
      <c r="D192" s="124" t="s">
        <v>76</v>
      </c>
      <c r="E192" s="133" t="s">
        <v>209</v>
      </c>
      <c r="F192" s="133" t="s">
        <v>264</v>
      </c>
      <c r="I192" s="126"/>
      <c r="J192" s="134">
        <f>BK192</f>
        <v>0</v>
      </c>
      <c r="L192" s="123"/>
      <c r="M192" s="128"/>
      <c r="P192" s="129">
        <f>SUM(P193:P225)</f>
        <v>0</v>
      </c>
      <c r="R192" s="129">
        <f>SUM(R193:R225)</f>
        <v>0.003655</v>
      </c>
      <c r="T192" s="130">
        <f>SUM(T193:T225)</f>
        <v>12.9264</v>
      </c>
      <c r="AR192" s="124" t="s">
        <v>81</v>
      </c>
      <c r="AT192" s="131" t="s">
        <v>76</v>
      </c>
      <c r="AU192" s="131" t="s">
        <v>81</v>
      </c>
      <c r="AY192" s="124" t="s">
        <v>161</v>
      </c>
      <c r="BK192" s="132">
        <f>SUM(BK193:BK225)</f>
        <v>0</v>
      </c>
    </row>
    <row r="193" spans="2:65" s="1" customFormat="1" ht="33" customHeight="1">
      <c r="B193" s="135"/>
      <c r="C193" s="136" t="s">
        <v>7</v>
      </c>
      <c r="D193" s="136" t="s">
        <v>164</v>
      </c>
      <c r="E193" s="137" t="s">
        <v>265</v>
      </c>
      <c r="F193" s="138" t="s">
        <v>266</v>
      </c>
      <c r="G193" s="139" t="s">
        <v>190</v>
      </c>
      <c r="H193" s="140">
        <v>21.5</v>
      </c>
      <c r="I193" s="141"/>
      <c r="J193" s="142">
        <f>ROUND(I193*H193,2)</f>
        <v>0</v>
      </c>
      <c r="K193" s="138" t="s">
        <v>168</v>
      </c>
      <c r="L193" s="31"/>
      <c r="M193" s="143" t="s">
        <v>1</v>
      </c>
      <c r="N193" s="144" t="s">
        <v>42</v>
      </c>
      <c r="P193" s="145">
        <f>O193*H193</f>
        <v>0</v>
      </c>
      <c r="Q193" s="145">
        <v>0.00013</v>
      </c>
      <c r="R193" s="145">
        <f>Q193*H193</f>
        <v>0.0027949999999999997</v>
      </c>
      <c r="S193" s="145">
        <v>0</v>
      </c>
      <c r="T193" s="146">
        <f>S193*H193</f>
        <v>0</v>
      </c>
      <c r="AR193" s="147" t="s">
        <v>169</v>
      </c>
      <c r="AT193" s="147" t="s">
        <v>164</v>
      </c>
      <c r="AU193" s="147" t="s">
        <v>85</v>
      </c>
      <c r="AY193" s="16" t="s">
        <v>161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6" t="s">
        <v>81</v>
      </c>
      <c r="BK193" s="148">
        <f>ROUND(I193*H193,2)</f>
        <v>0</v>
      </c>
      <c r="BL193" s="16" t="s">
        <v>169</v>
      </c>
      <c r="BM193" s="147" t="s">
        <v>267</v>
      </c>
    </row>
    <row r="194" spans="2:65" s="1" customFormat="1" ht="24.2" customHeight="1">
      <c r="B194" s="135"/>
      <c r="C194" s="136" t="s">
        <v>268</v>
      </c>
      <c r="D194" s="136" t="s">
        <v>164</v>
      </c>
      <c r="E194" s="137" t="s">
        <v>269</v>
      </c>
      <c r="F194" s="138" t="s">
        <v>270</v>
      </c>
      <c r="G194" s="139" t="s">
        <v>190</v>
      </c>
      <c r="H194" s="140">
        <v>21.5</v>
      </c>
      <c r="I194" s="141"/>
      <c r="J194" s="142">
        <f>ROUND(I194*H194,2)</f>
        <v>0</v>
      </c>
      <c r="K194" s="138" t="s">
        <v>168</v>
      </c>
      <c r="L194" s="31"/>
      <c r="M194" s="143" t="s">
        <v>1</v>
      </c>
      <c r="N194" s="144" t="s">
        <v>42</v>
      </c>
      <c r="P194" s="145">
        <f>O194*H194</f>
        <v>0</v>
      </c>
      <c r="Q194" s="145">
        <v>4E-05</v>
      </c>
      <c r="R194" s="145">
        <f>Q194*H194</f>
        <v>0.0008600000000000001</v>
      </c>
      <c r="S194" s="145">
        <v>0</v>
      </c>
      <c r="T194" s="146">
        <f>S194*H194</f>
        <v>0</v>
      </c>
      <c r="AR194" s="147" t="s">
        <v>169</v>
      </c>
      <c r="AT194" s="147" t="s">
        <v>164</v>
      </c>
      <c r="AU194" s="147" t="s">
        <v>85</v>
      </c>
      <c r="AY194" s="16" t="s">
        <v>161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6" t="s">
        <v>81</v>
      </c>
      <c r="BK194" s="148">
        <f>ROUND(I194*H194,2)</f>
        <v>0</v>
      </c>
      <c r="BL194" s="16" t="s">
        <v>169</v>
      </c>
      <c r="BM194" s="147" t="s">
        <v>271</v>
      </c>
    </row>
    <row r="195" spans="2:65" s="1" customFormat="1" ht="16.5" customHeight="1">
      <c r="B195" s="135"/>
      <c r="C195" s="136" t="s">
        <v>272</v>
      </c>
      <c r="D195" s="136" t="s">
        <v>164</v>
      </c>
      <c r="E195" s="137" t="s">
        <v>273</v>
      </c>
      <c r="F195" s="138" t="s">
        <v>274</v>
      </c>
      <c r="G195" s="139" t="s">
        <v>190</v>
      </c>
      <c r="H195" s="140">
        <v>4000</v>
      </c>
      <c r="I195" s="141"/>
      <c r="J195" s="142">
        <f>ROUND(I195*H195,2)</f>
        <v>0</v>
      </c>
      <c r="K195" s="138" t="s">
        <v>168</v>
      </c>
      <c r="L195" s="31"/>
      <c r="M195" s="143" t="s">
        <v>1</v>
      </c>
      <c r="N195" s="144" t="s">
        <v>42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169</v>
      </c>
      <c r="AT195" s="147" t="s">
        <v>164</v>
      </c>
      <c r="AU195" s="147" t="s">
        <v>85</v>
      </c>
      <c r="AY195" s="16" t="s">
        <v>161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6" t="s">
        <v>81</v>
      </c>
      <c r="BK195" s="148">
        <f>ROUND(I195*H195,2)</f>
        <v>0</v>
      </c>
      <c r="BL195" s="16" t="s">
        <v>169</v>
      </c>
      <c r="BM195" s="147" t="s">
        <v>275</v>
      </c>
    </row>
    <row r="196" spans="2:51" s="14" customFormat="1" ht="12">
      <c r="B196" s="177"/>
      <c r="D196" s="150" t="s">
        <v>171</v>
      </c>
      <c r="E196" s="178" t="s">
        <v>1</v>
      </c>
      <c r="F196" s="179" t="s">
        <v>276</v>
      </c>
      <c r="H196" s="178" t="s">
        <v>1</v>
      </c>
      <c r="I196" s="180"/>
      <c r="L196" s="177"/>
      <c r="M196" s="181"/>
      <c r="T196" s="182"/>
      <c r="AT196" s="178" t="s">
        <v>171</v>
      </c>
      <c r="AU196" s="178" t="s">
        <v>85</v>
      </c>
      <c r="AV196" s="14" t="s">
        <v>81</v>
      </c>
      <c r="AW196" s="14" t="s">
        <v>32</v>
      </c>
      <c r="AX196" s="14" t="s">
        <v>77</v>
      </c>
      <c r="AY196" s="178" t="s">
        <v>161</v>
      </c>
    </row>
    <row r="197" spans="2:51" s="12" customFormat="1" ht="12">
      <c r="B197" s="149"/>
      <c r="D197" s="150" t="s">
        <v>171</v>
      </c>
      <c r="E197" s="151" t="s">
        <v>1</v>
      </c>
      <c r="F197" s="152" t="s">
        <v>277</v>
      </c>
      <c r="H197" s="153">
        <v>4000</v>
      </c>
      <c r="I197" s="154"/>
      <c r="L197" s="149"/>
      <c r="M197" s="155"/>
      <c r="T197" s="156"/>
      <c r="AT197" s="151" t="s">
        <v>171</v>
      </c>
      <c r="AU197" s="151" t="s">
        <v>85</v>
      </c>
      <c r="AV197" s="12" t="s">
        <v>85</v>
      </c>
      <c r="AW197" s="12" t="s">
        <v>32</v>
      </c>
      <c r="AX197" s="12" t="s">
        <v>77</v>
      </c>
      <c r="AY197" s="151" t="s">
        <v>161</v>
      </c>
    </row>
    <row r="198" spans="2:51" s="13" customFormat="1" ht="12">
      <c r="B198" s="157"/>
      <c r="D198" s="150" t="s">
        <v>171</v>
      </c>
      <c r="E198" s="158" t="s">
        <v>1</v>
      </c>
      <c r="F198" s="159" t="s">
        <v>174</v>
      </c>
      <c r="H198" s="160">
        <v>4000</v>
      </c>
      <c r="I198" s="161"/>
      <c r="L198" s="157"/>
      <c r="M198" s="162"/>
      <c r="T198" s="163"/>
      <c r="AT198" s="158" t="s">
        <v>171</v>
      </c>
      <c r="AU198" s="158" t="s">
        <v>85</v>
      </c>
      <c r="AV198" s="13" t="s">
        <v>169</v>
      </c>
      <c r="AW198" s="13" t="s">
        <v>32</v>
      </c>
      <c r="AX198" s="13" t="s">
        <v>81</v>
      </c>
      <c r="AY198" s="158" t="s">
        <v>161</v>
      </c>
    </row>
    <row r="199" spans="2:65" s="1" customFormat="1" ht="24.2" customHeight="1">
      <c r="B199" s="135"/>
      <c r="C199" s="136" t="s">
        <v>278</v>
      </c>
      <c r="D199" s="136" t="s">
        <v>164</v>
      </c>
      <c r="E199" s="137" t="s">
        <v>279</v>
      </c>
      <c r="F199" s="138" t="s">
        <v>280</v>
      </c>
      <c r="G199" s="139" t="s">
        <v>190</v>
      </c>
      <c r="H199" s="140">
        <v>26.35</v>
      </c>
      <c r="I199" s="141"/>
      <c r="J199" s="142">
        <f>ROUND(I199*H199,2)</f>
        <v>0</v>
      </c>
      <c r="K199" s="138" t="s">
        <v>168</v>
      </c>
      <c r="L199" s="31"/>
      <c r="M199" s="143" t="s">
        <v>1</v>
      </c>
      <c r="N199" s="144" t="s">
        <v>42</v>
      </c>
      <c r="P199" s="145">
        <f>O199*H199</f>
        <v>0</v>
      </c>
      <c r="Q199" s="145">
        <v>0</v>
      </c>
      <c r="R199" s="145">
        <f>Q199*H199</f>
        <v>0</v>
      </c>
      <c r="S199" s="145">
        <v>0.18099999999999997</v>
      </c>
      <c r="T199" s="146">
        <f>S199*H199</f>
        <v>4.769349999999999</v>
      </c>
      <c r="AR199" s="147" t="s">
        <v>169</v>
      </c>
      <c r="AT199" s="147" t="s">
        <v>164</v>
      </c>
      <c r="AU199" s="147" t="s">
        <v>85</v>
      </c>
      <c r="AY199" s="16" t="s">
        <v>161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81</v>
      </c>
      <c r="BK199" s="148">
        <f>ROUND(I199*H199,2)</f>
        <v>0</v>
      </c>
      <c r="BL199" s="16" t="s">
        <v>169</v>
      </c>
      <c r="BM199" s="147" t="s">
        <v>281</v>
      </c>
    </row>
    <row r="200" spans="2:51" s="14" customFormat="1" ht="12">
      <c r="B200" s="177"/>
      <c r="D200" s="150" t="s">
        <v>171</v>
      </c>
      <c r="E200" s="178" t="s">
        <v>1</v>
      </c>
      <c r="F200" s="179" t="s">
        <v>282</v>
      </c>
      <c r="H200" s="178" t="s">
        <v>1</v>
      </c>
      <c r="I200" s="180"/>
      <c r="L200" s="177"/>
      <c r="M200" s="181"/>
      <c r="T200" s="182"/>
      <c r="AT200" s="178" t="s">
        <v>171</v>
      </c>
      <c r="AU200" s="178" t="s">
        <v>85</v>
      </c>
      <c r="AV200" s="14" t="s">
        <v>81</v>
      </c>
      <c r="AW200" s="14" t="s">
        <v>32</v>
      </c>
      <c r="AX200" s="14" t="s">
        <v>77</v>
      </c>
      <c r="AY200" s="178" t="s">
        <v>161</v>
      </c>
    </row>
    <row r="201" spans="2:51" s="12" customFormat="1" ht="12">
      <c r="B201" s="149"/>
      <c r="D201" s="150" t="s">
        <v>171</v>
      </c>
      <c r="E201" s="151" t="s">
        <v>1</v>
      </c>
      <c r="F201" s="152" t="s">
        <v>268</v>
      </c>
      <c r="H201" s="153">
        <v>22</v>
      </c>
      <c r="I201" s="154"/>
      <c r="L201" s="149"/>
      <c r="M201" s="155"/>
      <c r="T201" s="156"/>
      <c r="AT201" s="151" t="s">
        <v>171</v>
      </c>
      <c r="AU201" s="151" t="s">
        <v>85</v>
      </c>
      <c r="AV201" s="12" t="s">
        <v>85</v>
      </c>
      <c r="AW201" s="12" t="s">
        <v>32</v>
      </c>
      <c r="AX201" s="12" t="s">
        <v>77</v>
      </c>
      <c r="AY201" s="151" t="s">
        <v>161</v>
      </c>
    </row>
    <row r="202" spans="2:51" s="14" customFormat="1" ht="12">
      <c r="B202" s="177"/>
      <c r="D202" s="150" t="s">
        <v>171</v>
      </c>
      <c r="E202" s="178" t="s">
        <v>1</v>
      </c>
      <c r="F202" s="179" t="s">
        <v>283</v>
      </c>
      <c r="H202" s="178" t="s">
        <v>1</v>
      </c>
      <c r="I202" s="180"/>
      <c r="L202" s="177"/>
      <c r="M202" s="181"/>
      <c r="T202" s="182"/>
      <c r="AT202" s="178" t="s">
        <v>171</v>
      </c>
      <c r="AU202" s="178" t="s">
        <v>85</v>
      </c>
      <c r="AV202" s="14" t="s">
        <v>81</v>
      </c>
      <c r="AW202" s="14" t="s">
        <v>32</v>
      </c>
      <c r="AX202" s="14" t="s">
        <v>77</v>
      </c>
      <c r="AY202" s="178" t="s">
        <v>161</v>
      </c>
    </row>
    <row r="203" spans="2:51" s="12" customFormat="1" ht="12">
      <c r="B203" s="149"/>
      <c r="D203" s="150" t="s">
        <v>171</v>
      </c>
      <c r="E203" s="151" t="s">
        <v>1</v>
      </c>
      <c r="F203" s="152" t="s">
        <v>284</v>
      </c>
      <c r="H203" s="153">
        <v>4.35</v>
      </c>
      <c r="I203" s="154"/>
      <c r="L203" s="149"/>
      <c r="M203" s="155"/>
      <c r="T203" s="156"/>
      <c r="AT203" s="151" t="s">
        <v>171</v>
      </c>
      <c r="AU203" s="151" t="s">
        <v>85</v>
      </c>
      <c r="AV203" s="12" t="s">
        <v>85</v>
      </c>
      <c r="AW203" s="12" t="s">
        <v>32</v>
      </c>
      <c r="AX203" s="12" t="s">
        <v>77</v>
      </c>
      <c r="AY203" s="151" t="s">
        <v>161</v>
      </c>
    </row>
    <row r="204" spans="2:51" s="13" customFormat="1" ht="12">
      <c r="B204" s="157"/>
      <c r="D204" s="150" t="s">
        <v>171</v>
      </c>
      <c r="E204" s="158" t="s">
        <v>1</v>
      </c>
      <c r="F204" s="159" t="s">
        <v>174</v>
      </c>
      <c r="H204" s="160">
        <v>26.35</v>
      </c>
      <c r="I204" s="161"/>
      <c r="L204" s="157"/>
      <c r="M204" s="162"/>
      <c r="T204" s="163"/>
      <c r="AT204" s="158" t="s">
        <v>171</v>
      </c>
      <c r="AU204" s="158" t="s">
        <v>85</v>
      </c>
      <c r="AV204" s="13" t="s">
        <v>169</v>
      </c>
      <c r="AW204" s="13" t="s">
        <v>32</v>
      </c>
      <c r="AX204" s="13" t="s">
        <v>81</v>
      </c>
      <c r="AY204" s="158" t="s">
        <v>161</v>
      </c>
    </row>
    <row r="205" spans="2:65" s="1" customFormat="1" ht="24.2" customHeight="1">
      <c r="B205" s="135"/>
      <c r="C205" s="136" t="s">
        <v>285</v>
      </c>
      <c r="D205" s="136" t="s">
        <v>164</v>
      </c>
      <c r="E205" s="137" t="s">
        <v>286</v>
      </c>
      <c r="F205" s="138" t="s">
        <v>287</v>
      </c>
      <c r="G205" s="139" t="s">
        <v>256</v>
      </c>
      <c r="H205" s="140">
        <v>1.835</v>
      </c>
      <c r="I205" s="141"/>
      <c r="J205" s="142">
        <f>ROUND(I205*H205,2)</f>
        <v>0</v>
      </c>
      <c r="K205" s="138" t="s">
        <v>168</v>
      </c>
      <c r="L205" s="31"/>
      <c r="M205" s="143" t="s">
        <v>1</v>
      </c>
      <c r="N205" s="144" t="s">
        <v>42</v>
      </c>
      <c r="P205" s="145">
        <f>O205*H205</f>
        <v>0</v>
      </c>
      <c r="Q205" s="145">
        <v>0</v>
      </c>
      <c r="R205" s="145">
        <f>Q205*H205</f>
        <v>0</v>
      </c>
      <c r="S205" s="145">
        <v>1.95</v>
      </c>
      <c r="T205" s="146">
        <f>S205*H205</f>
        <v>3.5782499999999997</v>
      </c>
      <c r="AR205" s="147" t="s">
        <v>169</v>
      </c>
      <c r="AT205" s="147" t="s">
        <v>164</v>
      </c>
      <c r="AU205" s="147" t="s">
        <v>85</v>
      </c>
      <c r="AY205" s="16" t="s">
        <v>161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81</v>
      </c>
      <c r="BK205" s="148">
        <f>ROUND(I205*H205,2)</f>
        <v>0</v>
      </c>
      <c r="BL205" s="16" t="s">
        <v>169</v>
      </c>
      <c r="BM205" s="147" t="s">
        <v>288</v>
      </c>
    </row>
    <row r="206" spans="2:51" s="14" customFormat="1" ht="12">
      <c r="B206" s="177"/>
      <c r="D206" s="150" t="s">
        <v>171</v>
      </c>
      <c r="E206" s="178" t="s">
        <v>1</v>
      </c>
      <c r="F206" s="179" t="s">
        <v>289</v>
      </c>
      <c r="H206" s="178" t="s">
        <v>1</v>
      </c>
      <c r="I206" s="180"/>
      <c r="L206" s="177"/>
      <c r="M206" s="181"/>
      <c r="T206" s="182"/>
      <c r="AT206" s="178" t="s">
        <v>171</v>
      </c>
      <c r="AU206" s="178" t="s">
        <v>85</v>
      </c>
      <c r="AV206" s="14" t="s">
        <v>81</v>
      </c>
      <c r="AW206" s="14" t="s">
        <v>32</v>
      </c>
      <c r="AX206" s="14" t="s">
        <v>77</v>
      </c>
      <c r="AY206" s="178" t="s">
        <v>161</v>
      </c>
    </row>
    <row r="207" spans="2:51" s="12" customFormat="1" ht="12">
      <c r="B207" s="149"/>
      <c r="D207" s="150" t="s">
        <v>171</v>
      </c>
      <c r="E207" s="151" t="s">
        <v>1</v>
      </c>
      <c r="F207" s="152" t="s">
        <v>290</v>
      </c>
      <c r="H207" s="153">
        <v>1.675</v>
      </c>
      <c r="I207" s="154"/>
      <c r="L207" s="149"/>
      <c r="M207" s="155"/>
      <c r="T207" s="156"/>
      <c r="AT207" s="151" t="s">
        <v>171</v>
      </c>
      <c r="AU207" s="151" t="s">
        <v>85</v>
      </c>
      <c r="AV207" s="12" t="s">
        <v>85</v>
      </c>
      <c r="AW207" s="12" t="s">
        <v>32</v>
      </c>
      <c r="AX207" s="12" t="s">
        <v>77</v>
      </c>
      <c r="AY207" s="151" t="s">
        <v>161</v>
      </c>
    </row>
    <row r="208" spans="2:51" s="14" customFormat="1" ht="12">
      <c r="B208" s="177"/>
      <c r="D208" s="150" t="s">
        <v>171</v>
      </c>
      <c r="E208" s="178" t="s">
        <v>1</v>
      </c>
      <c r="F208" s="179" t="s">
        <v>291</v>
      </c>
      <c r="H208" s="178" t="s">
        <v>1</v>
      </c>
      <c r="I208" s="180"/>
      <c r="L208" s="177"/>
      <c r="M208" s="181"/>
      <c r="T208" s="182"/>
      <c r="AT208" s="178" t="s">
        <v>171</v>
      </c>
      <c r="AU208" s="178" t="s">
        <v>85</v>
      </c>
      <c r="AV208" s="14" t="s">
        <v>81</v>
      </c>
      <c r="AW208" s="14" t="s">
        <v>32</v>
      </c>
      <c r="AX208" s="14" t="s">
        <v>77</v>
      </c>
      <c r="AY208" s="178" t="s">
        <v>161</v>
      </c>
    </row>
    <row r="209" spans="2:51" s="12" customFormat="1" ht="12">
      <c r="B209" s="149"/>
      <c r="D209" s="150" t="s">
        <v>171</v>
      </c>
      <c r="E209" s="151" t="s">
        <v>1</v>
      </c>
      <c r="F209" s="152" t="s">
        <v>292</v>
      </c>
      <c r="H209" s="153">
        <v>0.16</v>
      </c>
      <c r="I209" s="154"/>
      <c r="L209" s="149"/>
      <c r="M209" s="155"/>
      <c r="T209" s="156"/>
      <c r="AT209" s="151" t="s">
        <v>171</v>
      </c>
      <c r="AU209" s="151" t="s">
        <v>85</v>
      </c>
      <c r="AV209" s="12" t="s">
        <v>85</v>
      </c>
      <c r="AW209" s="12" t="s">
        <v>32</v>
      </c>
      <c r="AX209" s="12" t="s">
        <v>77</v>
      </c>
      <c r="AY209" s="151" t="s">
        <v>161</v>
      </c>
    </row>
    <row r="210" spans="2:51" s="13" customFormat="1" ht="12">
      <c r="B210" s="157"/>
      <c r="D210" s="150" t="s">
        <v>171</v>
      </c>
      <c r="E210" s="158" t="s">
        <v>1</v>
      </c>
      <c r="F210" s="159" t="s">
        <v>174</v>
      </c>
      <c r="H210" s="160">
        <v>1.835</v>
      </c>
      <c r="I210" s="161"/>
      <c r="L210" s="157"/>
      <c r="M210" s="162"/>
      <c r="T210" s="163"/>
      <c r="AT210" s="158" t="s">
        <v>171</v>
      </c>
      <c r="AU210" s="158" t="s">
        <v>85</v>
      </c>
      <c r="AV210" s="13" t="s">
        <v>169</v>
      </c>
      <c r="AW210" s="13" t="s">
        <v>32</v>
      </c>
      <c r="AX210" s="13" t="s">
        <v>81</v>
      </c>
      <c r="AY210" s="158" t="s">
        <v>161</v>
      </c>
    </row>
    <row r="211" spans="2:65" s="1" customFormat="1" ht="37.9" customHeight="1">
      <c r="B211" s="135"/>
      <c r="C211" s="136" t="s">
        <v>293</v>
      </c>
      <c r="D211" s="136" t="s">
        <v>164</v>
      </c>
      <c r="E211" s="137" t="s">
        <v>294</v>
      </c>
      <c r="F211" s="138" t="s">
        <v>295</v>
      </c>
      <c r="G211" s="139" t="s">
        <v>256</v>
      </c>
      <c r="H211" s="140">
        <v>1.505</v>
      </c>
      <c r="I211" s="141"/>
      <c r="J211" s="142">
        <f>ROUND(I211*H211,2)</f>
        <v>0</v>
      </c>
      <c r="K211" s="138" t="s">
        <v>168</v>
      </c>
      <c r="L211" s="31"/>
      <c r="M211" s="143" t="s">
        <v>1</v>
      </c>
      <c r="N211" s="144" t="s">
        <v>42</v>
      </c>
      <c r="P211" s="145">
        <f>O211*H211</f>
        <v>0</v>
      </c>
      <c r="Q211" s="145">
        <v>0</v>
      </c>
      <c r="R211" s="145">
        <f>Q211*H211</f>
        <v>0</v>
      </c>
      <c r="S211" s="145">
        <v>2.2</v>
      </c>
      <c r="T211" s="146">
        <f>S211*H211</f>
        <v>3.311</v>
      </c>
      <c r="AR211" s="147" t="s">
        <v>169</v>
      </c>
      <c r="AT211" s="147" t="s">
        <v>164</v>
      </c>
      <c r="AU211" s="147" t="s">
        <v>85</v>
      </c>
      <c r="AY211" s="16" t="s">
        <v>161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81</v>
      </c>
      <c r="BK211" s="148">
        <f>ROUND(I211*H211,2)</f>
        <v>0</v>
      </c>
      <c r="BL211" s="16" t="s">
        <v>169</v>
      </c>
      <c r="BM211" s="147" t="s">
        <v>296</v>
      </c>
    </row>
    <row r="212" spans="2:51" s="14" customFormat="1" ht="12">
      <c r="B212" s="177"/>
      <c r="D212" s="150" t="s">
        <v>171</v>
      </c>
      <c r="E212" s="178" t="s">
        <v>1</v>
      </c>
      <c r="F212" s="179" t="s">
        <v>297</v>
      </c>
      <c r="H212" s="178" t="s">
        <v>1</v>
      </c>
      <c r="I212" s="180"/>
      <c r="L212" s="177"/>
      <c r="M212" s="181"/>
      <c r="T212" s="182"/>
      <c r="AT212" s="178" t="s">
        <v>171</v>
      </c>
      <c r="AU212" s="178" t="s">
        <v>85</v>
      </c>
      <c r="AV212" s="14" t="s">
        <v>81</v>
      </c>
      <c r="AW212" s="14" t="s">
        <v>32</v>
      </c>
      <c r="AX212" s="14" t="s">
        <v>77</v>
      </c>
      <c r="AY212" s="178" t="s">
        <v>161</v>
      </c>
    </row>
    <row r="213" spans="2:51" s="12" customFormat="1" ht="12">
      <c r="B213" s="149"/>
      <c r="D213" s="150" t="s">
        <v>171</v>
      </c>
      <c r="E213" s="151" t="s">
        <v>1</v>
      </c>
      <c r="F213" s="152" t="s">
        <v>298</v>
      </c>
      <c r="H213" s="153">
        <v>1.505</v>
      </c>
      <c r="I213" s="154"/>
      <c r="L213" s="149"/>
      <c r="M213" s="155"/>
      <c r="T213" s="156"/>
      <c r="AT213" s="151" t="s">
        <v>171</v>
      </c>
      <c r="AU213" s="151" t="s">
        <v>85</v>
      </c>
      <c r="AV213" s="12" t="s">
        <v>85</v>
      </c>
      <c r="AW213" s="12" t="s">
        <v>32</v>
      </c>
      <c r="AX213" s="12" t="s">
        <v>77</v>
      </c>
      <c r="AY213" s="151" t="s">
        <v>161</v>
      </c>
    </row>
    <row r="214" spans="2:51" s="13" customFormat="1" ht="12">
      <c r="B214" s="157"/>
      <c r="D214" s="150" t="s">
        <v>171</v>
      </c>
      <c r="E214" s="158" t="s">
        <v>1</v>
      </c>
      <c r="F214" s="159" t="s">
        <v>174</v>
      </c>
      <c r="H214" s="160">
        <v>1.505</v>
      </c>
      <c r="I214" s="161"/>
      <c r="L214" s="157"/>
      <c r="M214" s="162"/>
      <c r="T214" s="163"/>
      <c r="AT214" s="158" t="s">
        <v>171</v>
      </c>
      <c r="AU214" s="158" t="s">
        <v>85</v>
      </c>
      <c r="AV214" s="13" t="s">
        <v>169</v>
      </c>
      <c r="AW214" s="13" t="s">
        <v>32</v>
      </c>
      <c r="AX214" s="13" t="s">
        <v>81</v>
      </c>
      <c r="AY214" s="158" t="s">
        <v>161</v>
      </c>
    </row>
    <row r="215" spans="2:65" s="1" customFormat="1" ht="24.2" customHeight="1">
      <c r="B215" s="135"/>
      <c r="C215" s="136" t="s">
        <v>299</v>
      </c>
      <c r="D215" s="136" t="s">
        <v>164</v>
      </c>
      <c r="E215" s="137" t="s">
        <v>300</v>
      </c>
      <c r="F215" s="138" t="s">
        <v>301</v>
      </c>
      <c r="G215" s="139" t="s">
        <v>190</v>
      </c>
      <c r="H215" s="140">
        <v>20</v>
      </c>
      <c r="I215" s="141"/>
      <c r="J215" s="142">
        <f>ROUND(I215*H215,2)</f>
        <v>0</v>
      </c>
      <c r="K215" s="138" t="s">
        <v>168</v>
      </c>
      <c r="L215" s="31"/>
      <c r="M215" s="143" t="s">
        <v>1</v>
      </c>
      <c r="N215" s="144" t="s">
        <v>42</v>
      </c>
      <c r="P215" s="145">
        <f>O215*H215</f>
        <v>0</v>
      </c>
      <c r="Q215" s="145">
        <v>0</v>
      </c>
      <c r="R215" s="145">
        <f>Q215*H215</f>
        <v>0</v>
      </c>
      <c r="S215" s="145">
        <v>0.035</v>
      </c>
      <c r="T215" s="146">
        <f>S215*H215</f>
        <v>0.7000000000000001</v>
      </c>
      <c r="AR215" s="147" t="s">
        <v>169</v>
      </c>
      <c r="AT215" s="147" t="s">
        <v>164</v>
      </c>
      <c r="AU215" s="147" t="s">
        <v>85</v>
      </c>
      <c r="AY215" s="16" t="s">
        <v>161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81</v>
      </c>
      <c r="BK215" s="148">
        <f>ROUND(I215*H215,2)</f>
        <v>0</v>
      </c>
      <c r="BL215" s="16" t="s">
        <v>169</v>
      </c>
      <c r="BM215" s="147" t="s">
        <v>302</v>
      </c>
    </row>
    <row r="216" spans="2:65" s="1" customFormat="1" ht="21.75" customHeight="1">
      <c r="B216" s="135"/>
      <c r="C216" s="136" t="s">
        <v>303</v>
      </c>
      <c r="D216" s="136" t="s">
        <v>164</v>
      </c>
      <c r="E216" s="137" t="s">
        <v>304</v>
      </c>
      <c r="F216" s="138" t="s">
        <v>305</v>
      </c>
      <c r="G216" s="139" t="s">
        <v>190</v>
      </c>
      <c r="H216" s="140">
        <v>2</v>
      </c>
      <c r="I216" s="141"/>
      <c r="J216" s="142">
        <f>ROUND(I216*H216,2)</f>
        <v>0</v>
      </c>
      <c r="K216" s="138" t="s">
        <v>168</v>
      </c>
      <c r="L216" s="31"/>
      <c r="M216" s="143" t="s">
        <v>1</v>
      </c>
      <c r="N216" s="144" t="s">
        <v>42</v>
      </c>
      <c r="P216" s="145">
        <f>O216*H216</f>
        <v>0</v>
      </c>
      <c r="Q216" s="145">
        <v>0</v>
      </c>
      <c r="R216" s="145">
        <f>Q216*H216</f>
        <v>0</v>
      </c>
      <c r="S216" s="145">
        <v>0.076</v>
      </c>
      <c r="T216" s="146">
        <f>S216*H216</f>
        <v>0.152</v>
      </c>
      <c r="AR216" s="147" t="s">
        <v>169</v>
      </c>
      <c r="AT216" s="147" t="s">
        <v>164</v>
      </c>
      <c r="AU216" s="147" t="s">
        <v>85</v>
      </c>
      <c r="AY216" s="16" t="s">
        <v>161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6" t="s">
        <v>81</v>
      </c>
      <c r="BK216" s="148">
        <f>ROUND(I216*H216,2)</f>
        <v>0</v>
      </c>
      <c r="BL216" s="16" t="s">
        <v>169</v>
      </c>
      <c r="BM216" s="147" t="s">
        <v>306</v>
      </c>
    </row>
    <row r="217" spans="2:65" s="1" customFormat="1" ht="24.2" customHeight="1">
      <c r="B217" s="135"/>
      <c r="C217" s="136" t="s">
        <v>307</v>
      </c>
      <c r="D217" s="136" t="s">
        <v>164</v>
      </c>
      <c r="E217" s="137" t="s">
        <v>308</v>
      </c>
      <c r="F217" s="138" t="s">
        <v>309</v>
      </c>
      <c r="G217" s="139" t="s">
        <v>256</v>
      </c>
      <c r="H217" s="140">
        <v>0.14</v>
      </c>
      <c r="I217" s="141"/>
      <c r="J217" s="142">
        <f>ROUND(I217*H217,2)</f>
        <v>0</v>
      </c>
      <c r="K217" s="138" t="s">
        <v>168</v>
      </c>
      <c r="L217" s="31"/>
      <c r="M217" s="143" t="s">
        <v>1</v>
      </c>
      <c r="N217" s="144" t="s">
        <v>42</v>
      </c>
      <c r="P217" s="145">
        <f>O217*H217</f>
        <v>0</v>
      </c>
      <c r="Q217" s="145">
        <v>0</v>
      </c>
      <c r="R217" s="145">
        <f>Q217*H217</f>
        <v>0</v>
      </c>
      <c r="S217" s="145">
        <v>1.8</v>
      </c>
      <c r="T217" s="146">
        <f>S217*H217</f>
        <v>0.25200000000000006</v>
      </c>
      <c r="AR217" s="147" t="s">
        <v>169</v>
      </c>
      <c r="AT217" s="147" t="s">
        <v>164</v>
      </c>
      <c r="AU217" s="147" t="s">
        <v>85</v>
      </c>
      <c r="AY217" s="16" t="s">
        <v>161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6" t="s">
        <v>81</v>
      </c>
      <c r="BK217" s="148">
        <f>ROUND(I217*H217,2)</f>
        <v>0</v>
      </c>
      <c r="BL217" s="16" t="s">
        <v>169</v>
      </c>
      <c r="BM217" s="147" t="s">
        <v>310</v>
      </c>
    </row>
    <row r="218" spans="2:51" s="14" customFormat="1" ht="12">
      <c r="B218" s="177"/>
      <c r="D218" s="150" t="s">
        <v>171</v>
      </c>
      <c r="E218" s="178" t="s">
        <v>1</v>
      </c>
      <c r="F218" s="179" t="s">
        <v>311</v>
      </c>
      <c r="H218" s="178" t="s">
        <v>1</v>
      </c>
      <c r="I218" s="180"/>
      <c r="L218" s="177"/>
      <c r="M218" s="181"/>
      <c r="T218" s="182"/>
      <c r="AT218" s="178" t="s">
        <v>171</v>
      </c>
      <c r="AU218" s="178" t="s">
        <v>85</v>
      </c>
      <c r="AV218" s="14" t="s">
        <v>81</v>
      </c>
      <c r="AW218" s="14" t="s">
        <v>32</v>
      </c>
      <c r="AX218" s="14" t="s">
        <v>77</v>
      </c>
      <c r="AY218" s="178" t="s">
        <v>161</v>
      </c>
    </row>
    <row r="219" spans="2:51" s="12" customFormat="1" ht="12">
      <c r="B219" s="149"/>
      <c r="D219" s="150" t="s">
        <v>171</v>
      </c>
      <c r="E219" s="151" t="s">
        <v>1</v>
      </c>
      <c r="F219" s="152" t="s">
        <v>312</v>
      </c>
      <c r="H219" s="153">
        <v>0.14</v>
      </c>
      <c r="I219" s="154"/>
      <c r="L219" s="149"/>
      <c r="M219" s="155"/>
      <c r="T219" s="156"/>
      <c r="AT219" s="151" t="s">
        <v>171</v>
      </c>
      <c r="AU219" s="151" t="s">
        <v>85</v>
      </c>
      <c r="AV219" s="12" t="s">
        <v>85</v>
      </c>
      <c r="AW219" s="12" t="s">
        <v>32</v>
      </c>
      <c r="AX219" s="12" t="s">
        <v>77</v>
      </c>
      <c r="AY219" s="151" t="s">
        <v>161</v>
      </c>
    </row>
    <row r="220" spans="2:51" s="13" customFormat="1" ht="12">
      <c r="B220" s="157"/>
      <c r="D220" s="150" t="s">
        <v>171</v>
      </c>
      <c r="E220" s="158" t="s">
        <v>1</v>
      </c>
      <c r="F220" s="159" t="s">
        <v>174</v>
      </c>
      <c r="H220" s="160">
        <v>0.14</v>
      </c>
      <c r="I220" s="161"/>
      <c r="L220" s="157"/>
      <c r="M220" s="162"/>
      <c r="T220" s="163"/>
      <c r="AT220" s="158" t="s">
        <v>171</v>
      </c>
      <c r="AU220" s="158" t="s">
        <v>85</v>
      </c>
      <c r="AV220" s="13" t="s">
        <v>169</v>
      </c>
      <c r="AW220" s="13" t="s">
        <v>32</v>
      </c>
      <c r="AX220" s="13" t="s">
        <v>81</v>
      </c>
      <c r="AY220" s="158" t="s">
        <v>161</v>
      </c>
    </row>
    <row r="221" spans="2:65" s="1" customFormat="1" ht="24.2" customHeight="1">
      <c r="B221" s="135"/>
      <c r="C221" s="136" t="s">
        <v>313</v>
      </c>
      <c r="D221" s="136" t="s">
        <v>164</v>
      </c>
      <c r="E221" s="137" t="s">
        <v>314</v>
      </c>
      <c r="F221" s="138" t="s">
        <v>315</v>
      </c>
      <c r="G221" s="139" t="s">
        <v>316</v>
      </c>
      <c r="H221" s="140">
        <v>3.9</v>
      </c>
      <c r="I221" s="141"/>
      <c r="J221" s="142">
        <f>ROUND(I221*H221,2)</f>
        <v>0</v>
      </c>
      <c r="K221" s="138" t="s">
        <v>168</v>
      </c>
      <c r="L221" s="31"/>
      <c r="M221" s="143" t="s">
        <v>1</v>
      </c>
      <c r="N221" s="144" t="s">
        <v>42</v>
      </c>
      <c r="P221" s="145">
        <f>O221*H221</f>
        <v>0</v>
      </c>
      <c r="Q221" s="145">
        <v>0</v>
      </c>
      <c r="R221" s="145">
        <f>Q221*H221</f>
        <v>0</v>
      </c>
      <c r="S221" s="145">
        <v>0.042</v>
      </c>
      <c r="T221" s="146">
        <f>S221*H221</f>
        <v>0.1638</v>
      </c>
      <c r="AR221" s="147" t="s">
        <v>169</v>
      </c>
      <c r="AT221" s="147" t="s">
        <v>164</v>
      </c>
      <c r="AU221" s="147" t="s">
        <v>85</v>
      </c>
      <c r="AY221" s="16" t="s">
        <v>161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6" t="s">
        <v>81</v>
      </c>
      <c r="BK221" s="148">
        <f>ROUND(I221*H221,2)</f>
        <v>0</v>
      </c>
      <c r="BL221" s="16" t="s">
        <v>169</v>
      </c>
      <c r="BM221" s="147" t="s">
        <v>317</v>
      </c>
    </row>
    <row r="222" spans="2:51" s="14" customFormat="1" ht="12">
      <c r="B222" s="177"/>
      <c r="D222" s="150" t="s">
        <v>171</v>
      </c>
      <c r="E222" s="178" t="s">
        <v>1</v>
      </c>
      <c r="F222" s="179" t="s">
        <v>318</v>
      </c>
      <c r="H222" s="178" t="s">
        <v>1</v>
      </c>
      <c r="I222" s="180"/>
      <c r="L222" s="177"/>
      <c r="M222" s="181"/>
      <c r="T222" s="182"/>
      <c r="AT222" s="178" t="s">
        <v>171</v>
      </c>
      <c r="AU222" s="178" t="s">
        <v>85</v>
      </c>
      <c r="AV222" s="14" t="s">
        <v>81</v>
      </c>
      <c r="AW222" s="14" t="s">
        <v>32</v>
      </c>
      <c r="AX222" s="14" t="s">
        <v>77</v>
      </c>
      <c r="AY222" s="178" t="s">
        <v>161</v>
      </c>
    </row>
    <row r="223" spans="2:51" s="12" customFormat="1" ht="12">
      <c r="B223" s="149"/>
      <c r="D223" s="150" t="s">
        <v>171</v>
      </c>
      <c r="E223" s="151" t="s">
        <v>1</v>
      </c>
      <c r="F223" s="152" t="s">
        <v>319</v>
      </c>
      <c r="H223" s="153">
        <v>1.2</v>
      </c>
      <c r="I223" s="154"/>
      <c r="L223" s="149"/>
      <c r="M223" s="155"/>
      <c r="T223" s="156"/>
      <c r="AT223" s="151" t="s">
        <v>171</v>
      </c>
      <c r="AU223" s="151" t="s">
        <v>85</v>
      </c>
      <c r="AV223" s="12" t="s">
        <v>85</v>
      </c>
      <c r="AW223" s="12" t="s">
        <v>32</v>
      </c>
      <c r="AX223" s="12" t="s">
        <v>77</v>
      </c>
      <c r="AY223" s="151" t="s">
        <v>161</v>
      </c>
    </row>
    <row r="224" spans="2:51" s="12" customFormat="1" ht="12">
      <c r="B224" s="149"/>
      <c r="D224" s="150" t="s">
        <v>171</v>
      </c>
      <c r="E224" s="151" t="s">
        <v>1</v>
      </c>
      <c r="F224" s="152" t="s">
        <v>320</v>
      </c>
      <c r="H224" s="153">
        <v>2.7</v>
      </c>
      <c r="I224" s="154"/>
      <c r="L224" s="149"/>
      <c r="M224" s="155"/>
      <c r="T224" s="156"/>
      <c r="AT224" s="151" t="s">
        <v>171</v>
      </c>
      <c r="AU224" s="151" t="s">
        <v>85</v>
      </c>
      <c r="AV224" s="12" t="s">
        <v>85</v>
      </c>
      <c r="AW224" s="12" t="s">
        <v>32</v>
      </c>
      <c r="AX224" s="12" t="s">
        <v>77</v>
      </c>
      <c r="AY224" s="151" t="s">
        <v>161</v>
      </c>
    </row>
    <row r="225" spans="2:51" s="13" customFormat="1" ht="12">
      <c r="B225" s="157"/>
      <c r="D225" s="150" t="s">
        <v>171</v>
      </c>
      <c r="E225" s="158" t="s">
        <v>1</v>
      </c>
      <c r="F225" s="159" t="s">
        <v>174</v>
      </c>
      <c r="H225" s="160">
        <v>3.9</v>
      </c>
      <c r="I225" s="161"/>
      <c r="L225" s="157"/>
      <c r="M225" s="162"/>
      <c r="T225" s="163"/>
      <c r="AT225" s="158" t="s">
        <v>171</v>
      </c>
      <c r="AU225" s="158" t="s">
        <v>85</v>
      </c>
      <c r="AV225" s="13" t="s">
        <v>169</v>
      </c>
      <c r="AW225" s="13" t="s">
        <v>32</v>
      </c>
      <c r="AX225" s="13" t="s">
        <v>81</v>
      </c>
      <c r="AY225" s="158" t="s">
        <v>161</v>
      </c>
    </row>
    <row r="226" spans="2:63" s="11" customFormat="1" ht="22.9" customHeight="1">
      <c r="B226" s="123"/>
      <c r="D226" s="124" t="s">
        <v>76</v>
      </c>
      <c r="E226" s="133" t="s">
        <v>321</v>
      </c>
      <c r="F226" s="133" t="s">
        <v>322</v>
      </c>
      <c r="I226" s="126"/>
      <c r="J226" s="134">
        <f>BK226</f>
        <v>0</v>
      </c>
      <c r="L226" s="123"/>
      <c r="M226" s="128"/>
      <c r="P226" s="129">
        <f>SUM(P227:P232)</f>
        <v>0</v>
      </c>
      <c r="R226" s="129">
        <f>SUM(R227:R232)</f>
        <v>0</v>
      </c>
      <c r="T226" s="130">
        <f>SUM(T227:T232)</f>
        <v>0</v>
      </c>
      <c r="AR226" s="124" t="s">
        <v>81</v>
      </c>
      <c r="AT226" s="131" t="s">
        <v>76</v>
      </c>
      <c r="AU226" s="131" t="s">
        <v>81</v>
      </c>
      <c r="AY226" s="124" t="s">
        <v>161</v>
      </c>
      <c r="BK226" s="132">
        <f>SUM(BK227:BK232)</f>
        <v>0</v>
      </c>
    </row>
    <row r="227" spans="2:65" s="1" customFormat="1" ht="24.2" customHeight="1">
      <c r="B227" s="135"/>
      <c r="C227" s="136" t="s">
        <v>323</v>
      </c>
      <c r="D227" s="136" t="s">
        <v>164</v>
      </c>
      <c r="E227" s="137" t="s">
        <v>324</v>
      </c>
      <c r="F227" s="138" t="s">
        <v>325</v>
      </c>
      <c r="G227" s="139" t="s">
        <v>167</v>
      </c>
      <c r="H227" s="140">
        <v>15.461</v>
      </c>
      <c r="I227" s="141"/>
      <c r="J227" s="142">
        <f>ROUND(I227*H227,2)</f>
        <v>0</v>
      </c>
      <c r="K227" s="138" t="s">
        <v>168</v>
      </c>
      <c r="L227" s="31"/>
      <c r="M227" s="143" t="s">
        <v>1</v>
      </c>
      <c r="N227" s="144" t="s">
        <v>42</v>
      </c>
      <c r="P227" s="145">
        <f>O227*H227</f>
        <v>0</v>
      </c>
      <c r="Q227" s="145">
        <v>0</v>
      </c>
      <c r="R227" s="145">
        <f>Q227*H227</f>
        <v>0</v>
      </c>
      <c r="S227" s="145">
        <v>0</v>
      </c>
      <c r="T227" s="146">
        <f>S227*H227</f>
        <v>0</v>
      </c>
      <c r="AR227" s="147" t="s">
        <v>169</v>
      </c>
      <c r="AT227" s="147" t="s">
        <v>164</v>
      </c>
      <c r="AU227" s="147" t="s">
        <v>85</v>
      </c>
      <c r="AY227" s="16" t="s">
        <v>161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6" t="s">
        <v>81</v>
      </c>
      <c r="BK227" s="148">
        <f>ROUND(I227*H227,2)</f>
        <v>0</v>
      </c>
      <c r="BL227" s="16" t="s">
        <v>169</v>
      </c>
      <c r="BM227" s="147" t="s">
        <v>326</v>
      </c>
    </row>
    <row r="228" spans="2:65" s="1" customFormat="1" ht="24.2" customHeight="1">
      <c r="B228" s="135"/>
      <c r="C228" s="136" t="s">
        <v>327</v>
      </c>
      <c r="D228" s="136" t="s">
        <v>164</v>
      </c>
      <c r="E228" s="137" t="s">
        <v>328</v>
      </c>
      <c r="F228" s="138" t="s">
        <v>329</v>
      </c>
      <c r="G228" s="139" t="s">
        <v>167</v>
      </c>
      <c r="H228" s="140">
        <v>463.83</v>
      </c>
      <c r="I228" s="141"/>
      <c r="J228" s="142">
        <f>ROUND(I228*H228,2)</f>
        <v>0</v>
      </c>
      <c r="K228" s="138" t="s">
        <v>168</v>
      </c>
      <c r="L228" s="31"/>
      <c r="M228" s="143" t="s">
        <v>1</v>
      </c>
      <c r="N228" s="144" t="s">
        <v>42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169</v>
      </c>
      <c r="AT228" s="147" t="s">
        <v>164</v>
      </c>
      <c r="AU228" s="147" t="s">
        <v>85</v>
      </c>
      <c r="AY228" s="16" t="s">
        <v>161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6" t="s">
        <v>81</v>
      </c>
      <c r="BK228" s="148">
        <f>ROUND(I228*H228,2)</f>
        <v>0</v>
      </c>
      <c r="BL228" s="16" t="s">
        <v>169</v>
      </c>
      <c r="BM228" s="147" t="s">
        <v>330</v>
      </c>
    </row>
    <row r="229" spans="2:51" s="12" customFormat="1" ht="12">
      <c r="B229" s="149"/>
      <c r="D229" s="150" t="s">
        <v>171</v>
      </c>
      <c r="F229" s="152" t="s">
        <v>331</v>
      </c>
      <c r="H229" s="153">
        <v>463.83</v>
      </c>
      <c r="I229" s="154"/>
      <c r="L229" s="149"/>
      <c r="M229" s="155"/>
      <c r="T229" s="156"/>
      <c r="AT229" s="151" t="s">
        <v>171</v>
      </c>
      <c r="AU229" s="151" t="s">
        <v>85</v>
      </c>
      <c r="AV229" s="12" t="s">
        <v>85</v>
      </c>
      <c r="AW229" s="12" t="s">
        <v>3</v>
      </c>
      <c r="AX229" s="12" t="s">
        <v>81</v>
      </c>
      <c r="AY229" s="151" t="s">
        <v>161</v>
      </c>
    </row>
    <row r="230" spans="2:65" s="1" customFormat="1" ht="33" customHeight="1">
      <c r="B230" s="135"/>
      <c r="C230" s="136" t="s">
        <v>332</v>
      </c>
      <c r="D230" s="136" t="s">
        <v>164</v>
      </c>
      <c r="E230" s="137" t="s">
        <v>333</v>
      </c>
      <c r="F230" s="138" t="s">
        <v>334</v>
      </c>
      <c r="G230" s="139" t="s">
        <v>167</v>
      </c>
      <c r="H230" s="140">
        <v>15.461</v>
      </c>
      <c r="I230" s="141"/>
      <c r="J230" s="142">
        <f>ROUND(I230*H230,2)</f>
        <v>0</v>
      </c>
      <c r="K230" s="138" t="s">
        <v>168</v>
      </c>
      <c r="L230" s="31"/>
      <c r="M230" s="143" t="s">
        <v>1</v>
      </c>
      <c r="N230" s="144" t="s">
        <v>42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169</v>
      </c>
      <c r="AT230" s="147" t="s">
        <v>164</v>
      </c>
      <c r="AU230" s="147" t="s">
        <v>85</v>
      </c>
      <c r="AY230" s="16" t="s">
        <v>161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6" t="s">
        <v>81</v>
      </c>
      <c r="BK230" s="148">
        <f>ROUND(I230*H230,2)</f>
        <v>0</v>
      </c>
      <c r="BL230" s="16" t="s">
        <v>169</v>
      </c>
      <c r="BM230" s="147" t="s">
        <v>335</v>
      </c>
    </row>
    <row r="231" spans="2:65" s="1" customFormat="1" ht="33" customHeight="1">
      <c r="B231" s="135"/>
      <c r="C231" s="136" t="s">
        <v>336</v>
      </c>
      <c r="D231" s="136" t="s">
        <v>164</v>
      </c>
      <c r="E231" s="137" t="s">
        <v>337</v>
      </c>
      <c r="F231" s="138" t="s">
        <v>338</v>
      </c>
      <c r="G231" s="139" t="s">
        <v>167</v>
      </c>
      <c r="H231" s="140">
        <v>15.461</v>
      </c>
      <c r="I231" s="141"/>
      <c r="J231" s="142">
        <f>ROUND(I231*H231,2)</f>
        <v>0</v>
      </c>
      <c r="K231" s="138" t="s">
        <v>168</v>
      </c>
      <c r="L231" s="31"/>
      <c r="M231" s="143" t="s">
        <v>1</v>
      </c>
      <c r="N231" s="144" t="s">
        <v>42</v>
      </c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169</v>
      </c>
      <c r="AT231" s="147" t="s">
        <v>164</v>
      </c>
      <c r="AU231" s="147" t="s">
        <v>85</v>
      </c>
      <c r="AY231" s="16" t="s">
        <v>161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6" t="s">
        <v>81</v>
      </c>
      <c r="BK231" s="148">
        <f>ROUND(I231*H231,2)</f>
        <v>0</v>
      </c>
      <c r="BL231" s="16" t="s">
        <v>169</v>
      </c>
      <c r="BM231" s="147" t="s">
        <v>339</v>
      </c>
    </row>
    <row r="232" spans="2:65" s="1" customFormat="1" ht="33" customHeight="1">
      <c r="B232" s="135"/>
      <c r="C232" s="136" t="s">
        <v>340</v>
      </c>
      <c r="D232" s="136" t="s">
        <v>164</v>
      </c>
      <c r="E232" s="137" t="s">
        <v>341</v>
      </c>
      <c r="F232" s="138" t="s">
        <v>342</v>
      </c>
      <c r="G232" s="139" t="s">
        <v>167</v>
      </c>
      <c r="H232" s="140">
        <v>0.3</v>
      </c>
      <c r="I232" s="141"/>
      <c r="J232" s="142">
        <f>ROUND(I232*H232,2)</f>
        <v>0</v>
      </c>
      <c r="K232" s="138" t="s">
        <v>168</v>
      </c>
      <c r="L232" s="31"/>
      <c r="M232" s="143" t="s">
        <v>1</v>
      </c>
      <c r="N232" s="144" t="s">
        <v>42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169</v>
      </c>
      <c r="AT232" s="147" t="s">
        <v>164</v>
      </c>
      <c r="AU232" s="147" t="s">
        <v>85</v>
      </c>
      <c r="AY232" s="16" t="s">
        <v>161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6" t="s">
        <v>81</v>
      </c>
      <c r="BK232" s="148">
        <f>ROUND(I232*H232,2)</f>
        <v>0</v>
      </c>
      <c r="BL232" s="16" t="s">
        <v>169</v>
      </c>
      <c r="BM232" s="147" t="s">
        <v>343</v>
      </c>
    </row>
    <row r="233" spans="2:63" s="11" customFormat="1" ht="22.9" customHeight="1">
      <c r="B233" s="123"/>
      <c r="D233" s="124" t="s">
        <v>76</v>
      </c>
      <c r="E233" s="133" t="s">
        <v>344</v>
      </c>
      <c r="F233" s="133" t="s">
        <v>345</v>
      </c>
      <c r="I233" s="126"/>
      <c r="J233" s="134">
        <f>BK233</f>
        <v>0</v>
      </c>
      <c r="L233" s="123"/>
      <c r="M233" s="128"/>
      <c r="P233" s="129">
        <f>SUM(P234:P236)</f>
        <v>0</v>
      </c>
      <c r="R233" s="129">
        <f>SUM(R234:R236)</f>
        <v>0</v>
      </c>
      <c r="T233" s="130">
        <f>SUM(T234:T236)</f>
        <v>0</v>
      </c>
      <c r="AR233" s="124" t="s">
        <v>81</v>
      </c>
      <c r="AT233" s="131" t="s">
        <v>76</v>
      </c>
      <c r="AU233" s="131" t="s">
        <v>81</v>
      </c>
      <c r="AY233" s="124" t="s">
        <v>161</v>
      </c>
      <c r="BK233" s="132">
        <f>SUM(BK234:BK236)</f>
        <v>0</v>
      </c>
    </row>
    <row r="234" spans="2:65" s="1" customFormat="1" ht="24.2" customHeight="1">
      <c r="B234" s="135"/>
      <c r="C234" s="136" t="s">
        <v>346</v>
      </c>
      <c r="D234" s="136" t="s">
        <v>164</v>
      </c>
      <c r="E234" s="137" t="s">
        <v>347</v>
      </c>
      <c r="F234" s="138" t="s">
        <v>348</v>
      </c>
      <c r="G234" s="139" t="s">
        <v>167</v>
      </c>
      <c r="H234" s="140">
        <v>6.8</v>
      </c>
      <c r="I234" s="141"/>
      <c r="J234" s="142">
        <f>ROUND(I234*H234,2)</f>
        <v>0</v>
      </c>
      <c r="K234" s="138" t="s">
        <v>168</v>
      </c>
      <c r="L234" s="31"/>
      <c r="M234" s="143" t="s">
        <v>1</v>
      </c>
      <c r="N234" s="144" t="s">
        <v>42</v>
      </c>
      <c r="P234" s="145">
        <f>O234*H234</f>
        <v>0</v>
      </c>
      <c r="Q234" s="145">
        <v>0</v>
      </c>
      <c r="R234" s="145">
        <f>Q234*H234</f>
        <v>0</v>
      </c>
      <c r="S234" s="145">
        <v>0</v>
      </c>
      <c r="T234" s="146">
        <f>S234*H234</f>
        <v>0</v>
      </c>
      <c r="AR234" s="147" t="s">
        <v>169</v>
      </c>
      <c r="AT234" s="147" t="s">
        <v>164</v>
      </c>
      <c r="AU234" s="147" t="s">
        <v>85</v>
      </c>
      <c r="AY234" s="16" t="s">
        <v>161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6" t="s">
        <v>81</v>
      </c>
      <c r="BK234" s="148">
        <f>ROUND(I234*H234,2)</f>
        <v>0</v>
      </c>
      <c r="BL234" s="16" t="s">
        <v>169</v>
      </c>
      <c r="BM234" s="147" t="s">
        <v>349</v>
      </c>
    </row>
    <row r="235" spans="2:65" s="1" customFormat="1" ht="24.2" customHeight="1">
      <c r="B235" s="135"/>
      <c r="C235" s="136" t="s">
        <v>350</v>
      </c>
      <c r="D235" s="136" t="s">
        <v>164</v>
      </c>
      <c r="E235" s="137" t="s">
        <v>351</v>
      </c>
      <c r="F235" s="138" t="s">
        <v>352</v>
      </c>
      <c r="G235" s="139" t="s">
        <v>167</v>
      </c>
      <c r="H235" s="140">
        <v>13.6</v>
      </c>
      <c r="I235" s="141"/>
      <c r="J235" s="142">
        <f>ROUND(I235*H235,2)</f>
        <v>0</v>
      </c>
      <c r="K235" s="138" t="s">
        <v>168</v>
      </c>
      <c r="L235" s="31"/>
      <c r="M235" s="143" t="s">
        <v>1</v>
      </c>
      <c r="N235" s="144" t="s">
        <v>42</v>
      </c>
      <c r="P235" s="145">
        <f>O235*H235</f>
        <v>0</v>
      </c>
      <c r="Q235" s="145">
        <v>0</v>
      </c>
      <c r="R235" s="145">
        <f>Q235*H235</f>
        <v>0</v>
      </c>
      <c r="S235" s="145">
        <v>0</v>
      </c>
      <c r="T235" s="146">
        <f>S235*H235</f>
        <v>0</v>
      </c>
      <c r="AR235" s="147" t="s">
        <v>169</v>
      </c>
      <c r="AT235" s="147" t="s">
        <v>164</v>
      </c>
      <c r="AU235" s="147" t="s">
        <v>85</v>
      </c>
      <c r="AY235" s="16" t="s">
        <v>161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6" t="s">
        <v>81</v>
      </c>
      <c r="BK235" s="148">
        <f>ROUND(I235*H235,2)</f>
        <v>0</v>
      </c>
      <c r="BL235" s="16" t="s">
        <v>169</v>
      </c>
      <c r="BM235" s="147" t="s">
        <v>353</v>
      </c>
    </row>
    <row r="236" spans="2:51" s="12" customFormat="1" ht="12">
      <c r="B236" s="149"/>
      <c r="D236" s="150" t="s">
        <v>171</v>
      </c>
      <c r="F236" s="152" t="s">
        <v>354</v>
      </c>
      <c r="H236" s="153">
        <v>13.6</v>
      </c>
      <c r="I236" s="154"/>
      <c r="L236" s="149"/>
      <c r="M236" s="155"/>
      <c r="T236" s="156"/>
      <c r="AT236" s="151" t="s">
        <v>171</v>
      </c>
      <c r="AU236" s="151" t="s">
        <v>85</v>
      </c>
      <c r="AV236" s="12" t="s">
        <v>85</v>
      </c>
      <c r="AW236" s="12" t="s">
        <v>3</v>
      </c>
      <c r="AX236" s="12" t="s">
        <v>81</v>
      </c>
      <c r="AY236" s="151" t="s">
        <v>161</v>
      </c>
    </row>
    <row r="237" spans="2:63" s="11" customFormat="1" ht="25.9" customHeight="1">
      <c r="B237" s="123"/>
      <c r="D237" s="124" t="s">
        <v>76</v>
      </c>
      <c r="E237" s="125" t="s">
        <v>355</v>
      </c>
      <c r="F237" s="125" t="s">
        <v>356</v>
      </c>
      <c r="I237" s="126"/>
      <c r="J237" s="127">
        <f>BK237</f>
        <v>0</v>
      </c>
      <c r="L237" s="123"/>
      <c r="M237" s="128"/>
      <c r="P237" s="129">
        <f>P238+P247+P293+P303+P306+P362+P403+P407+P419+P431+P448+P470+P481</f>
        <v>0</v>
      </c>
      <c r="R237" s="129">
        <f>R238+R247+R293+R303+R306+R362+R403+R407+R419+R431+R448+R470+R481</f>
        <v>4.6746475</v>
      </c>
      <c r="T237" s="130">
        <f>T238+T247+T293+T303+T306+T362+T403+T407+T419+T431+T448+T470+T481</f>
        <v>2.535075</v>
      </c>
      <c r="AR237" s="124" t="s">
        <v>85</v>
      </c>
      <c r="AT237" s="131" t="s">
        <v>76</v>
      </c>
      <c r="AU237" s="131" t="s">
        <v>77</v>
      </c>
      <c r="AY237" s="124" t="s">
        <v>161</v>
      </c>
      <c r="BK237" s="132">
        <f>BK238+BK247+BK293+BK303+BK306+BK362+BK403+BK407+BK419+BK431+BK448+BK470+BK481</f>
        <v>0</v>
      </c>
    </row>
    <row r="238" spans="2:63" s="11" customFormat="1" ht="22.9" customHeight="1">
      <c r="B238" s="123"/>
      <c r="D238" s="124" t="s">
        <v>76</v>
      </c>
      <c r="E238" s="133" t="s">
        <v>357</v>
      </c>
      <c r="F238" s="133" t="s">
        <v>358</v>
      </c>
      <c r="I238" s="126"/>
      <c r="J238" s="134">
        <f>BK238</f>
        <v>0</v>
      </c>
      <c r="L238" s="123"/>
      <c r="M238" s="128"/>
      <c r="P238" s="129">
        <f>SUM(P239:P246)</f>
        <v>0</v>
      </c>
      <c r="R238" s="129">
        <f>SUM(R239:R246)</f>
        <v>0.06606</v>
      </c>
      <c r="T238" s="130">
        <f>SUM(T239:T246)</f>
        <v>0</v>
      </c>
      <c r="AR238" s="124" t="s">
        <v>85</v>
      </c>
      <c r="AT238" s="131" t="s">
        <v>76</v>
      </c>
      <c r="AU238" s="131" t="s">
        <v>81</v>
      </c>
      <c r="AY238" s="124" t="s">
        <v>161</v>
      </c>
      <c r="BK238" s="132">
        <f>SUM(BK239:BK246)</f>
        <v>0</v>
      </c>
    </row>
    <row r="239" spans="2:65" s="1" customFormat="1" ht="16.5" customHeight="1">
      <c r="B239" s="135"/>
      <c r="C239" s="136" t="s">
        <v>359</v>
      </c>
      <c r="D239" s="136" t="s">
        <v>164</v>
      </c>
      <c r="E239" s="137" t="s">
        <v>360</v>
      </c>
      <c r="F239" s="138" t="s">
        <v>361</v>
      </c>
      <c r="G239" s="139" t="s">
        <v>316</v>
      </c>
      <c r="H239" s="140">
        <v>11</v>
      </c>
      <c r="I239" s="141"/>
      <c r="J239" s="142">
        <f>ROUND(I239*H239,2)</f>
        <v>0</v>
      </c>
      <c r="K239" s="138" t="s">
        <v>168</v>
      </c>
      <c r="L239" s="31"/>
      <c r="M239" s="143" t="s">
        <v>1</v>
      </c>
      <c r="N239" s="144" t="s">
        <v>42</v>
      </c>
      <c r="P239" s="145">
        <f>O239*H239</f>
        <v>0</v>
      </c>
      <c r="Q239" s="145">
        <v>0.00041</v>
      </c>
      <c r="R239" s="145">
        <f>Q239*H239</f>
        <v>0.00451</v>
      </c>
      <c r="S239" s="145">
        <v>0</v>
      </c>
      <c r="T239" s="146">
        <f>S239*H239</f>
        <v>0</v>
      </c>
      <c r="AR239" s="147" t="s">
        <v>238</v>
      </c>
      <c r="AT239" s="147" t="s">
        <v>164</v>
      </c>
      <c r="AU239" s="147" t="s">
        <v>85</v>
      </c>
      <c r="AY239" s="16" t="s">
        <v>161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6" t="s">
        <v>81</v>
      </c>
      <c r="BK239" s="148">
        <f>ROUND(I239*H239,2)</f>
        <v>0</v>
      </c>
      <c r="BL239" s="16" t="s">
        <v>238</v>
      </c>
      <c r="BM239" s="147" t="s">
        <v>362</v>
      </c>
    </row>
    <row r="240" spans="2:65" s="1" customFormat="1" ht="16.5" customHeight="1">
      <c r="B240" s="135"/>
      <c r="C240" s="136" t="s">
        <v>363</v>
      </c>
      <c r="D240" s="136" t="s">
        <v>164</v>
      </c>
      <c r="E240" s="137" t="s">
        <v>364</v>
      </c>
      <c r="F240" s="138" t="s">
        <v>365</v>
      </c>
      <c r="G240" s="139" t="s">
        <v>316</v>
      </c>
      <c r="H240" s="140">
        <v>14</v>
      </c>
      <c r="I240" s="141"/>
      <c r="J240" s="142">
        <f>ROUND(I240*H240,2)</f>
        <v>0</v>
      </c>
      <c r="K240" s="138" t="s">
        <v>168</v>
      </c>
      <c r="L240" s="31"/>
      <c r="M240" s="143" t="s">
        <v>1</v>
      </c>
      <c r="N240" s="144" t="s">
        <v>42</v>
      </c>
      <c r="P240" s="145">
        <f>O240*H240</f>
        <v>0</v>
      </c>
      <c r="Q240" s="145">
        <v>0.00048</v>
      </c>
      <c r="R240" s="145">
        <f>Q240*H240</f>
        <v>0.00672</v>
      </c>
      <c r="S240" s="145">
        <v>0</v>
      </c>
      <c r="T240" s="146">
        <f>S240*H240</f>
        <v>0</v>
      </c>
      <c r="AR240" s="147" t="s">
        <v>238</v>
      </c>
      <c r="AT240" s="147" t="s">
        <v>164</v>
      </c>
      <c r="AU240" s="147" t="s">
        <v>85</v>
      </c>
      <c r="AY240" s="16" t="s">
        <v>161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6" t="s">
        <v>81</v>
      </c>
      <c r="BK240" s="148">
        <f>ROUND(I240*H240,2)</f>
        <v>0</v>
      </c>
      <c r="BL240" s="16" t="s">
        <v>238</v>
      </c>
      <c r="BM240" s="147" t="s">
        <v>366</v>
      </c>
    </row>
    <row r="241" spans="2:65" s="1" customFormat="1" ht="16.5" customHeight="1">
      <c r="B241" s="135"/>
      <c r="C241" s="136" t="s">
        <v>367</v>
      </c>
      <c r="D241" s="136" t="s">
        <v>164</v>
      </c>
      <c r="E241" s="137" t="s">
        <v>368</v>
      </c>
      <c r="F241" s="138" t="s">
        <v>369</v>
      </c>
      <c r="G241" s="139" t="s">
        <v>316</v>
      </c>
      <c r="H241" s="140">
        <v>7</v>
      </c>
      <c r="I241" s="141"/>
      <c r="J241" s="142">
        <f>ROUND(I241*H241,2)</f>
        <v>0</v>
      </c>
      <c r="K241" s="138" t="s">
        <v>168</v>
      </c>
      <c r="L241" s="31"/>
      <c r="M241" s="143" t="s">
        <v>1</v>
      </c>
      <c r="N241" s="144" t="s">
        <v>42</v>
      </c>
      <c r="P241" s="145">
        <f>O241*H241</f>
        <v>0</v>
      </c>
      <c r="Q241" s="145">
        <v>0.0007100000000000001</v>
      </c>
      <c r="R241" s="145">
        <f>Q241*H241</f>
        <v>0.0049700000000000005</v>
      </c>
      <c r="S241" s="145">
        <v>0</v>
      </c>
      <c r="T241" s="146">
        <f>S241*H241</f>
        <v>0</v>
      </c>
      <c r="AR241" s="147" t="s">
        <v>238</v>
      </c>
      <c r="AT241" s="147" t="s">
        <v>164</v>
      </c>
      <c r="AU241" s="147" t="s">
        <v>85</v>
      </c>
      <c r="AY241" s="16" t="s">
        <v>161</v>
      </c>
      <c r="BE241" s="148">
        <f>IF(N241="základní",J241,0)</f>
        <v>0</v>
      </c>
      <c r="BF241" s="148">
        <f>IF(N241="snížená",J241,0)</f>
        <v>0</v>
      </c>
      <c r="BG241" s="148">
        <f>IF(N241="zákl. přenesená",J241,0)</f>
        <v>0</v>
      </c>
      <c r="BH241" s="148">
        <f>IF(N241="sníž. přenesená",J241,0)</f>
        <v>0</v>
      </c>
      <c r="BI241" s="148">
        <f>IF(N241="nulová",J241,0)</f>
        <v>0</v>
      </c>
      <c r="BJ241" s="16" t="s">
        <v>81</v>
      </c>
      <c r="BK241" s="148">
        <f>ROUND(I241*H241,2)</f>
        <v>0</v>
      </c>
      <c r="BL241" s="16" t="s">
        <v>238</v>
      </c>
      <c r="BM241" s="147" t="s">
        <v>370</v>
      </c>
    </row>
    <row r="242" spans="2:65" s="1" customFormat="1" ht="16.5" customHeight="1">
      <c r="B242" s="135"/>
      <c r="C242" s="136" t="s">
        <v>371</v>
      </c>
      <c r="D242" s="136" t="s">
        <v>164</v>
      </c>
      <c r="E242" s="137" t="s">
        <v>372</v>
      </c>
      <c r="F242" s="138" t="s">
        <v>373</v>
      </c>
      <c r="G242" s="139" t="s">
        <v>316</v>
      </c>
      <c r="H242" s="140">
        <v>22</v>
      </c>
      <c r="I242" s="141"/>
      <c r="J242" s="142">
        <f>ROUND(I242*H242,2)</f>
        <v>0</v>
      </c>
      <c r="K242" s="138" t="s">
        <v>168</v>
      </c>
      <c r="L242" s="31"/>
      <c r="M242" s="143" t="s">
        <v>1</v>
      </c>
      <c r="N242" s="144" t="s">
        <v>42</v>
      </c>
      <c r="P242" s="145">
        <f>O242*H242</f>
        <v>0</v>
      </c>
      <c r="Q242" s="145">
        <v>0.00224</v>
      </c>
      <c r="R242" s="145">
        <f>Q242*H242</f>
        <v>0.04928</v>
      </c>
      <c r="S242" s="145">
        <v>0</v>
      </c>
      <c r="T242" s="146">
        <f>S242*H242</f>
        <v>0</v>
      </c>
      <c r="AR242" s="147" t="s">
        <v>238</v>
      </c>
      <c r="AT242" s="147" t="s">
        <v>164</v>
      </c>
      <c r="AU242" s="147" t="s">
        <v>85</v>
      </c>
      <c r="AY242" s="16" t="s">
        <v>161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6" t="s">
        <v>81</v>
      </c>
      <c r="BK242" s="148">
        <f>ROUND(I242*H242,2)</f>
        <v>0</v>
      </c>
      <c r="BL242" s="16" t="s">
        <v>238</v>
      </c>
      <c r="BM242" s="147" t="s">
        <v>374</v>
      </c>
    </row>
    <row r="243" spans="2:65" s="1" customFormat="1" ht="16.5" customHeight="1">
      <c r="B243" s="135"/>
      <c r="C243" s="136" t="s">
        <v>375</v>
      </c>
      <c r="D243" s="136" t="s">
        <v>164</v>
      </c>
      <c r="E243" s="137" t="s">
        <v>376</v>
      </c>
      <c r="F243" s="138" t="s">
        <v>377</v>
      </c>
      <c r="G243" s="139" t="s">
        <v>378</v>
      </c>
      <c r="H243" s="140">
        <v>2</v>
      </c>
      <c r="I243" s="141"/>
      <c r="J243" s="142">
        <f>ROUND(I243*H243,2)</f>
        <v>0</v>
      </c>
      <c r="K243" s="138" t="s">
        <v>168</v>
      </c>
      <c r="L243" s="31"/>
      <c r="M243" s="143" t="s">
        <v>1</v>
      </c>
      <c r="N243" s="144" t="s">
        <v>42</v>
      </c>
      <c r="P243" s="145">
        <f>O243*H243</f>
        <v>0</v>
      </c>
      <c r="Q243" s="145">
        <v>0.00029</v>
      </c>
      <c r="R243" s="145">
        <f>Q243*H243</f>
        <v>0.00058</v>
      </c>
      <c r="S243" s="145">
        <v>0</v>
      </c>
      <c r="T243" s="146">
        <f>S243*H243</f>
        <v>0</v>
      </c>
      <c r="AR243" s="147" t="s">
        <v>238</v>
      </c>
      <c r="AT243" s="147" t="s">
        <v>164</v>
      </c>
      <c r="AU243" s="147" t="s">
        <v>85</v>
      </c>
      <c r="AY243" s="16" t="s">
        <v>161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6" t="s">
        <v>81</v>
      </c>
      <c r="BK243" s="148">
        <f>ROUND(I243*H243,2)</f>
        <v>0</v>
      </c>
      <c r="BL243" s="16" t="s">
        <v>238</v>
      </c>
      <c r="BM243" s="147" t="s">
        <v>379</v>
      </c>
    </row>
    <row r="244" spans="2:65" s="1" customFormat="1" ht="21.75" customHeight="1">
      <c r="B244" s="135"/>
      <c r="C244" s="136" t="s">
        <v>237</v>
      </c>
      <c r="D244" s="136" t="s">
        <v>164</v>
      </c>
      <c r="E244" s="137" t="s">
        <v>380</v>
      </c>
      <c r="F244" s="138" t="s">
        <v>381</v>
      </c>
      <c r="G244" s="139" t="s">
        <v>316</v>
      </c>
      <c r="H244" s="140">
        <v>54</v>
      </c>
      <c r="I244" s="141"/>
      <c r="J244" s="142">
        <f>ROUND(I244*H244,2)</f>
        <v>0</v>
      </c>
      <c r="K244" s="138" t="s">
        <v>168</v>
      </c>
      <c r="L244" s="31"/>
      <c r="M244" s="143" t="s">
        <v>1</v>
      </c>
      <c r="N244" s="144" t="s">
        <v>42</v>
      </c>
      <c r="P244" s="145">
        <f>O244*H244</f>
        <v>0</v>
      </c>
      <c r="Q244" s="145">
        <v>0</v>
      </c>
      <c r="R244" s="145">
        <f>Q244*H244</f>
        <v>0</v>
      </c>
      <c r="S244" s="145">
        <v>0</v>
      </c>
      <c r="T244" s="146">
        <f>S244*H244</f>
        <v>0</v>
      </c>
      <c r="AR244" s="147" t="s">
        <v>238</v>
      </c>
      <c r="AT244" s="147" t="s">
        <v>164</v>
      </c>
      <c r="AU244" s="147" t="s">
        <v>85</v>
      </c>
      <c r="AY244" s="16" t="s">
        <v>161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6" t="s">
        <v>81</v>
      </c>
      <c r="BK244" s="148">
        <f>ROUND(I244*H244,2)</f>
        <v>0</v>
      </c>
      <c r="BL244" s="16" t="s">
        <v>238</v>
      </c>
      <c r="BM244" s="147" t="s">
        <v>382</v>
      </c>
    </row>
    <row r="245" spans="2:65" s="1" customFormat="1" ht="24.2" customHeight="1">
      <c r="B245" s="135"/>
      <c r="C245" s="136" t="s">
        <v>383</v>
      </c>
      <c r="D245" s="136" t="s">
        <v>164</v>
      </c>
      <c r="E245" s="137" t="s">
        <v>384</v>
      </c>
      <c r="F245" s="138" t="s">
        <v>385</v>
      </c>
      <c r="G245" s="139" t="s">
        <v>167</v>
      </c>
      <c r="H245" s="140">
        <v>0.066</v>
      </c>
      <c r="I245" s="141"/>
      <c r="J245" s="142">
        <f>ROUND(I245*H245,2)</f>
        <v>0</v>
      </c>
      <c r="K245" s="138" t="s">
        <v>168</v>
      </c>
      <c r="L245" s="31"/>
      <c r="M245" s="143" t="s">
        <v>1</v>
      </c>
      <c r="N245" s="144" t="s">
        <v>42</v>
      </c>
      <c r="P245" s="145">
        <f>O245*H245</f>
        <v>0</v>
      </c>
      <c r="Q245" s="145">
        <v>0</v>
      </c>
      <c r="R245" s="145">
        <f>Q245*H245</f>
        <v>0</v>
      </c>
      <c r="S245" s="145">
        <v>0</v>
      </c>
      <c r="T245" s="146">
        <f>S245*H245</f>
        <v>0</v>
      </c>
      <c r="AR245" s="147" t="s">
        <v>238</v>
      </c>
      <c r="AT245" s="147" t="s">
        <v>164</v>
      </c>
      <c r="AU245" s="147" t="s">
        <v>85</v>
      </c>
      <c r="AY245" s="16" t="s">
        <v>161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6" t="s">
        <v>81</v>
      </c>
      <c r="BK245" s="148">
        <f>ROUND(I245*H245,2)</f>
        <v>0</v>
      </c>
      <c r="BL245" s="16" t="s">
        <v>238</v>
      </c>
      <c r="BM245" s="147" t="s">
        <v>386</v>
      </c>
    </row>
    <row r="246" spans="2:65" s="1" customFormat="1" ht="33" customHeight="1">
      <c r="B246" s="135"/>
      <c r="C246" s="136" t="s">
        <v>387</v>
      </c>
      <c r="D246" s="136" t="s">
        <v>164</v>
      </c>
      <c r="E246" s="137" t="s">
        <v>388</v>
      </c>
      <c r="F246" s="138" t="s">
        <v>389</v>
      </c>
      <c r="G246" s="139" t="s">
        <v>167</v>
      </c>
      <c r="H246" s="140">
        <v>0.066</v>
      </c>
      <c r="I246" s="141"/>
      <c r="J246" s="142">
        <f>ROUND(I246*H246,2)</f>
        <v>0</v>
      </c>
      <c r="K246" s="138" t="s">
        <v>168</v>
      </c>
      <c r="L246" s="31"/>
      <c r="M246" s="143" t="s">
        <v>1</v>
      </c>
      <c r="N246" s="144" t="s">
        <v>42</v>
      </c>
      <c r="P246" s="145">
        <f>O246*H246</f>
        <v>0</v>
      </c>
      <c r="Q246" s="145">
        <v>0</v>
      </c>
      <c r="R246" s="145">
        <f>Q246*H246</f>
        <v>0</v>
      </c>
      <c r="S246" s="145">
        <v>0</v>
      </c>
      <c r="T246" s="146">
        <f>S246*H246</f>
        <v>0</v>
      </c>
      <c r="AR246" s="147" t="s">
        <v>238</v>
      </c>
      <c r="AT246" s="147" t="s">
        <v>164</v>
      </c>
      <c r="AU246" s="147" t="s">
        <v>85</v>
      </c>
      <c r="AY246" s="16" t="s">
        <v>161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6" t="s">
        <v>81</v>
      </c>
      <c r="BK246" s="148">
        <f>ROUND(I246*H246,2)</f>
        <v>0</v>
      </c>
      <c r="BL246" s="16" t="s">
        <v>238</v>
      </c>
      <c r="BM246" s="147" t="s">
        <v>390</v>
      </c>
    </row>
    <row r="247" spans="2:63" s="11" customFormat="1" ht="22.9" customHeight="1">
      <c r="B247" s="123"/>
      <c r="D247" s="124" t="s">
        <v>76</v>
      </c>
      <c r="E247" s="133" t="s">
        <v>391</v>
      </c>
      <c r="F247" s="133" t="s">
        <v>392</v>
      </c>
      <c r="I247" s="126"/>
      <c r="J247" s="134">
        <f>BK247</f>
        <v>0</v>
      </c>
      <c r="L247" s="123"/>
      <c r="M247" s="128"/>
      <c r="P247" s="129">
        <f>SUM(P248:P292)</f>
        <v>0</v>
      </c>
      <c r="R247" s="129">
        <f>SUM(R248:R292)</f>
        <v>0.15776999999999994</v>
      </c>
      <c r="T247" s="130">
        <f>SUM(T248:T292)</f>
        <v>0</v>
      </c>
      <c r="AR247" s="124" t="s">
        <v>85</v>
      </c>
      <c r="AT247" s="131" t="s">
        <v>76</v>
      </c>
      <c r="AU247" s="131" t="s">
        <v>81</v>
      </c>
      <c r="AY247" s="124" t="s">
        <v>161</v>
      </c>
      <c r="BK247" s="132">
        <f>SUM(BK248:BK292)</f>
        <v>0</v>
      </c>
    </row>
    <row r="248" spans="2:65" s="1" customFormat="1" ht="24.2" customHeight="1">
      <c r="B248" s="135"/>
      <c r="C248" s="136" t="s">
        <v>393</v>
      </c>
      <c r="D248" s="136" t="s">
        <v>164</v>
      </c>
      <c r="E248" s="137" t="s">
        <v>394</v>
      </c>
      <c r="F248" s="138" t="s">
        <v>395</v>
      </c>
      <c r="G248" s="139" t="s">
        <v>316</v>
      </c>
      <c r="H248" s="140">
        <v>29</v>
      </c>
      <c r="I248" s="141"/>
      <c r="J248" s="142">
        <f>ROUND(I248*H248,2)</f>
        <v>0</v>
      </c>
      <c r="K248" s="138" t="s">
        <v>168</v>
      </c>
      <c r="L248" s="31"/>
      <c r="M248" s="143" t="s">
        <v>1</v>
      </c>
      <c r="N248" s="144" t="s">
        <v>42</v>
      </c>
      <c r="P248" s="145">
        <f>O248*H248</f>
        <v>0</v>
      </c>
      <c r="Q248" s="145">
        <v>0.00073</v>
      </c>
      <c r="R248" s="145">
        <f>Q248*H248</f>
        <v>0.021169999999999998</v>
      </c>
      <c r="S248" s="145">
        <v>0</v>
      </c>
      <c r="T248" s="146">
        <f>S248*H248</f>
        <v>0</v>
      </c>
      <c r="AR248" s="147" t="s">
        <v>238</v>
      </c>
      <c r="AT248" s="147" t="s">
        <v>164</v>
      </c>
      <c r="AU248" s="147" t="s">
        <v>85</v>
      </c>
      <c r="AY248" s="16" t="s">
        <v>161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6" t="s">
        <v>81</v>
      </c>
      <c r="BK248" s="148">
        <f>ROUND(I248*H248,2)</f>
        <v>0</v>
      </c>
      <c r="BL248" s="16" t="s">
        <v>238</v>
      </c>
      <c r="BM248" s="147" t="s">
        <v>396</v>
      </c>
    </row>
    <row r="249" spans="2:51" s="12" customFormat="1" ht="12">
      <c r="B249" s="149"/>
      <c r="D249" s="150" t="s">
        <v>171</v>
      </c>
      <c r="E249" s="151" t="s">
        <v>1</v>
      </c>
      <c r="F249" s="152" t="s">
        <v>397</v>
      </c>
      <c r="H249" s="153">
        <v>10</v>
      </c>
      <c r="I249" s="154"/>
      <c r="L249" s="149"/>
      <c r="M249" s="155"/>
      <c r="T249" s="156"/>
      <c r="AT249" s="151" t="s">
        <v>171</v>
      </c>
      <c r="AU249" s="151" t="s">
        <v>85</v>
      </c>
      <c r="AV249" s="12" t="s">
        <v>85</v>
      </c>
      <c r="AW249" s="12" t="s">
        <v>32</v>
      </c>
      <c r="AX249" s="12" t="s">
        <v>77</v>
      </c>
      <c r="AY249" s="151" t="s">
        <v>161</v>
      </c>
    </row>
    <row r="250" spans="2:51" s="12" customFormat="1" ht="12">
      <c r="B250" s="149"/>
      <c r="D250" s="150" t="s">
        <v>171</v>
      </c>
      <c r="E250" s="151" t="s">
        <v>1</v>
      </c>
      <c r="F250" s="152" t="s">
        <v>398</v>
      </c>
      <c r="H250" s="153">
        <v>19</v>
      </c>
      <c r="I250" s="154"/>
      <c r="L250" s="149"/>
      <c r="M250" s="155"/>
      <c r="T250" s="156"/>
      <c r="AT250" s="151" t="s">
        <v>171</v>
      </c>
      <c r="AU250" s="151" t="s">
        <v>85</v>
      </c>
      <c r="AV250" s="12" t="s">
        <v>85</v>
      </c>
      <c r="AW250" s="12" t="s">
        <v>32</v>
      </c>
      <c r="AX250" s="12" t="s">
        <v>77</v>
      </c>
      <c r="AY250" s="151" t="s">
        <v>161</v>
      </c>
    </row>
    <row r="251" spans="2:51" s="13" customFormat="1" ht="12">
      <c r="B251" s="157"/>
      <c r="D251" s="150" t="s">
        <v>171</v>
      </c>
      <c r="E251" s="158" t="s">
        <v>1</v>
      </c>
      <c r="F251" s="159" t="s">
        <v>174</v>
      </c>
      <c r="H251" s="160">
        <v>29</v>
      </c>
      <c r="I251" s="161"/>
      <c r="L251" s="157"/>
      <c r="M251" s="162"/>
      <c r="T251" s="163"/>
      <c r="AT251" s="158" t="s">
        <v>171</v>
      </c>
      <c r="AU251" s="158" t="s">
        <v>85</v>
      </c>
      <c r="AV251" s="13" t="s">
        <v>169</v>
      </c>
      <c r="AW251" s="13" t="s">
        <v>32</v>
      </c>
      <c r="AX251" s="13" t="s">
        <v>81</v>
      </c>
      <c r="AY251" s="158" t="s">
        <v>161</v>
      </c>
    </row>
    <row r="252" spans="2:65" s="1" customFormat="1" ht="24.2" customHeight="1">
      <c r="B252" s="135"/>
      <c r="C252" s="136" t="s">
        <v>399</v>
      </c>
      <c r="D252" s="136" t="s">
        <v>164</v>
      </c>
      <c r="E252" s="137" t="s">
        <v>400</v>
      </c>
      <c r="F252" s="138" t="s">
        <v>401</v>
      </c>
      <c r="G252" s="139" t="s">
        <v>316</v>
      </c>
      <c r="H252" s="140">
        <v>26</v>
      </c>
      <c r="I252" s="141"/>
      <c r="J252" s="142">
        <f>ROUND(I252*H252,2)</f>
        <v>0</v>
      </c>
      <c r="K252" s="138" t="s">
        <v>168</v>
      </c>
      <c r="L252" s="31"/>
      <c r="M252" s="143" t="s">
        <v>1</v>
      </c>
      <c r="N252" s="144" t="s">
        <v>42</v>
      </c>
      <c r="P252" s="145">
        <f>O252*H252</f>
        <v>0</v>
      </c>
      <c r="Q252" s="145">
        <v>0.0009799999999999998</v>
      </c>
      <c r="R252" s="145">
        <f>Q252*H252</f>
        <v>0.025479999999999992</v>
      </c>
      <c r="S252" s="145">
        <v>0</v>
      </c>
      <c r="T252" s="146">
        <f>S252*H252</f>
        <v>0</v>
      </c>
      <c r="AR252" s="147" t="s">
        <v>238</v>
      </c>
      <c r="AT252" s="147" t="s">
        <v>164</v>
      </c>
      <c r="AU252" s="147" t="s">
        <v>85</v>
      </c>
      <c r="AY252" s="16" t="s">
        <v>161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6" t="s">
        <v>81</v>
      </c>
      <c r="BK252" s="148">
        <f>ROUND(I252*H252,2)</f>
        <v>0</v>
      </c>
      <c r="BL252" s="16" t="s">
        <v>238</v>
      </c>
      <c r="BM252" s="147" t="s">
        <v>402</v>
      </c>
    </row>
    <row r="253" spans="2:51" s="12" customFormat="1" ht="12">
      <c r="B253" s="149"/>
      <c r="D253" s="150" t="s">
        <v>171</v>
      </c>
      <c r="E253" s="151" t="s">
        <v>1</v>
      </c>
      <c r="F253" s="152" t="s">
        <v>403</v>
      </c>
      <c r="H253" s="153">
        <v>13</v>
      </c>
      <c r="I253" s="154"/>
      <c r="L253" s="149"/>
      <c r="M253" s="155"/>
      <c r="T253" s="156"/>
      <c r="AT253" s="151" t="s">
        <v>171</v>
      </c>
      <c r="AU253" s="151" t="s">
        <v>85</v>
      </c>
      <c r="AV253" s="12" t="s">
        <v>85</v>
      </c>
      <c r="AW253" s="12" t="s">
        <v>32</v>
      </c>
      <c r="AX253" s="12" t="s">
        <v>77</v>
      </c>
      <c r="AY253" s="151" t="s">
        <v>161</v>
      </c>
    </row>
    <row r="254" spans="2:51" s="12" customFormat="1" ht="12">
      <c r="B254" s="149"/>
      <c r="D254" s="150" t="s">
        <v>171</v>
      </c>
      <c r="E254" s="151" t="s">
        <v>1</v>
      </c>
      <c r="F254" s="152" t="s">
        <v>404</v>
      </c>
      <c r="H254" s="153">
        <v>13</v>
      </c>
      <c r="I254" s="154"/>
      <c r="L254" s="149"/>
      <c r="M254" s="155"/>
      <c r="T254" s="156"/>
      <c r="AT254" s="151" t="s">
        <v>171</v>
      </c>
      <c r="AU254" s="151" t="s">
        <v>85</v>
      </c>
      <c r="AV254" s="12" t="s">
        <v>85</v>
      </c>
      <c r="AW254" s="12" t="s">
        <v>32</v>
      </c>
      <c r="AX254" s="12" t="s">
        <v>77</v>
      </c>
      <c r="AY254" s="151" t="s">
        <v>161</v>
      </c>
    </row>
    <row r="255" spans="2:51" s="13" customFormat="1" ht="12">
      <c r="B255" s="157"/>
      <c r="D255" s="150" t="s">
        <v>171</v>
      </c>
      <c r="E255" s="158" t="s">
        <v>1</v>
      </c>
      <c r="F255" s="159" t="s">
        <v>174</v>
      </c>
      <c r="H255" s="160">
        <v>26</v>
      </c>
      <c r="I255" s="161"/>
      <c r="L255" s="157"/>
      <c r="M255" s="162"/>
      <c r="T255" s="163"/>
      <c r="AT255" s="158" t="s">
        <v>171</v>
      </c>
      <c r="AU255" s="158" t="s">
        <v>85</v>
      </c>
      <c r="AV255" s="13" t="s">
        <v>169</v>
      </c>
      <c r="AW255" s="13" t="s">
        <v>32</v>
      </c>
      <c r="AX255" s="13" t="s">
        <v>81</v>
      </c>
      <c r="AY255" s="158" t="s">
        <v>161</v>
      </c>
    </row>
    <row r="256" spans="2:65" s="1" customFormat="1" ht="24.2" customHeight="1">
      <c r="B256" s="135"/>
      <c r="C256" s="136" t="s">
        <v>405</v>
      </c>
      <c r="D256" s="136" t="s">
        <v>164</v>
      </c>
      <c r="E256" s="137" t="s">
        <v>406</v>
      </c>
      <c r="F256" s="138" t="s">
        <v>407</v>
      </c>
      <c r="G256" s="139" t="s">
        <v>316</v>
      </c>
      <c r="H256" s="140">
        <v>16</v>
      </c>
      <c r="I256" s="141"/>
      <c r="J256" s="142">
        <f>ROUND(I256*H256,2)</f>
        <v>0</v>
      </c>
      <c r="K256" s="138" t="s">
        <v>168</v>
      </c>
      <c r="L256" s="31"/>
      <c r="M256" s="143" t="s">
        <v>1</v>
      </c>
      <c r="N256" s="144" t="s">
        <v>42</v>
      </c>
      <c r="P256" s="145">
        <f>O256*H256</f>
        <v>0</v>
      </c>
      <c r="Q256" s="145">
        <v>0.0013</v>
      </c>
      <c r="R256" s="145">
        <f>Q256*H256</f>
        <v>0.0208</v>
      </c>
      <c r="S256" s="145">
        <v>0</v>
      </c>
      <c r="T256" s="146">
        <f>S256*H256</f>
        <v>0</v>
      </c>
      <c r="AR256" s="147" t="s">
        <v>238</v>
      </c>
      <c r="AT256" s="147" t="s">
        <v>164</v>
      </c>
      <c r="AU256" s="147" t="s">
        <v>85</v>
      </c>
      <c r="AY256" s="16" t="s">
        <v>161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6" t="s">
        <v>81</v>
      </c>
      <c r="BK256" s="148">
        <f>ROUND(I256*H256,2)</f>
        <v>0</v>
      </c>
      <c r="BL256" s="16" t="s">
        <v>238</v>
      </c>
      <c r="BM256" s="147" t="s">
        <v>408</v>
      </c>
    </row>
    <row r="257" spans="2:51" s="12" customFormat="1" ht="12">
      <c r="B257" s="149"/>
      <c r="D257" s="150" t="s">
        <v>171</v>
      </c>
      <c r="E257" s="151" t="s">
        <v>1</v>
      </c>
      <c r="F257" s="152" t="s">
        <v>409</v>
      </c>
      <c r="H257" s="153">
        <v>8</v>
      </c>
      <c r="I257" s="154"/>
      <c r="L257" s="149"/>
      <c r="M257" s="155"/>
      <c r="T257" s="156"/>
      <c r="AT257" s="151" t="s">
        <v>171</v>
      </c>
      <c r="AU257" s="151" t="s">
        <v>85</v>
      </c>
      <c r="AV257" s="12" t="s">
        <v>85</v>
      </c>
      <c r="AW257" s="12" t="s">
        <v>32</v>
      </c>
      <c r="AX257" s="12" t="s">
        <v>77</v>
      </c>
      <c r="AY257" s="151" t="s">
        <v>161</v>
      </c>
    </row>
    <row r="258" spans="2:51" s="12" customFormat="1" ht="12">
      <c r="B258" s="149"/>
      <c r="D258" s="150" t="s">
        <v>171</v>
      </c>
      <c r="E258" s="151" t="s">
        <v>1</v>
      </c>
      <c r="F258" s="152" t="s">
        <v>410</v>
      </c>
      <c r="H258" s="153">
        <v>8</v>
      </c>
      <c r="I258" s="154"/>
      <c r="L258" s="149"/>
      <c r="M258" s="155"/>
      <c r="T258" s="156"/>
      <c r="AT258" s="151" t="s">
        <v>171</v>
      </c>
      <c r="AU258" s="151" t="s">
        <v>85</v>
      </c>
      <c r="AV258" s="12" t="s">
        <v>85</v>
      </c>
      <c r="AW258" s="12" t="s">
        <v>32</v>
      </c>
      <c r="AX258" s="12" t="s">
        <v>77</v>
      </c>
      <c r="AY258" s="151" t="s">
        <v>161</v>
      </c>
    </row>
    <row r="259" spans="2:51" s="13" customFormat="1" ht="12">
      <c r="B259" s="157"/>
      <c r="D259" s="150" t="s">
        <v>171</v>
      </c>
      <c r="E259" s="158" t="s">
        <v>1</v>
      </c>
      <c r="F259" s="159" t="s">
        <v>174</v>
      </c>
      <c r="H259" s="160">
        <v>16</v>
      </c>
      <c r="I259" s="161"/>
      <c r="L259" s="157"/>
      <c r="M259" s="162"/>
      <c r="T259" s="163"/>
      <c r="AT259" s="158" t="s">
        <v>171</v>
      </c>
      <c r="AU259" s="158" t="s">
        <v>85</v>
      </c>
      <c r="AV259" s="13" t="s">
        <v>169</v>
      </c>
      <c r="AW259" s="13" t="s">
        <v>32</v>
      </c>
      <c r="AX259" s="13" t="s">
        <v>81</v>
      </c>
      <c r="AY259" s="158" t="s">
        <v>161</v>
      </c>
    </row>
    <row r="260" spans="2:65" s="1" customFormat="1" ht="24.2" customHeight="1">
      <c r="B260" s="135"/>
      <c r="C260" s="136" t="s">
        <v>411</v>
      </c>
      <c r="D260" s="136" t="s">
        <v>164</v>
      </c>
      <c r="E260" s="137" t="s">
        <v>412</v>
      </c>
      <c r="F260" s="138" t="s">
        <v>413</v>
      </c>
      <c r="G260" s="139" t="s">
        <v>316</v>
      </c>
      <c r="H260" s="140">
        <v>10</v>
      </c>
      <c r="I260" s="141"/>
      <c r="J260" s="142">
        <f>ROUND(I260*H260,2)</f>
        <v>0</v>
      </c>
      <c r="K260" s="138" t="s">
        <v>168</v>
      </c>
      <c r="L260" s="31"/>
      <c r="M260" s="143" t="s">
        <v>1</v>
      </c>
      <c r="N260" s="144" t="s">
        <v>42</v>
      </c>
      <c r="P260" s="145">
        <f>O260*H260</f>
        <v>0</v>
      </c>
      <c r="Q260" s="145">
        <v>0.00263</v>
      </c>
      <c r="R260" s="145">
        <f>Q260*H260</f>
        <v>0.0263</v>
      </c>
      <c r="S260" s="145">
        <v>0</v>
      </c>
      <c r="T260" s="146">
        <f>S260*H260</f>
        <v>0</v>
      </c>
      <c r="AR260" s="147" t="s">
        <v>238</v>
      </c>
      <c r="AT260" s="147" t="s">
        <v>164</v>
      </c>
      <c r="AU260" s="147" t="s">
        <v>85</v>
      </c>
      <c r="AY260" s="16" t="s">
        <v>161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6" t="s">
        <v>81</v>
      </c>
      <c r="BK260" s="148">
        <f>ROUND(I260*H260,2)</f>
        <v>0</v>
      </c>
      <c r="BL260" s="16" t="s">
        <v>238</v>
      </c>
      <c r="BM260" s="147" t="s">
        <v>414</v>
      </c>
    </row>
    <row r="261" spans="2:51" s="12" customFormat="1" ht="12">
      <c r="B261" s="149"/>
      <c r="D261" s="150" t="s">
        <v>171</v>
      </c>
      <c r="E261" s="151" t="s">
        <v>1</v>
      </c>
      <c r="F261" s="152" t="s">
        <v>415</v>
      </c>
      <c r="H261" s="153">
        <v>5</v>
      </c>
      <c r="I261" s="154"/>
      <c r="L261" s="149"/>
      <c r="M261" s="155"/>
      <c r="T261" s="156"/>
      <c r="AT261" s="151" t="s">
        <v>171</v>
      </c>
      <c r="AU261" s="151" t="s">
        <v>85</v>
      </c>
      <c r="AV261" s="12" t="s">
        <v>85</v>
      </c>
      <c r="AW261" s="12" t="s">
        <v>32</v>
      </c>
      <c r="AX261" s="12" t="s">
        <v>77</v>
      </c>
      <c r="AY261" s="151" t="s">
        <v>161</v>
      </c>
    </row>
    <row r="262" spans="2:51" s="12" customFormat="1" ht="12">
      <c r="B262" s="149"/>
      <c r="D262" s="150" t="s">
        <v>171</v>
      </c>
      <c r="E262" s="151" t="s">
        <v>1</v>
      </c>
      <c r="F262" s="152" t="s">
        <v>416</v>
      </c>
      <c r="H262" s="153">
        <v>5</v>
      </c>
      <c r="I262" s="154"/>
      <c r="L262" s="149"/>
      <c r="M262" s="155"/>
      <c r="T262" s="156"/>
      <c r="AT262" s="151" t="s">
        <v>171</v>
      </c>
      <c r="AU262" s="151" t="s">
        <v>85</v>
      </c>
      <c r="AV262" s="12" t="s">
        <v>85</v>
      </c>
      <c r="AW262" s="12" t="s">
        <v>32</v>
      </c>
      <c r="AX262" s="12" t="s">
        <v>77</v>
      </c>
      <c r="AY262" s="151" t="s">
        <v>161</v>
      </c>
    </row>
    <row r="263" spans="2:51" s="13" customFormat="1" ht="12">
      <c r="B263" s="157"/>
      <c r="D263" s="150" t="s">
        <v>171</v>
      </c>
      <c r="E263" s="158" t="s">
        <v>1</v>
      </c>
      <c r="F263" s="159" t="s">
        <v>174</v>
      </c>
      <c r="H263" s="160">
        <v>10</v>
      </c>
      <c r="I263" s="161"/>
      <c r="L263" s="157"/>
      <c r="M263" s="162"/>
      <c r="T263" s="163"/>
      <c r="AT263" s="158" t="s">
        <v>171</v>
      </c>
      <c r="AU263" s="158" t="s">
        <v>85</v>
      </c>
      <c r="AV263" s="13" t="s">
        <v>169</v>
      </c>
      <c r="AW263" s="13" t="s">
        <v>32</v>
      </c>
      <c r="AX263" s="13" t="s">
        <v>81</v>
      </c>
      <c r="AY263" s="158" t="s">
        <v>161</v>
      </c>
    </row>
    <row r="264" spans="2:65" s="1" customFormat="1" ht="24.2" customHeight="1">
      <c r="B264" s="135"/>
      <c r="C264" s="136" t="s">
        <v>417</v>
      </c>
      <c r="D264" s="136" t="s">
        <v>164</v>
      </c>
      <c r="E264" s="137" t="s">
        <v>418</v>
      </c>
      <c r="F264" s="138" t="s">
        <v>419</v>
      </c>
      <c r="G264" s="139" t="s">
        <v>316</v>
      </c>
      <c r="H264" s="140">
        <v>6</v>
      </c>
      <c r="I264" s="141"/>
      <c r="J264" s="142">
        <f>ROUND(I264*H264,2)</f>
        <v>0</v>
      </c>
      <c r="K264" s="138" t="s">
        <v>168</v>
      </c>
      <c r="L264" s="31"/>
      <c r="M264" s="143" t="s">
        <v>1</v>
      </c>
      <c r="N264" s="144" t="s">
        <v>42</v>
      </c>
      <c r="P264" s="145">
        <f>O264*H264</f>
        <v>0</v>
      </c>
      <c r="Q264" s="145">
        <v>0.00364</v>
      </c>
      <c r="R264" s="145">
        <f>Q264*H264</f>
        <v>0.02184</v>
      </c>
      <c r="S264" s="145">
        <v>0</v>
      </c>
      <c r="T264" s="146">
        <f>S264*H264</f>
        <v>0</v>
      </c>
      <c r="AR264" s="147" t="s">
        <v>238</v>
      </c>
      <c r="AT264" s="147" t="s">
        <v>164</v>
      </c>
      <c r="AU264" s="147" t="s">
        <v>85</v>
      </c>
      <c r="AY264" s="16" t="s">
        <v>161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6" t="s">
        <v>81</v>
      </c>
      <c r="BK264" s="148">
        <f>ROUND(I264*H264,2)</f>
        <v>0</v>
      </c>
      <c r="BL264" s="16" t="s">
        <v>238</v>
      </c>
      <c r="BM264" s="147" t="s">
        <v>420</v>
      </c>
    </row>
    <row r="265" spans="2:51" s="12" customFormat="1" ht="12">
      <c r="B265" s="149"/>
      <c r="D265" s="150" t="s">
        <v>171</v>
      </c>
      <c r="E265" s="151" t="s">
        <v>1</v>
      </c>
      <c r="F265" s="152" t="s">
        <v>421</v>
      </c>
      <c r="H265" s="153">
        <v>3</v>
      </c>
      <c r="I265" s="154"/>
      <c r="L265" s="149"/>
      <c r="M265" s="155"/>
      <c r="T265" s="156"/>
      <c r="AT265" s="151" t="s">
        <v>171</v>
      </c>
      <c r="AU265" s="151" t="s">
        <v>85</v>
      </c>
      <c r="AV265" s="12" t="s">
        <v>85</v>
      </c>
      <c r="AW265" s="12" t="s">
        <v>32</v>
      </c>
      <c r="AX265" s="12" t="s">
        <v>77</v>
      </c>
      <c r="AY265" s="151" t="s">
        <v>161</v>
      </c>
    </row>
    <row r="266" spans="2:51" s="12" customFormat="1" ht="12">
      <c r="B266" s="149"/>
      <c r="D266" s="150" t="s">
        <v>171</v>
      </c>
      <c r="E266" s="151" t="s">
        <v>1</v>
      </c>
      <c r="F266" s="152" t="s">
        <v>422</v>
      </c>
      <c r="H266" s="153">
        <v>3</v>
      </c>
      <c r="I266" s="154"/>
      <c r="L266" s="149"/>
      <c r="M266" s="155"/>
      <c r="T266" s="156"/>
      <c r="AT266" s="151" t="s">
        <v>171</v>
      </c>
      <c r="AU266" s="151" t="s">
        <v>85</v>
      </c>
      <c r="AV266" s="12" t="s">
        <v>85</v>
      </c>
      <c r="AW266" s="12" t="s">
        <v>32</v>
      </c>
      <c r="AX266" s="12" t="s">
        <v>77</v>
      </c>
      <c r="AY266" s="151" t="s">
        <v>161</v>
      </c>
    </row>
    <row r="267" spans="2:51" s="13" customFormat="1" ht="12">
      <c r="B267" s="157"/>
      <c r="D267" s="150" t="s">
        <v>171</v>
      </c>
      <c r="E267" s="158" t="s">
        <v>1</v>
      </c>
      <c r="F267" s="159" t="s">
        <v>174</v>
      </c>
      <c r="H267" s="160">
        <v>6</v>
      </c>
      <c r="I267" s="161"/>
      <c r="L267" s="157"/>
      <c r="M267" s="162"/>
      <c r="T267" s="163"/>
      <c r="AT267" s="158" t="s">
        <v>171</v>
      </c>
      <c r="AU267" s="158" t="s">
        <v>85</v>
      </c>
      <c r="AV267" s="13" t="s">
        <v>169</v>
      </c>
      <c r="AW267" s="13" t="s">
        <v>32</v>
      </c>
      <c r="AX267" s="13" t="s">
        <v>81</v>
      </c>
      <c r="AY267" s="158" t="s">
        <v>161</v>
      </c>
    </row>
    <row r="268" spans="2:65" s="1" customFormat="1" ht="24.2" customHeight="1">
      <c r="B268" s="135"/>
      <c r="C268" s="136" t="s">
        <v>423</v>
      </c>
      <c r="D268" s="136" t="s">
        <v>164</v>
      </c>
      <c r="E268" s="137" t="s">
        <v>424</v>
      </c>
      <c r="F268" s="138" t="s">
        <v>425</v>
      </c>
      <c r="G268" s="139" t="s">
        <v>316</v>
      </c>
      <c r="H268" s="140">
        <v>2</v>
      </c>
      <c r="I268" s="141"/>
      <c r="J268" s="142">
        <f>ROUND(I268*H268,2)</f>
        <v>0</v>
      </c>
      <c r="K268" s="138" t="s">
        <v>168</v>
      </c>
      <c r="L268" s="31"/>
      <c r="M268" s="143" t="s">
        <v>1</v>
      </c>
      <c r="N268" s="144" t="s">
        <v>42</v>
      </c>
      <c r="P268" s="145">
        <f>O268*H268</f>
        <v>0</v>
      </c>
      <c r="Q268" s="145">
        <v>0.00601</v>
      </c>
      <c r="R268" s="145">
        <f>Q268*H268</f>
        <v>0.01202</v>
      </c>
      <c r="S268" s="145">
        <v>0</v>
      </c>
      <c r="T268" s="146">
        <f>S268*H268</f>
        <v>0</v>
      </c>
      <c r="AR268" s="147" t="s">
        <v>238</v>
      </c>
      <c r="AT268" s="147" t="s">
        <v>164</v>
      </c>
      <c r="AU268" s="147" t="s">
        <v>85</v>
      </c>
      <c r="AY268" s="16" t="s">
        <v>161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6" t="s">
        <v>81</v>
      </c>
      <c r="BK268" s="148">
        <f>ROUND(I268*H268,2)</f>
        <v>0</v>
      </c>
      <c r="BL268" s="16" t="s">
        <v>238</v>
      </c>
      <c r="BM268" s="147" t="s">
        <v>426</v>
      </c>
    </row>
    <row r="269" spans="2:51" s="12" customFormat="1" ht="12">
      <c r="B269" s="149"/>
      <c r="D269" s="150" t="s">
        <v>171</v>
      </c>
      <c r="E269" s="151" t="s">
        <v>1</v>
      </c>
      <c r="F269" s="152" t="s">
        <v>427</v>
      </c>
      <c r="H269" s="153">
        <v>1</v>
      </c>
      <c r="I269" s="154"/>
      <c r="L269" s="149"/>
      <c r="M269" s="155"/>
      <c r="T269" s="156"/>
      <c r="AT269" s="151" t="s">
        <v>171</v>
      </c>
      <c r="AU269" s="151" t="s">
        <v>85</v>
      </c>
      <c r="AV269" s="12" t="s">
        <v>85</v>
      </c>
      <c r="AW269" s="12" t="s">
        <v>32</v>
      </c>
      <c r="AX269" s="12" t="s">
        <v>77</v>
      </c>
      <c r="AY269" s="151" t="s">
        <v>161</v>
      </c>
    </row>
    <row r="270" spans="2:51" s="12" customFormat="1" ht="12">
      <c r="B270" s="149"/>
      <c r="D270" s="150" t="s">
        <v>171</v>
      </c>
      <c r="E270" s="151" t="s">
        <v>1</v>
      </c>
      <c r="F270" s="152" t="s">
        <v>428</v>
      </c>
      <c r="H270" s="153">
        <v>1</v>
      </c>
      <c r="I270" s="154"/>
      <c r="L270" s="149"/>
      <c r="M270" s="155"/>
      <c r="T270" s="156"/>
      <c r="AT270" s="151" t="s">
        <v>171</v>
      </c>
      <c r="AU270" s="151" t="s">
        <v>85</v>
      </c>
      <c r="AV270" s="12" t="s">
        <v>85</v>
      </c>
      <c r="AW270" s="12" t="s">
        <v>32</v>
      </c>
      <c r="AX270" s="12" t="s">
        <v>77</v>
      </c>
      <c r="AY270" s="151" t="s">
        <v>161</v>
      </c>
    </row>
    <row r="271" spans="2:51" s="13" customFormat="1" ht="12">
      <c r="B271" s="157"/>
      <c r="D271" s="150" t="s">
        <v>171</v>
      </c>
      <c r="E271" s="158" t="s">
        <v>1</v>
      </c>
      <c r="F271" s="159" t="s">
        <v>174</v>
      </c>
      <c r="H271" s="160">
        <v>2</v>
      </c>
      <c r="I271" s="161"/>
      <c r="L271" s="157"/>
      <c r="M271" s="162"/>
      <c r="T271" s="163"/>
      <c r="AT271" s="158" t="s">
        <v>171</v>
      </c>
      <c r="AU271" s="158" t="s">
        <v>85</v>
      </c>
      <c r="AV271" s="13" t="s">
        <v>169</v>
      </c>
      <c r="AW271" s="13" t="s">
        <v>32</v>
      </c>
      <c r="AX271" s="13" t="s">
        <v>81</v>
      </c>
      <c r="AY271" s="158" t="s">
        <v>161</v>
      </c>
    </row>
    <row r="272" spans="2:65" s="1" customFormat="1" ht="37.9" customHeight="1">
      <c r="B272" s="135"/>
      <c r="C272" s="136" t="s">
        <v>429</v>
      </c>
      <c r="D272" s="136" t="s">
        <v>164</v>
      </c>
      <c r="E272" s="137" t="s">
        <v>430</v>
      </c>
      <c r="F272" s="138" t="s">
        <v>431</v>
      </c>
      <c r="G272" s="139" t="s">
        <v>316</v>
      </c>
      <c r="H272" s="140">
        <v>29</v>
      </c>
      <c r="I272" s="141"/>
      <c r="J272" s="142">
        <f>ROUND(I272*H272,2)</f>
        <v>0</v>
      </c>
      <c r="K272" s="138" t="s">
        <v>168</v>
      </c>
      <c r="L272" s="31"/>
      <c r="M272" s="143" t="s">
        <v>1</v>
      </c>
      <c r="N272" s="144" t="s">
        <v>42</v>
      </c>
      <c r="P272" s="145">
        <f>O272*H272</f>
        <v>0</v>
      </c>
      <c r="Q272" s="145">
        <v>7E-05</v>
      </c>
      <c r="R272" s="145">
        <f>Q272*H272</f>
        <v>0.0020299999999999997</v>
      </c>
      <c r="S272" s="145">
        <v>0</v>
      </c>
      <c r="T272" s="146">
        <f>S272*H272</f>
        <v>0</v>
      </c>
      <c r="AR272" s="147" t="s">
        <v>238</v>
      </c>
      <c r="AT272" s="147" t="s">
        <v>164</v>
      </c>
      <c r="AU272" s="147" t="s">
        <v>85</v>
      </c>
      <c r="AY272" s="16" t="s">
        <v>161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6" t="s">
        <v>81</v>
      </c>
      <c r="BK272" s="148">
        <f>ROUND(I272*H272,2)</f>
        <v>0</v>
      </c>
      <c r="BL272" s="16" t="s">
        <v>238</v>
      </c>
      <c r="BM272" s="147" t="s">
        <v>432</v>
      </c>
    </row>
    <row r="273" spans="2:51" s="12" customFormat="1" ht="12">
      <c r="B273" s="149"/>
      <c r="D273" s="150" t="s">
        <v>171</v>
      </c>
      <c r="E273" s="151" t="s">
        <v>1</v>
      </c>
      <c r="F273" s="152" t="s">
        <v>433</v>
      </c>
      <c r="H273" s="153">
        <v>29</v>
      </c>
      <c r="I273" s="154"/>
      <c r="L273" s="149"/>
      <c r="M273" s="155"/>
      <c r="T273" s="156"/>
      <c r="AT273" s="151" t="s">
        <v>171</v>
      </c>
      <c r="AU273" s="151" t="s">
        <v>85</v>
      </c>
      <c r="AV273" s="12" t="s">
        <v>85</v>
      </c>
      <c r="AW273" s="12" t="s">
        <v>32</v>
      </c>
      <c r="AX273" s="12" t="s">
        <v>77</v>
      </c>
      <c r="AY273" s="151" t="s">
        <v>161</v>
      </c>
    </row>
    <row r="274" spans="2:51" s="13" customFormat="1" ht="12">
      <c r="B274" s="157"/>
      <c r="D274" s="150" t="s">
        <v>171</v>
      </c>
      <c r="E274" s="158" t="s">
        <v>1</v>
      </c>
      <c r="F274" s="159" t="s">
        <v>174</v>
      </c>
      <c r="H274" s="160">
        <v>29</v>
      </c>
      <c r="I274" s="161"/>
      <c r="L274" s="157"/>
      <c r="M274" s="162"/>
      <c r="T274" s="163"/>
      <c r="AT274" s="158" t="s">
        <v>171</v>
      </c>
      <c r="AU274" s="158" t="s">
        <v>85</v>
      </c>
      <c r="AV274" s="13" t="s">
        <v>169</v>
      </c>
      <c r="AW274" s="13" t="s">
        <v>32</v>
      </c>
      <c r="AX274" s="13" t="s">
        <v>81</v>
      </c>
      <c r="AY274" s="158" t="s">
        <v>161</v>
      </c>
    </row>
    <row r="275" spans="2:65" s="1" customFormat="1" ht="37.9" customHeight="1">
      <c r="B275" s="135"/>
      <c r="C275" s="136" t="s">
        <v>434</v>
      </c>
      <c r="D275" s="136" t="s">
        <v>164</v>
      </c>
      <c r="E275" s="137" t="s">
        <v>435</v>
      </c>
      <c r="F275" s="138" t="s">
        <v>436</v>
      </c>
      <c r="G275" s="139" t="s">
        <v>316</v>
      </c>
      <c r="H275" s="140">
        <v>52</v>
      </c>
      <c r="I275" s="141"/>
      <c r="J275" s="142">
        <f>ROUND(I275*H275,2)</f>
        <v>0</v>
      </c>
      <c r="K275" s="138" t="s">
        <v>168</v>
      </c>
      <c r="L275" s="31"/>
      <c r="M275" s="143" t="s">
        <v>1</v>
      </c>
      <c r="N275" s="144" t="s">
        <v>42</v>
      </c>
      <c r="P275" s="145">
        <f>O275*H275</f>
        <v>0</v>
      </c>
      <c r="Q275" s="145">
        <v>9E-05</v>
      </c>
      <c r="R275" s="145">
        <f>Q275*H275</f>
        <v>0.00468</v>
      </c>
      <c r="S275" s="145">
        <v>0</v>
      </c>
      <c r="T275" s="146">
        <f>S275*H275</f>
        <v>0</v>
      </c>
      <c r="AR275" s="147" t="s">
        <v>238</v>
      </c>
      <c r="AT275" s="147" t="s">
        <v>164</v>
      </c>
      <c r="AU275" s="147" t="s">
        <v>85</v>
      </c>
      <c r="AY275" s="16" t="s">
        <v>161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6" t="s">
        <v>81</v>
      </c>
      <c r="BK275" s="148">
        <f>ROUND(I275*H275,2)</f>
        <v>0</v>
      </c>
      <c r="BL275" s="16" t="s">
        <v>238</v>
      </c>
      <c r="BM275" s="147" t="s">
        <v>437</v>
      </c>
    </row>
    <row r="276" spans="2:51" s="12" customFormat="1" ht="12">
      <c r="B276" s="149"/>
      <c r="D276" s="150" t="s">
        <v>171</v>
      </c>
      <c r="E276" s="151" t="s">
        <v>1</v>
      </c>
      <c r="F276" s="152" t="s">
        <v>438</v>
      </c>
      <c r="H276" s="153">
        <v>52</v>
      </c>
      <c r="I276" s="154"/>
      <c r="L276" s="149"/>
      <c r="M276" s="155"/>
      <c r="T276" s="156"/>
      <c r="AT276" s="151" t="s">
        <v>171</v>
      </c>
      <c r="AU276" s="151" t="s">
        <v>85</v>
      </c>
      <c r="AV276" s="12" t="s">
        <v>85</v>
      </c>
      <c r="AW276" s="12" t="s">
        <v>32</v>
      </c>
      <c r="AX276" s="12" t="s">
        <v>77</v>
      </c>
      <c r="AY276" s="151" t="s">
        <v>161</v>
      </c>
    </row>
    <row r="277" spans="2:51" s="13" customFormat="1" ht="12">
      <c r="B277" s="157"/>
      <c r="D277" s="150" t="s">
        <v>171</v>
      </c>
      <c r="E277" s="158" t="s">
        <v>1</v>
      </c>
      <c r="F277" s="159" t="s">
        <v>174</v>
      </c>
      <c r="H277" s="160">
        <v>52</v>
      </c>
      <c r="I277" s="161"/>
      <c r="L277" s="157"/>
      <c r="M277" s="162"/>
      <c r="T277" s="163"/>
      <c r="AT277" s="158" t="s">
        <v>171</v>
      </c>
      <c r="AU277" s="158" t="s">
        <v>85</v>
      </c>
      <c r="AV277" s="13" t="s">
        <v>169</v>
      </c>
      <c r="AW277" s="13" t="s">
        <v>32</v>
      </c>
      <c r="AX277" s="13" t="s">
        <v>81</v>
      </c>
      <c r="AY277" s="158" t="s">
        <v>161</v>
      </c>
    </row>
    <row r="278" spans="2:65" s="1" customFormat="1" ht="37.9" customHeight="1">
      <c r="B278" s="135"/>
      <c r="C278" s="136" t="s">
        <v>439</v>
      </c>
      <c r="D278" s="136" t="s">
        <v>164</v>
      </c>
      <c r="E278" s="137" t="s">
        <v>440</v>
      </c>
      <c r="F278" s="138" t="s">
        <v>441</v>
      </c>
      <c r="G278" s="139" t="s">
        <v>316</v>
      </c>
      <c r="H278" s="140">
        <v>8</v>
      </c>
      <c r="I278" s="141"/>
      <c r="J278" s="142">
        <f>ROUND(I278*H278,2)</f>
        <v>0</v>
      </c>
      <c r="K278" s="138" t="s">
        <v>168</v>
      </c>
      <c r="L278" s="31"/>
      <c r="M278" s="143" t="s">
        <v>1</v>
      </c>
      <c r="N278" s="144" t="s">
        <v>42</v>
      </c>
      <c r="P278" s="145">
        <f>O278*H278</f>
        <v>0</v>
      </c>
      <c r="Q278" s="145">
        <v>0.00012</v>
      </c>
      <c r="R278" s="145">
        <f>Q278*H278</f>
        <v>0.00096</v>
      </c>
      <c r="S278" s="145">
        <v>0</v>
      </c>
      <c r="T278" s="146">
        <f>S278*H278</f>
        <v>0</v>
      </c>
      <c r="AR278" s="147" t="s">
        <v>238</v>
      </c>
      <c r="AT278" s="147" t="s">
        <v>164</v>
      </c>
      <c r="AU278" s="147" t="s">
        <v>85</v>
      </c>
      <c r="AY278" s="16" t="s">
        <v>161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6" t="s">
        <v>81</v>
      </c>
      <c r="BK278" s="148">
        <f>ROUND(I278*H278,2)</f>
        <v>0</v>
      </c>
      <c r="BL278" s="16" t="s">
        <v>238</v>
      </c>
      <c r="BM278" s="147" t="s">
        <v>442</v>
      </c>
    </row>
    <row r="279" spans="2:51" s="12" customFormat="1" ht="12">
      <c r="B279" s="149"/>
      <c r="D279" s="150" t="s">
        <v>171</v>
      </c>
      <c r="E279" s="151" t="s">
        <v>1</v>
      </c>
      <c r="F279" s="152" t="s">
        <v>409</v>
      </c>
      <c r="H279" s="153">
        <v>8</v>
      </c>
      <c r="I279" s="154"/>
      <c r="L279" s="149"/>
      <c r="M279" s="155"/>
      <c r="T279" s="156"/>
      <c r="AT279" s="151" t="s">
        <v>171</v>
      </c>
      <c r="AU279" s="151" t="s">
        <v>85</v>
      </c>
      <c r="AV279" s="12" t="s">
        <v>85</v>
      </c>
      <c r="AW279" s="12" t="s">
        <v>32</v>
      </c>
      <c r="AX279" s="12" t="s">
        <v>77</v>
      </c>
      <c r="AY279" s="151" t="s">
        <v>161</v>
      </c>
    </row>
    <row r="280" spans="2:51" s="13" customFormat="1" ht="12">
      <c r="B280" s="157"/>
      <c r="D280" s="150" t="s">
        <v>171</v>
      </c>
      <c r="E280" s="158" t="s">
        <v>1</v>
      </c>
      <c r="F280" s="159" t="s">
        <v>174</v>
      </c>
      <c r="H280" s="160">
        <v>8</v>
      </c>
      <c r="I280" s="161"/>
      <c r="L280" s="157"/>
      <c r="M280" s="162"/>
      <c r="T280" s="163"/>
      <c r="AT280" s="158" t="s">
        <v>171</v>
      </c>
      <c r="AU280" s="158" t="s">
        <v>85</v>
      </c>
      <c r="AV280" s="13" t="s">
        <v>169</v>
      </c>
      <c r="AW280" s="13" t="s">
        <v>32</v>
      </c>
      <c r="AX280" s="13" t="s">
        <v>81</v>
      </c>
      <c r="AY280" s="158" t="s">
        <v>161</v>
      </c>
    </row>
    <row r="281" spans="2:65" s="1" customFormat="1" ht="37.9" customHeight="1">
      <c r="B281" s="135"/>
      <c r="C281" s="136" t="s">
        <v>443</v>
      </c>
      <c r="D281" s="136" t="s">
        <v>164</v>
      </c>
      <c r="E281" s="137" t="s">
        <v>444</v>
      </c>
      <c r="F281" s="138" t="s">
        <v>445</v>
      </c>
      <c r="G281" s="139" t="s">
        <v>316</v>
      </c>
      <c r="H281" s="140">
        <v>19</v>
      </c>
      <c r="I281" s="141"/>
      <c r="J281" s="142">
        <f>ROUND(I281*H281,2)</f>
        <v>0</v>
      </c>
      <c r="K281" s="138" t="s">
        <v>168</v>
      </c>
      <c r="L281" s="31"/>
      <c r="M281" s="143" t="s">
        <v>1</v>
      </c>
      <c r="N281" s="144" t="s">
        <v>42</v>
      </c>
      <c r="P281" s="145">
        <f>O281*H281</f>
        <v>0</v>
      </c>
      <c r="Q281" s="145">
        <v>0.00012</v>
      </c>
      <c r="R281" s="145">
        <f>Q281*H281</f>
        <v>0.00228</v>
      </c>
      <c r="S281" s="145">
        <v>0</v>
      </c>
      <c r="T281" s="146">
        <f>S281*H281</f>
        <v>0</v>
      </c>
      <c r="AR281" s="147" t="s">
        <v>238</v>
      </c>
      <c r="AT281" s="147" t="s">
        <v>164</v>
      </c>
      <c r="AU281" s="147" t="s">
        <v>85</v>
      </c>
      <c r="AY281" s="16" t="s">
        <v>161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6" t="s">
        <v>81</v>
      </c>
      <c r="BK281" s="148">
        <f>ROUND(I281*H281,2)</f>
        <v>0</v>
      </c>
      <c r="BL281" s="16" t="s">
        <v>238</v>
      </c>
      <c r="BM281" s="147" t="s">
        <v>446</v>
      </c>
    </row>
    <row r="282" spans="2:51" s="12" customFormat="1" ht="12">
      <c r="B282" s="149"/>
      <c r="D282" s="150" t="s">
        <v>171</v>
      </c>
      <c r="E282" s="151" t="s">
        <v>1</v>
      </c>
      <c r="F282" s="152" t="s">
        <v>398</v>
      </c>
      <c r="H282" s="153">
        <v>19</v>
      </c>
      <c r="I282" s="154"/>
      <c r="L282" s="149"/>
      <c r="M282" s="155"/>
      <c r="T282" s="156"/>
      <c r="AT282" s="151" t="s">
        <v>171</v>
      </c>
      <c r="AU282" s="151" t="s">
        <v>85</v>
      </c>
      <c r="AV282" s="12" t="s">
        <v>85</v>
      </c>
      <c r="AW282" s="12" t="s">
        <v>32</v>
      </c>
      <c r="AX282" s="12" t="s">
        <v>77</v>
      </c>
      <c r="AY282" s="151" t="s">
        <v>161</v>
      </c>
    </row>
    <row r="283" spans="2:51" s="13" customFormat="1" ht="12">
      <c r="B283" s="157"/>
      <c r="D283" s="150" t="s">
        <v>171</v>
      </c>
      <c r="E283" s="158" t="s">
        <v>1</v>
      </c>
      <c r="F283" s="159" t="s">
        <v>174</v>
      </c>
      <c r="H283" s="160">
        <v>19</v>
      </c>
      <c r="I283" s="161"/>
      <c r="L283" s="157"/>
      <c r="M283" s="162"/>
      <c r="T283" s="163"/>
      <c r="AT283" s="158" t="s">
        <v>171</v>
      </c>
      <c r="AU283" s="158" t="s">
        <v>85</v>
      </c>
      <c r="AV283" s="13" t="s">
        <v>169</v>
      </c>
      <c r="AW283" s="13" t="s">
        <v>32</v>
      </c>
      <c r="AX283" s="13" t="s">
        <v>81</v>
      </c>
      <c r="AY283" s="158" t="s">
        <v>161</v>
      </c>
    </row>
    <row r="284" spans="2:65" s="1" customFormat="1" ht="37.9" customHeight="1">
      <c r="B284" s="135"/>
      <c r="C284" s="136" t="s">
        <v>447</v>
      </c>
      <c r="D284" s="136" t="s">
        <v>164</v>
      </c>
      <c r="E284" s="137" t="s">
        <v>448</v>
      </c>
      <c r="F284" s="138" t="s">
        <v>449</v>
      </c>
      <c r="G284" s="139" t="s">
        <v>316</v>
      </c>
      <c r="H284" s="140">
        <v>11</v>
      </c>
      <c r="I284" s="141"/>
      <c r="J284" s="142">
        <f>ROUND(I284*H284,2)</f>
        <v>0</v>
      </c>
      <c r="K284" s="138" t="s">
        <v>1</v>
      </c>
      <c r="L284" s="31"/>
      <c r="M284" s="143" t="s">
        <v>1</v>
      </c>
      <c r="N284" s="144" t="s">
        <v>42</v>
      </c>
      <c r="P284" s="145">
        <f>O284*H284</f>
        <v>0</v>
      </c>
      <c r="Q284" s="145">
        <v>0.00024</v>
      </c>
      <c r="R284" s="145">
        <f>Q284*H284</f>
        <v>0.00264</v>
      </c>
      <c r="S284" s="145">
        <v>0</v>
      </c>
      <c r="T284" s="146">
        <f>S284*H284</f>
        <v>0</v>
      </c>
      <c r="AR284" s="147" t="s">
        <v>238</v>
      </c>
      <c r="AT284" s="147" t="s">
        <v>164</v>
      </c>
      <c r="AU284" s="147" t="s">
        <v>85</v>
      </c>
      <c r="AY284" s="16" t="s">
        <v>161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6" t="s">
        <v>81</v>
      </c>
      <c r="BK284" s="148">
        <f>ROUND(I284*H284,2)</f>
        <v>0</v>
      </c>
      <c r="BL284" s="16" t="s">
        <v>238</v>
      </c>
      <c r="BM284" s="147" t="s">
        <v>450</v>
      </c>
    </row>
    <row r="285" spans="2:65" s="1" customFormat="1" ht="37.9" customHeight="1">
      <c r="B285" s="135"/>
      <c r="C285" s="136" t="s">
        <v>451</v>
      </c>
      <c r="D285" s="136" t="s">
        <v>164</v>
      </c>
      <c r="E285" s="137" t="s">
        <v>452</v>
      </c>
      <c r="F285" s="138" t="s">
        <v>453</v>
      </c>
      <c r="G285" s="139" t="s">
        <v>316</v>
      </c>
      <c r="H285" s="140">
        <v>5</v>
      </c>
      <c r="I285" s="141"/>
      <c r="J285" s="142">
        <f>ROUND(I285*H285,2)</f>
        <v>0</v>
      </c>
      <c r="K285" s="138" t="s">
        <v>1</v>
      </c>
      <c r="L285" s="31"/>
      <c r="M285" s="143" t="s">
        <v>1</v>
      </c>
      <c r="N285" s="144" t="s">
        <v>42</v>
      </c>
      <c r="P285" s="145">
        <f>O285*H285</f>
        <v>0</v>
      </c>
      <c r="Q285" s="145">
        <v>0.00024</v>
      </c>
      <c r="R285" s="145">
        <f>Q285*H285</f>
        <v>0.0012000000000000001</v>
      </c>
      <c r="S285" s="145">
        <v>0</v>
      </c>
      <c r="T285" s="146">
        <f>S285*H285</f>
        <v>0</v>
      </c>
      <c r="AR285" s="147" t="s">
        <v>238</v>
      </c>
      <c r="AT285" s="147" t="s">
        <v>164</v>
      </c>
      <c r="AU285" s="147" t="s">
        <v>85</v>
      </c>
      <c r="AY285" s="16" t="s">
        <v>161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6" t="s">
        <v>81</v>
      </c>
      <c r="BK285" s="148">
        <f>ROUND(I285*H285,2)</f>
        <v>0</v>
      </c>
      <c r="BL285" s="16" t="s">
        <v>238</v>
      </c>
      <c r="BM285" s="147" t="s">
        <v>454</v>
      </c>
    </row>
    <row r="286" spans="2:65" s="1" customFormat="1" ht="37.9" customHeight="1">
      <c r="B286" s="135"/>
      <c r="C286" s="136" t="s">
        <v>455</v>
      </c>
      <c r="D286" s="136" t="s">
        <v>164</v>
      </c>
      <c r="E286" s="137" t="s">
        <v>456</v>
      </c>
      <c r="F286" s="138" t="s">
        <v>457</v>
      </c>
      <c r="G286" s="139" t="s">
        <v>316</v>
      </c>
      <c r="H286" s="140">
        <v>4</v>
      </c>
      <c r="I286" s="141"/>
      <c r="J286" s="142">
        <f>ROUND(I286*H286,2)</f>
        <v>0</v>
      </c>
      <c r="K286" s="138" t="s">
        <v>1</v>
      </c>
      <c r="L286" s="31"/>
      <c r="M286" s="143" t="s">
        <v>1</v>
      </c>
      <c r="N286" s="144" t="s">
        <v>42</v>
      </c>
      <c r="P286" s="145">
        <f>O286*H286</f>
        <v>0</v>
      </c>
      <c r="Q286" s="145">
        <v>0.00024</v>
      </c>
      <c r="R286" s="145">
        <f>Q286*H286</f>
        <v>0.00096</v>
      </c>
      <c r="S286" s="145">
        <v>0</v>
      </c>
      <c r="T286" s="146">
        <f>S286*H286</f>
        <v>0</v>
      </c>
      <c r="AR286" s="147" t="s">
        <v>238</v>
      </c>
      <c r="AT286" s="147" t="s">
        <v>164</v>
      </c>
      <c r="AU286" s="147" t="s">
        <v>85</v>
      </c>
      <c r="AY286" s="16" t="s">
        <v>161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6" t="s">
        <v>81</v>
      </c>
      <c r="BK286" s="148">
        <f>ROUND(I286*H286,2)</f>
        <v>0</v>
      </c>
      <c r="BL286" s="16" t="s">
        <v>238</v>
      </c>
      <c r="BM286" s="147" t="s">
        <v>458</v>
      </c>
    </row>
    <row r="287" spans="2:65" s="1" customFormat="1" ht="16.5" customHeight="1">
      <c r="B287" s="135"/>
      <c r="C287" s="136" t="s">
        <v>459</v>
      </c>
      <c r="D287" s="136" t="s">
        <v>164</v>
      </c>
      <c r="E287" s="137" t="s">
        <v>460</v>
      </c>
      <c r="F287" s="138" t="s">
        <v>461</v>
      </c>
      <c r="G287" s="139" t="s">
        <v>378</v>
      </c>
      <c r="H287" s="140">
        <v>10</v>
      </c>
      <c r="I287" s="141"/>
      <c r="J287" s="142">
        <f>ROUND(I287*H287,2)</f>
        <v>0</v>
      </c>
      <c r="K287" s="138" t="s">
        <v>168</v>
      </c>
      <c r="L287" s="31"/>
      <c r="M287" s="143" t="s">
        <v>1</v>
      </c>
      <c r="N287" s="144" t="s">
        <v>42</v>
      </c>
      <c r="P287" s="145">
        <f>O287*H287</f>
        <v>0</v>
      </c>
      <c r="Q287" s="145">
        <v>0.00029</v>
      </c>
      <c r="R287" s="145">
        <f>Q287*H287</f>
        <v>0.0029</v>
      </c>
      <c r="S287" s="145">
        <v>0</v>
      </c>
      <c r="T287" s="146">
        <f>S287*H287</f>
        <v>0</v>
      </c>
      <c r="AR287" s="147" t="s">
        <v>238</v>
      </c>
      <c r="AT287" s="147" t="s">
        <v>164</v>
      </c>
      <c r="AU287" s="147" t="s">
        <v>85</v>
      </c>
      <c r="AY287" s="16" t="s">
        <v>161</v>
      </c>
      <c r="BE287" s="148">
        <f>IF(N287="základní",J287,0)</f>
        <v>0</v>
      </c>
      <c r="BF287" s="148">
        <f>IF(N287="snížená",J287,0)</f>
        <v>0</v>
      </c>
      <c r="BG287" s="148">
        <f>IF(N287="zákl. přenesená",J287,0)</f>
        <v>0</v>
      </c>
      <c r="BH287" s="148">
        <f>IF(N287="sníž. přenesená",J287,0)</f>
        <v>0</v>
      </c>
      <c r="BI287" s="148">
        <f>IF(N287="nulová",J287,0)</f>
        <v>0</v>
      </c>
      <c r="BJ287" s="16" t="s">
        <v>81</v>
      </c>
      <c r="BK287" s="148">
        <f>ROUND(I287*H287,2)</f>
        <v>0</v>
      </c>
      <c r="BL287" s="16" t="s">
        <v>238</v>
      </c>
      <c r="BM287" s="147" t="s">
        <v>462</v>
      </c>
    </row>
    <row r="288" spans="2:65" s="1" customFormat="1" ht="16.5" customHeight="1">
      <c r="B288" s="135"/>
      <c r="C288" s="136" t="s">
        <v>463</v>
      </c>
      <c r="D288" s="136" t="s">
        <v>164</v>
      </c>
      <c r="E288" s="137" t="s">
        <v>464</v>
      </c>
      <c r="F288" s="138" t="s">
        <v>465</v>
      </c>
      <c r="G288" s="139" t="s">
        <v>378</v>
      </c>
      <c r="H288" s="140">
        <v>8</v>
      </c>
      <c r="I288" s="141"/>
      <c r="J288" s="142">
        <f>ROUND(I288*H288,2)</f>
        <v>0</v>
      </c>
      <c r="K288" s="138" t="s">
        <v>168</v>
      </c>
      <c r="L288" s="31"/>
      <c r="M288" s="143" t="s">
        <v>1</v>
      </c>
      <c r="N288" s="144" t="s">
        <v>42</v>
      </c>
      <c r="P288" s="145">
        <f>O288*H288</f>
        <v>0</v>
      </c>
      <c r="Q288" s="145">
        <v>0.0012299999999999998</v>
      </c>
      <c r="R288" s="145">
        <f>Q288*H288</f>
        <v>0.009839999999999998</v>
      </c>
      <c r="S288" s="145">
        <v>0</v>
      </c>
      <c r="T288" s="146">
        <f>S288*H288</f>
        <v>0</v>
      </c>
      <c r="AR288" s="147" t="s">
        <v>238</v>
      </c>
      <c r="AT288" s="147" t="s">
        <v>164</v>
      </c>
      <c r="AU288" s="147" t="s">
        <v>85</v>
      </c>
      <c r="AY288" s="16" t="s">
        <v>161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6" t="s">
        <v>81</v>
      </c>
      <c r="BK288" s="148">
        <f>ROUND(I288*H288,2)</f>
        <v>0</v>
      </c>
      <c r="BL288" s="16" t="s">
        <v>238</v>
      </c>
      <c r="BM288" s="147" t="s">
        <v>466</v>
      </c>
    </row>
    <row r="289" spans="2:65" s="1" customFormat="1" ht="21.75" customHeight="1">
      <c r="B289" s="135"/>
      <c r="C289" s="136" t="s">
        <v>467</v>
      </c>
      <c r="D289" s="136" t="s">
        <v>164</v>
      </c>
      <c r="E289" s="137" t="s">
        <v>468</v>
      </c>
      <c r="F289" s="138" t="s">
        <v>469</v>
      </c>
      <c r="G289" s="139" t="s">
        <v>316</v>
      </c>
      <c r="H289" s="140">
        <v>89</v>
      </c>
      <c r="I289" s="141"/>
      <c r="J289" s="142">
        <f>ROUND(I289*H289,2)</f>
        <v>0</v>
      </c>
      <c r="K289" s="138" t="s">
        <v>168</v>
      </c>
      <c r="L289" s="31"/>
      <c r="M289" s="143" t="s">
        <v>1</v>
      </c>
      <c r="N289" s="144" t="s">
        <v>42</v>
      </c>
      <c r="P289" s="145">
        <f>O289*H289</f>
        <v>0</v>
      </c>
      <c r="Q289" s="145">
        <v>1E-05</v>
      </c>
      <c r="R289" s="145">
        <f>Q289*H289</f>
        <v>0.0008900000000000001</v>
      </c>
      <c r="S289" s="145">
        <v>0</v>
      </c>
      <c r="T289" s="146">
        <f>S289*H289</f>
        <v>0</v>
      </c>
      <c r="AR289" s="147" t="s">
        <v>238</v>
      </c>
      <c r="AT289" s="147" t="s">
        <v>164</v>
      </c>
      <c r="AU289" s="147" t="s">
        <v>85</v>
      </c>
      <c r="AY289" s="16" t="s">
        <v>161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6" t="s">
        <v>81</v>
      </c>
      <c r="BK289" s="148">
        <f>ROUND(I289*H289,2)</f>
        <v>0</v>
      </c>
      <c r="BL289" s="16" t="s">
        <v>238</v>
      </c>
      <c r="BM289" s="147" t="s">
        <v>470</v>
      </c>
    </row>
    <row r="290" spans="2:65" s="1" customFormat="1" ht="24.2" customHeight="1">
      <c r="B290" s="135"/>
      <c r="C290" s="136" t="s">
        <v>471</v>
      </c>
      <c r="D290" s="136" t="s">
        <v>164</v>
      </c>
      <c r="E290" s="137" t="s">
        <v>472</v>
      </c>
      <c r="F290" s="138" t="s">
        <v>473</v>
      </c>
      <c r="G290" s="139" t="s">
        <v>316</v>
      </c>
      <c r="H290" s="140">
        <v>89</v>
      </c>
      <c r="I290" s="141"/>
      <c r="J290" s="142">
        <f>ROUND(I290*H290,2)</f>
        <v>0</v>
      </c>
      <c r="K290" s="138" t="s">
        <v>168</v>
      </c>
      <c r="L290" s="31"/>
      <c r="M290" s="143" t="s">
        <v>1</v>
      </c>
      <c r="N290" s="144" t="s">
        <v>42</v>
      </c>
      <c r="P290" s="145">
        <f>O290*H290</f>
        <v>0</v>
      </c>
      <c r="Q290" s="145">
        <v>2E-05</v>
      </c>
      <c r="R290" s="145">
        <f>Q290*H290</f>
        <v>0.0017800000000000001</v>
      </c>
      <c r="S290" s="145">
        <v>0</v>
      </c>
      <c r="T290" s="146">
        <f>S290*H290</f>
        <v>0</v>
      </c>
      <c r="AR290" s="147" t="s">
        <v>238</v>
      </c>
      <c r="AT290" s="147" t="s">
        <v>164</v>
      </c>
      <c r="AU290" s="147" t="s">
        <v>85</v>
      </c>
      <c r="AY290" s="16" t="s">
        <v>161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6" t="s">
        <v>81</v>
      </c>
      <c r="BK290" s="148">
        <f>ROUND(I290*H290,2)</f>
        <v>0</v>
      </c>
      <c r="BL290" s="16" t="s">
        <v>238</v>
      </c>
      <c r="BM290" s="147" t="s">
        <v>474</v>
      </c>
    </row>
    <row r="291" spans="2:65" s="1" customFormat="1" ht="24.2" customHeight="1">
      <c r="B291" s="135"/>
      <c r="C291" s="136" t="s">
        <v>475</v>
      </c>
      <c r="D291" s="136" t="s">
        <v>164</v>
      </c>
      <c r="E291" s="137" t="s">
        <v>476</v>
      </c>
      <c r="F291" s="138" t="s">
        <v>477</v>
      </c>
      <c r="G291" s="139" t="s">
        <v>167</v>
      </c>
      <c r="H291" s="140">
        <v>0.158</v>
      </c>
      <c r="I291" s="141"/>
      <c r="J291" s="142">
        <f>ROUND(I291*H291,2)</f>
        <v>0</v>
      </c>
      <c r="K291" s="138" t="s">
        <v>168</v>
      </c>
      <c r="L291" s="31"/>
      <c r="M291" s="143" t="s">
        <v>1</v>
      </c>
      <c r="N291" s="144" t="s">
        <v>42</v>
      </c>
      <c r="P291" s="145">
        <f>O291*H291</f>
        <v>0</v>
      </c>
      <c r="Q291" s="145">
        <v>0</v>
      </c>
      <c r="R291" s="145">
        <f>Q291*H291</f>
        <v>0</v>
      </c>
      <c r="S291" s="145">
        <v>0</v>
      </c>
      <c r="T291" s="146">
        <f>S291*H291</f>
        <v>0</v>
      </c>
      <c r="AR291" s="147" t="s">
        <v>238</v>
      </c>
      <c r="AT291" s="147" t="s">
        <v>164</v>
      </c>
      <c r="AU291" s="147" t="s">
        <v>85</v>
      </c>
      <c r="AY291" s="16" t="s">
        <v>161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6" t="s">
        <v>81</v>
      </c>
      <c r="BK291" s="148">
        <f>ROUND(I291*H291,2)</f>
        <v>0</v>
      </c>
      <c r="BL291" s="16" t="s">
        <v>238</v>
      </c>
      <c r="BM291" s="147" t="s">
        <v>478</v>
      </c>
    </row>
    <row r="292" spans="2:65" s="1" customFormat="1" ht="33" customHeight="1">
      <c r="B292" s="135"/>
      <c r="C292" s="136" t="s">
        <v>479</v>
      </c>
      <c r="D292" s="136" t="s">
        <v>164</v>
      </c>
      <c r="E292" s="137" t="s">
        <v>480</v>
      </c>
      <c r="F292" s="138" t="s">
        <v>481</v>
      </c>
      <c r="G292" s="139" t="s">
        <v>167</v>
      </c>
      <c r="H292" s="140">
        <v>0.158</v>
      </c>
      <c r="I292" s="141"/>
      <c r="J292" s="142">
        <f>ROUND(I292*H292,2)</f>
        <v>0</v>
      </c>
      <c r="K292" s="138" t="s">
        <v>168</v>
      </c>
      <c r="L292" s="31"/>
      <c r="M292" s="143" t="s">
        <v>1</v>
      </c>
      <c r="N292" s="144" t="s">
        <v>42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238</v>
      </c>
      <c r="AT292" s="147" t="s">
        <v>164</v>
      </c>
      <c r="AU292" s="147" t="s">
        <v>85</v>
      </c>
      <c r="AY292" s="16" t="s">
        <v>161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6" t="s">
        <v>81</v>
      </c>
      <c r="BK292" s="148">
        <f>ROUND(I292*H292,2)</f>
        <v>0</v>
      </c>
      <c r="BL292" s="16" t="s">
        <v>238</v>
      </c>
      <c r="BM292" s="147" t="s">
        <v>482</v>
      </c>
    </row>
    <row r="293" spans="2:63" s="11" customFormat="1" ht="22.9" customHeight="1">
      <c r="B293" s="123"/>
      <c r="D293" s="124" t="s">
        <v>76</v>
      </c>
      <c r="E293" s="133" t="s">
        <v>483</v>
      </c>
      <c r="F293" s="133" t="s">
        <v>484</v>
      </c>
      <c r="I293" s="126"/>
      <c r="J293" s="134">
        <f>BK293</f>
        <v>0</v>
      </c>
      <c r="L293" s="123"/>
      <c r="M293" s="128"/>
      <c r="P293" s="129">
        <f>SUM(P294:P302)</f>
        <v>0</v>
      </c>
      <c r="R293" s="129">
        <f>SUM(R294:R302)</f>
        <v>0.12879</v>
      </c>
      <c r="T293" s="130">
        <f>SUM(T294:T302)</f>
        <v>0.36307999999999996</v>
      </c>
      <c r="AR293" s="124" t="s">
        <v>85</v>
      </c>
      <c r="AT293" s="131" t="s">
        <v>76</v>
      </c>
      <c r="AU293" s="131" t="s">
        <v>81</v>
      </c>
      <c r="AY293" s="124" t="s">
        <v>161</v>
      </c>
      <c r="BK293" s="132">
        <f>SUM(BK294:BK302)</f>
        <v>0</v>
      </c>
    </row>
    <row r="294" spans="2:65" s="1" customFormat="1" ht="24.2" customHeight="1">
      <c r="B294" s="135"/>
      <c r="C294" s="136" t="s">
        <v>485</v>
      </c>
      <c r="D294" s="136" t="s">
        <v>164</v>
      </c>
      <c r="E294" s="137" t="s">
        <v>486</v>
      </c>
      <c r="F294" s="138" t="s">
        <v>487</v>
      </c>
      <c r="G294" s="139" t="s">
        <v>378</v>
      </c>
      <c r="H294" s="140">
        <v>6</v>
      </c>
      <c r="I294" s="141"/>
      <c r="J294" s="142">
        <f>ROUND(I294*H294,2)</f>
        <v>0</v>
      </c>
      <c r="K294" s="138" t="s">
        <v>168</v>
      </c>
      <c r="L294" s="31"/>
      <c r="M294" s="143" t="s">
        <v>1</v>
      </c>
      <c r="N294" s="144" t="s">
        <v>42</v>
      </c>
      <c r="P294" s="145">
        <f>O294*H294</f>
        <v>0</v>
      </c>
      <c r="Q294" s="145">
        <v>0.00535</v>
      </c>
      <c r="R294" s="145">
        <f>Q294*H294</f>
        <v>0.0321</v>
      </c>
      <c r="S294" s="145">
        <v>0</v>
      </c>
      <c r="T294" s="146">
        <f>S294*H294</f>
        <v>0</v>
      </c>
      <c r="AR294" s="147" t="s">
        <v>238</v>
      </c>
      <c r="AT294" s="147" t="s">
        <v>164</v>
      </c>
      <c r="AU294" s="147" t="s">
        <v>85</v>
      </c>
      <c r="AY294" s="16" t="s">
        <v>161</v>
      </c>
      <c r="BE294" s="148">
        <f>IF(N294="základní",J294,0)</f>
        <v>0</v>
      </c>
      <c r="BF294" s="148">
        <f>IF(N294="snížená",J294,0)</f>
        <v>0</v>
      </c>
      <c r="BG294" s="148">
        <f>IF(N294="zákl. přenesená",J294,0)</f>
        <v>0</v>
      </c>
      <c r="BH294" s="148">
        <f>IF(N294="sníž. přenesená",J294,0)</f>
        <v>0</v>
      </c>
      <c r="BI294" s="148">
        <f>IF(N294="nulová",J294,0)</f>
        <v>0</v>
      </c>
      <c r="BJ294" s="16" t="s">
        <v>81</v>
      </c>
      <c r="BK294" s="148">
        <f>ROUND(I294*H294,2)</f>
        <v>0</v>
      </c>
      <c r="BL294" s="16" t="s">
        <v>238</v>
      </c>
      <c r="BM294" s="147" t="s">
        <v>488</v>
      </c>
    </row>
    <row r="295" spans="2:65" s="1" customFormat="1" ht="24.2" customHeight="1">
      <c r="B295" s="135"/>
      <c r="C295" s="136" t="s">
        <v>489</v>
      </c>
      <c r="D295" s="136" t="s">
        <v>164</v>
      </c>
      <c r="E295" s="137" t="s">
        <v>490</v>
      </c>
      <c r="F295" s="138" t="s">
        <v>491</v>
      </c>
      <c r="G295" s="139" t="s">
        <v>492</v>
      </c>
      <c r="H295" s="140">
        <v>5</v>
      </c>
      <c r="I295" s="141"/>
      <c r="J295" s="142">
        <f>ROUND(I295*H295,2)</f>
        <v>0</v>
      </c>
      <c r="K295" s="138" t="s">
        <v>168</v>
      </c>
      <c r="L295" s="31"/>
      <c r="M295" s="143" t="s">
        <v>1</v>
      </c>
      <c r="N295" s="144" t="s">
        <v>42</v>
      </c>
      <c r="P295" s="145">
        <f>O295*H295</f>
        <v>0</v>
      </c>
      <c r="Q295" s="145">
        <v>0.01497</v>
      </c>
      <c r="R295" s="145">
        <f>Q295*H295</f>
        <v>0.07485</v>
      </c>
      <c r="S295" s="145">
        <v>0</v>
      </c>
      <c r="T295" s="146">
        <f>S295*H295</f>
        <v>0</v>
      </c>
      <c r="AR295" s="147" t="s">
        <v>238</v>
      </c>
      <c r="AT295" s="147" t="s">
        <v>164</v>
      </c>
      <c r="AU295" s="147" t="s">
        <v>85</v>
      </c>
      <c r="AY295" s="16" t="s">
        <v>161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6" t="s">
        <v>81</v>
      </c>
      <c r="BK295" s="148">
        <f>ROUND(I295*H295,2)</f>
        <v>0</v>
      </c>
      <c r="BL295" s="16" t="s">
        <v>238</v>
      </c>
      <c r="BM295" s="147" t="s">
        <v>493</v>
      </c>
    </row>
    <row r="296" spans="2:65" s="1" customFormat="1" ht="21.75" customHeight="1">
      <c r="B296" s="135"/>
      <c r="C296" s="136" t="s">
        <v>494</v>
      </c>
      <c r="D296" s="136" t="s">
        <v>164</v>
      </c>
      <c r="E296" s="137" t="s">
        <v>495</v>
      </c>
      <c r="F296" s="138" t="s">
        <v>496</v>
      </c>
      <c r="G296" s="139" t="s">
        <v>492</v>
      </c>
      <c r="H296" s="140">
        <v>4</v>
      </c>
      <c r="I296" s="141"/>
      <c r="J296" s="142">
        <f>ROUND(I296*H296,2)</f>
        <v>0</v>
      </c>
      <c r="K296" s="138" t="s">
        <v>168</v>
      </c>
      <c r="L296" s="31"/>
      <c r="M296" s="143" t="s">
        <v>1</v>
      </c>
      <c r="N296" s="144" t="s">
        <v>42</v>
      </c>
      <c r="P296" s="145">
        <f>O296*H296</f>
        <v>0</v>
      </c>
      <c r="Q296" s="145">
        <v>0</v>
      </c>
      <c r="R296" s="145">
        <f>Q296*H296</f>
        <v>0</v>
      </c>
      <c r="S296" s="145">
        <v>0.08799999999999998</v>
      </c>
      <c r="T296" s="146">
        <f>S296*H296</f>
        <v>0.3519999999999999</v>
      </c>
      <c r="AR296" s="147" t="s">
        <v>238</v>
      </c>
      <c r="AT296" s="147" t="s">
        <v>164</v>
      </c>
      <c r="AU296" s="147" t="s">
        <v>85</v>
      </c>
      <c r="AY296" s="16" t="s">
        <v>161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6" t="s">
        <v>81</v>
      </c>
      <c r="BK296" s="148">
        <f>ROUND(I296*H296,2)</f>
        <v>0</v>
      </c>
      <c r="BL296" s="16" t="s">
        <v>238</v>
      </c>
      <c r="BM296" s="147" t="s">
        <v>497</v>
      </c>
    </row>
    <row r="297" spans="2:65" s="1" customFormat="1" ht="21.75" customHeight="1">
      <c r="B297" s="135"/>
      <c r="C297" s="136" t="s">
        <v>498</v>
      </c>
      <c r="D297" s="136" t="s">
        <v>164</v>
      </c>
      <c r="E297" s="137" t="s">
        <v>499</v>
      </c>
      <c r="F297" s="138" t="s">
        <v>500</v>
      </c>
      <c r="G297" s="139" t="s">
        <v>492</v>
      </c>
      <c r="H297" s="140">
        <v>5</v>
      </c>
      <c r="I297" s="141"/>
      <c r="J297" s="142">
        <f>ROUND(I297*H297,2)</f>
        <v>0</v>
      </c>
      <c r="K297" s="138" t="s">
        <v>168</v>
      </c>
      <c r="L297" s="31"/>
      <c r="M297" s="143" t="s">
        <v>1</v>
      </c>
      <c r="N297" s="144" t="s">
        <v>42</v>
      </c>
      <c r="P297" s="145">
        <f>O297*H297</f>
        <v>0</v>
      </c>
      <c r="Q297" s="145">
        <v>0.0018</v>
      </c>
      <c r="R297" s="145">
        <f>Q297*H297</f>
        <v>0.009</v>
      </c>
      <c r="S297" s="145">
        <v>0</v>
      </c>
      <c r="T297" s="146">
        <f>S297*H297</f>
        <v>0</v>
      </c>
      <c r="AR297" s="147" t="s">
        <v>238</v>
      </c>
      <c r="AT297" s="147" t="s">
        <v>164</v>
      </c>
      <c r="AU297" s="147" t="s">
        <v>85</v>
      </c>
      <c r="AY297" s="16" t="s">
        <v>161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6" t="s">
        <v>81</v>
      </c>
      <c r="BK297" s="148">
        <f>ROUND(I297*H297,2)</f>
        <v>0</v>
      </c>
      <c r="BL297" s="16" t="s">
        <v>238</v>
      </c>
      <c r="BM297" s="147" t="s">
        <v>501</v>
      </c>
    </row>
    <row r="298" spans="2:65" s="1" customFormat="1" ht="16.5" customHeight="1">
      <c r="B298" s="135"/>
      <c r="C298" s="136" t="s">
        <v>502</v>
      </c>
      <c r="D298" s="136" t="s">
        <v>164</v>
      </c>
      <c r="E298" s="137" t="s">
        <v>503</v>
      </c>
      <c r="F298" s="138" t="s">
        <v>504</v>
      </c>
      <c r="G298" s="139" t="s">
        <v>378</v>
      </c>
      <c r="H298" s="140">
        <v>4</v>
      </c>
      <c r="I298" s="141"/>
      <c r="J298" s="142">
        <f>ROUND(I298*H298,2)</f>
        <v>0</v>
      </c>
      <c r="K298" s="138" t="s">
        <v>168</v>
      </c>
      <c r="L298" s="31"/>
      <c r="M298" s="143" t="s">
        <v>1</v>
      </c>
      <c r="N298" s="144" t="s">
        <v>42</v>
      </c>
      <c r="P298" s="145">
        <f>O298*H298</f>
        <v>0</v>
      </c>
      <c r="Q298" s="145">
        <v>0</v>
      </c>
      <c r="R298" s="145">
        <f>Q298*H298</f>
        <v>0</v>
      </c>
      <c r="S298" s="145">
        <v>0.00225</v>
      </c>
      <c r="T298" s="146">
        <f>S298*H298</f>
        <v>0.009</v>
      </c>
      <c r="AR298" s="147" t="s">
        <v>238</v>
      </c>
      <c r="AT298" s="147" t="s">
        <v>164</v>
      </c>
      <c r="AU298" s="147" t="s">
        <v>85</v>
      </c>
      <c r="AY298" s="16" t="s">
        <v>161</v>
      </c>
      <c r="BE298" s="148">
        <f>IF(N298="základní",J298,0)</f>
        <v>0</v>
      </c>
      <c r="BF298" s="148">
        <f>IF(N298="snížená",J298,0)</f>
        <v>0</v>
      </c>
      <c r="BG298" s="148">
        <f>IF(N298="zákl. přenesená",J298,0)</f>
        <v>0</v>
      </c>
      <c r="BH298" s="148">
        <f>IF(N298="sníž. přenesená",J298,0)</f>
        <v>0</v>
      </c>
      <c r="BI298" s="148">
        <f>IF(N298="nulová",J298,0)</f>
        <v>0</v>
      </c>
      <c r="BJ298" s="16" t="s">
        <v>81</v>
      </c>
      <c r="BK298" s="148">
        <f>ROUND(I298*H298,2)</f>
        <v>0</v>
      </c>
      <c r="BL298" s="16" t="s">
        <v>238</v>
      </c>
      <c r="BM298" s="147" t="s">
        <v>505</v>
      </c>
    </row>
    <row r="299" spans="2:65" s="1" customFormat="1" ht="21.75" customHeight="1">
      <c r="B299" s="135"/>
      <c r="C299" s="136" t="s">
        <v>506</v>
      </c>
      <c r="D299" s="136" t="s">
        <v>164</v>
      </c>
      <c r="E299" s="137" t="s">
        <v>507</v>
      </c>
      <c r="F299" s="138" t="s">
        <v>508</v>
      </c>
      <c r="G299" s="139" t="s">
        <v>378</v>
      </c>
      <c r="H299" s="140">
        <v>4</v>
      </c>
      <c r="I299" s="141"/>
      <c r="J299" s="142">
        <f>ROUND(I299*H299,2)</f>
        <v>0</v>
      </c>
      <c r="K299" s="138" t="s">
        <v>168</v>
      </c>
      <c r="L299" s="31"/>
      <c r="M299" s="143" t="s">
        <v>1</v>
      </c>
      <c r="N299" s="144" t="s">
        <v>42</v>
      </c>
      <c r="P299" s="145">
        <f>O299*H299</f>
        <v>0</v>
      </c>
      <c r="Q299" s="145">
        <v>0</v>
      </c>
      <c r="R299" s="145">
        <f>Q299*H299</f>
        <v>0</v>
      </c>
      <c r="S299" s="145">
        <v>0.00052</v>
      </c>
      <c r="T299" s="146">
        <f>S299*H299</f>
        <v>0.00208</v>
      </c>
      <c r="AR299" s="147" t="s">
        <v>238</v>
      </c>
      <c r="AT299" s="147" t="s">
        <v>164</v>
      </c>
      <c r="AU299" s="147" t="s">
        <v>85</v>
      </c>
      <c r="AY299" s="16" t="s">
        <v>161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6" t="s">
        <v>81</v>
      </c>
      <c r="BK299" s="148">
        <f>ROUND(I299*H299,2)</f>
        <v>0</v>
      </c>
      <c r="BL299" s="16" t="s">
        <v>238</v>
      </c>
      <c r="BM299" s="147" t="s">
        <v>509</v>
      </c>
    </row>
    <row r="300" spans="2:65" s="1" customFormat="1" ht="21.75" customHeight="1">
      <c r="B300" s="135"/>
      <c r="C300" s="136" t="s">
        <v>510</v>
      </c>
      <c r="D300" s="136" t="s">
        <v>164</v>
      </c>
      <c r="E300" s="137" t="s">
        <v>511</v>
      </c>
      <c r="F300" s="138" t="s">
        <v>512</v>
      </c>
      <c r="G300" s="139" t="s">
        <v>492</v>
      </c>
      <c r="H300" s="140">
        <v>6</v>
      </c>
      <c r="I300" s="141"/>
      <c r="J300" s="142">
        <f>ROUND(I300*H300,2)</f>
        <v>0</v>
      </c>
      <c r="K300" s="138" t="s">
        <v>168</v>
      </c>
      <c r="L300" s="31"/>
      <c r="M300" s="143" t="s">
        <v>1</v>
      </c>
      <c r="N300" s="144" t="s">
        <v>42</v>
      </c>
      <c r="P300" s="145">
        <f>O300*H300</f>
        <v>0</v>
      </c>
      <c r="Q300" s="145">
        <v>0.00214</v>
      </c>
      <c r="R300" s="145">
        <f>Q300*H300</f>
        <v>0.01284</v>
      </c>
      <c r="S300" s="145">
        <v>0</v>
      </c>
      <c r="T300" s="146">
        <f>S300*H300</f>
        <v>0</v>
      </c>
      <c r="AR300" s="147" t="s">
        <v>238</v>
      </c>
      <c r="AT300" s="147" t="s">
        <v>164</v>
      </c>
      <c r="AU300" s="147" t="s">
        <v>85</v>
      </c>
      <c r="AY300" s="16" t="s">
        <v>161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6" t="s">
        <v>81</v>
      </c>
      <c r="BK300" s="148">
        <f>ROUND(I300*H300,2)</f>
        <v>0</v>
      </c>
      <c r="BL300" s="16" t="s">
        <v>238</v>
      </c>
      <c r="BM300" s="147" t="s">
        <v>513</v>
      </c>
    </row>
    <row r="301" spans="2:65" s="1" customFormat="1" ht="24.2" customHeight="1">
      <c r="B301" s="135"/>
      <c r="C301" s="136" t="s">
        <v>514</v>
      </c>
      <c r="D301" s="136" t="s">
        <v>164</v>
      </c>
      <c r="E301" s="137" t="s">
        <v>515</v>
      </c>
      <c r="F301" s="138" t="s">
        <v>516</v>
      </c>
      <c r="G301" s="139" t="s">
        <v>167</v>
      </c>
      <c r="H301" s="140">
        <v>0.129</v>
      </c>
      <c r="I301" s="141"/>
      <c r="J301" s="142">
        <f>ROUND(I301*H301,2)</f>
        <v>0</v>
      </c>
      <c r="K301" s="138" t="s">
        <v>168</v>
      </c>
      <c r="L301" s="31"/>
      <c r="M301" s="143" t="s">
        <v>1</v>
      </c>
      <c r="N301" s="144" t="s">
        <v>42</v>
      </c>
      <c r="P301" s="145">
        <f>O301*H301</f>
        <v>0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238</v>
      </c>
      <c r="AT301" s="147" t="s">
        <v>164</v>
      </c>
      <c r="AU301" s="147" t="s">
        <v>85</v>
      </c>
      <c r="AY301" s="16" t="s">
        <v>161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6" t="s">
        <v>81</v>
      </c>
      <c r="BK301" s="148">
        <f>ROUND(I301*H301,2)</f>
        <v>0</v>
      </c>
      <c r="BL301" s="16" t="s">
        <v>238</v>
      </c>
      <c r="BM301" s="147" t="s">
        <v>517</v>
      </c>
    </row>
    <row r="302" spans="2:65" s="1" customFormat="1" ht="33" customHeight="1">
      <c r="B302" s="135"/>
      <c r="C302" s="136" t="s">
        <v>518</v>
      </c>
      <c r="D302" s="136" t="s">
        <v>164</v>
      </c>
      <c r="E302" s="137" t="s">
        <v>519</v>
      </c>
      <c r="F302" s="138" t="s">
        <v>520</v>
      </c>
      <c r="G302" s="139" t="s">
        <v>167</v>
      </c>
      <c r="H302" s="140">
        <v>0.129</v>
      </c>
      <c r="I302" s="141"/>
      <c r="J302" s="142">
        <f>ROUND(I302*H302,2)</f>
        <v>0</v>
      </c>
      <c r="K302" s="138" t="s">
        <v>168</v>
      </c>
      <c r="L302" s="31"/>
      <c r="M302" s="143" t="s">
        <v>1</v>
      </c>
      <c r="N302" s="144" t="s">
        <v>42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238</v>
      </c>
      <c r="AT302" s="147" t="s">
        <v>164</v>
      </c>
      <c r="AU302" s="147" t="s">
        <v>85</v>
      </c>
      <c r="AY302" s="16" t="s">
        <v>161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6" t="s">
        <v>81</v>
      </c>
      <c r="BK302" s="148">
        <f>ROUND(I302*H302,2)</f>
        <v>0</v>
      </c>
      <c r="BL302" s="16" t="s">
        <v>238</v>
      </c>
      <c r="BM302" s="147" t="s">
        <v>521</v>
      </c>
    </row>
    <row r="303" spans="2:63" s="11" customFormat="1" ht="22.9" customHeight="1">
      <c r="B303" s="123"/>
      <c r="D303" s="124" t="s">
        <v>76</v>
      </c>
      <c r="E303" s="133" t="s">
        <v>522</v>
      </c>
      <c r="F303" s="133" t="s">
        <v>523</v>
      </c>
      <c r="I303" s="126"/>
      <c r="J303" s="134">
        <f>BK303</f>
        <v>0</v>
      </c>
      <c r="L303" s="123"/>
      <c r="M303" s="128"/>
      <c r="P303" s="129">
        <f>SUM(P304:P305)</f>
        <v>0</v>
      </c>
      <c r="R303" s="129">
        <f>SUM(R304:R305)</f>
        <v>0.008200000000000002</v>
      </c>
      <c r="T303" s="130">
        <f>SUM(T304:T305)</f>
        <v>0.04228</v>
      </c>
      <c r="AR303" s="124" t="s">
        <v>85</v>
      </c>
      <c r="AT303" s="131" t="s">
        <v>76</v>
      </c>
      <c r="AU303" s="131" t="s">
        <v>81</v>
      </c>
      <c r="AY303" s="124" t="s">
        <v>161</v>
      </c>
      <c r="BK303" s="132">
        <f>SUM(BK304:BK305)</f>
        <v>0</v>
      </c>
    </row>
    <row r="304" spans="2:65" s="1" customFormat="1" ht="16.5" customHeight="1">
      <c r="B304" s="135"/>
      <c r="C304" s="136" t="s">
        <v>524</v>
      </c>
      <c r="D304" s="136" t="s">
        <v>164</v>
      </c>
      <c r="E304" s="137" t="s">
        <v>525</v>
      </c>
      <c r="F304" s="138" t="s">
        <v>526</v>
      </c>
      <c r="G304" s="139" t="s">
        <v>190</v>
      </c>
      <c r="H304" s="140">
        <v>4</v>
      </c>
      <c r="I304" s="141"/>
      <c r="J304" s="142">
        <f>ROUND(I304*H304,2)</f>
        <v>0</v>
      </c>
      <c r="K304" s="138" t="s">
        <v>168</v>
      </c>
      <c r="L304" s="31"/>
      <c r="M304" s="143" t="s">
        <v>1</v>
      </c>
      <c r="N304" s="144" t="s">
        <v>42</v>
      </c>
      <c r="P304" s="145">
        <f>O304*H304</f>
        <v>0</v>
      </c>
      <c r="Q304" s="145">
        <v>0</v>
      </c>
      <c r="R304" s="145">
        <f>Q304*H304</f>
        <v>0</v>
      </c>
      <c r="S304" s="145">
        <v>0.01057</v>
      </c>
      <c r="T304" s="146">
        <f>S304*H304</f>
        <v>0.04228</v>
      </c>
      <c r="AR304" s="147" t="s">
        <v>238</v>
      </c>
      <c r="AT304" s="147" t="s">
        <v>164</v>
      </c>
      <c r="AU304" s="147" t="s">
        <v>85</v>
      </c>
      <c r="AY304" s="16" t="s">
        <v>161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6" t="s">
        <v>81</v>
      </c>
      <c r="BK304" s="148">
        <f>ROUND(I304*H304,2)</f>
        <v>0</v>
      </c>
      <c r="BL304" s="16" t="s">
        <v>238</v>
      </c>
      <c r="BM304" s="147" t="s">
        <v>527</v>
      </c>
    </row>
    <row r="305" spans="2:65" s="1" customFormat="1" ht="16.5" customHeight="1">
      <c r="B305" s="135"/>
      <c r="C305" s="136" t="s">
        <v>528</v>
      </c>
      <c r="D305" s="136" t="s">
        <v>164</v>
      </c>
      <c r="E305" s="137" t="s">
        <v>529</v>
      </c>
      <c r="F305" s="138" t="s">
        <v>530</v>
      </c>
      <c r="G305" s="139" t="s">
        <v>190</v>
      </c>
      <c r="H305" s="140">
        <v>4</v>
      </c>
      <c r="I305" s="141"/>
      <c r="J305" s="142">
        <f>ROUND(I305*H305,2)</f>
        <v>0</v>
      </c>
      <c r="K305" s="138" t="s">
        <v>168</v>
      </c>
      <c r="L305" s="31"/>
      <c r="M305" s="143" t="s">
        <v>1</v>
      </c>
      <c r="N305" s="144" t="s">
        <v>42</v>
      </c>
      <c r="P305" s="145">
        <f>O305*H305</f>
        <v>0</v>
      </c>
      <c r="Q305" s="145">
        <v>0.0020500000000000006</v>
      </c>
      <c r="R305" s="145">
        <f>Q305*H305</f>
        <v>0.008200000000000002</v>
      </c>
      <c r="S305" s="145">
        <v>0</v>
      </c>
      <c r="T305" s="146">
        <f>S305*H305</f>
        <v>0</v>
      </c>
      <c r="AR305" s="147" t="s">
        <v>238</v>
      </c>
      <c r="AT305" s="147" t="s">
        <v>164</v>
      </c>
      <c r="AU305" s="147" t="s">
        <v>85</v>
      </c>
      <c r="AY305" s="16" t="s">
        <v>161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6" t="s">
        <v>81</v>
      </c>
      <c r="BK305" s="148">
        <f>ROUND(I305*H305,2)</f>
        <v>0</v>
      </c>
      <c r="BL305" s="16" t="s">
        <v>238</v>
      </c>
      <c r="BM305" s="147" t="s">
        <v>531</v>
      </c>
    </row>
    <row r="306" spans="2:63" s="11" customFormat="1" ht="22.9" customHeight="1">
      <c r="B306" s="123"/>
      <c r="D306" s="124" t="s">
        <v>76</v>
      </c>
      <c r="E306" s="133" t="s">
        <v>532</v>
      </c>
      <c r="F306" s="133" t="s">
        <v>533</v>
      </c>
      <c r="I306" s="126"/>
      <c r="J306" s="134">
        <f>BK306</f>
        <v>0</v>
      </c>
      <c r="L306" s="123"/>
      <c r="M306" s="128"/>
      <c r="P306" s="129">
        <f>SUM(P307:P361)</f>
        <v>0</v>
      </c>
      <c r="R306" s="129">
        <f>SUM(R307:R361)</f>
        <v>0.1227035</v>
      </c>
      <c r="T306" s="130">
        <f>SUM(T307:T361)</f>
        <v>0</v>
      </c>
      <c r="AR306" s="124" t="s">
        <v>85</v>
      </c>
      <c r="AT306" s="131" t="s">
        <v>76</v>
      </c>
      <c r="AU306" s="131" t="s">
        <v>81</v>
      </c>
      <c r="AY306" s="124" t="s">
        <v>161</v>
      </c>
      <c r="BK306" s="132">
        <f>SUM(BK307:BK361)</f>
        <v>0</v>
      </c>
    </row>
    <row r="307" spans="2:65" s="1" customFormat="1" ht="24.2" customHeight="1">
      <c r="B307" s="135"/>
      <c r="C307" s="136" t="s">
        <v>534</v>
      </c>
      <c r="D307" s="136" t="s">
        <v>164</v>
      </c>
      <c r="E307" s="137" t="s">
        <v>535</v>
      </c>
      <c r="F307" s="138" t="s">
        <v>536</v>
      </c>
      <c r="G307" s="139" t="s">
        <v>316</v>
      </c>
      <c r="H307" s="140">
        <v>55</v>
      </c>
      <c r="I307" s="141"/>
      <c r="J307" s="142">
        <f>ROUND(I307*H307,2)</f>
        <v>0</v>
      </c>
      <c r="K307" s="138" t="s">
        <v>168</v>
      </c>
      <c r="L307" s="31"/>
      <c r="M307" s="143" t="s">
        <v>1</v>
      </c>
      <c r="N307" s="144" t="s">
        <v>42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238</v>
      </c>
      <c r="AT307" s="147" t="s">
        <v>164</v>
      </c>
      <c r="AU307" s="147" t="s">
        <v>85</v>
      </c>
      <c r="AY307" s="16" t="s">
        <v>161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6" t="s">
        <v>81</v>
      </c>
      <c r="BK307" s="148">
        <f>ROUND(I307*H307,2)</f>
        <v>0</v>
      </c>
      <c r="BL307" s="16" t="s">
        <v>238</v>
      </c>
      <c r="BM307" s="147" t="s">
        <v>537</v>
      </c>
    </row>
    <row r="308" spans="2:65" s="1" customFormat="1" ht="24.2" customHeight="1">
      <c r="B308" s="135"/>
      <c r="C308" s="164" t="s">
        <v>538</v>
      </c>
      <c r="D308" s="164" t="s">
        <v>175</v>
      </c>
      <c r="E308" s="165" t="s">
        <v>539</v>
      </c>
      <c r="F308" s="166" t="s">
        <v>540</v>
      </c>
      <c r="G308" s="167" t="s">
        <v>316</v>
      </c>
      <c r="H308" s="168">
        <v>57.75</v>
      </c>
      <c r="I308" s="169"/>
      <c r="J308" s="170">
        <f>ROUND(I308*H308,2)</f>
        <v>0</v>
      </c>
      <c r="K308" s="166" t="s">
        <v>168</v>
      </c>
      <c r="L308" s="171"/>
      <c r="M308" s="172" t="s">
        <v>1</v>
      </c>
      <c r="N308" s="173" t="s">
        <v>42</v>
      </c>
      <c r="P308" s="145">
        <f>O308*H308</f>
        <v>0</v>
      </c>
      <c r="Q308" s="145">
        <v>0.00021</v>
      </c>
      <c r="R308" s="145">
        <f>Q308*H308</f>
        <v>0.012127500000000001</v>
      </c>
      <c r="S308" s="145">
        <v>0</v>
      </c>
      <c r="T308" s="146">
        <f>S308*H308</f>
        <v>0</v>
      </c>
      <c r="AR308" s="147" t="s">
        <v>327</v>
      </c>
      <c r="AT308" s="147" t="s">
        <v>175</v>
      </c>
      <c r="AU308" s="147" t="s">
        <v>85</v>
      </c>
      <c r="AY308" s="16" t="s">
        <v>161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6" t="s">
        <v>81</v>
      </c>
      <c r="BK308" s="148">
        <f>ROUND(I308*H308,2)</f>
        <v>0</v>
      </c>
      <c r="BL308" s="16" t="s">
        <v>238</v>
      </c>
      <c r="BM308" s="147" t="s">
        <v>541</v>
      </c>
    </row>
    <row r="309" spans="2:51" s="12" customFormat="1" ht="12">
      <c r="B309" s="149"/>
      <c r="D309" s="150" t="s">
        <v>171</v>
      </c>
      <c r="F309" s="152" t="s">
        <v>542</v>
      </c>
      <c r="H309" s="153">
        <v>57.75</v>
      </c>
      <c r="I309" s="154"/>
      <c r="L309" s="149"/>
      <c r="M309" s="155"/>
      <c r="T309" s="156"/>
      <c r="AT309" s="151" t="s">
        <v>171</v>
      </c>
      <c r="AU309" s="151" t="s">
        <v>85</v>
      </c>
      <c r="AV309" s="12" t="s">
        <v>85</v>
      </c>
      <c r="AW309" s="12" t="s">
        <v>3</v>
      </c>
      <c r="AX309" s="12" t="s">
        <v>81</v>
      </c>
      <c r="AY309" s="151" t="s">
        <v>161</v>
      </c>
    </row>
    <row r="310" spans="2:65" s="1" customFormat="1" ht="16.5" customHeight="1">
      <c r="B310" s="135"/>
      <c r="C310" s="136" t="s">
        <v>543</v>
      </c>
      <c r="D310" s="136" t="s">
        <v>164</v>
      </c>
      <c r="E310" s="137" t="s">
        <v>544</v>
      </c>
      <c r="F310" s="138" t="s">
        <v>545</v>
      </c>
      <c r="G310" s="139" t="s">
        <v>378</v>
      </c>
      <c r="H310" s="140">
        <v>16</v>
      </c>
      <c r="I310" s="141"/>
      <c r="J310" s="142">
        <f>ROUND(I310*H310,2)</f>
        <v>0</v>
      </c>
      <c r="K310" s="138" t="s">
        <v>168</v>
      </c>
      <c r="L310" s="31"/>
      <c r="M310" s="143" t="s">
        <v>1</v>
      </c>
      <c r="N310" s="144" t="s">
        <v>42</v>
      </c>
      <c r="P310" s="145">
        <f>O310*H310</f>
        <v>0</v>
      </c>
      <c r="Q310" s="145">
        <v>0</v>
      </c>
      <c r="R310" s="145">
        <f>Q310*H310</f>
        <v>0</v>
      </c>
      <c r="S310" s="145">
        <v>0</v>
      </c>
      <c r="T310" s="146">
        <f>S310*H310</f>
        <v>0</v>
      </c>
      <c r="AR310" s="147" t="s">
        <v>238</v>
      </c>
      <c r="AT310" s="147" t="s">
        <v>164</v>
      </c>
      <c r="AU310" s="147" t="s">
        <v>85</v>
      </c>
      <c r="AY310" s="16" t="s">
        <v>161</v>
      </c>
      <c r="BE310" s="148">
        <f>IF(N310="základní",J310,0)</f>
        <v>0</v>
      </c>
      <c r="BF310" s="148">
        <f>IF(N310="snížená",J310,0)</f>
        <v>0</v>
      </c>
      <c r="BG310" s="148">
        <f>IF(N310="zákl. přenesená",J310,0)</f>
        <v>0</v>
      </c>
      <c r="BH310" s="148">
        <f>IF(N310="sníž. přenesená",J310,0)</f>
        <v>0</v>
      </c>
      <c r="BI310" s="148">
        <f>IF(N310="nulová",J310,0)</f>
        <v>0</v>
      </c>
      <c r="BJ310" s="16" t="s">
        <v>81</v>
      </c>
      <c r="BK310" s="148">
        <f>ROUND(I310*H310,2)</f>
        <v>0</v>
      </c>
      <c r="BL310" s="16" t="s">
        <v>238</v>
      </c>
      <c r="BM310" s="147" t="s">
        <v>546</v>
      </c>
    </row>
    <row r="311" spans="2:65" s="1" customFormat="1" ht="24.2" customHeight="1">
      <c r="B311" s="135"/>
      <c r="C311" s="164" t="s">
        <v>547</v>
      </c>
      <c r="D311" s="164" t="s">
        <v>175</v>
      </c>
      <c r="E311" s="165" t="s">
        <v>548</v>
      </c>
      <c r="F311" s="166" t="s">
        <v>549</v>
      </c>
      <c r="G311" s="167" t="s">
        <v>378</v>
      </c>
      <c r="H311" s="168">
        <v>5</v>
      </c>
      <c r="I311" s="169"/>
      <c r="J311" s="170">
        <f>ROUND(I311*H311,2)</f>
        <v>0</v>
      </c>
      <c r="K311" s="166" t="s">
        <v>168</v>
      </c>
      <c r="L311" s="171"/>
      <c r="M311" s="172" t="s">
        <v>1</v>
      </c>
      <c r="N311" s="173" t="s">
        <v>42</v>
      </c>
      <c r="P311" s="145">
        <f>O311*H311</f>
        <v>0</v>
      </c>
      <c r="Q311" s="145">
        <v>4E-05</v>
      </c>
      <c r="R311" s="145">
        <f>Q311*H311</f>
        <v>0.0002</v>
      </c>
      <c r="S311" s="145">
        <v>0</v>
      </c>
      <c r="T311" s="146">
        <f>S311*H311</f>
        <v>0</v>
      </c>
      <c r="AR311" s="147" t="s">
        <v>327</v>
      </c>
      <c r="AT311" s="147" t="s">
        <v>175</v>
      </c>
      <c r="AU311" s="147" t="s">
        <v>85</v>
      </c>
      <c r="AY311" s="16" t="s">
        <v>161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6" t="s">
        <v>81</v>
      </c>
      <c r="BK311" s="148">
        <f>ROUND(I311*H311,2)</f>
        <v>0</v>
      </c>
      <c r="BL311" s="16" t="s">
        <v>238</v>
      </c>
      <c r="BM311" s="147" t="s">
        <v>550</v>
      </c>
    </row>
    <row r="312" spans="2:65" s="1" customFormat="1" ht="24.2" customHeight="1">
      <c r="B312" s="135"/>
      <c r="C312" s="164" t="s">
        <v>551</v>
      </c>
      <c r="D312" s="164" t="s">
        <v>175</v>
      </c>
      <c r="E312" s="165" t="s">
        <v>552</v>
      </c>
      <c r="F312" s="166" t="s">
        <v>553</v>
      </c>
      <c r="G312" s="167" t="s">
        <v>378</v>
      </c>
      <c r="H312" s="168">
        <v>10</v>
      </c>
      <c r="I312" s="169"/>
      <c r="J312" s="170">
        <f>ROUND(I312*H312,2)</f>
        <v>0</v>
      </c>
      <c r="K312" s="166" t="s">
        <v>168</v>
      </c>
      <c r="L312" s="171"/>
      <c r="M312" s="172" t="s">
        <v>1</v>
      </c>
      <c r="N312" s="173" t="s">
        <v>42</v>
      </c>
      <c r="P312" s="145">
        <f>O312*H312</f>
        <v>0</v>
      </c>
      <c r="Q312" s="145">
        <v>9E-05</v>
      </c>
      <c r="R312" s="145">
        <f>Q312*H312</f>
        <v>0.0009000000000000001</v>
      </c>
      <c r="S312" s="145">
        <v>0</v>
      </c>
      <c r="T312" s="146">
        <f>S312*H312</f>
        <v>0</v>
      </c>
      <c r="AR312" s="147" t="s">
        <v>327</v>
      </c>
      <c r="AT312" s="147" t="s">
        <v>175</v>
      </c>
      <c r="AU312" s="147" t="s">
        <v>85</v>
      </c>
      <c r="AY312" s="16" t="s">
        <v>161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6" t="s">
        <v>81</v>
      </c>
      <c r="BK312" s="148">
        <f>ROUND(I312*H312,2)</f>
        <v>0</v>
      </c>
      <c r="BL312" s="16" t="s">
        <v>238</v>
      </c>
      <c r="BM312" s="147" t="s">
        <v>554</v>
      </c>
    </row>
    <row r="313" spans="2:65" s="1" customFormat="1" ht="24.2" customHeight="1">
      <c r="B313" s="135"/>
      <c r="C313" s="164" t="s">
        <v>555</v>
      </c>
      <c r="D313" s="164" t="s">
        <v>175</v>
      </c>
      <c r="E313" s="165" t="s">
        <v>556</v>
      </c>
      <c r="F313" s="166" t="s">
        <v>557</v>
      </c>
      <c r="G313" s="167" t="s">
        <v>378</v>
      </c>
      <c r="H313" s="168">
        <v>1</v>
      </c>
      <c r="I313" s="169"/>
      <c r="J313" s="170">
        <f>ROUND(I313*H313,2)</f>
        <v>0</v>
      </c>
      <c r="K313" s="166" t="s">
        <v>168</v>
      </c>
      <c r="L313" s="171"/>
      <c r="M313" s="172" t="s">
        <v>1</v>
      </c>
      <c r="N313" s="173" t="s">
        <v>42</v>
      </c>
      <c r="P313" s="145">
        <f>O313*H313</f>
        <v>0</v>
      </c>
      <c r="Q313" s="145">
        <v>9E-05</v>
      </c>
      <c r="R313" s="145">
        <f>Q313*H313</f>
        <v>9E-05</v>
      </c>
      <c r="S313" s="145">
        <v>0</v>
      </c>
      <c r="T313" s="146">
        <f>S313*H313</f>
        <v>0</v>
      </c>
      <c r="AR313" s="147" t="s">
        <v>327</v>
      </c>
      <c r="AT313" s="147" t="s">
        <v>175</v>
      </c>
      <c r="AU313" s="147" t="s">
        <v>85</v>
      </c>
      <c r="AY313" s="16" t="s">
        <v>161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6" t="s">
        <v>81</v>
      </c>
      <c r="BK313" s="148">
        <f>ROUND(I313*H313,2)</f>
        <v>0</v>
      </c>
      <c r="BL313" s="16" t="s">
        <v>238</v>
      </c>
      <c r="BM313" s="147" t="s">
        <v>558</v>
      </c>
    </row>
    <row r="314" spans="2:65" s="1" customFormat="1" ht="24.2" customHeight="1">
      <c r="B314" s="135"/>
      <c r="C314" s="136" t="s">
        <v>559</v>
      </c>
      <c r="D314" s="136" t="s">
        <v>164</v>
      </c>
      <c r="E314" s="137" t="s">
        <v>560</v>
      </c>
      <c r="F314" s="138" t="s">
        <v>561</v>
      </c>
      <c r="G314" s="139" t="s">
        <v>316</v>
      </c>
      <c r="H314" s="140">
        <v>111</v>
      </c>
      <c r="I314" s="141"/>
      <c r="J314" s="142">
        <f>ROUND(I314*H314,2)</f>
        <v>0</v>
      </c>
      <c r="K314" s="138" t="s">
        <v>168</v>
      </c>
      <c r="L314" s="31"/>
      <c r="M314" s="143" t="s">
        <v>1</v>
      </c>
      <c r="N314" s="144" t="s">
        <v>42</v>
      </c>
      <c r="P314" s="145">
        <f>O314*H314</f>
        <v>0</v>
      </c>
      <c r="Q314" s="145">
        <v>0</v>
      </c>
      <c r="R314" s="145">
        <f>Q314*H314</f>
        <v>0</v>
      </c>
      <c r="S314" s="145">
        <v>0</v>
      </c>
      <c r="T314" s="146">
        <f>S314*H314</f>
        <v>0</v>
      </c>
      <c r="AR314" s="147" t="s">
        <v>238</v>
      </c>
      <c r="AT314" s="147" t="s">
        <v>164</v>
      </c>
      <c r="AU314" s="147" t="s">
        <v>85</v>
      </c>
      <c r="AY314" s="16" t="s">
        <v>161</v>
      </c>
      <c r="BE314" s="148">
        <f>IF(N314="základní",J314,0)</f>
        <v>0</v>
      </c>
      <c r="BF314" s="148">
        <f>IF(N314="snížená",J314,0)</f>
        <v>0</v>
      </c>
      <c r="BG314" s="148">
        <f>IF(N314="zákl. přenesená",J314,0)</f>
        <v>0</v>
      </c>
      <c r="BH314" s="148">
        <f>IF(N314="sníž. přenesená",J314,0)</f>
        <v>0</v>
      </c>
      <c r="BI314" s="148">
        <f>IF(N314="nulová",J314,0)</f>
        <v>0</v>
      </c>
      <c r="BJ314" s="16" t="s">
        <v>81</v>
      </c>
      <c r="BK314" s="148">
        <f>ROUND(I314*H314,2)</f>
        <v>0</v>
      </c>
      <c r="BL314" s="16" t="s">
        <v>238</v>
      </c>
      <c r="BM314" s="147" t="s">
        <v>562</v>
      </c>
    </row>
    <row r="315" spans="2:65" s="1" customFormat="1" ht="24.2" customHeight="1">
      <c r="B315" s="135"/>
      <c r="C315" s="164" t="s">
        <v>563</v>
      </c>
      <c r="D315" s="164" t="s">
        <v>175</v>
      </c>
      <c r="E315" s="165" t="s">
        <v>564</v>
      </c>
      <c r="F315" s="166" t="s">
        <v>565</v>
      </c>
      <c r="G315" s="167" t="s">
        <v>316</v>
      </c>
      <c r="H315" s="168">
        <v>127.65</v>
      </c>
      <c r="I315" s="169"/>
      <c r="J315" s="170">
        <f>ROUND(I315*H315,2)</f>
        <v>0</v>
      </c>
      <c r="K315" s="166" t="s">
        <v>168</v>
      </c>
      <c r="L315" s="171"/>
      <c r="M315" s="172" t="s">
        <v>1</v>
      </c>
      <c r="N315" s="173" t="s">
        <v>42</v>
      </c>
      <c r="P315" s="145">
        <f>O315*H315</f>
        <v>0</v>
      </c>
      <c r="Q315" s="145">
        <v>7E-05</v>
      </c>
      <c r="R315" s="145">
        <f>Q315*H315</f>
        <v>0.008935499999999999</v>
      </c>
      <c r="S315" s="145">
        <v>0</v>
      </c>
      <c r="T315" s="146">
        <f>S315*H315</f>
        <v>0</v>
      </c>
      <c r="AR315" s="147" t="s">
        <v>327</v>
      </c>
      <c r="AT315" s="147" t="s">
        <v>175</v>
      </c>
      <c r="AU315" s="147" t="s">
        <v>85</v>
      </c>
      <c r="AY315" s="16" t="s">
        <v>161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6" t="s">
        <v>81</v>
      </c>
      <c r="BK315" s="148">
        <f>ROUND(I315*H315,2)</f>
        <v>0</v>
      </c>
      <c r="BL315" s="16" t="s">
        <v>238</v>
      </c>
      <c r="BM315" s="147" t="s">
        <v>566</v>
      </c>
    </row>
    <row r="316" spans="2:47" s="1" customFormat="1" ht="12">
      <c r="B316" s="31"/>
      <c r="D316" s="150" t="s">
        <v>180</v>
      </c>
      <c r="F316" s="174" t="s">
        <v>567</v>
      </c>
      <c r="I316" s="175"/>
      <c r="L316" s="31"/>
      <c r="M316" s="176"/>
      <c r="T316" s="55"/>
      <c r="AT316" s="16" t="s">
        <v>180</v>
      </c>
      <c r="AU316" s="16" t="s">
        <v>85</v>
      </c>
    </row>
    <row r="317" spans="2:51" s="12" customFormat="1" ht="12">
      <c r="B317" s="149"/>
      <c r="D317" s="150" t="s">
        <v>171</v>
      </c>
      <c r="F317" s="152" t="s">
        <v>568</v>
      </c>
      <c r="H317" s="153">
        <v>127.65</v>
      </c>
      <c r="I317" s="154"/>
      <c r="L317" s="149"/>
      <c r="M317" s="155"/>
      <c r="T317" s="156"/>
      <c r="AT317" s="151" t="s">
        <v>171</v>
      </c>
      <c r="AU317" s="151" t="s">
        <v>85</v>
      </c>
      <c r="AV317" s="12" t="s">
        <v>85</v>
      </c>
      <c r="AW317" s="12" t="s">
        <v>3</v>
      </c>
      <c r="AX317" s="12" t="s">
        <v>81</v>
      </c>
      <c r="AY317" s="151" t="s">
        <v>161</v>
      </c>
    </row>
    <row r="318" spans="2:65" s="1" customFormat="1" ht="33" customHeight="1">
      <c r="B318" s="135"/>
      <c r="C318" s="136" t="s">
        <v>569</v>
      </c>
      <c r="D318" s="136" t="s">
        <v>164</v>
      </c>
      <c r="E318" s="137" t="s">
        <v>570</v>
      </c>
      <c r="F318" s="138" t="s">
        <v>571</v>
      </c>
      <c r="G318" s="139" t="s">
        <v>316</v>
      </c>
      <c r="H318" s="140">
        <v>55</v>
      </c>
      <c r="I318" s="141"/>
      <c r="J318" s="142">
        <f>ROUND(I318*H318,2)</f>
        <v>0</v>
      </c>
      <c r="K318" s="138" t="s">
        <v>168</v>
      </c>
      <c r="L318" s="31"/>
      <c r="M318" s="143" t="s">
        <v>1</v>
      </c>
      <c r="N318" s="144" t="s">
        <v>42</v>
      </c>
      <c r="P318" s="145">
        <f>O318*H318</f>
        <v>0</v>
      </c>
      <c r="Q318" s="145">
        <v>0</v>
      </c>
      <c r="R318" s="145">
        <f>Q318*H318</f>
        <v>0</v>
      </c>
      <c r="S318" s="145">
        <v>0</v>
      </c>
      <c r="T318" s="146">
        <f>S318*H318</f>
        <v>0</v>
      </c>
      <c r="AR318" s="147" t="s">
        <v>238</v>
      </c>
      <c r="AT318" s="147" t="s">
        <v>164</v>
      </c>
      <c r="AU318" s="147" t="s">
        <v>85</v>
      </c>
      <c r="AY318" s="16" t="s">
        <v>161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6" t="s">
        <v>81</v>
      </c>
      <c r="BK318" s="148">
        <f>ROUND(I318*H318,2)</f>
        <v>0</v>
      </c>
      <c r="BL318" s="16" t="s">
        <v>238</v>
      </c>
      <c r="BM318" s="147" t="s">
        <v>572</v>
      </c>
    </row>
    <row r="319" spans="2:65" s="1" customFormat="1" ht="16.5" customHeight="1">
      <c r="B319" s="135"/>
      <c r="C319" s="164" t="s">
        <v>573</v>
      </c>
      <c r="D319" s="164" t="s">
        <v>175</v>
      </c>
      <c r="E319" s="165" t="s">
        <v>574</v>
      </c>
      <c r="F319" s="166" t="s">
        <v>575</v>
      </c>
      <c r="G319" s="167" t="s">
        <v>316</v>
      </c>
      <c r="H319" s="168">
        <v>63.25</v>
      </c>
      <c r="I319" s="169"/>
      <c r="J319" s="170">
        <f>ROUND(I319*H319,2)</f>
        <v>0</v>
      </c>
      <c r="K319" s="166" t="s">
        <v>1</v>
      </c>
      <c r="L319" s="171"/>
      <c r="M319" s="172" t="s">
        <v>1</v>
      </c>
      <c r="N319" s="173" t="s">
        <v>42</v>
      </c>
      <c r="P319" s="145">
        <f>O319*H319</f>
        <v>0</v>
      </c>
      <c r="Q319" s="145">
        <v>0.00011</v>
      </c>
      <c r="R319" s="145">
        <f>Q319*H319</f>
        <v>0.0069575</v>
      </c>
      <c r="S319" s="145">
        <v>0</v>
      </c>
      <c r="T319" s="146">
        <f>S319*H319</f>
        <v>0</v>
      </c>
      <c r="AR319" s="147" t="s">
        <v>327</v>
      </c>
      <c r="AT319" s="147" t="s">
        <v>175</v>
      </c>
      <c r="AU319" s="147" t="s">
        <v>85</v>
      </c>
      <c r="AY319" s="16" t="s">
        <v>161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6" t="s">
        <v>81</v>
      </c>
      <c r="BK319" s="148">
        <f>ROUND(I319*H319,2)</f>
        <v>0</v>
      </c>
      <c r="BL319" s="16" t="s">
        <v>238</v>
      </c>
      <c r="BM319" s="147" t="s">
        <v>576</v>
      </c>
    </row>
    <row r="320" spans="2:51" s="12" customFormat="1" ht="12">
      <c r="B320" s="149"/>
      <c r="D320" s="150" t="s">
        <v>171</v>
      </c>
      <c r="F320" s="152" t="s">
        <v>577</v>
      </c>
      <c r="H320" s="153">
        <v>63.25</v>
      </c>
      <c r="I320" s="154"/>
      <c r="L320" s="149"/>
      <c r="M320" s="155"/>
      <c r="T320" s="156"/>
      <c r="AT320" s="151" t="s">
        <v>171</v>
      </c>
      <c r="AU320" s="151" t="s">
        <v>85</v>
      </c>
      <c r="AV320" s="12" t="s">
        <v>85</v>
      </c>
      <c r="AW320" s="12" t="s">
        <v>3</v>
      </c>
      <c r="AX320" s="12" t="s">
        <v>81</v>
      </c>
      <c r="AY320" s="151" t="s">
        <v>161</v>
      </c>
    </row>
    <row r="321" spans="2:65" s="1" customFormat="1" ht="24.2" customHeight="1">
      <c r="B321" s="135"/>
      <c r="C321" s="136" t="s">
        <v>578</v>
      </c>
      <c r="D321" s="136" t="s">
        <v>164</v>
      </c>
      <c r="E321" s="137" t="s">
        <v>579</v>
      </c>
      <c r="F321" s="138" t="s">
        <v>580</v>
      </c>
      <c r="G321" s="139" t="s">
        <v>316</v>
      </c>
      <c r="H321" s="140">
        <v>355</v>
      </c>
      <c r="I321" s="141"/>
      <c r="J321" s="142">
        <f>ROUND(I321*H321,2)</f>
        <v>0</v>
      </c>
      <c r="K321" s="138" t="s">
        <v>168</v>
      </c>
      <c r="L321" s="31"/>
      <c r="M321" s="143" t="s">
        <v>1</v>
      </c>
      <c r="N321" s="144" t="s">
        <v>42</v>
      </c>
      <c r="P321" s="145">
        <f>O321*H321</f>
        <v>0</v>
      </c>
      <c r="Q321" s="145">
        <v>0</v>
      </c>
      <c r="R321" s="145">
        <f>Q321*H321</f>
        <v>0</v>
      </c>
      <c r="S321" s="145">
        <v>0</v>
      </c>
      <c r="T321" s="146">
        <f>S321*H321</f>
        <v>0</v>
      </c>
      <c r="AR321" s="147" t="s">
        <v>238</v>
      </c>
      <c r="AT321" s="147" t="s">
        <v>164</v>
      </c>
      <c r="AU321" s="147" t="s">
        <v>85</v>
      </c>
      <c r="AY321" s="16" t="s">
        <v>161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6" t="s">
        <v>81</v>
      </c>
      <c r="BK321" s="148">
        <f>ROUND(I321*H321,2)</f>
        <v>0</v>
      </c>
      <c r="BL321" s="16" t="s">
        <v>238</v>
      </c>
      <c r="BM321" s="147" t="s">
        <v>581</v>
      </c>
    </row>
    <row r="322" spans="2:65" s="1" customFormat="1" ht="24.2" customHeight="1">
      <c r="B322" s="135"/>
      <c r="C322" s="164" t="s">
        <v>582</v>
      </c>
      <c r="D322" s="164" t="s">
        <v>175</v>
      </c>
      <c r="E322" s="165" t="s">
        <v>583</v>
      </c>
      <c r="F322" s="166" t="s">
        <v>584</v>
      </c>
      <c r="G322" s="167" t="s">
        <v>316</v>
      </c>
      <c r="H322" s="168">
        <v>408.25</v>
      </c>
      <c r="I322" s="169"/>
      <c r="J322" s="170">
        <f>ROUND(I322*H322,2)</f>
        <v>0</v>
      </c>
      <c r="K322" s="166" t="s">
        <v>168</v>
      </c>
      <c r="L322" s="171"/>
      <c r="M322" s="172" t="s">
        <v>1</v>
      </c>
      <c r="N322" s="173" t="s">
        <v>42</v>
      </c>
      <c r="P322" s="145">
        <f>O322*H322</f>
        <v>0</v>
      </c>
      <c r="Q322" s="145">
        <v>0.00012</v>
      </c>
      <c r="R322" s="145">
        <f>Q322*H322</f>
        <v>0.04899</v>
      </c>
      <c r="S322" s="145">
        <v>0</v>
      </c>
      <c r="T322" s="146">
        <f>S322*H322</f>
        <v>0</v>
      </c>
      <c r="AR322" s="147" t="s">
        <v>327</v>
      </c>
      <c r="AT322" s="147" t="s">
        <v>175</v>
      </c>
      <c r="AU322" s="147" t="s">
        <v>85</v>
      </c>
      <c r="AY322" s="16" t="s">
        <v>161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6" t="s">
        <v>81</v>
      </c>
      <c r="BK322" s="148">
        <f>ROUND(I322*H322,2)</f>
        <v>0</v>
      </c>
      <c r="BL322" s="16" t="s">
        <v>238</v>
      </c>
      <c r="BM322" s="147" t="s">
        <v>585</v>
      </c>
    </row>
    <row r="323" spans="2:47" s="1" customFormat="1" ht="12">
      <c r="B323" s="31"/>
      <c r="D323" s="150" t="s">
        <v>180</v>
      </c>
      <c r="F323" s="174" t="s">
        <v>586</v>
      </c>
      <c r="I323" s="175"/>
      <c r="L323" s="31"/>
      <c r="M323" s="176"/>
      <c r="T323" s="55"/>
      <c r="AT323" s="16" t="s">
        <v>180</v>
      </c>
      <c r="AU323" s="16" t="s">
        <v>85</v>
      </c>
    </row>
    <row r="324" spans="2:51" s="12" customFormat="1" ht="12">
      <c r="B324" s="149"/>
      <c r="D324" s="150" t="s">
        <v>171</v>
      </c>
      <c r="F324" s="152" t="s">
        <v>587</v>
      </c>
      <c r="H324" s="153">
        <v>408.25</v>
      </c>
      <c r="I324" s="154"/>
      <c r="L324" s="149"/>
      <c r="M324" s="155"/>
      <c r="T324" s="156"/>
      <c r="AT324" s="151" t="s">
        <v>171</v>
      </c>
      <c r="AU324" s="151" t="s">
        <v>85</v>
      </c>
      <c r="AV324" s="12" t="s">
        <v>85</v>
      </c>
      <c r="AW324" s="12" t="s">
        <v>3</v>
      </c>
      <c r="AX324" s="12" t="s">
        <v>81</v>
      </c>
      <c r="AY324" s="151" t="s">
        <v>161</v>
      </c>
    </row>
    <row r="325" spans="2:65" s="1" customFormat="1" ht="24.2" customHeight="1">
      <c r="B325" s="135"/>
      <c r="C325" s="136" t="s">
        <v>588</v>
      </c>
      <c r="D325" s="136" t="s">
        <v>164</v>
      </c>
      <c r="E325" s="137" t="s">
        <v>579</v>
      </c>
      <c r="F325" s="138" t="s">
        <v>580</v>
      </c>
      <c r="G325" s="139" t="s">
        <v>316</v>
      </c>
      <c r="H325" s="140">
        <v>112</v>
      </c>
      <c r="I325" s="141"/>
      <c r="J325" s="142">
        <f>ROUND(I325*H325,2)</f>
        <v>0</v>
      </c>
      <c r="K325" s="138" t="s">
        <v>168</v>
      </c>
      <c r="L325" s="31"/>
      <c r="M325" s="143" t="s">
        <v>1</v>
      </c>
      <c r="N325" s="144" t="s">
        <v>42</v>
      </c>
      <c r="P325" s="145">
        <f>O325*H325</f>
        <v>0</v>
      </c>
      <c r="Q325" s="145">
        <v>0</v>
      </c>
      <c r="R325" s="145">
        <f>Q325*H325</f>
        <v>0</v>
      </c>
      <c r="S325" s="145">
        <v>0</v>
      </c>
      <c r="T325" s="146">
        <f>S325*H325</f>
        <v>0</v>
      </c>
      <c r="AR325" s="147" t="s">
        <v>238</v>
      </c>
      <c r="AT325" s="147" t="s">
        <v>164</v>
      </c>
      <c r="AU325" s="147" t="s">
        <v>85</v>
      </c>
      <c r="AY325" s="16" t="s">
        <v>161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6" t="s">
        <v>81</v>
      </c>
      <c r="BK325" s="148">
        <f>ROUND(I325*H325,2)</f>
        <v>0</v>
      </c>
      <c r="BL325" s="16" t="s">
        <v>238</v>
      </c>
      <c r="BM325" s="147" t="s">
        <v>589</v>
      </c>
    </row>
    <row r="326" spans="2:65" s="1" customFormat="1" ht="49.15" customHeight="1">
      <c r="B326" s="135"/>
      <c r="C326" s="164" t="s">
        <v>590</v>
      </c>
      <c r="D326" s="164" t="s">
        <v>175</v>
      </c>
      <c r="E326" s="165" t="s">
        <v>591</v>
      </c>
      <c r="F326" s="166" t="s">
        <v>592</v>
      </c>
      <c r="G326" s="167" t="s">
        <v>316</v>
      </c>
      <c r="H326" s="168">
        <v>128.8</v>
      </c>
      <c r="I326" s="169"/>
      <c r="J326" s="170">
        <f>ROUND(I326*H326,2)</f>
        <v>0</v>
      </c>
      <c r="K326" s="166" t="s">
        <v>168</v>
      </c>
      <c r="L326" s="171"/>
      <c r="M326" s="172" t="s">
        <v>1</v>
      </c>
      <c r="N326" s="173" t="s">
        <v>42</v>
      </c>
      <c r="P326" s="145">
        <f>O326*H326</f>
        <v>0</v>
      </c>
      <c r="Q326" s="145">
        <v>0.00013</v>
      </c>
      <c r="R326" s="145">
        <f>Q326*H326</f>
        <v>0.016744</v>
      </c>
      <c r="S326" s="145">
        <v>0</v>
      </c>
      <c r="T326" s="146">
        <f>S326*H326</f>
        <v>0</v>
      </c>
      <c r="AR326" s="147" t="s">
        <v>327</v>
      </c>
      <c r="AT326" s="147" t="s">
        <v>175</v>
      </c>
      <c r="AU326" s="147" t="s">
        <v>85</v>
      </c>
      <c r="AY326" s="16" t="s">
        <v>161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6" t="s">
        <v>81</v>
      </c>
      <c r="BK326" s="148">
        <f>ROUND(I326*H326,2)</f>
        <v>0</v>
      </c>
      <c r="BL326" s="16" t="s">
        <v>238</v>
      </c>
      <c r="BM326" s="147" t="s">
        <v>593</v>
      </c>
    </row>
    <row r="327" spans="2:47" s="1" customFormat="1" ht="12">
      <c r="B327" s="31"/>
      <c r="D327" s="150" t="s">
        <v>180</v>
      </c>
      <c r="F327" s="174" t="s">
        <v>594</v>
      </c>
      <c r="I327" s="175"/>
      <c r="L327" s="31"/>
      <c r="M327" s="176"/>
      <c r="T327" s="55"/>
      <c r="AT327" s="16" t="s">
        <v>180</v>
      </c>
      <c r="AU327" s="16" t="s">
        <v>85</v>
      </c>
    </row>
    <row r="328" spans="2:51" s="12" customFormat="1" ht="12">
      <c r="B328" s="149"/>
      <c r="D328" s="150" t="s">
        <v>171</v>
      </c>
      <c r="F328" s="152" t="s">
        <v>595</v>
      </c>
      <c r="H328" s="153">
        <v>128.8</v>
      </c>
      <c r="I328" s="154"/>
      <c r="L328" s="149"/>
      <c r="M328" s="155"/>
      <c r="T328" s="156"/>
      <c r="AT328" s="151" t="s">
        <v>171</v>
      </c>
      <c r="AU328" s="151" t="s">
        <v>85</v>
      </c>
      <c r="AV328" s="12" t="s">
        <v>85</v>
      </c>
      <c r="AW328" s="12" t="s">
        <v>3</v>
      </c>
      <c r="AX328" s="12" t="s">
        <v>81</v>
      </c>
      <c r="AY328" s="151" t="s">
        <v>161</v>
      </c>
    </row>
    <row r="329" spans="2:65" s="1" customFormat="1" ht="33" customHeight="1">
      <c r="B329" s="135"/>
      <c r="C329" s="136" t="s">
        <v>596</v>
      </c>
      <c r="D329" s="136" t="s">
        <v>164</v>
      </c>
      <c r="E329" s="137" t="s">
        <v>597</v>
      </c>
      <c r="F329" s="138" t="s">
        <v>598</v>
      </c>
      <c r="G329" s="139" t="s">
        <v>316</v>
      </c>
      <c r="H329" s="140">
        <v>66</v>
      </c>
      <c r="I329" s="141"/>
      <c r="J329" s="142">
        <f>ROUND(I329*H329,2)</f>
        <v>0</v>
      </c>
      <c r="K329" s="138" t="s">
        <v>168</v>
      </c>
      <c r="L329" s="31"/>
      <c r="M329" s="143" t="s">
        <v>1</v>
      </c>
      <c r="N329" s="144" t="s">
        <v>42</v>
      </c>
      <c r="P329" s="145">
        <f>O329*H329</f>
        <v>0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AR329" s="147" t="s">
        <v>238</v>
      </c>
      <c r="AT329" s="147" t="s">
        <v>164</v>
      </c>
      <c r="AU329" s="147" t="s">
        <v>85</v>
      </c>
      <c r="AY329" s="16" t="s">
        <v>161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6" t="s">
        <v>81</v>
      </c>
      <c r="BK329" s="148">
        <f>ROUND(I329*H329,2)</f>
        <v>0</v>
      </c>
      <c r="BL329" s="16" t="s">
        <v>238</v>
      </c>
      <c r="BM329" s="147" t="s">
        <v>599</v>
      </c>
    </row>
    <row r="330" spans="2:65" s="1" customFormat="1" ht="49.15" customHeight="1">
      <c r="B330" s="135"/>
      <c r="C330" s="164" t="s">
        <v>600</v>
      </c>
      <c r="D330" s="164" t="s">
        <v>175</v>
      </c>
      <c r="E330" s="165" t="s">
        <v>601</v>
      </c>
      <c r="F330" s="166" t="s">
        <v>602</v>
      </c>
      <c r="G330" s="167" t="s">
        <v>316</v>
      </c>
      <c r="H330" s="168">
        <v>75.9</v>
      </c>
      <c r="I330" s="169"/>
      <c r="J330" s="170">
        <f>ROUND(I330*H330,2)</f>
        <v>0</v>
      </c>
      <c r="K330" s="166" t="s">
        <v>168</v>
      </c>
      <c r="L330" s="171"/>
      <c r="M330" s="172" t="s">
        <v>1</v>
      </c>
      <c r="N330" s="173" t="s">
        <v>42</v>
      </c>
      <c r="P330" s="145">
        <f>O330*H330</f>
        <v>0</v>
      </c>
      <c r="Q330" s="145">
        <v>0.00017</v>
      </c>
      <c r="R330" s="145">
        <f>Q330*H330</f>
        <v>0.012903000000000001</v>
      </c>
      <c r="S330" s="145">
        <v>0</v>
      </c>
      <c r="T330" s="146">
        <f>S330*H330</f>
        <v>0</v>
      </c>
      <c r="AR330" s="147" t="s">
        <v>327</v>
      </c>
      <c r="AT330" s="147" t="s">
        <v>175</v>
      </c>
      <c r="AU330" s="147" t="s">
        <v>85</v>
      </c>
      <c r="AY330" s="16" t="s">
        <v>161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6" t="s">
        <v>81</v>
      </c>
      <c r="BK330" s="148">
        <f>ROUND(I330*H330,2)</f>
        <v>0</v>
      </c>
      <c r="BL330" s="16" t="s">
        <v>238</v>
      </c>
      <c r="BM330" s="147" t="s">
        <v>603</v>
      </c>
    </row>
    <row r="331" spans="2:47" s="1" customFormat="1" ht="12">
      <c r="B331" s="31"/>
      <c r="D331" s="150" t="s">
        <v>180</v>
      </c>
      <c r="F331" s="174" t="s">
        <v>604</v>
      </c>
      <c r="I331" s="175"/>
      <c r="L331" s="31"/>
      <c r="M331" s="176"/>
      <c r="T331" s="55"/>
      <c r="AT331" s="16" t="s">
        <v>180</v>
      </c>
      <c r="AU331" s="16" t="s">
        <v>85</v>
      </c>
    </row>
    <row r="332" spans="2:51" s="12" customFormat="1" ht="12">
      <c r="B332" s="149"/>
      <c r="D332" s="150" t="s">
        <v>171</v>
      </c>
      <c r="F332" s="152" t="s">
        <v>605</v>
      </c>
      <c r="H332" s="153">
        <v>75.9</v>
      </c>
      <c r="I332" s="154"/>
      <c r="L332" s="149"/>
      <c r="M332" s="155"/>
      <c r="T332" s="156"/>
      <c r="AT332" s="151" t="s">
        <v>171</v>
      </c>
      <c r="AU332" s="151" t="s">
        <v>85</v>
      </c>
      <c r="AV332" s="12" t="s">
        <v>85</v>
      </c>
      <c r="AW332" s="12" t="s">
        <v>3</v>
      </c>
      <c r="AX332" s="12" t="s">
        <v>81</v>
      </c>
      <c r="AY332" s="151" t="s">
        <v>161</v>
      </c>
    </row>
    <row r="333" spans="2:65" s="1" customFormat="1" ht="33" customHeight="1">
      <c r="B333" s="135"/>
      <c r="C333" s="136" t="s">
        <v>606</v>
      </c>
      <c r="D333" s="136" t="s">
        <v>164</v>
      </c>
      <c r="E333" s="137" t="s">
        <v>607</v>
      </c>
      <c r="F333" s="138" t="s">
        <v>608</v>
      </c>
      <c r="G333" s="139" t="s">
        <v>316</v>
      </c>
      <c r="H333" s="140">
        <v>14</v>
      </c>
      <c r="I333" s="141"/>
      <c r="J333" s="142">
        <f>ROUND(I333*H333,2)</f>
        <v>0</v>
      </c>
      <c r="K333" s="138" t="s">
        <v>168</v>
      </c>
      <c r="L333" s="31"/>
      <c r="M333" s="143" t="s">
        <v>1</v>
      </c>
      <c r="N333" s="144" t="s">
        <v>42</v>
      </c>
      <c r="P333" s="145">
        <f>O333*H333</f>
        <v>0</v>
      </c>
      <c r="Q333" s="145">
        <v>0</v>
      </c>
      <c r="R333" s="145">
        <f>Q333*H333</f>
        <v>0</v>
      </c>
      <c r="S333" s="145">
        <v>0</v>
      </c>
      <c r="T333" s="146">
        <f>S333*H333</f>
        <v>0</v>
      </c>
      <c r="AR333" s="147" t="s">
        <v>238</v>
      </c>
      <c r="AT333" s="147" t="s">
        <v>164</v>
      </c>
      <c r="AU333" s="147" t="s">
        <v>85</v>
      </c>
      <c r="AY333" s="16" t="s">
        <v>161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6" t="s">
        <v>81</v>
      </c>
      <c r="BK333" s="148">
        <f>ROUND(I333*H333,2)</f>
        <v>0</v>
      </c>
      <c r="BL333" s="16" t="s">
        <v>238</v>
      </c>
      <c r="BM333" s="147" t="s">
        <v>609</v>
      </c>
    </row>
    <row r="334" spans="2:65" s="1" customFormat="1" ht="24.2" customHeight="1">
      <c r="B334" s="135"/>
      <c r="C334" s="164" t="s">
        <v>610</v>
      </c>
      <c r="D334" s="164" t="s">
        <v>175</v>
      </c>
      <c r="E334" s="165" t="s">
        <v>611</v>
      </c>
      <c r="F334" s="166" t="s">
        <v>612</v>
      </c>
      <c r="G334" s="167" t="s">
        <v>316</v>
      </c>
      <c r="H334" s="168">
        <v>16.1</v>
      </c>
      <c r="I334" s="169"/>
      <c r="J334" s="170">
        <f>ROUND(I334*H334,2)</f>
        <v>0</v>
      </c>
      <c r="K334" s="166" t="s">
        <v>168</v>
      </c>
      <c r="L334" s="171"/>
      <c r="M334" s="172" t="s">
        <v>1</v>
      </c>
      <c r="N334" s="173" t="s">
        <v>42</v>
      </c>
      <c r="P334" s="145">
        <f>O334*H334</f>
        <v>0</v>
      </c>
      <c r="Q334" s="145">
        <v>0.00016</v>
      </c>
      <c r="R334" s="145">
        <f>Q334*H334</f>
        <v>0.0025760000000000006</v>
      </c>
      <c r="S334" s="145">
        <v>0</v>
      </c>
      <c r="T334" s="146">
        <f>S334*H334</f>
        <v>0</v>
      </c>
      <c r="AR334" s="147" t="s">
        <v>327</v>
      </c>
      <c r="AT334" s="147" t="s">
        <v>175</v>
      </c>
      <c r="AU334" s="147" t="s">
        <v>85</v>
      </c>
      <c r="AY334" s="16" t="s">
        <v>161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6" t="s">
        <v>81</v>
      </c>
      <c r="BK334" s="148">
        <f>ROUND(I334*H334,2)</f>
        <v>0</v>
      </c>
      <c r="BL334" s="16" t="s">
        <v>238</v>
      </c>
      <c r="BM334" s="147" t="s">
        <v>613</v>
      </c>
    </row>
    <row r="335" spans="2:47" s="1" customFormat="1" ht="12">
      <c r="B335" s="31"/>
      <c r="D335" s="150" t="s">
        <v>180</v>
      </c>
      <c r="F335" s="174" t="s">
        <v>614</v>
      </c>
      <c r="I335" s="175"/>
      <c r="L335" s="31"/>
      <c r="M335" s="176"/>
      <c r="T335" s="55"/>
      <c r="AT335" s="16" t="s">
        <v>180</v>
      </c>
      <c r="AU335" s="16" t="s">
        <v>85</v>
      </c>
    </row>
    <row r="336" spans="2:51" s="12" customFormat="1" ht="12">
      <c r="B336" s="149"/>
      <c r="D336" s="150" t="s">
        <v>171</v>
      </c>
      <c r="F336" s="152" t="s">
        <v>615</v>
      </c>
      <c r="H336" s="153">
        <v>16.1</v>
      </c>
      <c r="I336" s="154"/>
      <c r="L336" s="149"/>
      <c r="M336" s="155"/>
      <c r="T336" s="156"/>
      <c r="AT336" s="151" t="s">
        <v>171</v>
      </c>
      <c r="AU336" s="151" t="s">
        <v>85</v>
      </c>
      <c r="AV336" s="12" t="s">
        <v>85</v>
      </c>
      <c r="AW336" s="12" t="s">
        <v>3</v>
      </c>
      <c r="AX336" s="12" t="s">
        <v>81</v>
      </c>
      <c r="AY336" s="151" t="s">
        <v>161</v>
      </c>
    </row>
    <row r="337" spans="2:65" s="1" customFormat="1" ht="24.2" customHeight="1">
      <c r="B337" s="135"/>
      <c r="C337" s="136" t="s">
        <v>616</v>
      </c>
      <c r="D337" s="136" t="s">
        <v>164</v>
      </c>
      <c r="E337" s="137" t="s">
        <v>617</v>
      </c>
      <c r="F337" s="138" t="s">
        <v>618</v>
      </c>
      <c r="G337" s="139" t="s">
        <v>378</v>
      </c>
      <c r="H337" s="140">
        <v>1</v>
      </c>
      <c r="I337" s="141"/>
      <c r="J337" s="142">
        <f>ROUND(I337*H337,2)</f>
        <v>0</v>
      </c>
      <c r="K337" s="138" t="s">
        <v>168</v>
      </c>
      <c r="L337" s="31"/>
      <c r="M337" s="143" t="s">
        <v>1</v>
      </c>
      <c r="N337" s="144" t="s">
        <v>42</v>
      </c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AR337" s="147" t="s">
        <v>238</v>
      </c>
      <c r="AT337" s="147" t="s">
        <v>164</v>
      </c>
      <c r="AU337" s="147" t="s">
        <v>85</v>
      </c>
      <c r="AY337" s="16" t="s">
        <v>161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6" t="s">
        <v>81</v>
      </c>
      <c r="BK337" s="148">
        <f>ROUND(I337*H337,2)</f>
        <v>0</v>
      </c>
      <c r="BL337" s="16" t="s">
        <v>238</v>
      </c>
      <c r="BM337" s="147" t="s">
        <v>619</v>
      </c>
    </row>
    <row r="338" spans="2:65" s="1" customFormat="1" ht="24.2" customHeight="1">
      <c r="B338" s="135"/>
      <c r="C338" s="164" t="s">
        <v>620</v>
      </c>
      <c r="D338" s="164" t="s">
        <v>175</v>
      </c>
      <c r="E338" s="165" t="s">
        <v>621</v>
      </c>
      <c r="F338" s="166" t="s">
        <v>622</v>
      </c>
      <c r="G338" s="167" t="s">
        <v>378</v>
      </c>
      <c r="H338" s="168">
        <v>1</v>
      </c>
      <c r="I338" s="169"/>
      <c r="J338" s="170">
        <f>ROUND(I338*H338,2)</f>
        <v>0</v>
      </c>
      <c r="K338" s="166" t="s">
        <v>168</v>
      </c>
      <c r="L338" s="171"/>
      <c r="M338" s="172" t="s">
        <v>1</v>
      </c>
      <c r="N338" s="173" t="s">
        <v>42</v>
      </c>
      <c r="P338" s="145">
        <f>O338*H338</f>
        <v>0</v>
      </c>
      <c r="Q338" s="145">
        <v>0.0013799999999999997</v>
      </c>
      <c r="R338" s="145">
        <f>Q338*H338</f>
        <v>0.0013799999999999997</v>
      </c>
      <c r="S338" s="145">
        <v>0</v>
      </c>
      <c r="T338" s="146">
        <f>S338*H338</f>
        <v>0</v>
      </c>
      <c r="AR338" s="147" t="s">
        <v>327</v>
      </c>
      <c r="AT338" s="147" t="s">
        <v>175</v>
      </c>
      <c r="AU338" s="147" t="s">
        <v>85</v>
      </c>
      <c r="AY338" s="16" t="s">
        <v>161</v>
      </c>
      <c r="BE338" s="148">
        <f>IF(N338="základní",J338,0)</f>
        <v>0</v>
      </c>
      <c r="BF338" s="148">
        <f>IF(N338="snížená",J338,0)</f>
        <v>0</v>
      </c>
      <c r="BG338" s="148">
        <f>IF(N338="zákl. přenesená",J338,0)</f>
        <v>0</v>
      </c>
      <c r="BH338" s="148">
        <f>IF(N338="sníž. přenesená",J338,0)</f>
        <v>0</v>
      </c>
      <c r="BI338" s="148">
        <f>IF(N338="nulová",J338,0)</f>
        <v>0</v>
      </c>
      <c r="BJ338" s="16" t="s">
        <v>81</v>
      </c>
      <c r="BK338" s="148">
        <f>ROUND(I338*H338,2)</f>
        <v>0</v>
      </c>
      <c r="BL338" s="16" t="s">
        <v>238</v>
      </c>
      <c r="BM338" s="147" t="s">
        <v>623</v>
      </c>
    </row>
    <row r="339" spans="2:65" s="1" customFormat="1" ht="33" customHeight="1">
      <c r="B339" s="135"/>
      <c r="C339" s="136" t="s">
        <v>624</v>
      </c>
      <c r="D339" s="136" t="s">
        <v>164</v>
      </c>
      <c r="E339" s="137" t="s">
        <v>625</v>
      </c>
      <c r="F339" s="138" t="s">
        <v>626</v>
      </c>
      <c r="G339" s="139" t="s">
        <v>378</v>
      </c>
      <c r="H339" s="140">
        <v>9</v>
      </c>
      <c r="I339" s="141"/>
      <c r="J339" s="142">
        <f>ROUND(I339*H339,2)</f>
        <v>0</v>
      </c>
      <c r="K339" s="138" t="s">
        <v>168</v>
      </c>
      <c r="L339" s="31"/>
      <c r="M339" s="143" t="s">
        <v>1</v>
      </c>
      <c r="N339" s="144" t="s">
        <v>42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238</v>
      </c>
      <c r="AT339" s="147" t="s">
        <v>164</v>
      </c>
      <c r="AU339" s="147" t="s">
        <v>85</v>
      </c>
      <c r="AY339" s="16" t="s">
        <v>161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6" t="s">
        <v>81</v>
      </c>
      <c r="BK339" s="148">
        <f>ROUND(I339*H339,2)</f>
        <v>0</v>
      </c>
      <c r="BL339" s="16" t="s">
        <v>238</v>
      </c>
      <c r="BM339" s="147" t="s">
        <v>627</v>
      </c>
    </row>
    <row r="340" spans="2:65" s="1" customFormat="1" ht="24.2" customHeight="1">
      <c r="B340" s="135"/>
      <c r="C340" s="164" t="s">
        <v>628</v>
      </c>
      <c r="D340" s="164" t="s">
        <v>175</v>
      </c>
      <c r="E340" s="165" t="s">
        <v>629</v>
      </c>
      <c r="F340" s="166" t="s">
        <v>630</v>
      </c>
      <c r="G340" s="167" t="s">
        <v>378</v>
      </c>
      <c r="H340" s="168">
        <v>9</v>
      </c>
      <c r="I340" s="169"/>
      <c r="J340" s="170">
        <f>ROUND(I340*H340,2)</f>
        <v>0</v>
      </c>
      <c r="K340" s="166" t="s">
        <v>168</v>
      </c>
      <c r="L340" s="171"/>
      <c r="M340" s="172" t="s">
        <v>1</v>
      </c>
      <c r="N340" s="173" t="s">
        <v>42</v>
      </c>
      <c r="P340" s="145">
        <f>O340*H340</f>
        <v>0</v>
      </c>
      <c r="Q340" s="145">
        <v>4E-05</v>
      </c>
      <c r="R340" s="145">
        <f>Q340*H340</f>
        <v>0.00036</v>
      </c>
      <c r="S340" s="145">
        <v>0</v>
      </c>
      <c r="T340" s="146">
        <f>S340*H340</f>
        <v>0</v>
      </c>
      <c r="AR340" s="147" t="s">
        <v>327</v>
      </c>
      <c r="AT340" s="147" t="s">
        <v>175</v>
      </c>
      <c r="AU340" s="147" t="s">
        <v>85</v>
      </c>
      <c r="AY340" s="16" t="s">
        <v>161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6" t="s">
        <v>81</v>
      </c>
      <c r="BK340" s="148">
        <f>ROUND(I340*H340,2)</f>
        <v>0</v>
      </c>
      <c r="BL340" s="16" t="s">
        <v>238</v>
      </c>
      <c r="BM340" s="147" t="s">
        <v>631</v>
      </c>
    </row>
    <row r="341" spans="2:65" s="1" customFormat="1" ht="16.5" customHeight="1">
      <c r="B341" s="135"/>
      <c r="C341" s="164" t="s">
        <v>632</v>
      </c>
      <c r="D341" s="164" t="s">
        <v>175</v>
      </c>
      <c r="E341" s="165" t="s">
        <v>633</v>
      </c>
      <c r="F341" s="166" t="s">
        <v>634</v>
      </c>
      <c r="G341" s="167" t="s">
        <v>378</v>
      </c>
      <c r="H341" s="168">
        <v>9</v>
      </c>
      <c r="I341" s="169"/>
      <c r="J341" s="170">
        <f>ROUND(I341*H341,2)</f>
        <v>0</v>
      </c>
      <c r="K341" s="166" t="s">
        <v>168</v>
      </c>
      <c r="L341" s="171"/>
      <c r="M341" s="172" t="s">
        <v>1</v>
      </c>
      <c r="N341" s="173" t="s">
        <v>42</v>
      </c>
      <c r="P341" s="145">
        <f>O341*H341</f>
        <v>0</v>
      </c>
      <c r="Q341" s="145">
        <v>1E-05</v>
      </c>
      <c r="R341" s="145">
        <f>Q341*H341</f>
        <v>9E-05</v>
      </c>
      <c r="S341" s="145">
        <v>0</v>
      </c>
      <c r="T341" s="146">
        <f>S341*H341</f>
        <v>0</v>
      </c>
      <c r="AR341" s="147" t="s">
        <v>327</v>
      </c>
      <c r="AT341" s="147" t="s">
        <v>175</v>
      </c>
      <c r="AU341" s="147" t="s">
        <v>85</v>
      </c>
      <c r="AY341" s="16" t="s">
        <v>161</v>
      </c>
      <c r="BE341" s="148">
        <f>IF(N341="základní",J341,0)</f>
        <v>0</v>
      </c>
      <c r="BF341" s="148">
        <f>IF(N341="snížená",J341,0)</f>
        <v>0</v>
      </c>
      <c r="BG341" s="148">
        <f>IF(N341="zákl. přenesená",J341,0)</f>
        <v>0</v>
      </c>
      <c r="BH341" s="148">
        <f>IF(N341="sníž. přenesená",J341,0)</f>
        <v>0</v>
      </c>
      <c r="BI341" s="148">
        <f>IF(N341="nulová",J341,0)</f>
        <v>0</v>
      </c>
      <c r="BJ341" s="16" t="s">
        <v>81</v>
      </c>
      <c r="BK341" s="148">
        <f>ROUND(I341*H341,2)</f>
        <v>0</v>
      </c>
      <c r="BL341" s="16" t="s">
        <v>238</v>
      </c>
      <c r="BM341" s="147" t="s">
        <v>635</v>
      </c>
    </row>
    <row r="342" spans="2:65" s="1" customFormat="1" ht="33" customHeight="1">
      <c r="B342" s="135"/>
      <c r="C342" s="136" t="s">
        <v>636</v>
      </c>
      <c r="D342" s="136" t="s">
        <v>164</v>
      </c>
      <c r="E342" s="137" t="s">
        <v>637</v>
      </c>
      <c r="F342" s="138" t="s">
        <v>638</v>
      </c>
      <c r="G342" s="139" t="s">
        <v>378</v>
      </c>
      <c r="H342" s="140">
        <v>1</v>
      </c>
      <c r="I342" s="141"/>
      <c r="J342" s="142">
        <f>ROUND(I342*H342,2)</f>
        <v>0</v>
      </c>
      <c r="K342" s="138" t="s">
        <v>168</v>
      </c>
      <c r="L342" s="31"/>
      <c r="M342" s="143" t="s">
        <v>1</v>
      </c>
      <c r="N342" s="144" t="s">
        <v>42</v>
      </c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47" t="s">
        <v>238</v>
      </c>
      <c r="AT342" s="147" t="s">
        <v>164</v>
      </c>
      <c r="AU342" s="147" t="s">
        <v>85</v>
      </c>
      <c r="AY342" s="16" t="s">
        <v>161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6" t="s">
        <v>81</v>
      </c>
      <c r="BK342" s="148">
        <f>ROUND(I342*H342,2)</f>
        <v>0</v>
      </c>
      <c r="BL342" s="16" t="s">
        <v>238</v>
      </c>
      <c r="BM342" s="147" t="s">
        <v>639</v>
      </c>
    </row>
    <row r="343" spans="2:65" s="1" customFormat="1" ht="24.2" customHeight="1">
      <c r="B343" s="135"/>
      <c r="C343" s="164" t="s">
        <v>640</v>
      </c>
      <c r="D343" s="164" t="s">
        <v>175</v>
      </c>
      <c r="E343" s="165" t="s">
        <v>641</v>
      </c>
      <c r="F343" s="166" t="s">
        <v>642</v>
      </c>
      <c r="G343" s="167" t="s">
        <v>378</v>
      </c>
      <c r="H343" s="168">
        <v>1</v>
      </c>
      <c r="I343" s="169"/>
      <c r="J343" s="170">
        <f>ROUND(I343*H343,2)</f>
        <v>0</v>
      </c>
      <c r="K343" s="166" t="s">
        <v>168</v>
      </c>
      <c r="L343" s="171"/>
      <c r="M343" s="172" t="s">
        <v>1</v>
      </c>
      <c r="N343" s="173" t="s">
        <v>42</v>
      </c>
      <c r="P343" s="145">
        <f>O343*H343</f>
        <v>0</v>
      </c>
      <c r="Q343" s="145">
        <v>0.00019</v>
      </c>
      <c r="R343" s="145">
        <f>Q343*H343</f>
        <v>0.00019</v>
      </c>
      <c r="S343" s="145">
        <v>0</v>
      </c>
      <c r="T343" s="146">
        <f>S343*H343</f>
        <v>0</v>
      </c>
      <c r="AR343" s="147" t="s">
        <v>327</v>
      </c>
      <c r="AT343" s="147" t="s">
        <v>175</v>
      </c>
      <c r="AU343" s="147" t="s">
        <v>85</v>
      </c>
      <c r="AY343" s="16" t="s">
        <v>161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6" t="s">
        <v>81</v>
      </c>
      <c r="BK343" s="148">
        <f>ROUND(I343*H343,2)</f>
        <v>0</v>
      </c>
      <c r="BL343" s="16" t="s">
        <v>238</v>
      </c>
      <c r="BM343" s="147" t="s">
        <v>643</v>
      </c>
    </row>
    <row r="344" spans="2:65" s="1" customFormat="1" ht="24.2" customHeight="1">
      <c r="B344" s="135"/>
      <c r="C344" s="136" t="s">
        <v>644</v>
      </c>
      <c r="D344" s="136" t="s">
        <v>164</v>
      </c>
      <c r="E344" s="137" t="s">
        <v>645</v>
      </c>
      <c r="F344" s="138" t="s">
        <v>646</v>
      </c>
      <c r="G344" s="139" t="s">
        <v>378</v>
      </c>
      <c r="H344" s="140">
        <v>3</v>
      </c>
      <c r="I344" s="141"/>
      <c r="J344" s="142">
        <f>ROUND(I344*H344,2)</f>
        <v>0</v>
      </c>
      <c r="K344" s="138" t="s">
        <v>168</v>
      </c>
      <c r="L344" s="31"/>
      <c r="M344" s="143" t="s">
        <v>1</v>
      </c>
      <c r="N344" s="144" t="s">
        <v>42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238</v>
      </c>
      <c r="AT344" s="147" t="s">
        <v>164</v>
      </c>
      <c r="AU344" s="147" t="s">
        <v>85</v>
      </c>
      <c r="AY344" s="16" t="s">
        <v>161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6" t="s">
        <v>81</v>
      </c>
      <c r="BK344" s="148">
        <f>ROUND(I344*H344,2)</f>
        <v>0</v>
      </c>
      <c r="BL344" s="16" t="s">
        <v>238</v>
      </c>
      <c r="BM344" s="147" t="s">
        <v>647</v>
      </c>
    </row>
    <row r="345" spans="2:65" s="1" customFormat="1" ht="24.2" customHeight="1">
      <c r="B345" s="135"/>
      <c r="C345" s="164" t="s">
        <v>648</v>
      </c>
      <c r="D345" s="164" t="s">
        <v>175</v>
      </c>
      <c r="E345" s="165" t="s">
        <v>649</v>
      </c>
      <c r="F345" s="166" t="s">
        <v>650</v>
      </c>
      <c r="G345" s="167" t="s">
        <v>378</v>
      </c>
      <c r="H345" s="168">
        <v>1</v>
      </c>
      <c r="I345" s="169"/>
      <c r="J345" s="170">
        <f>ROUND(I345*H345,2)</f>
        <v>0</v>
      </c>
      <c r="K345" s="166" t="s">
        <v>168</v>
      </c>
      <c r="L345" s="171"/>
      <c r="M345" s="172" t="s">
        <v>1</v>
      </c>
      <c r="N345" s="173" t="s">
        <v>42</v>
      </c>
      <c r="P345" s="145">
        <f>O345*H345</f>
        <v>0</v>
      </c>
      <c r="Q345" s="145">
        <v>0.0004</v>
      </c>
      <c r="R345" s="145">
        <f>Q345*H345</f>
        <v>0.0004</v>
      </c>
      <c r="S345" s="145">
        <v>0</v>
      </c>
      <c r="T345" s="146">
        <f>S345*H345</f>
        <v>0</v>
      </c>
      <c r="AR345" s="147" t="s">
        <v>327</v>
      </c>
      <c r="AT345" s="147" t="s">
        <v>175</v>
      </c>
      <c r="AU345" s="147" t="s">
        <v>85</v>
      </c>
      <c r="AY345" s="16" t="s">
        <v>161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6" t="s">
        <v>81</v>
      </c>
      <c r="BK345" s="148">
        <f>ROUND(I345*H345,2)</f>
        <v>0</v>
      </c>
      <c r="BL345" s="16" t="s">
        <v>238</v>
      </c>
      <c r="BM345" s="147" t="s">
        <v>651</v>
      </c>
    </row>
    <row r="346" spans="2:65" s="1" customFormat="1" ht="24.2" customHeight="1">
      <c r="B346" s="135"/>
      <c r="C346" s="164" t="s">
        <v>652</v>
      </c>
      <c r="D346" s="164" t="s">
        <v>175</v>
      </c>
      <c r="E346" s="165" t="s">
        <v>653</v>
      </c>
      <c r="F346" s="166" t="s">
        <v>654</v>
      </c>
      <c r="G346" s="167" t="s">
        <v>378</v>
      </c>
      <c r="H346" s="168">
        <v>2</v>
      </c>
      <c r="I346" s="169"/>
      <c r="J346" s="170">
        <f>ROUND(I346*H346,2)</f>
        <v>0</v>
      </c>
      <c r="K346" s="166" t="s">
        <v>168</v>
      </c>
      <c r="L346" s="171"/>
      <c r="M346" s="172" t="s">
        <v>1</v>
      </c>
      <c r="N346" s="173" t="s">
        <v>42</v>
      </c>
      <c r="P346" s="145">
        <f>O346*H346</f>
        <v>0</v>
      </c>
      <c r="Q346" s="145">
        <v>0.0004</v>
      </c>
      <c r="R346" s="145">
        <f>Q346*H346</f>
        <v>0.0008</v>
      </c>
      <c r="S346" s="145">
        <v>0</v>
      </c>
      <c r="T346" s="146">
        <f>S346*H346</f>
        <v>0</v>
      </c>
      <c r="AR346" s="147" t="s">
        <v>327</v>
      </c>
      <c r="AT346" s="147" t="s">
        <v>175</v>
      </c>
      <c r="AU346" s="147" t="s">
        <v>85</v>
      </c>
      <c r="AY346" s="16" t="s">
        <v>161</v>
      </c>
      <c r="BE346" s="148">
        <f>IF(N346="základní",J346,0)</f>
        <v>0</v>
      </c>
      <c r="BF346" s="148">
        <f>IF(N346="snížená",J346,0)</f>
        <v>0</v>
      </c>
      <c r="BG346" s="148">
        <f>IF(N346="zákl. přenesená",J346,0)</f>
        <v>0</v>
      </c>
      <c r="BH346" s="148">
        <f>IF(N346="sníž. přenesená",J346,0)</f>
        <v>0</v>
      </c>
      <c r="BI346" s="148">
        <f>IF(N346="nulová",J346,0)</f>
        <v>0</v>
      </c>
      <c r="BJ346" s="16" t="s">
        <v>81</v>
      </c>
      <c r="BK346" s="148">
        <f>ROUND(I346*H346,2)</f>
        <v>0</v>
      </c>
      <c r="BL346" s="16" t="s">
        <v>238</v>
      </c>
      <c r="BM346" s="147" t="s">
        <v>655</v>
      </c>
    </row>
    <row r="347" spans="2:65" s="1" customFormat="1" ht="24.2" customHeight="1">
      <c r="B347" s="135"/>
      <c r="C347" s="136" t="s">
        <v>656</v>
      </c>
      <c r="D347" s="136" t="s">
        <v>164</v>
      </c>
      <c r="E347" s="137" t="s">
        <v>657</v>
      </c>
      <c r="F347" s="138" t="s">
        <v>658</v>
      </c>
      <c r="G347" s="139" t="s">
        <v>378</v>
      </c>
      <c r="H347" s="140">
        <v>1</v>
      </c>
      <c r="I347" s="141"/>
      <c r="J347" s="142">
        <f>ROUND(I347*H347,2)</f>
        <v>0</v>
      </c>
      <c r="K347" s="138" t="s">
        <v>168</v>
      </c>
      <c r="L347" s="31"/>
      <c r="M347" s="143" t="s">
        <v>1</v>
      </c>
      <c r="N347" s="144" t="s">
        <v>42</v>
      </c>
      <c r="P347" s="145">
        <f>O347*H347</f>
        <v>0</v>
      </c>
      <c r="Q347" s="145">
        <v>0</v>
      </c>
      <c r="R347" s="145">
        <f>Q347*H347</f>
        <v>0</v>
      </c>
      <c r="S347" s="145">
        <v>0</v>
      </c>
      <c r="T347" s="146">
        <f>S347*H347</f>
        <v>0</v>
      </c>
      <c r="AR347" s="147" t="s">
        <v>238</v>
      </c>
      <c r="AT347" s="147" t="s">
        <v>164</v>
      </c>
      <c r="AU347" s="147" t="s">
        <v>85</v>
      </c>
      <c r="AY347" s="16" t="s">
        <v>161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6" t="s">
        <v>81</v>
      </c>
      <c r="BK347" s="148">
        <f>ROUND(I347*H347,2)</f>
        <v>0</v>
      </c>
      <c r="BL347" s="16" t="s">
        <v>238</v>
      </c>
      <c r="BM347" s="147" t="s">
        <v>659</v>
      </c>
    </row>
    <row r="348" spans="2:65" s="1" customFormat="1" ht="16.5" customHeight="1">
      <c r="B348" s="135"/>
      <c r="C348" s="164" t="s">
        <v>660</v>
      </c>
      <c r="D348" s="164" t="s">
        <v>175</v>
      </c>
      <c r="E348" s="165" t="s">
        <v>661</v>
      </c>
      <c r="F348" s="166" t="s">
        <v>662</v>
      </c>
      <c r="G348" s="167" t="s">
        <v>378</v>
      </c>
      <c r="H348" s="168">
        <v>1</v>
      </c>
      <c r="I348" s="169"/>
      <c r="J348" s="170">
        <f>ROUND(I348*H348,2)</f>
        <v>0</v>
      </c>
      <c r="K348" s="166" t="s">
        <v>168</v>
      </c>
      <c r="L348" s="171"/>
      <c r="M348" s="172" t="s">
        <v>1</v>
      </c>
      <c r="N348" s="173" t="s">
        <v>42</v>
      </c>
      <c r="P348" s="145">
        <f>O348*H348</f>
        <v>0</v>
      </c>
      <c r="Q348" s="145">
        <v>0.00025</v>
      </c>
      <c r="R348" s="145">
        <f>Q348*H348</f>
        <v>0.00025</v>
      </c>
      <c r="S348" s="145">
        <v>0</v>
      </c>
      <c r="T348" s="146">
        <f>S348*H348</f>
        <v>0</v>
      </c>
      <c r="AR348" s="147" t="s">
        <v>327</v>
      </c>
      <c r="AT348" s="147" t="s">
        <v>175</v>
      </c>
      <c r="AU348" s="147" t="s">
        <v>85</v>
      </c>
      <c r="AY348" s="16" t="s">
        <v>161</v>
      </c>
      <c r="BE348" s="148">
        <f>IF(N348="základní",J348,0)</f>
        <v>0</v>
      </c>
      <c r="BF348" s="148">
        <f>IF(N348="snížená",J348,0)</f>
        <v>0</v>
      </c>
      <c r="BG348" s="148">
        <f>IF(N348="zákl. přenesená",J348,0)</f>
        <v>0</v>
      </c>
      <c r="BH348" s="148">
        <f>IF(N348="sníž. přenesená",J348,0)</f>
        <v>0</v>
      </c>
      <c r="BI348" s="148">
        <f>IF(N348="nulová",J348,0)</f>
        <v>0</v>
      </c>
      <c r="BJ348" s="16" t="s">
        <v>81</v>
      </c>
      <c r="BK348" s="148">
        <f>ROUND(I348*H348,2)</f>
        <v>0</v>
      </c>
      <c r="BL348" s="16" t="s">
        <v>238</v>
      </c>
      <c r="BM348" s="147" t="s">
        <v>663</v>
      </c>
    </row>
    <row r="349" spans="2:65" s="1" customFormat="1" ht="24.2" customHeight="1">
      <c r="B349" s="135"/>
      <c r="C349" s="136" t="s">
        <v>664</v>
      </c>
      <c r="D349" s="136" t="s">
        <v>164</v>
      </c>
      <c r="E349" s="137" t="s">
        <v>665</v>
      </c>
      <c r="F349" s="138" t="s">
        <v>666</v>
      </c>
      <c r="G349" s="139" t="s">
        <v>378</v>
      </c>
      <c r="H349" s="140">
        <v>18</v>
      </c>
      <c r="I349" s="141"/>
      <c r="J349" s="142">
        <f>ROUND(I349*H349,2)</f>
        <v>0</v>
      </c>
      <c r="K349" s="138" t="s">
        <v>168</v>
      </c>
      <c r="L349" s="31"/>
      <c r="M349" s="143" t="s">
        <v>1</v>
      </c>
      <c r="N349" s="144" t="s">
        <v>42</v>
      </c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AR349" s="147" t="s">
        <v>238</v>
      </c>
      <c r="AT349" s="147" t="s">
        <v>164</v>
      </c>
      <c r="AU349" s="147" t="s">
        <v>85</v>
      </c>
      <c r="AY349" s="16" t="s">
        <v>161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6" t="s">
        <v>81</v>
      </c>
      <c r="BK349" s="148">
        <f>ROUND(I349*H349,2)</f>
        <v>0</v>
      </c>
      <c r="BL349" s="16" t="s">
        <v>238</v>
      </c>
      <c r="BM349" s="147" t="s">
        <v>667</v>
      </c>
    </row>
    <row r="350" spans="2:65" s="1" customFormat="1" ht="37.9" customHeight="1">
      <c r="B350" s="135"/>
      <c r="C350" s="164" t="s">
        <v>668</v>
      </c>
      <c r="D350" s="164" t="s">
        <v>175</v>
      </c>
      <c r="E350" s="165" t="s">
        <v>669</v>
      </c>
      <c r="F350" s="166" t="s">
        <v>670</v>
      </c>
      <c r="G350" s="167" t="s">
        <v>378</v>
      </c>
      <c r="H350" s="168">
        <v>18</v>
      </c>
      <c r="I350" s="169"/>
      <c r="J350" s="170">
        <f>ROUND(I350*H350,2)</f>
        <v>0</v>
      </c>
      <c r="K350" s="166" t="s">
        <v>1</v>
      </c>
      <c r="L350" s="171"/>
      <c r="M350" s="172" t="s">
        <v>1</v>
      </c>
      <c r="N350" s="173" t="s">
        <v>42</v>
      </c>
      <c r="P350" s="145">
        <f>O350*H350</f>
        <v>0</v>
      </c>
      <c r="Q350" s="145">
        <v>0</v>
      </c>
      <c r="R350" s="145">
        <f>Q350*H350</f>
        <v>0</v>
      </c>
      <c r="S350" s="145">
        <v>0</v>
      </c>
      <c r="T350" s="146">
        <f>S350*H350</f>
        <v>0</v>
      </c>
      <c r="AR350" s="147" t="s">
        <v>327</v>
      </c>
      <c r="AT350" s="147" t="s">
        <v>175</v>
      </c>
      <c r="AU350" s="147" t="s">
        <v>85</v>
      </c>
      <c r="AY350" s="16" t="s">
        <v>161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6" t="s">
        <v>81</v>
      </c>
      <c r="BK350" s="148">
        <f>ROUND(I350*H350,2)</f>
        <v>0</v>
      </c>
      <c r="BL350" s="16" t="s">
        <v>238</v>
      </c>
      <c r="BM350" s="147" t="s">
        <v>671</v>
      </c>
    </row>
    <row r="351" spans="2:65" s="1" customFormat="1" ht="24.2" customHeight="1">
      <c r="B351" s="135"/>
      <c r="C351" s="136" t="s">
        <v>672</v>
      </c>
      <c r="D351" s="136" t="s">
        <v>164</v>
      </c>
      <c r="E351" s="137" t="s">
        <v>673</v>
      </c>
      <c r="F351" s="138" t="s">
        <v>674</v>
      </c>
      <c r="G351" s="139" t="s">
        <v>378</v>
      </c>
      <c r="H351" s="140">
        <v>3</v>
      </c>
      <c r="I351" s="141"/>
      <c r="J351" s="142">
        <f>ROUND(I351*H351,2)</f>
        <v>0</v>
      </c>
      <c r="K351" s="138" t="s">
        <v>168</v>
      </c>
      <c r="L351" s="31"/>
      <c r="M351" s="143" t="s">
        <v>1</v>
      </c>
      <c r="N351" s="144" t="s">
        <v>42</v>
      </c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AR351" s="147" t="s">
        <v>238</v>
      </c>
      <c r="AT351" s="147" t="s">
        <v>164</v>
      </c>
      <c r="AU351" s="147" t="s">
        <v>85</v>
      </c>
      <c r="AY351" s="16" t="s">
        <v>161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6" t="s">
        <v>81</v>
      </c>
      <c r="BK351" s="148">
        <f>ROUND(I351*H351,2)</f>
        <v>0</v>
      </c>
      <c r="BL351" s="16" t="s">
        <v>238</v>
      </c>
      <c r="BM351" s="147" t="s">
        <v>675</v>
      </c>
    </row>
    <row r="352" spans="2:65" s="1" customFormat="1" ht="16.5" customHeight="1">
      <c r="B352" s="135"/>
      <c r="C352" s="164" t="s">
        <v>676</v>
      </c>
      <c r="D352" s="164" t="s">
        <v>175</v>
      </c>
      <c r="E352" s="165" t="s">
        <v>677</v>
      </c>
      <c r="F352" s="166" t="s">
        <v>678</v>
      </c>
      <c r="G352" s="167" t="s">
        <v>378</v>
      </c>
      <c r="H352" s="168">
        <v>3</v>
      </c>
      <c r="I352" s="169"/>
      <c r="J352" s="170">
        <f>ROUND(I352*H352,2)</f>
        <v>0</v>
      </c>
      <c r="K352" s="166" t="s">
        <v>168</v>
      </c>
      <c r="L352" s="171"/>
      <c r="M352" s="172" t="s">
        <v>1</v>
      </c>
      <c r="N352" s="173" t="s">
        <v>42</v>
      </c>
      <c r="P352" s="145">
        <f>O352*H352</f>
        <v>0</v>
      </c>
      <c r="Q352" s="145">
        <v>0.00027</v>
      </c>
      <c r="R352" s="145">
        <f>Q352*H352</f>
        <v>0.00081</v>
      </c>
      <c r="S352" s="145">
        <v>0</v>
      </c>
      <c r="T352" s="146">
        <f>S352*H352</f>
        <v>0</v>
      </c>
      <c r="AR352" s="147" t="s">
        <v>327</v>
      </c>
      <c r="AT352" s="147" t="s">
        <v>175</v>
      </c>
      <c r="AU352" s="147" t="s">
        <v>85</v>
      </c>
      <c r="AY352" s="16" t="s">
        <v>161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6" t="s">
        <v>81</v>
      </c>
      <c r="BK352" s="148">
        <f>ROUND(I352*H352,2)</f>
        <v>0</v>
      </c>
      <c r="BL352" s="16" t="s">
        <v>238</v>
      </c>
      <c r="BM352" s="147" t="s">
        <v>679</v>
      </c>
    </row>
    <row r="353" spans="2:65" s="1" customFormat="1" ht="24.2" customHeight="1">
      <c r="B353" s="135"/>
      <c r="C353" s="136" t="s">
        <v>680</v>
      </c>
      <c r="D353" s="136" t="s">
        <v>164</v>
      </c>
      <c r="E353" s="137" t="s">
        <v>681</v>
      </c>
      <c r="F353" s="138" t="s">
        <v>682</v>
      </c>
      <c r="G353" s="139" t="s">
        <v>378</v>
      </c>
      <c r="H353" s="140">
        <v>1</v>
      </c>
      <c r="I353" s="141"/>
      <c r="J353" s="142">
        <f>ROUND(I353*H353,2)</f>
        <v>0</v>
      </c>
      <c r="K353" s="138" t="s">
        <v>168</v>
      </c>
      <c r="L353" s="31"/>
      <c r="M353" s="143" t="s">
        <v>1</v>
      </c>
      <c r="N353" s="144" t="s">
        <v>42</v>
      </c>
      <c r="P353" s="145">
        <f>O353*H353</f>
        <v>0</v>
      </c>
      <c r="Q353" s="145">
        <v>0</v>
      </c>
      <c r="R353" s="145">
        <f>Q353*H353</f>
        <v>0</v>
      </c>
      <c r="S353" s="145">
        <v>0</v>
      </c>
      <c r="T353" s="146">
        <f>S353*H353</f>
        <v>0</v>
      </c>
      <c r="AR353" s="147" t="s">
        <v>238</v>
      </c>
      <c r="AT353" s="147" t="s">
        <v>164</v>
      </c>
      <c r="AU353" s="147" t="s">
        <v>85</v>
      </c>
      <c r="AY353" s="16" t="s">
        <v>161</v>
      </c>
      <c r="BE353" s="148">
        <f>IF(N353="základní",J353,0)</f>
        <v>0</v>
      </c>
      <c r="BF353" s="148">
        <f>IF(N353="snížená",J353,0)</f>
        <v>0</v>
      </c>
      <c r="BG353" s="148">
        <f>IF(N353="zákl. přenesená",J353,0)</f>
        <v>0</v>
      </c>
      <c r="BH353" s="148">
        <f>IF(N353="sníž. přenesená",J353,0)</f>
        <v>0</v>
      </c>
      <c r="BI353" s="148">
        <f>IF(N353="nulová",J353,0)</f>
        <v>0</v>
      </c>
      <c r="BJ353" s="16" t="s">
        <v>81</v>
      </c>
      <c r="BK353" s="148">
        <f>ROUND(I353*H353,2)</f>
        <v>0</v>
      </c>
      <c r="BL353" s="16" t="s">
        <v>238</v>
      </c>
      <c r="BM353" s="147" t="s">
        <v>683</v>
      </c>
    </row>
    <row r="354" spans="2:65" s="1" customFormat="1" ht="37.9" customHeight="1">
      <c r="B354" s="135"/>
      <c r="C354" s="136" t="s">
        <v>684</v>
      </c>
      <c r="D354" s="136" t="s">
        <v>164</v>
      </c>
      <c r="E354" s="137" t="s">
        <v>685</v>
      </c>
      <c r="F354" s="138" t="s">
        <v>686</v>
      </c>
      <c r="G354" s="139" t="s">
        <v>378</v>
      </c>
      <c r="H354" s="140">
        <v>4</v>
      </c>
      <c r="I354" s="141"/>
      <c r="J354" s="142">
        <f>ROUND(I354*H354,2)</f>
        <v>0</v>
      </c>
      <c r="K354" s="138" t="s">
        <v>168</v>
      </c>
      <c r="L354" s="31"/>
      <c r="M354" s="143" t="s">
        <v>1</v>
      </c>
      <c r="N354" s="144" t="s">
        <v>42</v>
      </c>
      <c r="P354" s="145">
        <f>O354*H354</f>
        <v>0</v>
      </c>
      <c r="Q354" s="145">
        <v>0.002</v>
      </c>
      <c r="R354" s="145">
        <f>Q354*H354</f>
        <v>0.008</v>
      </c>
      <c r="S354" s="145">
        <v>0</v>
      </c>
      <c r="T354" s="146">
        <f>S354*H354</f>
        <v>0</v>
      </c>
      <c r="AR354" s="147" t="s">
        <v>238</v>
      </c>
      <c r="AT354" s="147" t="s">
        <v>164</v>
      </c>
      <c r="AU354" s="147" t="s">
        <v>85</v>
      </c>
      <c r="AY354" s="16" t="s">
        <v>161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6" t="s">
        <v>81</v>
      </c>
      <c r="BK354" s="148">
        <f>ROUND(I354*H354,2)</f>
        <v>0</v>
      </c>
      <c r="BL354" s="16" t="s">
        <v>238</v>
      </c>
      <c r="BM354" s="147" t="s">
        <v>687</v>
      </c>
    </row>
    <row r="355" spans="2:65" s="1" customFormat="1" ht="24.2" customHeight="1">
      <c r="B355" s="135"/>
      <c r="C355" s="136" t="s">
        <v>688</v>
      </c>
      <c r="D355" s="136" t="s">
        <v>164</v>
      </c>
      <c r="E355" s="137" t="s">
        <v>689</v>
      </c>
      <c r="F355" s="138" t="s">
        <v>690</v>
      </c>
      <c r="G355" s="139" t="s">
        <v>378</v>
      </c>
      <c r="H355" s="140">
        <v>6</v>
      </c>
      <c r="I355" s="141"/>
      <c r="J355" s="142">
        <f>ROUND(I355*H355,2)</f>
        <v>0</v>
      </c>
      <c r="K355" s="138" t="s">
        <v>1</v>
      </c>
      <c r="L355" s="31"/>
      <c r="M355" s="143" t="s">
        <v>1</v>
      </c>
      <c r="N355" s="144" t="s">
        <v>42</v>
      </c>
      <c r="P355" s="145">
        <f>O355*H355</f>
        <v>0</v>
      </c>
      <c r="Q355" s="145">
        <v>0</v>
      </c>
      <c r="R355" s="145">
        <f>Q355*H355</f>
        <v>0</v>
      </c>
      <c r="S355" s="145">
        <v>0</v>
      </c>
      <c r="T355" s="146">
        <f>S355*H355</f>
        <v>0</v>
      </c>
      <c r="AR355" s="147" t="s">
        <v>238</v>
      </c>
      <c r="AT355" s="147" t="s">
        <v>164</v>
      </c>
      <c r="AU355" s="147" t="s">
        <v>85</v>
      </c>
      <c r="AY355" s="16" t="s">
        <v>161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6" t="s">
        <v>81</v>
      </c>
      <c r="BK355" s="148">
        <f>ROUND(I355*H355,2)</f>
        <v>0</v>
      </c>
      <c r="BL355" s="16" t="s">
        <v>238</v>
      </c>
      <c r="BM355" s="147" t="s">
        <v>691</v>
      </c>
    </row>
    <row r="356" spans="2:65" s="1" customFormat="1" ht="24.2" customHeight="1">
      <c r="B356" s="135"/>
      <c r="C356" s="136" t="s">
        <v>692</v>
      </c>
      <c r="D356" s="136" t="s">
        <v>164</v>
      </c>
      <c r="E356" s="137" t="s">
        <v>693</v>
      </c>
      <c r="F356" s="138" t="s">
        <v>694</v>
      </c>
      <c r="G356" s="139" t="s">
        <v>378</v>
      </c>
      <c r="H356" s="140">
        <v>1</v>
      </c>
      <c r="I356" s="141"/>
      <c r="J356" s="142">
        <f>ROUND(I356*H356,2)</f>
        <v>0</v>
      </c>
      <c r="K356" s="138" t="s">
        <v>1</v>
      </c>
      <c r="L356" s="31"/>
      <c r="M356" s="143" t="s">
        <v>1</v>
      </c>
      <c r="N356" s="144" t="s">
        <v>42</v>
      </c>
      <c r="P356" s="145">
        <f>O356*H356</f>
        <v>0</v>
      </c>
      <c r="Q356" s="145">
        <v>0</v>
      </c>
      <c r="R356" s="145">
        <f>Q356*H356</f>
        <v>0</v>
      </c>
      <c r="S356" s="145">
        <v>0</v>
      </c>
      <c r="T356" s="146">
        <f>S356*H356</f>
        <v>0</v>
      </c>
      <c r="AR356" s="147" t="s">
        <v>238</v>
      </c>
      <c r="AT356" s="147" t="s">
        <v>164</v>
      </c>
      <c r="AU356" s="147" t="s">
        <v>85</v>
      </c>
      <c r="AY356" s="16" t="s">
        <v>161</v>
      </c>
      <c r="BE356" s="148">
        <f>IF(N356="základní",J356,0)</f>
        <v>0</v>
      </c>
      <c r="BF356" s="148">
        <f>IF(N356="snížená",J356,0)</f>
        <v>0</v>
      </c>
      <c r="BG356" s="148">
        <f>IF(N356="zákl. přenesená",J356,0)</f>
        <v>0</v>
      </c>
      <c r="BH356" s="148">
        <f>IF(N356="sníž. přenesená",J356,0)</f>
        <v>0</v>
      </c>
      <c r="BI356" s="148">
        <f>IF(N356="nulová",J356,0)</f>
        <v>0</v>
      </c>
      <c r="BJ356" s="16" t="s">
        <v>81</v>
      </c>
      <c r="BK356" s="148">
        <f>ROUND(I356*H356,2)</f>
        <v>0</v>
      </c>
      <c r="BL356" s="16" t="s">
        <v>238</v>
      </c>
      <c r="BM356" s="147" t="s">
        <v>695</v>
      </c>
    </row>
    <row r="357" spans="2:65" s="1" customFormat="1" ht="24.2" customHeight="1">
      <c r="B357" s="135"/>
      <c r="C357" s="136" t="s">
        <v>696</v>
      </c>
      <c r="D357" s="136" t="s">
        <v>164</v>
      </c>
      <c r="E357" s="137" t="s">
        <v>697</v>
      </c>
      <c r="F357" s="138" t="s">
        <v>698</v>
      </c>
      <c r="G357" s="139" t="s">
        <v>378</v>
      </c>
      <c r="H357" s="140">
        <v>15</v>
      </c>
      <c r="I357" s="141"/>
      <c r="J357" s="142">
        <f>ROUND(I357*H357,2)</f>
        <v>0</v>
      </c>
      <c r="K357" s="138" t="s">
        <v>1</v>
      </c>
      <c r="L357" s="31"/>
      <c r="M357" s="143" t="s">
        <v>1</v>
      </c>
      <c r="N357" s="144" t="s">
        <v>42</v>
      </c>
      <c r="P357" s="145">
        <f>O357*H357</f>
        <v>0</v>
      </c>
      <c r="Q357" s="145">
        <v>0</v>
      </c>
      <c r="R357" s="145">
        <f>Q357*H357</f>
        <v>0</v>
      </c>
      <c r="S357" s="145">
        <v>0</v>
      </c>
      <c r="T357" s="146">
        <f>S357*H357</f>
        <v>0</v>
      </c>
      <c r="AR357" s="147" t="s">
        <v>238</v>
      </c>
      <c r="AT357" s="147" t="s">
        <v>164</v>
      </c>
      <c r="AU357" s="147" t="s">
        <v>85</v>
      </c>
      <c r="AY357" s="16" t="s">
        <v>161</v>
      </c>
      <c r="BE357" s="148">
        <f>IF(N357="základní",J357,0)</f>
        <v>0</v>
      </c>
      <c r="BF357" s="148">
        <f>IF(N357="snížená",J357,0)</f>
        <v>0</v>
      </c>
      <c r="BG357" s="148">
        <f>IF(N357="zákl. přenesená",J357,0)</f>
        <v>0</v>
      </c>
      <c r="BH357" s="148">
        <f>IF(N357="sníž. přenesená",J357,0)</f>
        <v>0</v>
      </c>
      <c r="BI357" s="148">
        <f>IF(N357="nulová",J357,0)</f>
        <v>0</v>
      </c>
      <c r="BJ357" s="16" t="s">
        <v>81</v>
      </c>
      <c r="BK357" s="148">
        <f>ROUND(I357*H357,2)</f>
        <v>0</v>
      </c>
      <c r="BL357" s="16" t="s">
        <v>238</v>
      </c>
      <c r="BM357" s="147" t="s">
        <v>699</v>
      </c>
    </row>
    <row r="358" spans="2:65" s="1" customFormat="1" ht="37.9" customHeight="1">
      <c r="B358" s="135"/>
      <c r="C358" s="136" t="s">
        <v>700</v>
      </c>
      <c r="D358" s="136" t="s">
        <v>164</v>
      </c>
      <c r="E358" s="137" t="s">
        <v>701</v>
      </c>
      <c r="F358" s="138" t="s">
        <v>702</v>
      </c>
      <c r="G358" s="139" t="s">
        <v>378</v>
      </c>
      <c r="H358" s="140">
        <v>1</v>
      </c>
      <c r="I358" s="141"/>
      <c r="J358" s="142">
        <f>ROUND(I358*H358,2)</f>
        <v>0</v>
      </c>
      <c r="K358" s="138" t="s">
        <v>1</v>
      </c>
      <c r="L358" s="31"/>
      <c r="M358" s="143" t="s">
        <v>1</v>
      </c>
      <c r="N358" s="144" t="s">
        <v>42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238</v>
      </c>
      <c r="AT358" s="147" t="s">
        <v>164</v>
      </c>
      <c r="AU358" s="147" t="s">
        <v>85</v>
      </c>
      <c r="AY358" s="16" t="s">
        <v>161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6" t="s">
        <v>81</v>
      </c>
      <c r="BK358" s="148">
        <f>ROUND(I358*H358,2)</f>
        <v>0</v>
      </c>
      <c r="BL358" s="16" t="s">
        <v>238</v>
      </c>
      <c r="BM358" s="147" t="s">
        <v>703</v>
      </c>
    </row>
    <row r="359" spans="2:65" s="1" customFormat="1" ht="16.5" customHeight="1">
      <c r="B359" s="135"/>
      <c r="C359" s="136" t="s">
        <v>704</v>
      </c>
      <c r="D359" s="136" t="s">
        <v>164</v>
      </c>
      <c r="E359" s="137" t="s">
        <v>705</v>
      </c>
      <c r="F359" s="138" t="s">
        <v>706</v>
      </c>
      <c r="G359" s="139" t="s">
        <v>492</v>
      </c>
      <c r="H359" s="140">
        <v>1</v>
      </c>
      <c r="I359" s="141"/>
      <c r="J359" s="142">
        <f>ROUND(I359*H359,2)</f>
        <v>0</v>
      </c>
      <c r="K359" s="138" t="s">
        <v>1</v>
      </c>
      <c r="L359" s="31"/>
      <c r="M359" s="143" t="s">
        <v>1</v>
      </c>
      <c r="N359" s="144" t="s">
        <v>42</v>
      </c>
      <c r="P359" s="145">
        <f>O359*H359</f>
        <v>0</v>
      </c>
      <c r="Q359" s="145">
        <v>0</v>
      </c>
      <c r="R359" s="145">
        <f>Q359*H359</f>
        <v>0</v>
      </c>
      <c r="S359" s="145">
        <v>0</v>
      </c>
      <c r="T359" s="146">
        <f>S359*H359</f>
        <v>0</v>
      </c>
      <c r="AR359" s="147" t="s">
        <v>238</v>
      </c>
      <c r="AT359" s="147" t="s">
        <v>164</v>
      </c>
      <c r="AU359" s="147" t="s">
        <v>85</v>
      </c>
      <c r="AY359" s="16" t="s">
        <v>161</v>
      </c>
      <c r="BE359" s="148">
        <f>IF(N359="základní",J359,0)</f>
        <v>0</v>
      </c>
      <c r="BF359" s="148">
        <f>IF(N359="snížená",J359,0)</f>
        <v>0</v>
      </c>
      <c r="BG359" s="148">
        <f>IF(N359="zákl. přenesená",J359,0)</f>
        <v>0</v>
      </c>
      <c r="BH359" s="148">
        <f>IF(N359="sníž. přenesená",J359,0)</f>
        <v>0</v>
      </c>
      <c r="BI359" s="148">
        <f>IF(N359="nulová",J359,0)</f>
        <v>0</v>
      </c>
      <c r="BJ359" s="16" t="s">
        <v>81</v>
      </c>
      <c r="BK359" s="148">
        <f>ROUND(I359*H359,2)</f>
        <v>0</v>
      </c>
      <c r="BL359" s="16" t="s">
        <v>238</v>
      </c>
      <c r="BM359" s="147" t="s">
        <v>707</v>
      </c>
    </row>
    <row r="360" spans="2:65" s="1" customFormat="1" ht="24.2" customHeight="1">
      <c r="B360" s="135"/>
      <c r="C360" s="136" t="s">
        <v>708</v>
      </c>
      <c r="D360" s="136" t="s">
        <v>164</v>
      </c>
      <c r="E360" s="137" t="s">
        <v>709</v>
      </c>
      <c r="F360" s="138" t="s">
        <v>710</v>
      </c>
      <c r="G360" s="139" t="s">
        <v>167</v>
      </c>
      <c r="H360" s="140">
        <v>0.123</v>
      </c>
      <c r="I360" s="141"/>
      <c r="J360" s="142">
        <f>ROUND(I360*H360,2)</f>
        <v>0</v>
      </c>
      <c r="K360" s="138" t="s">
        <v>168</v>
      </c>
      <c r="L360" s="31"/>
      <c r="M360" s="143" t="s">
        <v>1</v>
      </c>
      <c r="N360" s="144" t="s">
        <v>42</v>
      </c>
      <c r="P360" s="145">
        <f>O360*H360</f>
        <v>0</v>
      </c>
      <c r="Q360" s="145">
        <v>0</v>
      </c>
      <c r="R360" s="145">
        <f>Q360*H360</f>
        <v>0</v>
      </c>
      <c r="S360" s="145">
        <v>0</v>
      </c>
      <c r="T360" s="146">
        <f>S360*H360</f>
        <v>0</v>
      </c>
      <c r="AR360" s="147" t="s">
        <v>238</v>
      </c>
      <c r="AT360" s="147" t="s">
        <v>164</v>
      </c>
      <c r="AU360" s="147" t="s">
        <v>85</v>
      </c>
      <c r="AY360" s="16" t="s">
        <v>161</v>
      </c>
      <c r="BE360" s="148">
        <f>IF(N360="základní",J360,0)</f>
        <v>0</v>
      </c>
      <c r="BF360" s="148">
        <f>IF(N360="snížená",J360,0)</f>
        <v>0</v>
      </c>
      <c r="BG360" s="148">
        <f>IF(N360="zákl. přenesená",J360,0)</f>
        <v>0</v>
      </c>
      <c r="BH360" s="148">
        <f>IF(N360="sníž. přenesená",J360,0)</f>
        <v>0</v>
      </c>
      <c r="BI360" s="148">
        <f>IF(N360="nulová",J360,0)</f>
        <v>0</v>
      </c>
      <c r="BJ360" s="16" t="s">
        <v>81</v>
      </c>
      <c r="BK360" s="148">
        <f>ROUND(I360*H360,2)</f>
        <v>0</v>
      </c>
      <c r="BL360" s="16" t="s">
        <v>238</v>
      </c>
      <c r="BM360" s="147" t="s">
        <v>711</v>
      </c>
    </row>
    <row r="361" spans="2:65" s="1" customFormat="1" ht="24.2" customHeight="1">
      <c r="B361" s="135"/>
      <c r="C361" s="136" t="s">
        <v>712</v>
      </c>
      <c r="D361" s="136" t="s">
        <v>164</v>
      </c>
      <c r="E361" s="137" t="s">
        <v>713</v>
      </c>
      <c r="F361" s="138" t="s">
        <v>714</v>
      </c>
      <c r="G361" s="139" t="s">
        <v>167</v>
      </c>
      <c r="H361" s="140">
        <v>0.123</v>
      </c>
      <c r="I361" s="141"/>
      <c r="J361" s="142">
        <f>ROUND(I361*H361,2)</f>
        <v>0</v>
      </c>
      <c r="K361" s="138" t="s">
        <v>168</v>
      </c>
      <c r="L361" s="31"/>
      <c r="M361" s="143" t="s">
        <v>1</v>
      </c>
      <c r="N361" s="144" t="s">
        <v>42</v>
      </c>
      <c r="P361" s="145">
        <f>O361*H361</f>
        <v>0</v>
      </c>
      <c r="Q361" s="145">
        <v>0</v>
      </c>
      <c r="R361" s="145">
        <f>Q361*H361</f>
        <v>0</v>
      </c>
      <c r="S361" s="145">
        <v>0</v>
      </c>
      <c r="T361" s="146">
        <f>S361*H361</f>
        <v>0</v>
      </c>
      <c r="AR361" s="147" t="s">
        <v>238</v>
      </c>
      <c r="AT361" s="147" t="s">
        <v>164</v>
      </c>
      <c r="AU361" s="147" t="s">
        <v>85</v>
      </c>
      <c r="AY361" s="16" t="s">
        <v>161</v>
      </c>
      <c r="BE361" s="148">
        <f>IF(N361="základní",J361,0)</f>
        <v>0</v>
      </c>
      <c r="BF361" s="148">
        <f>IF(N361="snížená",J361,0)</f>
        <v>0</v>
      </c>
      <c r="BG361" s="148">
        <f>IF(N361="zákl. přenesená",J361,0)</f>
        <v>0</v>
      </c>
      <c r="BH361" s="148">
        <f>IF(N361="sníž. přenesená",J361,0)</f>
        <v>0</v>
      </c>
      <c r="BI361" s="148">
        <f>IF(N361="nulová",J361,0)</f>
        <v>0</v>
      </c>
      <c r="BJ361" s="16" t="s">
        <v>81</v>
      </c>
      <c r="BK361" s="148">
        <f>ROUND(I361*H361,2)</f>
        <v>0</v>
      </c>
      <c r="BL361" s="16" t="s">
        <v>238</v>
      </c>
      <c r="BM361" s="147" t="s">
        <v>715</v>
      </c>
    </row>
    <row r="362" spans="2:63" s="11" customFormat="1" ht="22.9" customHeight="1">
      <c r="B362" s="123"/>
      <c r="D362" s="124" t="s">
        <v>76</v>
      </c>
      <c r="E362" s="133" t="s">
        <v>716</v>
      </c>
      <c r="F362" s="133" t="s">
        <v>717</v>
      </c>
      <c r="I362" s="126"/>
      <c r="J362" s="134">
        <f>BK362</f>
        <v>0</v>
      </c>
      <c r="L362" s="123"/>
      <c r="M362" s="128"/>
      <c r="P362" s="129">
        <f>SUM(P363:P402)</f>
        <v>0</v>
      </c>
      <c r="R362" s="129">
        <f>SUM(R363:R402)</f>
        <v>0.36562700000000004</v>
      </c>
      <c r="T362" s="130">
        <f>SUM(T363:T402)</f>
        <v>0</v>
      </c>
      <c r="AR362" s="124" t="s">
        <v>85</v>
      </c>
      <c r="AT362" s="131" t="s">
        <v>76</v>
      </c>
      <c r="AU362" s="131" t="s">
        <v>81</v>
      </c>
      <c r="AY362" s="124" t="s">
        <v>161</v>
      </c>
      <c r="BK362" s="132">
        <f>SUM(BK363:BK402)</f>
        <v>0</v>
      </c>
    </row>
    <row r="363" spans="2:65" s="1" customFormat="1" ht="24.2" customHeight="1">
      <c r="B363" s="135"/>
      <c r="C363" s="136" t="s">
        <v>718</v>
      </c>
      <c r="D363" s="136" t="s">
        <v>164</v>
      </c>
      <c r="E363" s="137" t="s">
        <v>719</v>
      </c>
      <c r="F363" s="138" t="s">
        <v>720</v>
      </c>
      <c r="G363" s="139" t="s">
        <v>378</v>
      </c>
      <c r="H363" s="140">
        <v>1</v>
      </c>
      <c r="I363" s="141"/>
      <c r="J363" s="142">
        <f>ROUND(I363*H363,2)</f>
        <v>0</v>
      </c>
      <c r="K363" s="138" t="s">
        <v>168</v>
      </c>
      <c r="L363" s="31"/>
      <c r="M363" s="143" t="s">
        <v>1</v>
      </c>
      <c r="N363" s="144" t="s">
        <v>42</v>
      </c>
      <c r="P363" s="145">
        <f>O363*H363</f>
        <v>0</v>
      </c>
      <c r="Q363" s="145">
        <v>0</v>
      </c>
      <c r="R363" s="145">
        <f>Q363*H363</f>
        <v>0</v>
      </c>
      <c r="S363" s="145">
        <v>0</v>
      </c>
      <c r="T363" s="146">
        <f>S363*H363</f>
        <v>0</v>
      </c>
      <c r="AR363" s="147" t="s">
        <v>238</v>
      </c>
      <c r="AT363" s="147" t="s">
        <v>164</v>
      </c>
      <c r="AU363" s="147" t="s">
        <v>85</v>
      </c>
      <c r="AY363" s="16" t="s">
        <v>161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6" t="s">
        <v>81</v>
      </c>
      <c r="BK363" s="148">
        <f>ROUND(I363*H363,2)</f>
        <v>0</v>
      </c>
      <c r="BL363" s="16" t="s">
        <v>238</v>
      </c>
      <c r="BM363" s="147" t="s">
        <v>721</v>
      </c>
    </row>
    <row r="364" spans="2:65" s="1" customFormat="1" ht="24.2" customHeight="1">
      <c r="B364" s="135"/>
      <c r="C364" s="164" t="s">
        <v>722</v>
      </c>
      <c r="D364" s="164" t="s">
        <v>175</v>
      </c>
      <c r="E364" s="165" t="s">
        <v>723</v>
      </c>
      <c r="F364" s="166" t="s">
        <v>724</v>
      </c>
      <c r="G364" s="167" t="s">
        <v>378</v>
      </c>
      <c r="H364" s="168">
        <v>1</v>
      </c>
      <c r="I364" s="169"/>
      <c r="J364" s="170">
        <f>ROUND(I364*H364,2)</f>
        <v>0</v>
      </c>
      <c r="K364" s="166" t="s">
        <v>168</v>
      </c>
      <c r="L364" s="171"/>
      <c r="M364" s="172" t="s">
        <v>1</v>
      </c>
      <c r="N364" s="173" t="s">
        <v>42</v>
      </c>
      <c r="P364" s="145">
        <f>O364*H364</f>
        <v>0</v>
      </c>
      <c r="Q364" s="145">
        <v>0.014</v>
      </c>
      <c r="R364" s="145">
        <f>Q364*H364</f>
        <v>0.014</v>
      </c>
      <c r="S364" s="145">
        <v>0</v>
      </c>
      <c r="T364" s="146">
        <f>S364*H364</f>
        <v>0</v>
      </c>
      <c r="AR364" s="147" t="s">
        <v>327</v>
      </c>
      <c r="AT364" s="147" t="s">
        <v>175</v>
      </c>
      <c r="AU364" s="147" t="s">
        <v>85</v>
      </c>
      <c r="AY364" s="16" t="s">
        <v>161</v>
      </c>
      <c r="BE364" s="148">
        <f>IF(N364="základní",J364,0)</f>
        <v>0</v>
      </c>
      <c r="BF364" s="148">
        <f>IF(N364="snížená",J364,0)</f>
        <v>0</v>
      </c>
      <c r="BG364" s="148">
        <f>IF(N364="zákl. přenesená",J364,0)</f>
        <v>0</v>
      </c>
      <c r="BH364" s="148">
        <f>IF(N364="sníž. přenesená",J364,0)</f>
        <v>0</v>
      </c>
      <c r="BI364" s="148">
        <f>IF(N364="nulová",J364,0)</f>
        <v>0</v>
      </c>
      <c r="BJ364" s="16" t="s">
        <v>81</v>
      </c>
      <c r="BK364" s="148">
        <f>ROUND(I364*H364,2)</f>
        <v>0</v>
      </c>
      <c r="BL364" s="16" t="s">
        <v>238</v>
      </c>
      <c r="BM364" s="147" t="s">
        <v>725</v>
      </c>
    </row>
    <row r="365" spans="2:47" s="1" customFormat="1" ht="12">
      <c r="B365" s="31"/>
      <c r="D365" s="150" t="s">
        <v>180</v>
      </c>
      <c r="F365" s="174" t="s">
        <v>726</v>
      </c>
      <c r="I365" s="175"/>
      <c r="L365" s="31"/>
      <c r="M365" s="176"/>
      <c r="T365" s="55"/>
      <c r="AT365" s="16" t="s">
        <v>180</v>
      </c>
      <c r="AU365" s="16" t="s">
        <v>85</v>
      </c>
    </row>
    <row r="366" spans="2:65" s="1" customFormat="1" ht="16.5" customHeight="1">
      <c r="B366" s="135"/>
      <c r="C366" s="136" t="s">
        <v>727</v>
      </c>
      <c r="D366" s="136" t="s">
        <v>164</v>
      </c>
      <c r="E366" s="137" t="s">
        <v>728</v>
      </c>
      <c r="F366" s="138" t="s">
        <v>729</v>
      </c>
      <c r="G366" s="139" t="s">
        <v>378</v>
      </c>
      <c r="H366" s="140">
        <v>7</v>
      </c>
      <c r="I366" s="141"/>
      <c r="J366" s="142">
        <f>ROUND(I366*H366,2)</f>
        <v>0</v>
      </c>
      <c r="K366" s="138" t="s">
        <v>168</v>
      </c>
      <c r="L366" s="31"/>
      <c r="M366" s="143" t="s">
        <v>1</v>
      </c>
      <c r="N366" s="144" t="s">
        <v>42</v>
      </c>
      <c r="P366" s="145">
        <f>O366*H366</f>
        <v>0</v>
      </c>
      <c r="Q366" s="145">
        <v>0</v>
      </c>
      <c r="R366" s="145">
        <f>Q366*H366</f>
        <v>0</v>
      </c>
      <c r="S366" s="145">
        <v>0</v>
      </c>
      <c r="T366" s="146">
        <f>S366*H366</f>
        <v>0</v>
      </c>
      <c r="AR366" s="147" t="s">
        <v>238</v>
      </c>
      <c r="AT366" s="147" t="s">
        <v>164</v>
      </c>
      <c r="AU366" s="147" t="s">
        <v>85</v>
      </c>
      <c r="AY366" s="16" t="s">
        <v>161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6" t="s">
        <v>81</v>
      </c>
      <c r="BK366" s="148">
        <f>ROUND(I366*H366,2)</f>
        <v>0</v>
      </c>
      <c r="BL366" s="16" t="s">
        <v>238</v>
      </c>
      <c r="BM366" s="147" t="s">
        <v>730</v>
      </c>
    </row>
    <row r="367" spans="2:65" s="1" customFormat="1" ht="21.75" customHeight="1">
      <c r="B367" s="135"/>
      <c r="C367" s="164" t="s">
        <v>731</v>
      </c>
      <c r="D367" s="164" t="s">
        <v>175</v>
      </c>
      <c r="E367" s="165" t="s">
        <v>732</v>
      </c>
      <c r="F367" s="166" t="s">
        <v>733</v>
      </c>
      <c r="G367" s="167" t="s">
        <v>378</v>
      </c>
      <c r="H367" s="168">
        <v>7</v>
      </c>
      <c r="I367" s="169"/>
      <c r="J367" s="170">
        <f>ROUND(I367*H367,2)</f>
        <v>0</v>
      </c>
      <c r="K367" s="166" t="s">
        <v>168</v>
      </c>
      <c r="L367" s="171"/>
      <c r="M367" s="172" t="s">
        <v>1</v>
      </c>
      <c r="N367" s="173" t="s">
        <v>42</v>
      </c>
      <c r="P367" s="145">
        <f>O367*H367</f>
        <v>0</v>
      </c>
      <c r="Q367" s="145">
        <v>0.0004</v>
      </c>
      <c r="R367" s="145">
        <f>Q367*H367</f>
        <v>0.0028</v>
      </c>
      <c r="S367" s="145">
        <v>0</v>
      </c>
      <c r="T367" s="146">
        <f>S367*H367</f>
        <v>0</v>
      </c>
      <c r="AR367" s="147" t="s">
        <v>327</v>
      </c>
      <c r="AT367" s="147" t="s">
        <v>175</v>
      </c>
      <c r="AU367" s="147" t="s">
        <v>85</v>
      </c>
      <c r="AY367" s="16" t="s">
        <v>161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6" t="s">
        <v>81</v>
      </c>
      <c r="BK367" s="148">
        <f>ROUND(I367*H367,2)</f>
        <v>0</v>
      </c>
      <c r="BL367" s="16" t="s">
        <v>238</v>
      </c>
      <c r="BM367" s="147" t="s">
        <v>734</v>
      </c>
    </row>
    <row r="368" spans="2:65" s="1" customFormat="1" ht="21.75" customHeight="1">
      <c r="B368" s="135"/>
      <c r="C368" s="136" t="s">
        <v>735</v>
      </c>
      <c r="D368" s="136" t="s">
        <v>164</v>
      </c>
      <c r="E368" s="137" t="s">
        <v>736</v>
      </c>
      <c r="F368" s="138" t="s">
        <v>737</v>
      </c>
      <c r="G368" s="139" t="s">
        <v>378</v>
      </c>
      <c r="H368" s="140">
        <v>4</v>
      </c>
      <c r="I368" s="141"/>
      <c r="J368" s="142">
        <f>ROUND(I368*H368,2)</f>
        <v>0</v>
      </c>
      <c r="K368" s="138" t="s">
        <v>168</v>
      </c>
      <c r="L368" s="31"/>
      <c r="M368" s="143" t="s">
        <v>1</v>
      </c>
      <c r="N368" s="144" t="s">
        <v>42</v>
      </c>
      <c r="P368" s="145">
        <f>O368*H368</f>
        <v>0</v>
      </c>
      <c r="Q368" s="145">
        <v>0</v>
      </c>
      <c r="R368" s="145">
        <f>Q368*H368</f>
        <v>0</v>
      </c>
      <c r="S368" s="145">
        <v>0</v>
      </c>
      <c r="T368" s="146">
        <f>S368*H368</f>
        <v>0</v>
      </c>
      <c r="AR368" s="147" t="s">
        <v>238</v>
      </c>
      <c r="AT368" s="147" t="s">
        <v>164</v>
      </c>
      <c r="AU368" s="147" t="s">
        <v>85</v>
      </c>
      <c r="AY368" s="16" t="s">
        <v>161</v>
      </c>
      <c r="BE368" s="148">
        <f>IF(N368="základní",J368,0)</f>
        <v>0</v>
      </c>
      <c r="BF368" s="148">
        <f>IF(N368="snížená",J368,0)</f>
        <v>0</v>
      </c>
      <c r="BG368" s="148">
        <f>IF(N368="zákl. přenesená",J368,0)</f>
        <v>0</v>
      </c>
      <c r="BH368" s="148">
        <f>IF(N368="sníž. přenesená",J368,0)</f>
        <v>0</v>
      </c>
      <c r="BI368" s="148">
        <f>IF(N368="nulová",J368,0)</f>
        <v>0</v>
      </c>
      <c r="BJ368" s="16" t="s">
        <v>81</v>
      </c>
      <c r="BK368" s="148">
        <f>ROUND(I368*H368,2)</f>
        <v>0</v>
      </c>
      <c r="BL368" s="16" t="s">
        <v>238</v>
      </c>
      <c r="BM368" s="147" t="s">
        <v>738</v>
      </c>
    </row>
    <row r="369" spans="2:65" s="1" customFormat="1" ht="21.75" customHeight="1">
      <c r="B369" s="135"/>
      <c r="C369" s="164" t="s">
        <v>739</v>
      </c>
      <c r="D369" s="164" t="s">
        <v>175</v>
      </c>
      <c r="E369" s="165" t="s">
        <v>740</v>
      </c>
      <c r="F369" s="166" t="s">
        <v>741</v>
      </c>
      <c r="G369" s="167" t="s">
        <v>378</v>
      </c>
      <c r="H369" s="168">
        <v>4</v>
      </c>
      <c r="I369" s="169"/>
      <c r="J369" s="170">
        <f>ROUND(I369*H369,2)</f>
        <v>0</v>
      </c>
      <c r="K369" s="166" t="s">
        <v>168</v>
      </c>
      <c r="L369" s="171"/>
      <c r="M369" s="172" t="s">
        <v>1</v>
      </c>
      <c r="N369" s="173" t="s">
        <v>42</v>
      </c>
      <c r="P369" s="145">
        <f>O369*H369</f>
        <v>0</v>
      </c>
      <c r="Q369" s="145">
        <v>0.0006</v>
      </c>
      <c r="R369" s="145">
        <f>Q369*H369</f>
        <v>0.0024</v>
      </c>
      <c r="S369" s="145">
        <v>0</v>
      </c>
      <c r="T369" s="146">
        <f>S369*H369</f>
        <v>0</v>
      </c>
      <c r="AR369" s="147" t="s">
        <v>327</v>
      </c>
      <c r="AT369" s="147" t="s">
        <v>175</v>
      </c>
      <c r="AU369" s="147" t="s">
        <v>85</v>
      </c>
      <c r="AY369" s="16" t="s">
        <v>161</v>
      </c>
      <c r="BE369" s="148">
        <f>IF(N369="základní",J369,0)</f>
        <v>0</v>
      </c>
      <c r="BF369" s="148">
        <f>IF(N369="snížená",J369,0)</f>
        <v>0</v>
      </c>
      <c r="BG369" s="148">
        <f>IF(N369="zákl. přenesená",J369,0)</f>
        <v>0</v>
      </c>
      <c r="BH369" s="148">
        <f>IF(N369="sníž. přenesená",J369,0)</f>
        <v>0</v>
      </c>
      <c r="BI369" s="148">
        <f>IF(N369="nulová",J369,0)</f>
        <v>0</v>
      </c>
      <c r="BJ369" s="16" t="s">
        <v>81</v>
      </c>
      <c r="BK369" s="148">
        <f>ROUND(I369*H369,2)</f>
        <v>0</v>
      </c>
      <c r="BL369" s="16" t="s">
        <v>238</v>
      </c>
      <c r="BM369" s="147" t="s">
        <v>742</v>
      </c>
    </row>
    <row r="370" spans="2:65" s="1" customFormat="1" ht="21.75" customHeight="1">
      <c r="B370" s="135"/>
      <c r="C370" s="136" t="s">
        <v>743</v>
      </c>
      <c r="D370" s="136" t="s">
        <v>164</v>
      </c>
      <c r="E370" s="137" t="s">
        <v>744</v>
      </c>
      <c r="F370" s="138" t="s">
        <v>745</v>
      </c>
      <c r="G370" s="139" t="s">
        <v>378</v>
      </c>
      <c r="H370" s="140">
        <v>2</v>
      </c>
      <c r="I370" s="141"/>
      <c r="J370" s="142">
        <f>ROUND(I370*H370,2)</f>
        <v>0</v>
      </c>
      <c r="K370" s="138" t="s">
        <v>168</v>
      </c>
      <c r="L370" s="31"/>
      <c r="M370" s="143" t="s">
        <v>1</v>
      </c>
      <c r="N370" s="144" t="s">
        <v>42</v>
      </c>
      <c r="P370" s="145">
        <f>O370*H370</f>
        <v>0</v>
      </c>
      <c r="Q370" s="145">
        <v>0</v>
      </c>
      <c r="R370" s="145">
        <f>Q370*H370</f>
        <v>0</v>
      </c>
      <c r="S370" s="145">
        <v>0</v>
      </c>
      <c r="T370" s="146">
        <f>S370*H370</f>
        <v>0</v>
      </c>
      <c r="AR370" s="147" t="s">
        <v>238</v>
      </c>
      <c r="AT370" s="147" t="s">
        <v>164</v>
      </c>
      <c r="AU370" s="147" t="s">
        <v>85</v>
      </c>
      <c r="AY370" s="16" t="s">
        <v>161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6" t="s">
        <v>81</v>
      </c>
      <c r="BK370" s="148">
        <f>ROUND(I370*H370,2)</f>
        <v>0</v>
      </c>
      <c r="BL370" s="16" t="s">
        <v>238</v>
      </c>
      <c r="BM370" s="147" t="s">
        <v>746</v>
      </c>
    </row>
    <row r="371" spans="2:65" s="1" customFormat="1" ht="24.2" customHeight="1">
      <c r="B371" s="135"/>
      <c r="C371" s="164" t="s">
        <v>747</v>
      </c>
      <c r="D371" s="164" t="s">
        <v>175</v>
      </c>
      <c r="E371" s="165" t="s">
        <v>748</v>
      </c>
      <c r="F371" s="166" t="s">
        <v>749</v>
      </c>
      <c r="G371" s="167" t="s">
        <v>378</v>
      </c>
      <c r="H371" s="168">
        <v>2</v>
      </c>
      <c r="I371" s="169"/>
      <c r="J371" s="170">
        <f>ROUND(I371*H371,2)</f>
        <v>0</v>
      </c>
      <c r="K371" s="166" t="s">
        <v>168</v>
      </c>
      <c r="L371" s="171"/>
      <c r="M371" s="172" t="s">
        <v>1</v>
      </c>
      <c r="N371" s="173" t="s">
        <v>42</v>
      </c>
      <c r="P371" s="145">
        <f>O371*H371</f>
        <v>0</v>
      </c>
      <c r="Q371" s="145">
        <v>0.0013</v>
      </c>
      <c r="R371" s="145">
        <f>Q371*H371</f>
        <v>0.0026</v>
      </c>
      <c r="S371" s="145">
        <v>0</v>
      </c>
      <c r="T371" s="146">
        <f>S371*H371</f>
        <v>0</v>
      </c>
      <c r="AR371" s="147" t="s">
        <v>327</v>
      </c>
      <c r="AT371" s="147" t="s">
        <v>175</v>
      </c>
      <c r="AU371" s="147" t="s">
        <v>85</v>
      </c>
      <c r="AY371" s="16" t="s">
        <v>161</v>
      </c>
      <c r="BE371" s="148">
        <f>IF(N371="základní",J371,0)</f>
        <v>0</v>
      </c>
      <c r="BF371" s="148">
        <f>IF(N371="snížená",J371,0)</f>
        <v>0</v>
      </c>
      <c r="BG371" s="148">
        <f>IF(N371="zákl. přenesená",J371,0)</f>
        <v>0</v>
      </c>
      <c r="BH371" s="148">
        <f>IF(N371="sníž. přenesená",J371,0)</f>
        <v>0</v>
      </c>
      <c r="BI371" s="148">
        <f>IF(N371="nulová",J371,0)</f>
        <v>0</v>
      </c>
      <c r="BJ371" s="16" t="s">
        <v>81</v>
      </c>
      <c r="BK371" s="148">
        <f>ROUND(I371*H371,2)</f>
        <v>0</v>
      </c>
      <c r="BL371" s="16" t="s">
        <v>238</v>
      </c>
      <c r="BM371" s="147" t="s">
        <v>750</v>
      </c>
    </row>
    <row r="372" spans="2:65" s="1" customFormat="1" ht="24.2" customHeight="1">
      <c r="B372" s="135"/>
      <c r="C372" s="136" t="s">
        <v>751</v>
      </c>
      <c r="D372" s="136" t="s">
        <v>164</v>
      </c>
      <c r="E372" s="137" t="s">
        <v>752</v>
      </c>
      <c r="F372" s="138" t="s">
        <v>753</v>
      </c>
      <c r="G372" s="139" t="s">
        <v>378</v>
      </c>
      <c r="H372" s="140">
        <v>2</v>
      </c>
      <c r="I372" s="141"/>
      <c r="J372" s="142">
        <f>ROUND(I372*H372,2)</f>
        <v>0</v>
      </c>
      <c r="K372" s="138" t="s">
        <v>168</v>
      </c>
      <c r="L372" s="31"/>
      <c r="M372" s="143" t="s">
        <v>1</v>
      </c>
      <c r="N372" s="144" t="s">
        <v>42</v>
      </c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AR372" s="147" t="s">
        <v>238</v>
      </c>
      <c r="AT372" s="147" t="s">
        <v>164</v>
      </c>
      <c r="AU372" s="147" t="s">
        <v>85</v>
      </c>
      <c r="AY372" s="16" t="s">
        <v>161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6" t="s">
        <v>81</v>
      </c>
      <c r="BK372" s="148">
        <f>ROUND(I372*H372,2)</f>
        <v>0</v>
      </c>
      <c r="BL372" s="16" t="s">
        <v>238</v>
      </c>
      <c r="BM372" s="147" t="s">
        <v>754</v>
      </c>
    </row>
    <row r="373" spans="2:65" s="1" customFormat="1" ht="16.5" customHeight="1">
      <c r="B373" s="135"/>
      <c r="C373" s="164" t="s">
        <v>755</v>
      </c>
      <c r="D373" s="164" t="s">
        <v>175</v>
      </c>
      <c r="E373" s="165" t="s">
        <v>756</v>
      </c>
      <c r="F373" s="166" t="s">
        <v>757</v>
      </c>
      <c r="G373" s="167" t="s">
        <v>378</v>
      </c>
      <c r="H373" s="168">
        <v>2</v>
      </c>
      <c r="I373" s="169"/>
      <c r="J373" s="170">
        <f>ROUND(I373*H373,2)</f>
        <v>0</v>
      </c>
      <c r="K373" s="166" t="s">
        <v>168</v>
      </c>
      <c r="L373" s="171"/>
      <c r="M373" s="172" t="s">
        <v>1</v>
      </c>
      <c r="N373" s="173" t="s">
        <v>42</v>
      </c>
      <c r="P373" s="145">
        <f>O373*H373</f>
        <v>0</v>
      </c>
      <c r="Q373" s="145">
        <v>0.0019</v>
      </c>
      <c r="R373" s="145">
        <f>Q373*H373</f>
        <v>0.0038</v>
      </c>
      <c r="S373" s="145">
        <v>0</v>
      </c>
      <c r="T373" s="146">
        <f>S373*H373</f>
        <v>0</v>
      </c>
      <c r="AR373" s="147" t="s">
        <v>327</v>
      </c>
      <c r="AT373" s="147" t="s">
        <v>175</v>
      </c>
      <c r="AU373" s="147" t="s">
        <v>85</v>
      </c>
      <c r="AY373" s="16" t="s">
        <v>161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6" t="s">
        <v>81</v>
      </c>
      <c r="BK373" s="148">
        <f>ROUND(I373*H373,2)</f>
        <v>0</v>
      </c>
      <c r="BL373" s="16" t="s">
        <v>238</v>
      </c>
      <c r="BM373" s="147" t="s">
        <v>758</v>
      </c>
    </row>
    <row r="374" spans="2:65" s="1" customFormat="1" ht="33" customHeight="1">
      <c r="B374" s="135"/>
      <c r="C374" s="136" t="s">
        <v>759</v>
      </c>
      <c r="D374" s="136" t="s">
        <v>164</v>
      </c>
      <c r="E374" s="137" t="s">
        <v>760</v>
      </c>
      <c r="F374" s="138" t="s">
        <v>761</v>
      </c>
      <c r="G374" s="139" t="s">
        <v>316</v>
      </c>
      <c r="H374" s="140">
        <v>1.2</v>
      </c>
      <c r="I374" s="141"/>
      <c r="J374" s="142">
        <f>ROUND(I374*H374,2)</f>
        <v>0</v>
      </c>
      <c r="K374" s="138" t="s">
        <v>168</v>
      </c>
      <c r="L374" s="31"/>
      <c r="M374" s="143" t="s">
        <v>1</v>
      </c>
      <c r="N374" s="144" t="s">
        <v>42</v>
      </c>
      <c r="P374" s="145">
        <f>O374*H374</f>
        <v>0</v>
      </c>
      <c r="Q374" s="145">
        <v>0.05654</v>
      </c>
      <c r="R374" s="145">
        <f>Q374*H374</f>
        <v>0.06784799999999999</v>
      </c>
      <c r="S374" s="145">
        <v>0</v>
      </c>
      <c r="T374" s="146">
        <f>S374*H374</f>
        <v>0</v>
      </c>
      <c r="AR374" s="147" t="s">
        <v>238</v>
      </c>
      <c r="AT374" s="147" t="s">
        <v>164</v>
      </c>
      <c r="AU374" s="147" t="s">
        <v>85</v>
      </c>
      <c r="AY374" s="16" t="s">
        <v>161</v>
      </c>
      <c r="BE374" s="148">
        <f>IF(N374="základní",J374,0)</f>
        <v>0</v>
      </c>
      <c r="BF374" s="148">
        <f>IF(N374="snížená",J374,0)</f>
        <v>0</v>
      </c>
      <c r="BG374" s="148">
        <f>IF(N374="zákl. přenesená",J374,0)</f>
        <v>0</v>
      </c>
      <c r="BH374" s="148">
        <f>IF(N374="sníž. přenesená",J374,0)</f>
        <v>0</v>
      </c>
      <c r="BI374" s="148">
        <f>IF(N374="nulová",J374,0)</f>
        <v>0</v>
      </c>
      <c r="BJ374" s="16" t="s">
        <v>81</v>
      </c>
      <c r="BK374" s="148">
        <f>ROUND(I374*H374,2)</f>
        <v>0</v>
      </c>
      <c r="BL374" s="16" t="s">
        <v>238</v>
      </c>
      <c r="BM374" s="147" t="s">
        <v>762</v>
      </c>
    </row>
    <row r="375" spans="2:65" s="1" customFormat="1" ht="33" customHeight="1">
      <c r="B375" s="135"/>
      <c r="C375" s="136" t="s">
        <v>763</v>
      </c>
      <c r="D375" s="136" t="s">
        <v>164</v>
      </c>
      <c r="E375" s="137" t="s">
        <v>764</v>
      </c>
      <c r="F375" s="138" t="s">
        <v>765</v>
      </c>
      <c r="G375" s="139" t="s">
        <v>316</v>
      </c>
      <c r="H375" s="140">
        <v>1.2</v>
      </c>
      <c r="I375" s="141"/>
      <c r="J375" s="142">
        <f>ROUND(I375*H375,2)</f>
        <v>0</v>
      </c>
      <c r="K375" s="138" t="s">
        <v>168</v>
      </c>
      <c r="L375" s="31"/>
      <c r="M375" s="143" t="s">
        <v>1</v>
      </c>
      <c r="N375" s="144" t="s">
        <v>42</v>
      </c>
      <c r="P375" s="145">
        <f>O375*H375</f>
        <v>0</v>
      </c>
      <c r="Q375" s="145">
        <v>0.06859</v>
      </c>
      <c r="R375" s="145">
        <f>Q375*H375</f>
        <v>0.08230799999999999</v>
      </c>
      <c r="S375" s="145">
        <v>0</v>
      </c>
      <c r="T375" s="146">
        <f>S375*H375</f>
        <v>0</v>
      </c>
      <c r="AR375" s="147" t="s">
        <v>238</v>
      </c>
      <c r="AT375" s="147" t="s">
        <v>164</v>
      </c>
      <c r="AU375" s="147" t="s">
        <v>85</v>
      </c>
      <c r="AY375" s="16" t="s">
        <v>161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6" t="s">
        <v>81</v>
      </c>
      <c r="BK375" s="148">
        <f>ROUND(I375*H375,2)</f>
        <v>0</v>
      </c>
      <c r="BL375" s="16" t="s">
        <v>238</v>
      </c>
      <c r="BM375" s="147" t="s">
        <v>766</v>
      </c>
    </row>
    <row r="376" spans="2:65" s="1" customFormat="1" ht="33" customHeight="1">
      <c r="B376" s="135"/>
      <c r="C376" s="136" t="s">
        <v>767</v>
      </c>
      <c r="D376" s="136" t="s">
        <v>164</v>
      </c>
      <c r="E376" s="137" t="s">
        <v>768</v>
      </c>
      <c r="F376" s="138" t="s">
        <v>769</v>
      </c>
      <c r="G376" s="139" t="s">
        <v>316</v>
      </c>
      <c r="H376" s="140">
        <v>0.8</v>
      </c>
      <c r="I376" s="141"/>
      <c r="J376" s="142">
        <f>ROUND(I376*H376,2)</f>
        <v>0</v>
      </c>
      <c r="K376" s="138" t="s">
        <v>168</v>
      </c>
      <c r="L376" s="31"/>
      <c r="M376" s="143" t="s">
        <v>1</v>
      </c>
      <c r="N376" s="144" t="s">
        <v>42</v>
      </c>
      <c r="P376" s="145">
        <f>O376*H376</f>
        <v>0</v>
      </c>
      <c r="Q376" s="145">
        <v>0.09647</v>
      </c>
      <c r="R376" s="145">
        <f>Q376*H376</f>
        <v>0.07717600000000001</v>
      </c>
      <c r="S376" s="145">
        <v>0</v>
      </c>
      <c r="T376" s="146">
        <f>S376*H376</f>
        <v>0</v>
      </c>
      <c r="AR376" s="147" t="s">
        <v>238</v>
      </c>
      <c r="AT376" s="147" t="s">
        <v>164</v>
      </c>
      <c r="AU376" s="147" t="s">
        <v>85</v>
      </c>
      <c r="AY376" s="16" t="s">
        <v>161</v>
      </c>
      <c r="BE376" s="148">
        <f>IF(N376="základní",J376,0)</f>
        <v>0</v>
      </c>
      <c r="BF376" s="148">
        <f>IF(N376="snížená",J376,0)</f>
        <v>0</v>
      </c>
      <c r="BG376" s="148">
        <f>IF(N376="zákl. přenesená",J376,0)</f>
        <v>0</v>
      </c>
      <c r="BH376" s="148">
        <f>IF(N376="sníž. přenesená",J376,0)</f>
        <v>0</v>
      </c>
      <c r="BI376" s="148">
        <f>IF(N376="nulová",J376,0)</f>
        <v>0</v>
      </c>
      <c r="BJ376" s="16" t="s">
        <v>81</v>
      </c>
      <c r="BK376" s="148">
        <f>ROUND(I376*H376,2)</f>
        <v>0</v>
      </c>
      <c r="BL376" s="16" t="s">
        <v>238</v>
      </c>
      <c r="BM376" s="147" t="s">
        <v>770</v>
      </c>
    </row>
    <row r="377" spans="2:65" s="1" customFormat="1" ht="33" customHeight="1">
      <c r="B377" s="135"/>
      <c r="C377" s="136" t="s">
        <v>771</v>
      </c>
      <c r="D377" s="136" t="s">
        <v>164</v>
      </c>
      <c r="E377" s="137" t="s">
        <v>772</v>
      </c>
      <c r="F377" s="138" t="s">
        <v>773</v>
      </c>
      <c r="G377" s="139" t="s">
        <v>316</v>
      </c>
      <c r="H377" s="140">
        <v>7</v>
      </c>
      <c r="I377" s="141"/>
      <c r="J377" s="142">
        <f>ROUND(I377*H377,2)</f>
        <v>0</v>
      </c>
      <c r="K377" s="138" t="s">
        <v>168</v>
      </c>
      <c r="L377" s="31"/>
      <c r="M377" s="143" t="s">
        <v>1</v>
      </c>
      <c r="N377" s="144" t="s">
        <v>42</v>
      </c>
      <c r="P377" s="145">
        <f>O377*H377</f>
        <v>0</v>
      </c>
      <c r="Q377" s="145">
        <v>0</v>
      </c>
      <c r="R377" s="145">
        <f>Q377*H377</f>
        <v>0</v>
      </c>
      <c r="S377" s="145">
        <v>0</v>
      </c>
      <c r="T377" s="146">
        <f>S377*H377</f>
        <v>0</v>
      </c>
      <c r="AR377" s="147" t="s">
        <v>238</v>
      </c>
      <c r="AT377" s="147" t="s">
        <v>164</v>
      </c>
      <c r="AU377" s="147" t="s">
        <v>85</v>
      </c>
      <c r="AY377" s="16" t="s">
        <v>161</v>
      </c>
      <c r="BE377" s="148">
        <f>IF(N377="základní",J377,0)</f>
        <v>0</v>
      </c>
      <c r="BF377" s="148">
        <f>IF(N377="snížená",J377,0)</f>
        <v>0</v>
      </c>
      <c r="BG377" s="148">
        <f>IF(N377="zákl. přenesená",J377,0)</f>
        <v>0</v>
      </c>
      <c r="BH377" s="148">
        <f>IF(N377="sníž. přenesená",J377,0)</f>
        <v>0</v>
      </c>
      <c r="BI377" s="148">
        <f>IF(N377="nulová",J377,0)</f>
        <v>0</v>
      </c>
      <c r="BJ377" s="16" t="s">
        <v>81</v>
      </c>
      <c r="BK377" s="148">
        <f>ROUND(I377*H377,2)</f>
        <v>0</v>
      </c>
      <c r="BL377" s="16" t="s">
        <v>238</v>
      </c>
      <c r="BM377" s="147" t="s">
        <v>774</v>
      </c>
    </row>
    <row r="378" spans="2:65" s="1" customFormat="1" ht="16.5" customHeight="1">
      <c r="B378" s="135"/>
      <c r="C378" s="164" t="s">
        <v>775</v>
      </c>
      <c r="D378" s="164" t="s">
        <v>175</v>
      </c>
      <c r="E378" s="165" t="s">
        <v>776</v>
      </c>
      <c r="F378" s="166" t="s">
        <v>777</v>
      </c>
      <c r="G378" s="167" t="s">
        <v>316</v>
      </c>
      <c r="H378" s="168">
        <v>8.4</v>
      </c>
      <c r="I378" s="169"/>
      <c r="J378" s="170">
        <f>ROUND(I378*H378,2)</f>
        <v>0</v>
      </c>
      <c r="K378" s="166" t="s">
        <v>168</v>
      </c>
      <c r="L378" s="171"/>
      <c r="M378" s="172" t="s">
        <v>1</v>
      </c>
      <c r="N378" s="173" t="s">
        <v>42</v>
      </c>
      <c r="P378" s="145">
        <f>O378*H378</f>
        <v>0</v>
      </c>
      <c r="Q378" s="145">
        <v>0.0015</v>
      </c>
      <c r="R378" s="145">
        <f>Q378*H378</f>
        <v>0.0126</v>
      </c>
      <c r="S378" s="145">
        <v>0</v>
      </c>
      <c r="T378" s="146">
        <f>S378*H378</f>
        <v>0</v>
      </c>
      <c r="AR378" s="147" t="s">
        <v>327</v>
      </c>
      <c r="AT378" s="147" t="s">
        <v>175</v>
      </c>
      <c r="AU378" s="147" t="s">
        <v>85</v>
      </c>
      <c r="AY378" s="16" t="s">
        <v>161</v>
      </c>
      <c r="BE378" s="148">
        <f>IF(N378="základní",J378,0)</f>
        <v>0</v>
      </c>
      <c r="BF378" s="148">
        <f>IF(N378="snížená",J378,0)</f>
        <v>0</v>
      </c>
      <c r="BG378" s="148">
        <f>IF(N378="zákl. přenesená",J378,0)</f>
        <v>0</v>
      </c>
      <c r="BH378" s="148">
        <f>IF(N378="sníž. přenesená",J378,0)</f>
        <v>0</v>
      </c>
      <c r="BI378" s="148">
        <f>IF(N378="nulová",J378,0)</f>
        <v>0</v>
      </c>
      <c r="BJ378" s="16" t="s">
        <v>81</v>
      </c>
      <c r="BK378" s="148">
        <f>ROUND(I378*H378,2)</f>
        <v>0</v>
      </c>
      <c r="BL378" s="16" t="s">
        <v>238</v>
      </c>
      <c r="BM378" s="147" t="s">
        <v>778</v>
      </c>
    </row>
    <row r="379" spans="2:51" s="12" customFormat="1" ht="12">
      <c r="B379" s="149"/>
      <c r="D379" s="150" t="s">
        <v>171</v>
      </c>
      <c r="F379" s="152" t="s">
        <v>779</v>
      </c>
      <c r="H379" s="153">
        <v>8.4</v>
      </c>
      <c r="I379" s="154"/>
      <c r="L379" s="149"/>
      <c r="M379" s="155"/>
      <c r="T379" s="156"/>
      <c r="AT379" s="151" t="s">
        <v>171</v>
      </c>
      <c r="AU379" s="151" t="s">
        <v>85</v>
      </c>
      <c r="AV379" s="12" t="s">
        <v>85</v>
      </c>
      <c r="AW379" s="12" t="s">
        <v>3</v>
      </c>
      <c r="AX379" s="12" t="s">
        <v>81</v>
      </c>
      <c r="AY379" s="151" t="s">
        <v>161</v>
      </c>
    </row>
    <row r="380" spans="2:65" s="1" customFormat="1" ht="37.9" customHeight="1">
      <c r="B380" s="135"/>
      <c r="C380" s="136" t="s">
        <v>780</v>
      </c>
      <c r="D380" s="136" t="s">
        <v>164</v>
      </c>
      <c r="E380" s="137" t="s">
        <v>781</v>
      </c>
      <c r="F380" s="138" t="s">
        <v>782</v>
      </c>
      <c r="G380" s="139" t="s">
        <v>316</v>
      </c>
      <c r="H380" s="140">
        <v>9</v>
      </c>
      <c r="I380" s="141"/>
      <c r="J380" s="142">
        <f>ROUND(I380*H380,2)</f>
        <v>0</v>
      </c>
      <c r="K380" s="138" t="s">
        <v>168</v>
      </c>
      <c r="L380" s="31"/>
      <c r="M380" s="143" t="s">
        <v>1</v>
      </c>
      <c r="N380" s="144" t="s">
        <v>42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238</v>
      </c>
      <c r="AT380" s="147" t="s">
        <v>164</v>
      </c>
      <c r="AU380" s="147" t="s">
        <v>85</v>
      </c>
      <c r="AY380" s="16" t="s">
        <v>161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6" t="s">
        <v>81</v>
      </c>
      <c r="BK380" s="148">
        <f>ROUND(I380*H380,2)</f>
        <v>0</v>
      </c>
      <c r="BL380" s="16" t="s">
        <v>238</v>
      </c>
      <c r="BM380" s="147" t="s">
        <v>783</v>
      </c>
    </row>
    <row r="381" spans="2:65" s="1" customFormat="1" ht="16.5" customHeight="1">
      <c r="B381" s="135"/>
      <c r="C381" s="164" t="s">
        <v>784</v>
      </c>
      <c r="D381" s="164" t="s">
        <v>175</v>
      </c>
      <c r="E381" s="165" t="s">
        <v>785</v>
      </c>
      <c r="F381" s="166" t="s">
        <v>786</v>
      </c>
      <c r="G381" s="167" t="s">
        <v>316</v>
      </c>
      <c r="H381" s="168">
        <v>2.4</v>
      </c>
      <c r="I381" s="169"/>
      <c r="J381" s="170">
        <f>ROUND(I381*H381,2)</f>
        <v>0</v>
      </c>
      <c r="K381" s="166" t="s">
        <v>168</v>
      </c>
      <c r="L381" s="171"/>
      <c r="M381" s="172" t="s">
        <v>1</v>
      </c>
      <c r="N381" s="173" t="s">
        <v>42</v>
      </c>
      <c r="P381" s="145">
        <f>O381*H381</f>
        <v>0</v>
      </c>
      <c r="Q381" s="145">
        <v>0.0018</v>
      </c>
      <c r="R381" s="145">
        <f>Q381*H381</f>
        <v>0.00432</v>
      </c>
      <c r="S381" s="145">
        <v>0</v>
      </c>
      <c r="T381" s="146">
        <f>S381*H381</f>
        <v>0</v>
      </c>
      <c r="AR381" s="147" t="s">
        <v>327</v>
      </c>
      <c r="AT381" s="147" t="s">
        <v>175</v>
      </c>
      <c r="AU381" s="147" t="s">
        <v>85</v>
      </c>
      <c r="AY381" s="16" t="s">
        <v>161</v>
      </c>
      <c r="BE381" s="148">
        <f>IF(N381="základní",J381,0)</f>
        <v>0</v>
      </c>
      <c r="BF381" s="148">
        <f>IF(N381="snížená",J381,0)</f>
        <v>0</v>
      </c>
      <c r="BG381" s="148">
        <f>IF(N381="zákl. přenesená",J381,0)</f>
        <v>0</v>
      </c>
      <c r="BH381" s="148">
        <f>IF(N381="sníž. přenesená",J381,0)</f>
        <v>0</v>
      </c>
      <c r="BI381" s="148">
        <f>IF(N381="nulová",J381,0)</f>
        <v>0</v>
      </c>
      <c r="BJ381" s="16" t="s">
        <v>81</v>
      </c>
      <c r="BK381" s="148">
        <f>ROUND(I381*H381,2)</f>
        <v>0</v>
      </c>
      <c r="BL381" s="16" t="s">
        <v>238</v>
      </c>
      <c r="BM381" s="147" t="s">
        <v>787</v>
      </c>
    </row>
    <row r="382" spans="2:51" s="12" customFormat="1" ht="12">
      <c r="B382" s="149"/>
      <c r="D382" s="150" t="s">
        <v>171</v>
      </c>
      <c r="F382" s="152" t="s">
        <v>788</v>
      </c>
      <c r="H382" s="153">
        <v>2.4</v>
      </c>
      <c r="I382" s="154"/>
      <c r="L382" s="149"/>
      <c r="M382" s="155"/>
      <c r="T382" s="156"/>
      <c r="AT382" s="151" t="s">
        <v>171</v>
      </c>
      <c r="AU382" s="151" t="s">
        <v>85</v>
      </c>
      <c r="AV382" s="12" t="s">
        <v>85</v>
      </c>
      <c r="AW382" s="12" t="s">
        <v>3</v>
      </c>
      <c r="AX382" s="12" t="s">
        <v>81</v>
      </c>
      <c r="AY382" s="151" t="s">
        <v>161</v>
      </c>
    </row>
    <row r="383" spans="2:65" s="1" customFormat="1" ht="16.5" customHeight="1">
      <c r="B383" s="135"/>
      <c r="C383" s="164" t="s">
        <v>789</v>
      </c>
      <c r="D383" s="164" t="s">
        <v>175</v>
      </c>
      <c r="E383" s="165" t="s">
        <v>790</v>
      </c>
      <c r="F383" s="166" t="s">
        <v>791</v>
      </c>
      <c r="G383" s="167" t="s">
        <v>316</v>
      </c>
      <c r="H383" s="168">
        <v>6</v>
      </c>
      <c r="I383" s="169"/>
      <c r="J383" s="170">
        <f>ROUND(I383*H383,2)</f>
        <v>0</v>
      </c>
      <c r="K383" s="166" t="s">
        <v>168</v>
      </c>
      <c r="L383" s="171"/>
      <c r="M383" s="172" t="s">
        <v>1</v>
      </c>
      <c r="N383" s="173" t="s">
        <v>42</v>
      </c>
      <c r="P383" s="145">
        <f>O383*H383</f>
        <v>0</v>
      </c>
      <c r="Q383" s="145">
        <v>0.0021</v>
      </c>
      <c r="R383" s="145">
        <f>Q383*H383</f>
        <v>0.0126</v>
      </c>
      <c r="S383" s="145">
        <v>0</v>
      </c>
      <c r="T383" s="146">
        <f>S383*H383</f>
        <v>0</v>
      </c>
      <c r="AR383" s="147" t="s">
        <v>327</v>
      </c>
      <c r="AT383" s="147" t="s">
        <v>175</v>
      </c>
      <c r="AU383" s="147" t="s">
        <v>85</v>
      </c>
      <c r="AY383" s="16" t="s">
        <v>161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6" t="s">
        <v>81</v>
      </c>
      <c r="BK383" s="148">
        <f>ROUND(I383*H383,2)</f>
        <v>0</v>
      </c>
      <c r="BL383" s="16" t="s">
        <v>238</v>
      </c>
      <c r="BM383" s="147" t="s">
        <v>792</v>
      </c>
    </row>
    <row r="384" spans="2:51" s="12" customFormat="1" ht="12">
      <c r="B384" s="149"/>
      <c r="D384" s="150" t="s">
        <v>171</v>
      </c>
      <c r="F384" s="152" t="s">
        <v>793</v>
      </c>
      <c r="H384" s="153">
        <v>6</v>
      </c>
      <c r="I384" s="154"/>
      <c r="L384" s="149"/>
      <c r="M384" s="155"/>
      <c r="T384" s="156"/>
      <c r="AT384" s="151" t="s">
        <v>171</v>
      </c>
      <c r="AU384" s="151" t="s">
        <v>85</v>
      </c>
      <c r="AV384" s="12" t="s">
        <v>85</v>
      </c>
      <c r="AW384" s="12" t="s">
        <v>3</v>
      </c>
      <c r="AX384" s="12" t="s">
        <v>81</v>
      </c>
      <c r="AY384" s="151" t="s">
        <v>161</v>
      </c>
    </row>
    <row r="385" spans="2:65" s="1" customFormat="1" ht="16.5" customHeight="1">
      <c r="B385" s="135"/>
      <c r="C385" s="164" t="s">
        <v>794</v>
      </c>
      <c r="D385" s="164" t="s">
        <v>175</v>
      </c>
      <c r="E385" s="165" t="s">
        <v>795</v>
      </c>
      <c r="F385" s="166" t="s">
        <v>796</v>
      </c>
      <c r="G385" s="167" t="s">
        <v>316</v>
      </c>
      <c r="H385" s="168">
        <v>2.4</v>
      </c>
      <c r="I385" s="169"/>
      <c r="J385" s="170">
        <f>ROUND(I385*H385,2)</f>
        <v>0</v>
      </c>
      <c r="K385" s="166" t="s">
        <v>168</v>
      </c>
      <c r="L385" s="171"/>
      <c r="M385" s="172" t="s">
        <v>1</v>
      </c>
      <c r="N385" s="173" t="s">
        <v>42</v>
      </c>
      <c r="P385" s="145">
        <f>O385*H385</f>
        <v>0</v>
      </c>
      <c r="Q385" s="145">
        <v>0.0023</v>
      </c>
      <c r="R385" s="145">
        <f>Q385*H385</f>
        <v>0.00552</v>
      </c>
      <c r="S385" s="145">
        <v>0</v>
      </c>
      <c r="T385" s="146">
        <f>S385*H385</f>
        <v>0</v>
      </c>
      <c r="AR385" s="147" t="s">
        <v>327</v>
      </c>
      <c r="AT385" s="147" t="s">
        <v>175</v>
      </c>
      <c r="AU385" s="147" t="s">
        <v>85</v>
      </c>
      <c r="AY385" s="16" t="s">
        <v>161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6" t="s">
        <v>81</v>
      </c>
      <c r="BK385" s="148">
        <f>ROUND(I385*H385,2)</f>
        <v>0</v>
      </c>
      <c r="BL385" s="16" t="s">
        <v>238</v>
      </c>
      <c r="BM385" s="147" t="s">
        <v>797</v>
      </c>
    </row>
    <row r="386" spans="2:51" s="12" customFormat="1" ht="12">
      <c r="B386" s="149"/>
      <c r="D386" s="150" t="s">
        <v>171</v>
      </c>
      <c r="F386" s="152" t="s">
        <v>788</v>
      </c>
      <c r="H386" s="153">
        <v>2.4</v>
      </c>
      <c r="I386" s="154"/>
      <c r="L386" s="149"/>
      <c r="M386" s="155"/>
      <c r="T386" s="156"/>
      <c r="AT386" s="151" t="s">
        <v>171</v>
      </c>
      <c r="AU386" s="151" t="s">
        <v>85</v>
      </c>
      <c r="AV386" s="12" t="s">
        <v>85</v>
      </c>
      <c r="AW386" s="12" t="s">
        <v>3</v>
      </c>
      <c r="AX386" s="12" t="s">
        <v>81</v>
      </c>
      <c r="AY386" s="151" t="s">
        <v>161</v>
      </c>
    </row>
    <row r="387" spans="2:65" s="1" customFormat="1" ht="37.9" customHeight="1">
      <c r="B387" s="135"/>
      <c r="C387" s="136" t="s">
        <v>798</v>
      </c>
      <c r="D387" s="136" t="s">
        <v>164</v>
      </c>
      <c r="E387" s="137" t="s">
        <v>799</v>
      </c>
      <c r="F387" s="138" t="s">
        <v>800</v>
      </c>
      <c r="G387" s="139" t="s">
        <v>316</v>
      </c>
      <c r="H387" s="140">
        <v>3</v>
      </c>
      <c r="I387" s="141"/>
      <c r="J387" s="142">
        <f>ROUND(I387*H387,2)</f>
        <v>0</v>
      </c>
      <c r="K387" s="138" t="s">
        <v>168</v>
      </c>
      <c r="L387" s="31"/>
      <c r="M387" s="143" t="s">
        <v>1</v>
      </c>
      <c r="N387" s="144" t="s">
        <v>42</v>
      </c>
      <c r="P387" s="145">
        <f>O387*H387</f>
        <v>0</v>
      </c>
      <c r="Q387" s="145">
        <v>0</v>
      </c>
      <c r="R387" s="145">
        <f>Q387*H387</f>
        <v>0</v>
      </c>
      <c r="S387" s="145">
        <v>0</v>
      </c>
      <c r="T387" s="146">
        <f>S387*H387</f>
        <v>0</v>
      </c>
      <c r="AR387" s="147" t="s">
        <v>238</v>
      </c>
      <c r="AT387" s="147" t="s">
        <v>164</v>
      </c>
      <c r="AU387" s="147" t="s">
        <v>85</v>
      </c>
      <c r="AY387" s="16" t="s">
        <v>161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6" t="s">
        <v>81</v>
      </c>
      <c r="BK387" s="148">
        <f>ROUND(I387*H387,2)</f>
        <v>0</v>
      </c>
      <c r="BL387" s="16" t="s">
        <v>238</v>
      </c>
      <c r="BM387" s="147" t="s">
        <v>801</v>
      </c>
    </row>
    <row r="388" spans="2:65" s="1" customFormat="1" ht="16.5" customHeight="1">
      <c r="B388" s="135"/>
      <c r="C388" s="164" t="s">
        <v>802</v>
      </c>
      <c r="D388" s="164" t="s">
        <v>175</v>
      </c>
      <c r="E388" s="165" t="s">
        <v>803</v>
      </c>
      <c r="F388" s="166" t="s">
        <v>804</v>
      </c>
      <c r="G388" s="167" t="s">
        <v>316</v>
      </c>
      <c r="H388" s="168">
        <v>3.6</v>
      </c>
      <c r="I388" s="169"/>
      <c r="J388" s="170">
        <f>ROUND(I388*H388,2)</f>
        <v>0</v>
      </c>
      <c r="K388" s="166" t="s">
        <v>168</v>
      </c>
      <c r="L388" s="171"/>
      <c r="M388" s="172" t="s">
        <v>1</v>
      </c>
      <c r="N388" s="173" t="s">
        <v>42</v>
      </c>
      <c r="P388" s="145">
        <f>O388*H388</f>
        <v>0</v>
      </c>
      <c r="Q388" s="145">
        <v>0.0032</v>
      </c>
      <c r="R388" s="145">
        <f>Q388*H388</f>
        <v>0.01152</v>
      </c>
      <c r="S388" s="145">
        <v>0</v>
      </c>
      <c r="T388" s="146">
        <f>S388*H388</f>
        <v>0</v>
      </c>
      <c r="AR388" s="147" t="s">
        <v>327</v>
      </c>
      <c r="AT388" s="147" t="s">
        <v>175</v>
      </c>
      <c r="AU388" s="147" t="s">
        <v>85</v>
      </c>
      <c r="AY388" s="16" t="s">
        <v>161</v>
      </c>
      <c r="BE388" s="148">
        <f>IF(N388="základní",J388,0)</f>
        <v>0</v>
      </c>
      <c r="BF388" s="148">
        <f>IF(N388="snížená",J388,0)</f>
        <v>0</v>
      </c>
      <c r="BG388" s="148">
        <f>IF(N388="zákl. přenesená",J388,0)</f>
        <v>0</v>
      </c>
      <c r="BH388" s="148">
        <f>IF(N388="sníž. přenesená",J388,0)</f>
        <v>0</v>
      </c>
      <c r="BI388" s="148">
        <f>IF(N388="nulová",J388,0)</f>
        <v>0</v>
      </c>
      <c r="BJ388" s="16" t="s">
        <v>81</v>
      </c>
      <c r="BK388" s="148">
        <f>ROUND(I388*H388,2)</f>
        <v>0</v>
      </c>
      <c r="BL388" s="16" t="s">
        <v>238</v>
      </c>
      <c r="BM388" s="147" t="s">
        <v>805</v>
      </c>
    </row>
    <row r="389" spans="2:51" s="12" customFormat="1" ht="12">
      <c r="B389" s="149"/>
      <c r="D389" s="150" t="s">
        <v>171</v>
      </c>
      <c r="F389" s="152" t="s">
        <v>806</v>
      </c>
      <c r="H389" s="153">
        <v>3.6</v>
      </c>
      <c r="I389" s="154"/>
      <c r="L389" s="149"/>
      <c r="M389" s="155"/>
      <c r="T389" s="156"/>
      <c r="AT389" s="151" t="s">
        <v>171</v>
      </c>
      <c r="AU389" s="151" t="s">
        <v>85</v>
      </c>
      <c r="AV389" s="12" t="s">
        <v>85</v>
      </c>
      <c r="AW389" s="12" t="s">
        <v>3</v>
      </c>
      <c r="AX389" s="12" t="s">
        <v>81</v>
      </c>
      <c r="AY389" s="151" t="s">
        <v>161</v>
      </c>
    </row>
    <row r="390" spans="2:65" s="1" customFormat="1" ht="37.9" customHeight="1">
      <c r="B390" s="135"/>
      <c r="C390" s="136" t="s">
        <v>807</v>
      </c>
      <c r="D390" s="136" t="s">
        <v>164</v>
      </c>
      <c r="E390" s="137" t="s">
        <v>808</v>
      </c>
      <c r="F390" s="138" t="s">
        <v>809</v>
      </c>
      <c r="G390" s="139" t="s">
        <v>316</v>
      </c>
      <c r="H390" s="140">
        <v>1.5</v>
      </c>
      <c r="I390" s="141"/>
      <c r="J390" s="142">
        <f>ROUND(I390*H390,2)</f>
        <v>0</v>
      </c>
      <c r="K390" s="138" t="s">
        <v>168</v>
      </c>
      <c r="L390" s="31"/>
      <c r="M390" s="143" t="s">
        <v>1</v>
      </c>
      <c r="N390" s="144" t="s">
        <v>42</v>
      </c>
      <c r="P390" s="145">
        <f>O390*H390</f>
        <v>0</v>
      </c>
      <c r="Q390" s="145">
        <v>0</v>
      </c>
      <c r="R390" s="145">
        <f>Q390*H390</f>
        <v>0</v>
      </c>
      <c r="S390" s="145">
        <v>0</v>
      </c>
      <c r="T390" s="146">
        <f>S390*H390</f>
        <v>0</v>
      </c>
      <c r="AR390" s="147" t="s">
        <v>238</v>
      </c>
      <c r="AT390" s="147" t="s">
        <v>164</v>
      </c>
      <c r="AU390" s="147" t="s">
        <v>85</v>
      </c>
      <c r="AY390" s="16" t="s">
        <v>161</v>
      </c>
      <c r="BE390" s="148">
        <f>IF(N390="základní",J390,0)</f>
        <v>0</v>
      </c>
      <c r="BF390" s="148">
        <f>IF(N390="snížená",J390,0)</f>
        <v>0</v>
      </c>
      <c r="BG390" s="148">
        <f>IF(N390="zákl. přenesená",J390,0)</f>
        <v>0</v>
      </c>
      <c r="BH390" s="148">
        <f>IF(N390="sníž. přenesená",J390,0)</f>
        <v>0</v>
      </c>
      <c r="BI390" s="148">
        <f>IF(N390="nulová",J390,0)</f>
        <v>0</v>
      </c>
      <c r="BJ390" s="16" t="s">
        <v>81</v>
      </c>
      <c r="BK390" s="148">
        <f>ROUND(I390*H390,2)</f>
        <v>0</v>
      </c>
      <c r="BL390" s="16" t="s">
        <v>238</v>
      </c>
      <c r="BM390" s="147" t="s">
        <v>810</v>
      </c>
    </row>
    <row r="391" spans="2:65" s="1" customFormat="1" ht="16.5" customHeight="1">
      <c r="B391" s="135"/>
      <c r="C391" s="164" t="s">
        <v>811</v>
      </c>
      <c r="D391" s="164" t="s">
        <v>175</v>
      </c>
      <c r="E391" s="165" t="s">
        <v>812</v>
      </c>
      <c r="F391" s="166" t="s">
        <v>813</v>
      </c>
      <c r="G391" s="167" t="s">
        <v>316</v>
      </c>
      <c r="H391" s="168">
        <v>1.8</v>
      </c>
      <c r="I391" s="169"/>
      <c r="J391" s="170">
        <f>ROUND(I391*H391,2)</f>
        <v>0</v>
      </c>
      <c r="K391" s="166" t="s">
        <v>168</v>
      </c>
      <c r="L391" s="171"/>
      <c r="M391" s="172" t="s">
        <v>1</v>
      </c>
      <c r="N391" s="173" t="s">
        <v>42</v>
      </c>
      <c r="P391" s="145">
        <f>O391*H391</f>
        <v>0</v>
      </c>
      <c r="Q391" s="145">
        <v>0.0042</v>
      </c>
      <c r="R391" s="145">
        <f>Q391*H391</f>
        <v>0.00756</v>
      </c>
      <c r="S391" s="145">
        <v>0</v>
      </c>
      <c r="T391" s="146">
        <f>S391*H391</f>
        <v>0</v>
      </c>
      <c r="AR391" s="147" t="s">
        <v>327</v>
      </c>
      <c r="AT391" s="147" t="s">
        <v>175</v>
      </c>
      <c r="AU391" s="147" t="s">
        <v>85</v>
      </c>
      <c r="AY391" s="16" t="s">
        <v>161</v>
      </c>
      <c r="BE391" s="148">
        <f>IF(N391="základní",J391,0)</f>
        <v>0</v>
      </c>
      <c r="BF391" s="148">
        <f>IF(N391="snížená",J391,0)</f>
        <v>0</v>
      </c>
      <c r="BG391" s="148">
        <f>IF(N391="zákl. přenesená",J391,0)</f>
        <v>0</v>
      </c>
      <c r="BH391" s="148">
        <f>IF(N391="sníž. přenesená",J391,0)</f>
        <v>0</v>
      </c>
      <c r="BI391" s="148">
        <f>IF(N391="nulová",J391,0)</f>
        <v>0</v>
      </c>
      <c r="BJ391" s="16" t="s">
        <v>81</v>
      </c>
      <c r="BK391" s="148">
        <f>ROUND(I391*H391,2)</f>
        <v>0</v>
      </c>
      <c r="BL391" s="16" t="s">
        <v>238</v>
      </c>
      <c r="BM391" s="147" t="s">
        <v>814</v>
      </c>
    </row>
    <row r="392" spans="2:51" s="12" customFormat="1" ht="12">
      <c r="B392" s="149"/>
      <c r="D392" s="150" t="s">
        <v>171</v>
      </c>
      <c r="F392" s="152" t="s">
        <v>815</v>
      </c>
      <c r="H392" s="153">
        <v>1.8</v>
      </c>
      <c r="I392" s="154"/>
      <c r="L392" s="149"/>
      <c r="M392" s="155"/>
      <c r="T392" s="156"/>
      <c r="AT392" s="151" t="s">
        <v>171</v>
      </c>
      <c r="AU392" s="151" t="s">
        <v>85</v>
      </c>
      <c r="AV392" s="12" t="s">
        <v>85</v>
      </c>
      <c r="AW392" s="12" t="s">
        <v>3</v>
      </c>
      <c r="AX392" s="12" t="s">
        <v>81</v>
      </c>
      <c r="AY392" s="151" t="s">
        <v>161</v>
      </c>
    </row>
    <row r="393" spans="2:65" s="1" customFormat="1" ht="33" customHeight="1">
      <c r="B393" s="135"/>
      <c r="C393" s="136" t="s">
        <v>816</v>
      </c>
      <c r="D393" s="136" t="s">
        <v>164</v>
      </c>
      <c r="E393" s="137" t="s">
        <v>817</v>
      </c>
      <c r="F393" s="138" t="s">
        <v>818</v>
      </c>
      <c r="G393" s="139" t="s">
        <v>378</v>
      </c>
      <c r="H393" s="140">
        <v>1</v>
      </c>
      <c r="I393" s="141"/>
      <c r="J393" s="142">
        <f>ROUND(I393*H393,2)</f>
        <v>0</v>
      </c>
      <c r="K393" s="138" t="s">
        <v>168</v>
      </c>
      <c r="L393" s="31"/>
      <c r="M393" s="143" t="s">
        <v>1</v>
      </c>
      <c r="N393" s="144" t="s">
        <v>42</v>
      </c>
      <c r="P393" s="145">
        <f>O393*H393</f>
        <v>0</v>
      </c>
      <c r="Q393" s="145">
        <v>0</v>
      </c>
      <c r="R393" s="145">
        <f>Q393*H393</f>
        <v>0</v>
      </c>
      <c r="S393" s="145">
        <v>0</v>
      </c>
      <c r="T393" s="146">
        <f>S393*H393</f>
        <v>0</v>
      </c>
      <c r="AR393" s="147" t="s">
        <v>238</v>
      </c>
      <c r="AT393" s="147" t="s">
        <v>164</v>
      </c>
      <c r="AU393" s="147" t="s">
        <v>85</v>
      </c>
      <c r="AY393" s="16" t="s">
        <v>161</v>
      </c>
      <c r="BE393" s="148">
        <f>IF(N393="základní",J393,0)</f>
        <v>0</v>
      </c>
      <c r="BF393" s="148">
        <f>IF(N393="snížená",J393,0)</f>
        <v>0</v>
      </c>
      <c r="BG393" s="148">
        <f>IF(N393="zákl. přenesená",J393,0)</f>
        <v>0</v>
      </c>
      <c r="BH393" s="148">
        <f>IF(N393="sníž. přenesená",J393,0)</f>
        <v>0</v>
      </c>
      <c r="BI393" s="148">
        <f>IF(N393="nulová",J393,0)</f>
        <v>0</v>
      </c>
      <c r="BJ393" s="16" t="s">
        <v>81</v>
      </c>
      <c r="BK393" s="148">
        <f>ROUND(I393*H393,2)</f>
        <v>0</v>
      </c>
      <c r="BL393" s="16" t="s">
        <v>238</v>
      </c>
      <c r="BM393" s="147" t="s">
        <v>819</v>
      </c>
    </row>
    <row r="394" spans="2:65" s="1" customFormat="1" ht="16.5" customHeight="1">
      <c r="B394" s="135"/>
      <c r="C394" s="164" t="s">
        <v>820</v>
      </c>
      <c r="D394" s="164" t="s">
        <v>175</v>
      </c>
      <c r="E394" s="165" t="s">
        <v>821</v>
      </c>
      <c r="F394" s="166" t="s">
        <v>822</v>
      </c>
      <c r="G394" s="167" t="s">
        <v>378</v>
      </c>
      <c r="H394" s="168">
        <v>1</v>
      </c>
      <c r="I394" s="169"/>
      <c r="J394" s="170">
        <f>ROUND(I394*H394,2)</f>
        <v>0</v>
      </c>
      <c r="K394" s="166" t="s">
        <v>168</v>
      </c>
      <c r="L394" s="171"/>
      <c r="M394" s="172" t="s">
        <v>1</v>
      </c>
      <c r="N394" s="173" t="s">
        <v>42</v>
      </c>
      <c r="P394" s="145">
        <f>O394*H394</f>
        <v>0</v>
      </c>
      <c r="Q394" s="145">
        <v>0.0036</v>
      </c>
      <c r="R394" s="145">
        <f>Q394*H394</f>
        <v>0.0036</v>
      </c>
      <c r="S394" s="145">
        <v>0</v>
      </c>
      <c r="T394" s="146">
        <f>S394*H394</f>
        <v>0</v>
      </c>
      <c r="AR394" s="147" t="s">
        <v>327</v>
      </c>
      <c r="AT394" s="147" t="s">
        <v>175</v>
      </c>
      <c r="AU394" s="147" t="s">
        <v>85</v>
      </c>
      <c r="AY394" s="16" t="s">
        <v>161</v>
      </c>
      <c r="BE394" s="148">
        <f>IF(N394="základní",J394,0)</f>
        <v>0</v>
      </c>
      <c r="BF394" s="148">
        <f>IF(N394="snížená",J394,0)</f>
        <v>0</v>
      </c>
      <c r="BG394" s="148">
        <f>IF(N394="zákl. přenesená",J394,0)</f>
        <v>0</v>
      </c>
      <c r="BH394" s="148">
        <f>IF(N394="sníž. přenesená",J394,0)</f>
        <v>0</v>
      </c>
      <c r="BI394" s="148">
        <f>IF(N394="nulová",J394,0)</f>
        <v>0</v>
      </c>
      <c r="BJ394" s="16" t="s">
        <v>81</v>
      </c>
      <c r="BK394" s="148">
        <f>ROUND(I394*H394,2)</f>
        <v>0</v>
      </c>
      <c r="BL394" s="16" t="s">
        <v>238</v>
      </c>
      <c r="BM394" s="147" t="s">
        <v>823</v>
      </c>
    </row>
    <row r="395" spans="2:65" s="1" customFormat="1" ht="37.9" customHeight="1">
      <c r="B395" s="135"/>
      <c r="C395" s="136" t="s">
        <v>824</v>
      </c>
      <c r="D395" s="136" t="s">
        <v>164</v>
      </c>
      <c r="E395" s="137" t="s">
        <v>825</v>
      </c>
      <c r="F395" s="138" t="s">
        <v>826</v>
      </c>
      <c r="G395" s="139" t="s">
        <v>378</v>
      </c>
      <c r="H395" s="140">
        <v>1</v>
      </c>
      <c r="I395" s="141"/>
      <c r="J395" s="142">
        <f>ROUND(I395*H395,2)</f>
        <v>0</v>
      </c>
      <c r="K395" s="138" t="s">
        <v>168</v>
      </c>
      <c r="L395" s="31"/>
      <c r="M395" s="143" t="s">
        <v>1</v>
      </c>
      <c r="N395" s="144" t="s">
        <v>42</v>
      </c>
      <c r="P395" s="145">
        <f>O395*H395</f>
        <v>0</v>
      </c>
      <c r="Q395" s="145">
        <v>0</v>
      </c>
      <c r="R395" s="145">
        <f>Q395*H395</f>
        <v>0</v>
      </c>
      <c r="S395" s="145">
        <v>0</v>
      </c>
      <c r="T395" s="146">
        <f>S395*H395</f>
        <v>0</v>
      </c>
      <c r="AR395" s="147" t="s">
        <v>238</v>
      </c>
      <c r="AT395" s="147" t="s">
        <v>164</v>
      </c>
      <c r="AU395" s="147" t="s">
        <v>85</v>
      </c>
      <c r="AY395" s="16" t="s">
        <v>161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6" t="s">
        <v>81</v>
      </c>
      <c r="BK395" s="148">
        <f>ROUND(I395*H395,2)</f>
        <v>0</v>
      </c>
      <c r="BL395" s="16" t="s">
        <v>238</v>
      </c>
      <c r="BM395" s="147" t="s">
        <v>827</v>
      </c>
    </row>
    <row r="396" spans="2:65" s="1" customFormat="1" ht="24.2" customHeight="1">
      <c r="B396" s="135"/>
      <c r="C396" s="164" t="s">
        <v>828</v>
      </c>
      <c r="D396" s="164" t="s">
        <v>175</v>
      </c>
      <c r="E396" s="165" t="s">
        <v>829</v>
      </c>
      <c r="F396" s="166" t="s">
        <v>830</v>
      </c>
      <c r="G396" s="167" t="s">
        <v>378</v>
      </c>
      <c r="H396" s="168">
        <v>1</v>
      </c>
      <c r="I396" s="169"/>
      <c r="J396" s="170">
        <f>ROUND(I396*H396,2)</f>
        <v>0</v>
      </c>
      <c r="K396" s="166" t="s">
        <v>1</v>
      </c>
      <c r="L396" s="171"/>
      <c r="M396" s="172" t="s">
        <v>1</v>
      </c>
      <c r="N396" s="173" t="s">
        <v>42</v>
      </c>
      <c r="P396" s="145">
        <f>O396*H396</f>
        <v>0</v>
      </c>
      <c r="Q396" s="145">
        <v>0.0407</v>
      </c>
      <c r="R396" s="145">
        <f>Q396*H396</f>
        <v>0.0407</v>
      </c>
      <c r="S396" s="145">
        <v>0</v>
      </c>
      <c r="T396" s="146">
        <f>S396*H396</f>
        <v>0</v>
      </c>
      <c r="AR396" s="147" t="s">
        <v>327</v>
      </c>
      <c r="AT396" s="147" t="s">
        <v>175</v>
      </c>
      <c r="AU396" s="147" t="s">
        <v>85</v>
      </c>
      <c r="AY396" s="16" t="s">
        <v>161</v>
      </c>
      <c r="BE396" s="148">
        <f>IF(N396="základní",J396,0)</f>
        <v>0</v>
      </c>
      <c r="BF396" s="148">
        <f>IF(N396="snížená",J396,0)</f>
        <v>0</v>
      </c>
      <c r="BG396" s="148">
        <f>IF(N396="zákl. přenesená",J396,0)</f>
        <v>0</v>
      </c>
      <c r="BH396" s="148">
        <f>IF(N396="sníž. přenesená",J396,0)</f>
        <v>0</v>
      </c>
      <c r="BI396" s="148">
        <f>IF(N396="nulová",J396,0)</f>
        <v>0</v>
      </c>
      <c r="BJ396" s="16" t="s">
        <v>81</v>
      </c>
      <c r="BK396" s="148">
        <f>ROUND(I396*H396,2)</f>
        <v>0</v>
      </c>
      <c r="BL396" s="16" t="s">
        <v>238</v>
      </c>
      <c r="BM396" s="147" t="s">
        <v>831</v>
      </c>
    </row>
    <row r="397" spans="2:65" s="1" customFormat="1" ht="16.5" customHeight="1">
      <c r="B397" s="135"/>
      <c r="C397" s="136" t="s">
        <v>832</v>
      </c>
      <c r="D397" s="136" t="s">
        <v>164</v>
      </c>
      <c r="E397" s="137" t="s">
        <v>833</v>
      </c>
      <c r="F397" s="138" t="s">
        <v>834</v>
      </c>
      <c r="G397" s="139" t="s">
        <v>316</v>
      </c>
      <c r="H397" s="140">
        <v>7</v>
      </c>
      <c r="I397" s="141"/>
      <c r="J397" s="142">
        <f>ROUND(I397*H397,2)</f>
        <v>0</v>
      </c>
      <c r="K397" s="138" t="s">
        <v>1</v>
      </c>
      <c r="L397" s="31"/>
      <c r="M397" s="143" t="s">
        <v>1</v>
      </c>
      <c r="N397" s="144" t="s">
        <v>42</v>
      </c>
      <c r="P397" s="145">
        <f>O397*H397</f>
        <v>0</v>
      </c>
      <c r="Q397" s="145">
        <v>0.00058</v>
      </c>
      <c r="R397" s="145">
        <f>Q397*H397</f>
        <v>0.00406</v>
      </c>
      <c r="S397" s="145">
        <v>0</v>
      </c>
      <c r="T397" s="146">
        <f>S397*H397</f>
        <v>0</v>
      </c>
      <c r="AR397" s="147" t="s">
        <v>238</v>
      </c>
      <c r="AT397" s="147" t="s">
        <v>164</v>
      </c>
      <c r="AU397" s="147" t="s">
        <v>85</v>
      </c>
      <c r="AY397" s="16" t="s">
        <v>161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6" t="s">
        <v>81</v>
      </c>
      <c r="BK397" s="148">
        <f>ROUND(I397*H397,2)</f>
        <v>0</v>
      </c>
      <c r="BL397" s="16" t="s">
        <v>238</v>
      </c>
      <c r="BM397" s="147" t="s">
        <v>835</v>
      </c>
    </row>
    <row r="398" spans="2:65" s="1" customFormat="1" ht="21.75" customHeight="1">
      <c r="B398" s="135"/>
      <c r="C398" s="136" t="s">
        <v>836</v>
      </c>
      <c r="D398" s="136" t="s">
        <v>164</v>
      </c>
      <c r="E398" s="137" t="s">
        <v>837</v>
      </c>
      <c r="F398" s="138" t="s">
        <v>838</v>
      </c>
      <c r="G398" s="139" t="s">
        <v>316</v>
      </c>
      <c r="H398" s="140">
        <v>9</v>
      </c>
      <c r="I398" s="141"/>
      <c r="J398" s="142">
        <f>ROUND(I398*H398,2)</f>
        <v>0</v>
      </c>
      <c r="K398" s="138" t="s">
        <v>1</v>
      </c>
      <c r="L398" s="31"/>
      <c r="M398" s="143" t="s">
        <v>1</v>
      </c>
      <c r="N398" s="144" t="s">
        <v>42</v>
      </c>
      <c r="P398" s="145">
        <f>O398*H398</f>
        <v>0</v>
      </c>
      <c r="Q398" s="145">
        <v>0.0007</v>
      </c>
      <c r="R398" s="145">
        <f>Q398*H398</f>
        <v>0.0063</v>
      </c>
      <c r="S398" s="145">
        <v>0</v>
      </c>
      <c r="T398" s="146">
        <f>S398*H398</f>
        <v>0</v>
      </c>
      <c r="AR398" s="147" t="s">
        <v>238</v>
      </c>
      <c r="AT398" s="147" t="s">
        <v>164</v>
      </c>
      <c r="AU398" s="147" t="s">
        <v>85</v>
      </c>
      <c r="AY398" s="16" t="s">
        <v>161</v>
      </c>
      <c r="BE398" s="148">
        <f>IF(N398="základní",J398,0)</f>
        <v>0</v>
      </c>
      <c r="BF398" s="148">
        <f>IF(N398="snížená",J398,0)</f>
        <v>0</v>
      </c>
      <c r="BG398" s="148">
        <f>IF(N398="zákl. přenesená",J398,0)</f>
        <v>0</v>
      </c>
      <c r="BH398" s="148">
        <f>IF(N398="sníž. přenesená",J398,0)</f>
        <v>0</v>
      </c>
      <c r="BI398" s="148">
        <f>IF(N398="nulová",J398,0)</f>
        <v>0</v>
      </c>
      <c r="BJ398" s="16" t="s">
        <v>81</v>
      </c>
      <c r="BK398" s="148">
        <f>ROUND(I398*H398,2)</f>
        <v>0</v>
      </c>
      <c r="BL398" s="16" t="s">
        <v>238</v>
      </c>
      <c r="BM398" s="147" t="s">
        <v>839</v>
      </c>
    </row>
    <row r="399" spans="2:65" s="1" customFormat="1" ht="21.75" customHeight="1">
      <c r="B399" s="135"/>
      <c r="C399" s="136" t="s">
        <v>840</v>
      </c>
      <c r="D399" s="136" t="s">
        <v>164</v>
      </c>
      <c r="E399" s="137" t="s">
        <v>841</v>
      </c>
      <c r="F399" s="138" t="s">
        <v>842</v>
      </c>
      <c r="G399" s="139" t="s">
        <v>316</v>
      </c>
      <c r="H399" s="140">
        <v>3</v>
      </c>
      <c r="I399" s="141"/>
      <c r="J399" s="142">
        <f>ROUND(I399*H399,2)</f>
        <v>0</v>
      </c>
      <c r="K399" s="138" t="s">
        <v>1</v>
      </c>
      <c r="L399" s="31"/>
      <c r="M399" s="143" t="s">
        <v>1</v>
      </c>
      <c r="N399" s="144" t="s">
        <v>42</v>
      </c>
      <c r="P399" s="145">
        <f>O399*H399</f>
        <v>0</v>
      </c>
      <c r="Q399" s="145">
        <v>0.00083</v>
      </c>
      <c r="R399" s="145">
        <f>Q399*H399</f>
        <v>0.00249</v>
      </c>
      <c r="S399" s="145">
        <v>0</v>
      </c>
      <c r="T399" s="146">
        <f>S399*H399</f>
        <v>0</v>
      </c>
      <c r="AR399" s="147" t="s">
        <v>238</v>
      </c>
      <c r="AT399" s="147" t="s">
        <v>164</v>
      </c>
      <c r="AU399" s="147" t="s">
        <v>85</v>
      </c>
      <c r="AY399" s="16" t="s">
        <v>161</v>
      </c>
      <c r="BE399" s="148">
        <f>IF(N399="základní",J399,0)</f>
        <v>0</v>
      </c>
      <c r="BF399" s="148">
        <f>IF(N399="snížená",J399,0)</f>
        <v>0</v>
      </c>
      <c r="BG399" s="148">
        <f>IF(N399="zákl. přenesená",J399,0)</f>
        <v>0</v>
      </c>
      <c r="BH399" s="148">
        <f>IF(N399="sníž. přenesená",J399,0)</f>
        <v>0</v>
      </c>
      <c r="BI399" s="148">
        <f>IF(N399="nulová",J399,0)</f>
        <v>0</v>
      </c>
      <c r="BJ399" s="16" t="s">
        <v>81</v>
      </c>
      <c r="BK399" s="148">
        <f>ROUND(I399*H399,2)</f>
        <v>0</v>
      </c>
      <c r="BL399" s="16" t="s">
        <v>238</v>
      </c>
      <c r="BM399" s="147" t="s">
        <v>843</v>
      </c>
    </row>
    <row r="400" spans="2:65" s="1" customFormat="1" ht="21.75" customHeight="1">
      <c r="B400" s="135"/>
      <c r="C400" s="136" t="s">
        <v>844</v>
      </c>
      <c r="D400" s="136" t="s">
        <v>164</v>
      </c>
      <c r="E400" s="137" t="s">
        <v>845</v>
      </c>
      <c r="F400" s="138" t="s">
        <v>846</v>
      </c>
      <c r="G400" s="139" t="s">
        <v>316</v>
      </c>
      <c r="H400" s="140">
        <v>1.5</v>
      </c>
      <c r="I400" s="141"/>
      <c r="J400" s="142">
        <f>ROUND(I400*H400,2)</f>
        <v>0</v>
      </c>
      <c r="K400" s="138" t="s">
        <v>1</v>
      </c>
      <c r="L400" s="31"/>
      <c r="M400" s="143" t="s">
        <v>1</v>
      </c>
      <c r="N400" s="144" t="s">
        <v>42</v>
      </c>
      <c r="P400" s="145">
        <f>O400*H400</f>
        <v>0</v>
      </c>
      <c r="Q400" s="145">
        <v>0.00095</v>
      </c>
      <c r="R400" s="145">
        <f>Q400*H400</f>
        <v>0.001425</v>
      </c>
      <c r="S400" s="145">
        <v>0</v>
      </c>
      <c r="T400" s="146">
        <f>S400*H400</f>
        <v>0</v>
      </c>
      <c r="AR400" s="147" t="s">
        <v>238</v>
      </c>
      <c r="AT400" s="147" t="s">
        <v>164</v>
      </c>
      <c r="AU400" s="147" t="s">
        <v>85</v>
      </c>
      <c r="AY400" s="16" t="s">
        <v>161</v>
      </c>
      <c r="BE400" s="148">
        <f>IF(N400="základní",J400,0)</f>
        <v>0</v>
      </c>
      <c r="BF400" s="148">
        <f>IF(N400="snížená",J400,0)</f>
        <v>0</v>
      </c>
      <c r="BG400" s="148">
        <f>IF(N400="zákl. přenesená",J400,0)</f>
        <v>0</v>
      </c>
      <c r="BH400" s="148">
        <f>IF(N400="sníž. přenesená",J400,0)</f>
        <v>0</v>
      </c>
      <c r="BI400" s="148">
        <f>IF(N400="nulová",J400,0)</f>
        <v>0</v>
      </c>
      <c r="BJ400" s="16" t="s">
        <v>81</v>
      </c>
      <c r="BK400" s="148">
        <f>ROUND(I400*H400,2)</f>
        <v>0</v>
      </c>
      <c r="BL400" s="16" t="s">
        <v>238</v>
      </c>
      <c r="BM400" s="147" t="s">
        <v>847</v>
      </c>
    </row>
    <row r="401" spans="2:65" s="1" customFormat="1" ht="24.2" customHeight="1">
      <c r="B401" s="135"/>
      <c r="C401" s="136" t="s">
        <v>848</v>
      </c>
      <c r="D401" s="136" t="s">
        <v>164</v>
      </c>
      <c r="E401" s="137" t="s">
        <v>849</v>
      </c>
      <c r="F401" s="138" t="s">
        <v>850</v>
      </c>
      <c r="G401" s="139" t="s">
        <v>167</v>
      </c>
      <c r="H401" s="140">
        <v>0.366</v>
      </c>
      <c r="I401" s="141"/>
      <c r="J401" s="142">
        <f>ROUND(I401*H401,2)</f>
        <v>0</v>
      </c>
      <c r="K401" s="138" t="s">
        <v>168</v>
      </c>
      <c r="L401" s="31"/>
      <c r="M401" s="143" t="s">
        <v>1</v>
      </c>
      <c r="N401" s="144" t="s">
        <v>42</v>
      </c>
      <c r="P401" s="145">
        <f>O401*H401</f>
        <v>0</v>
      </c>
      <c r="Q401" s="145">
        <v>0</v>
      </c>
      <c r="R401" s="145">
        <f>Q401*H401</f>
        <v>0</v>
      </c>
      <c r="S401" s="145">
        <v>0</v>
      </c>
      <c r="T401" s="146">
        <f>S401*H401</f>
        <v>0</v>
      </c>
      <c r="AR401" s="147" t="s">
        <v>238</v>
      </c>
      <c r="AT401" s="147" t="s">
        <v>164</v>
      </c>
      <c r="AU401" s="147" t="s">
        <v>85</v>
      </c>
      <c r="AY401" s="16" t="s">
        <v>161</v>
      </c>
      <c r="BE401" s="148">
        <f>IF(N401="základní",J401,0)</f>
        <v>0</v>
      </c>
      <c r="BF401" s="148">
        <f>IF(N401="snížená",J401,0)</f>
        <v>0</v>
      </c>
      <c r="BG401" s="148">
        <f>IF(N401="zákl. přenesená",J401,0)</f>
        <v>0</v>
      </c>
      <c r="BH401" s="148">
        <f>IF(N401="sníž. přenesená",J401,0)</f>
        <v>0</v>
      </c>
      <c r="BI401" s="148">
        <f>IF(N401="nulová",J401,0)</f>
        <v>0</v>
      </c>
      <c r="BJ401" s="16" t="s">
        <v>81</v>
      </c>
      <c r="BK401" s="148">
        <f>ROUND(I401*H401,2)</f>
        <v>0</v>
      </c>
      <c r="BL401" s="16" t="s">
        <v>238</v>
      </c>
      <c r="BM401" s="147" t="s">
        <v>851</v>
      </c>
    </row>
    <row r="402" spans="2:65" s="1" customFormat="1" ht="33" customHeight="1">
      <c r="B402" s="135"/>
      <c r="C402" s="136" t="s">
        <v>852</v>
      </c>
      <c r="D402" s="136" t="s">
        <v>164</v>
      </c>
      <c r="E402" s="137" t="s">
        <v>853</v>
      </c>
      <c r="F402" s="138" t="s">
        <v>854</v>
      </c>
      <c r="G402" s="139" t="s">
        <v>167</v>
      </c>
      <c r="H402" s="140">
        <v>0.366</v>
      </c>
      <c r="I402" s="141"/>
      <c r="J402" s="142">
        <f>ROUND(I402*H402,2)</f>
        <v>0</v>
      </c>
      <c r="K402" s="138" t="s">
        <v>168</v>
      </c>
      <c r="L402" s="31"/>
      <c r="M402" s="143" t="s">
        <v>1</v>
      </c>
      <c r="N402" s="144" t="s">
        <v>42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238</v>
      </c>
      <c r="AT402" s="147" t="s">
        <v>164</v>
      </c>
      <c r="AU402" s="147" t="s">
        <v>85</v>
      </c>
      <c r="AY402" s="16" t="s">
        <v>161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6" t="s">
        <v>81</v>
      </c>
      <c r="BK402" s="148">
        <f>ROUND(I402*H402,2)</f>
        <v>0</v>
      </c>
      <c r="BL402" s="16" t="s">
        <v>238</v>
      </c>
      <c r="BM402" s="147" t="s">
        <v>855</v>
      </c>
    </row>
    <row r="403" spans="2:63" s="11" customFormat="1" ht="22.9" customHeight="1">
      <c r="B403" s="123"/>
      <c r="D403" s="124" t="s">
        <v>76</v>
      </c>
      <c r="E403" s="133" t="s">
        <v>856</v>
      </c>
      <c r="F403" s="133" t="s">
        <v>857</v>
      </c>
      <c r="I403" s="126"/>
      <c r="J403" s="134">
        <f>BK403</f>
        <v>0</v>
      </c>
      <c r="L403" s="123"/>
      <c r="M403" s="128"/>
      <c r="P403" s="129">
        <f>SUM(P404:P406)</f>
        <v>0</v>
      </c>
      <c r="R403" s="129">
        <f>SUM(R404:R406)</f>
        <v>1.455075</v>
      </c>
      <c r="T403" s="130">
        <f>SUM(T404:T406)</f>
        <v>0</v>
      </c>
      <c r="AR403" s="124" t="s">
        <v>85</v>
      </c>
      <c r="AT403" s="131" t="s">
        <v>76</v>
      </c>
      <c r="AU403" s="131" t="s">
        <v>81</v>
      </c>
      <c r="AY403" s="124" t="s">
        <v>161</v>
      </c>
      <c r="BK403" s="132">
        <f>SUM(BK404:BK406)</f>
        <v>0</v>
      </c>
    </row>
    <row r="404" spans="2:65" s="1" customFormat="1" ht="24.2" customHeight="1">
      <c r="B404" s="135"/>
      <c r="C404" s="136" t="s">
        <v>858</v>
      </c>
      <c r="D404" s="136" t="s">
        <v>164</v>
      </c>
      <c r="E404" s="137" t="s">
        <v>859</v>
      </c>
      <c r="F404" s="138" t="s">
        <v>860</v>
      </c>
      <c r="G404" s="139" t="s">
        <v>190</v>
      </c>
      <c r="H404" s="140">
        <v>14.5</v>
      </c>
      <c r="I404" s="141"/>
      <c r="J404" s="142">
        <f>ROUND(I404*H404,2)</f>
        <v>0</v>
      </c>
      <c r="K404" s="138" t="s">
        <v>168</v>
      </c>
      <c r="L404" s="31"/>
      <c r="M404" s="143" t="s">
        <v>1</v>
      </c>
      <c r="N404" s="144" t="s">
        <v>42</v>
      </c>
      <c r="P404" s="145">
        <f>O404*H404</f>
        <v>0</v>
      </c>
      <c r="Q404" s="145">
        <v>0.10035</v>
      </c>
      <c r="R404" s="145">
        <f>Q404*H404</f>
        <v>1.455075</v>
      </c>
      <c r="S404" s="145">
        <v>0</v>
      </c>
      <c r="T404" s="146">
        <f>S404*H404</f>
        <v>0</v>
      </c>
      <c r="AR404" s="147" t="s">
        <v>238</v>
      </c>
      <c r="AT404" s="147" t="s">
        <v>164</v>
      </c>
      <c r="AU404" s="147" t="s">
        <v>85</v>
      </c>
      <c r="AY404" s="16" t="s">
        <v>161</v>
      </c>
      <c r="BE404" s="148">
        <f>IF(N404="základní",J404,0)</f>
        <v>0</v>
      </c>
      <c r="BF404" s="148">
        <f>IF(N404="snížená",J404,0)</f>
        <v>0</v>
      </c>
      <c r="BG404" s="148">
        <f>IF(N404="zákl. přenesená",J404,0)</f>
        <v>0</v>
      </c>
      <c r="BH404" s="148">
        <f>IF(N404="sníž. přenesená",J404,0)</f>
        <v>0</v>
      </c>
      <c r="BI404" s="148">
        <f>IF(N404="nulová",J404,0)</f>
        <v>0</v>
      </c>
      <c r="BJ404" s="16" t="s">
        <v>81</v>
      </c>
      <c r="BK404" s="148">
        <f>ROUND(I404*H404,2)</f>
        <v>0</v>
      </c>
      <c r="BL404" s="16" t="s">
        <v>238</v>
      </c>
      <c r="BM404" s="147" t="s">
        <v>861</v>
      </c>
    </row>
    <row r="405" spans="2:65" s="1" customFormat="1" ht="24.2" customHeight="1">
      <c r="B405" s="135"/>
      <c r="C405" s="136" t="s">
        <v>862</v>
      </c>
      <c r="D405" s="136" t="s">
        <v>164</v>
      </c>
      <c r="E405" s="137" t="s">
        <v>863</v>
      </c>
      <c r="F405" s="138" t="s">
        <v>864</v>
      </c>
      <c r="G405" s="139" t="s">
        <v>167</v>
      </c>
      <c r="H405" s="140">
        <v>1.455</v>
      </c>
      <c r="I405" s="141"/>
      <c r="J405" s="142">
        <f>ROUND(I405*H405,2)</f>
        <v>0</v>
      </c>
      <c r="K405" s="138" t="s">
        <v>168</v>
      </c>
      <c r="L405" s="31"/>
      <c r="M405" s="143" t="s">
        <v>1</v>
      </c>
      <c r="N405" s="144" t="s">
        <v>42</v>
      </c>
      <c r="P405" s="145">
        <f>O405*H405</f>
        <v>0</v>
      </c>
      <c r="Q405" s="145">
        <v>0</v>
      </c>
      <c r="R405" s="145">
        <f>Q405*H405</f>
        <v>0</v>
      </c>
      <c r="S405" s="145">
        <v>0</v>
      </c>
      <c r="T405" s="146">
        <f>S405*H405</f>
        <v>0</v>
      </c>
      <c r="AR405" s="147" t="s">
        <v>238</v>
      </c>
      <c r="AT405" s="147" t="s">
        <v>164</v>
      </c>
      <c r="AU405" s="147" t="s">
        <v>85</v>
      </c>
      <c r="AY405" s="16" t="s">
        <v>161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6" t="s">
        <v>81</v>
      </c>
      <c r="BK405" s="148">
        <f>ROUND(I405*H405,2)</f>
        <v>0</v>
      </c>
      <c r="BL405" s="16" t="s">
        <v>238</v>
      </c>
      <c r="BM405" s="147" t="s">
        <v>865</v>
      </c>
    </row>
    <row r="406" spans="2:65" s="1" customFormat="1" ht="33" customHeight="1">
      <c r="B406" s="135"/>
      <c r="C406" s="136" t="s">
        <v>866</v>
      </c>
      <c r="D406" s="136" t="s">
        <v>164</v>
      </c>
      <c r="E406" s="137" t="s">
        <v>867</v>
      </c>
      <c r="F406" s="138" t="s">
        <v>868</v>
      </c>
      <c r="G406" s="139" t="s">
        <v>167</v>
      </c>
      <c r="H406" s="140">
        <v>1.455</v>
      </c>
      <c r="I406" s="141"/>
      <c r="J406" s="142">
        <f>ROUND(I406*H406,2)</f>
        <v>0</v>
      </c>
      <c r="K406" s="138" t="s">
        <v>168</v>
      </c>
      <c r="L406" s="31"/>
      <c r="M406" s="143" t="s">
        <v>1</v>
      </c>
      <c r="N406" s="144" t="s">
        <v>42</v>
      </c>
      <c r="P406" s="145">
        <f>O406*H406</f>
        <v>0</v>
      </c>
      <c r="Q406" s="145">
        <v>0</v>
      </c>
      <c r="R406" s="145">
        <f>Q406*H406</f>
        <v>0</v>
      </c>
      <c r="S406" s="145">
        <v>0</v>
      </c>
      <c r="T406" s="146">
        <f>S406*H406</f>
        <v>0</v>
      </c>
      <c r="AR406" s="147" t="s">
        <v>238</v>
      </c>
      <c r="AT406" s="147" t="s">
        <v>164</v>
      </c>
      <c r="AU406" s="147" t="s">
        <v>85</v>
      </c>
      <c r="AY406" s="16" t="s">
        <v>161</v>
      </c>
      <c r="BE406" s="148">
        <f>IF(N406="základní",J406,0)</f>
        <v>0</v>
      </c>
      <c r="BF406" s="148">
        <f>IF(N406="snížená",J406,0)</f>
        <v>0</v>
      </c>
      <c r="BG406" s="148">
        <f>IF(N406="zákl. přenesená",J406,0)</f>
        <v>0</v>
      </c>
      <c r="BH406" s="148">
        <f>IF(N406="sníž. přenesená",J406,0)</f>
        <v>0</v>
      </c>
      <c r="BI406" s="148">
        <f>IF(N406="nulová",J406,0)</f>
        <v>0</v>
      </c>
      <c r="BJ406" s="16" t="s">
        <v>81</v>
      </c>
      <c r="BK406" s="148">
        <f>ROUND(I406*H406,2)</f>
        <v>0</v>
      </c>
      <c r="BL406" s="16" t="s">
        <v>238</v>
      </c>
      <c r="BM406" s="147" t="s">
        <v>869</v>
      </c>
    </row>
    <row r="407" spans="2:63" s="11" customFormat="1" ht="22.9" customHeight="1">
      <c r="B407" s="123"/>
      <c r="D407" s="124" t="s">
        <v>76</v>
      </c>
      <c r="E407" s="133" t="s">
        <v>870</v>
      </c>
      <c r="F407" s="133" t="s">
        <v>871</v>
      </c>
      <c r="I407" s="126"/>
      <c r="J407" s="134">
        <f>BK407</f>
        <v>0</v>
      </c>
      <c r="L407" s="123"/>
      <c r="M407" s="128"/>
      <c r="P407" s="129">
        <f>SUM(P408:P418)</f>
        <v>0</v>
      </c>
      <c r="R407" s="129">
        <f>SUM(R408:R418)</f>
        <v>0.29496</v>
      </c>
      <c r="T407" s="130">
        <f>SUM(T408:T418)</f>
        <v>0</v>
      </c>
      <c r="AR407" s="124" t="s">
        <v>85</v>
      </c>
      <c r="AT407" s="131" t="s">
        <v>76</v>
      </c>
      <c r="AU407" s="131" t="s">
        <v>81</v>
      </c>
      <c r="AY407" s="124" t="s">
        <v>161</v>
      </c>
      <c r="BK407" s="132">
        <f>SUM(BK408:BK418)</f>
        <v>0</v>
      </c>
    </row>
    <row r="408" spans="2:65" s="1" customFormat="1" ht="16.5" customHeight="1">
      <c r="B408" s="135"/>
      <c r="C408" s="136" t="s">
        <v>872</v>
      </c>
      <c r="D408" s="136" t="s">
        <v>164</v>
      </c>
      <c r="E408" s="137" t="s">
        <v>873</v>
      </c>
      <c r="F408" s="138" t="s">
        <v>874</v>
      </c>
      <c r="G408" s="139" t="s">
        <v>190</v>
      </c>
      <c r="H408" s="140">
        <v>19</v>
      </c>
      <c r="I408" s="141"/>
      <c r="J408" s="142">
        <f>ROUND(I408*H408,2)</f>
        <v>0</v>
      </c>
      <c r="K408" s="138" t="s">
        <v>168</v>
      </c>
      <c r="L408" s="31"/>
      <c r="M408" s="143" t="s">
        <v>1</v>
      </c>
      <c r="N408" s="144" t="s">
        <v>42</v>
      </c>
      <c r="P408" s="145">
        <f>O408*H408</f>
        <v>0</v>
      </c>
      <c r="Q408" s="145">
        <v>0.0001</v>
      </c>
      <c r="R408" s="145">
        <f>Q408*H408</f>
        <v>0.0019</v>
      </c>
      <c r="S408" s="145">
        <v>0</v>
      </c>
      <c r="T408" s="146">
        <f>S408*H408</f>
        <v>0</v>
      </c>
      <c r="AR408" s="147" t="s">
        <v>238</v>
      </c>
      <c r="AT408" s="147" t="s">
        <v>164</v>
      </c>
      <c r="AU408" s="147" t="s">
        <v>85</v>
      </c>
      <c r="AY408" s="16" t="s">
        <v>161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6" t="s">
        <v>81</v>
      </c>
      <c r="BK408" s="148">
        <f>ROUND(I408*H408,2)</f>
        <v>0</v>
      </c>
      <c r="BL408" s="16" t="s">
        <v>238</v>
      </c>
      <c r="BM408" s="147" t="s">
        <v>875</v>
      </c>
    </row>
    <row r="409" spans="2:65" s="1" customFormat="1" ht="21.75" customHeight="1">
      <c r="B409" s="135"/>
      <c r="C409" s="136" t="s">
        <v>876</v>
      </c>
      <c r="D409" s="136" t="s">
        <v>164</v>
      </c>
      <c r="E409" s="137" t="s">
        <v>877</v>
      </c>
      <c r="F409" s="138" t="s">
        <v>878</v>
      </c>
      <c r="G409" s="139" t="s">
        <v>190</v>
      </c>
      <c r="H409" s="140">
        <v>19</v>
      </c>
      <c r="I409" s="141"/>
      <c r="J409" s="142">
        <f>ROUND(I409*H409,2)</f>
        <v>0</v>
      </c>
      <c r="K409" s="138" t="s">
        <v>168</v>
      </c>
      <c r="L409" s="31"/>
      <c r="M409" s="143" t="s">
        <v>1</v>
      </c>
      <c r="N409" s="144" t="s">
        <v>42</v>
      </c>
      <c r="P409" s="145">
        <f>O409*H409</f>
        <v>0</v>
      </c>
      <c r="Q409" s="145">
        <v>0.01255</v>
      </c>
      <c r="R409" s="145">
        <f>Q409*H409</f>
        <v>0.23845</v>
      </c>
      <c r="S409" s="145">
        <v>0</v>
      </c>
      <c r="T409" s="146">
        <f>S409*H409</f>
        <v>0</v>
      </c>
      <c r="AR409" s="147" t="s">
        <v>238</v>
      </c>
      <c r="AT409" s="147" t="s">
        <v>164</v>
      </c>
      <c r="AU409" s="147" t="s">
        <v>85</v>
      </c>
      <c r="AY409" s="16" t="s">
        <v>161</v>
      </c>
      <c r="BE409" s="148">
        <f>IF(N409="základní",J409,0)</f>
        <v>0</v>
      </c>
      <c r="BF409" s="148">
        <f>IF(N409="snížená",J409,0)</f>
        <v>0</v>
      </c>
      <c r="BG409" s="148">
        <f>IF(N409="zákl. přenesená",J409,0)</f>
        <v>0</v>
      </c>
      <c r="BH409" s="148">
        <f>IF(N409="sníž. přenesená",J409,0)</f>
        <v>0</v>
      </c>
      <c r="BI409" s="148">
        <f>IF(N409="nulová",J409,0)</f>
        <v>0</v>
      </c>
      <c r="BJ409" s="16" t="s">
        <v>81</v>
      </c>
      <c r="BK409" s="148">
        <f>ROUND(I409*H409,2)</f>
        <v>0</v>
      </c>
      <c r="BL409" s="16" t="s">
        <v>238</v>
      </c>
      <c r="BM409" s="147" t="s">
        <v>879</v>
      </c>
    </row>
    <row r="410" spans="2:65" s="1" customFormat="1" ht="33" customHeight="1">
      <c r="B410" s="135"/>
      <c r="C410" s="136" t="s">
        <v>880</v>
      </c>
      <c r="D410" s="136" t="s">
        <v>164</v>
      </c>
      <c r="E410" s="137" t="s">
        <v>881</v>
      </c>
      <c r="F410" s="138" t="s">
        <v>882</v>
      </c>
      <c r="G410" s="139" t="s">
        <v>378</v>
      </c>
      <c r="H410" s="140">
        <v>1</v>
      </c>
      <c r="I410" s="141"/>
      <c r="J410" s="142">
        <f>ROUND(I410*H410,2)</f>
        <v>0</v>
      </c>
      <c r="K410" s="138" t="s">
        <v>168</v>
      </c>
      <c r="L410" s="31"/>
      <c r="M410" s="143" t="s">
        <v>1</v>
      </c>
      <c r="N410" s="144" t="s">
        <v>42</v>
      </c>
      <c r="P410" s="145">
        <f>O410*H410</f>
        <v>0</v>
      </c>
      <c r="Q410" s="145">
        <v>3E-05</v>
      </c>
      <c r="R410" s="145">
        <f>Q410*H410</f>
        <v>3E-05</v>
      </c>
      <c r="S410" s="145">
        <v>0</v>
      </c>
      <c r="T410" s="146">
        <f>S410*H410</f>
        <v>0</v>
      </c>
      <c r="AR410" s="147" t="s">
        <v>238</v>
      </c>
      <c r="AT410" s="147" t="s">
        <v>164</v>
      </c>
      <c r="AU410" s="147" t="s">
        <v>85</v>
      </c>
      <c r="AY410" s="16" t="s">
        <v>161</v>
      </c>
      <c r="BE410" s="148">
        <f>IF(N410="základní",J410,0)</f>
        <v>0</v>
      </c>
      <c r="BF410" s="148">
        <f>IF(N410="snížená",J410,0)</f>
        <v>0</v>
      </c>
      <c r="BG410" s="148">
        <f>IF(N410="zákl. přenesená",J410,0)</f>
        <v>0</v>
      </c>
      <c r="BH410" s="148">
        <f>IF(N410="sníž. přenesená",J410,0)</f>
        <v>0</v>
      </c>
      <c r="BI410" s="148">
        <f>IF(N410="nulová",J410,0)</f>
        <v>0</v>
      </c>
      <c r="BJ410" s="16" t="s">
        <v>81</v>
      </c>
      <c r="BK410" s="148">
        <f>ROUND(I410*H410,2)</f>
        <v>0</v>
      </c>
      <c r="BL410" s="16" t="s">
        <v>238</v>
      </c>
      <c r="BM410" s="147" t="s">
        <v>883</v>
      </c>
    </row>
    <row r="411" spans="2:65" s="1" customFormat="1" ht="24.2" customHeight="1">
      <c r="B411" s="135"/>
      <c r="C411" s="164" t="s">
        <v>884</v>
      </c>
      <c r="D411" s="164" t="s">
        <v>175</v>
      </c>
      <c r="E411" s="165" t="s">
        <v>885</v>
      </c>
      <c r="F411" s="166" t="s">
        <v>886</v>
      </c>
      <c r="G411" s="167" t="s">
        <v>378</v>
      </c>
      <c r="H411" s="168">
        <v>1</v>
      </c>
      <c r="I411" s="169"/>
      <c r="J411" s="170">
        <f>ROUND(I411*H411,2)</f>
        <v>0</v>
      </c>
      <c r="K411" s="166" t="s">
        <v>168</v>
      </c>
      <c r="L411" s="171"/>
      <c r="M411" s="172" t="s">
        <v>1</v>
      </c>
      <c r="N411" s="173" t="s">
        <v>42</v>
      </c>
      <c r="P411" s="145">
        <f>O411*H411</f>
        <v>0</v>
      </c>
      <c r="Q411" s="145">
        <v>0.0032</v>
      </c>
      <c r="R411" s="145">
        <f>Q411*H411</f>
        <v>0.0032</v>
      </c>
      <c r="S411" s="145">
        <v>0</v>
      </c>
      <c r="T411" s="146">
        <f>S411*H411</f>
        <v>0</v>
      </c>
      <c r="AR411" s="147" t="s">
        <v>327</v>
      </c>
      <c r="AT411" s="147" t="s">
        <v>175</v>
      </c>
      <c r="AU411" s="147" t="s">
        <v>85</v>
      </c>
      <c r="AY411" s="16" t="s">
        <v>161</v>
      </c>
      <c r="BE411" s="148">
        <f>IF(N411="základní",J411,0)</f>
        <v>0</v>
      </c>
      <c r="BF411" s="148">
        <f>IF(N411="snížená",J411,0)</f>
        <v>0</v>
      </c>
      <c r="BG411" s="148">
        <f>IF(N411="zákl. přenesená",J411,0)</f>
        <v>0</v>
      </c>
      <c r="BH411" s="148">
        <f>IF(N411="sníž. přenesená",J411,0)</f>
        <v>0</v>
      </c>
      <c r="BI411" s="148">
        <f>IF(N411="nulová",J411,0)</f>
        <v>0</v>
      </c>
      <c r="BJ411" s="16" t="s">
        <v>81</v>
      </c>
      <c r="BK411" s="148">
        <f>ROUND(I411*H411,2)</f>
        <v>0</v>
      </c>
      <c r="BL411" s="16" t="s">
        <v>238</v>
      </c>
      <c r="BM411" s="147" t="s">
        <v>887</v>
      </c>
    </row>
    <row r="412" spans="2:65" s="1" customFormat="1" ht="33" customHeight="1">
      <c r="B412" s="135"/>
      <c r="C412" s="136" t="s">
        <v>888</v>
      </c>
      <c r="D412" s="136" t="s">
        <v>164</v>
      </c>
      <c r="E412" s="137" t="s">
        <v>889</v>
      </c>
      <c r="F412" s="138" t="s">
        <v>890</v>
      </c>
      <c r="G412" s="139" t="s">
        <v>378</v>
      </c>
      <c r="H412" s="140">
        <v>2</v>
      </c>
      <c r="I412" s="141"/>
      <c r="J412" s="142">
        <f>ROUND(I412*H412,2)</f>
        <v>0</v>
      </c>
      <c r="K412" s="138" t="s">
        <v>168</v>
      </c>
      <c r="L412" s="31"/>
      <c r="M412" s="143" t="s">
        <v>1</v>
      </c>
      <c r="N412" s="144" t="s">
        <v>42</v>
      </c>
      <c r="P412" s="145">
        <f>O412*H412</f>
        <v>0</v>
      </c>
      <c r="Q412" s="145">
        <v>3E-05</v>
      </c>
      <c r="R412" s="145">
        <f>Q412*H412</f>
        <v>6E-05</v>
      </c>
      <c r="S412" s="145">
        <v>0</v>
      </c>
      <c r="T412" s="146">
        <f>S412*H412</f>
        <v>0</v>
      </c>
      <c r="AR412" s="147" t="s">
        <v>238</v>
      </c>
      <c r="AT412" s="147" t="s">
        <v>164</v>
      </c>
      <c r="AU412" s="147" t="s">
        <v>85</v>
      </c>
      <c r="AY412" s="16" t="s">
        <v>161</v>
      </c>
      <c r="BE412" s="148">
        <f>IF(N412="základní",J412,0)</f>
        <v>0</v>
      </c>
      <c r="BF412" s="148">
        <f>IF(N412="snížená",J412,0)</f>
        <v>0</v>
      </c>
      <c r="BG412" s="148">
        <f>IF(N412="zákl. přenesená",J412,0)</f>
        <v>0</v>
      </c>
      <c r="BH412" s="148">
        <f>IF(N412="sníž. přenesená",J412,0)</f>
        <v>0</v>
      </c>
      <c r="BI412" s="148">
        <f>IF(N412="nulová",J412,0)</f>
        <v>0</v>
      </c>
      <c r="BJ412" s="16" t="s">
        <v>81</v>
      </c>
      <c r="BK412" s="148">
        <f>ROUND(I412*H412,2)</f>
        <v>0</v>
      </c>
      <c r="BL412" s="16" t="s">
        <v>238</v>
      </c>
      <c r="BM412" s="147" t="s">
        <v>891</v>
      </c>
    </row>
    <row r="413" spans="2:65" s="1" customFormat="1" ht="24.2" customHeight="1">
      <c r="B413" s="135"/>
      <c r="C413" s="164" t="s">
        <v>892</v>
      </c>
      <c r="D413" s="164" t="s">
        <v>175</v>
      </c>
      <c r="E413" s="165" t="s">
        <v>893</v>
      </c>
      <c r="F413" s="166" t="s">
        <v>894</v>
      </c>
      <c r="G413" s="167" t="s">
        <v>378</v>
      </c>
      <c r="H413" s="168">
        <v>2</v>
      </c>
      <c r="I413" s="169"/>
      <c r="J413" s="170">
        <f>ROUND(I413*H413,2)</f>
        <v>0</v>
      </c>
      <c r="K413" s="166" t="s">
        <v>168</v>
      </c>
      <c r="L413" s="171"/>
      <c r="M413" s="172" t="s">
        <v>1</v>
      </c>
      <c r="N413" s="173" t="s">
        <v>42</v>
      </c>
      <c r="P413" s="145">
        <f>O413*H413</f>
        <v>0</v>
      </c>
      <c r="Q413" s="145">
        <v>0.0012</v>
      </c>
      <c r="R413" s="145">
        <f>Q413*H413</f>
        <v>0.0024</v>
      </c>
      <c r="S413" s="145">
        <v>0</v>
      </c>
      <c r="T413" s="146">
        <f>S413*H413</f>
        <v>0</v>
      </c>
      <c r="AR413" s="147" t="s">
        <v>327</v>
      </c>
      <c r="AT413" s="147" t="s">
        <v>175</v>
      </c>
      <c r="AU413" s="147" t="s">
        <v>85</v>
      </c>
      <c r="AY413" s="16" t="s">
        <v>161</v>
      </c>
      <c r="BE413" s="148">
        <f>IF(N413="základní",J413,0)</f>
        <v>0</v>
      </c>
      <c r="BF413" s="148">
        <f>IF(N413="snížená",J413,0)</f>
        <v>0</v>
      </c>
      <c r="BG413" s="148">
        <f>IF(N413="zákl. přenesená",J413,0)</f>
        <v>0</v>
      </c>
      <c r="BH413" s="148">
        <f>IF(N413="sníž. přenesená",J413,0)</f>
        <v>0</v>
      </c>
      <c r="BI413" s="148">
        <f>IF(N413="nulová",J413,0)</f>
        <v>0</v>
      </c>
      <c r="BJ413" s="16" t="s">
        <v>81</v>
      </c>
      <c r="BK413" s="148">
        <f>ROUND(I413*H413,2)</f>
        <v>0</v>
      </c>
      <c r="BL413" s="16" t="s">
        <v>238</v>
      </c>
      <c r="BM413" s="147" t="s">
        <v>895</v>
      </c>
    </row>
    <row r="414" spans="2:65" s="1" customFormat="1" ht="21.75" customHeight="1">
      <c r="B414" s="135"/>
      <c r="C414" s="136" t="s">
        <v>896</v>
      </c>
      <c r="D414" s="136" t="s">
        <v>164</v>
      </c>
      <c r="E414" s="137" t="s">
        <v>897</v>
      </c>
      <c r="F414" s="138" t="s">
        <v>898</v>
      </c>
      <c r="G414" s="139" t="s">
        <v>378</v>
      </c>
      <c r="H414" s="140">
        <v>4</v>
      </c>
      <c r="I414" s="141"/>
      <c r="J414" s="142">
        <f>ROUND(I414*H414,2)</f>
        <v>0</v>
      </c>
      <c r="K414" s="138" t="s">
        <v>168</v>
      </c>
      <c r="L414" s="31"/>
      <c r="M414" s="143" t="s">
        <v>1</v>
      </c>
      <c r="N414" s="144" t="s">
        <v>42</v>
      </c>
      <c r="P414" s="145">
        <f>O414*H414</f>
        <v>0</v>
      </c>
      <c r="Q414" s="145">
        <v>0.00022</v>
      </c>
      <c r="R414" s="145">
        <f>Q414*H414</f>
        <v>0.00088</v>
      </c>
      <c r="S414" s="145">
        <v>0</v>
      </c>
      <c r="T414" s="146">
        <f>S414*H414</f>
        <v>0</v>
      </c>
      <c r="AR414" s="147" t="s">
        <v>238</v>
      </c>
      <c r="AT414" s="147" t="s">
        <v>164</v>
      </c>
      <c r="AU414" s="147" t="s">
        <v>85</v>
      </c>
      <c r="AY414" s="16" t="s">
        <v>161</v>
      </c>
      <c r="BE414" s="148">
        <f>IF(N414="základní",J414,0)</f>
        <v>0</v>
      </c>
      <c r="BF414" s="148">
        <f>IF(N414="snížená",J414,0)</f>
        <v>0</v>
      </c>
      <c r="BG414" s="148">
        <f>IF(N414="zákl. přenesená",J414,0)</f>
        <v>0</v>
      </c>
      <c r="BH414" s="148">
        <f>IF(N414="sníž. přenesená",J414,0)</f>
        <v>0</v>
      </c>
      <c r="BI414" s="148">
        <f>IF(N414="nulová",J414,0)</f>
        <v>0</v>
      </c>
      <c r="BJ414" s="16" t="s">
        <v>81</v>
      </c>
      <c r="BK414" s="148">
        <f>ROUND(I414*H414,2)</f>
        <v>0</v>
      </c>
      <c r="BL414" s="16" t="s">
        <v>238</v>
      </c>
      <c r="BM414" s="147" t="s">
        <v>899</v>
      </c>
    </row>
    <row r="415" spans="2:65" s="1" customFormat="1" ht="33" customHeight="1">
      <c r="B415" s="135"/>
      <c r="C415" s="164" t="s">
        <v>900</v>
      </c>
      <c r="D415" s="164" t="s">
        <v>175</v>
      </c>
      <c r="E415" s="165" t="s">
        <v>901</v>
      </c>
      <c r="F415" s="166" t="s">
        <v>902</v>
      </c>
      <c r="G415" s="167" t="s">
        <v>378</v>
      </c>
      <c r="H415" s="168">
        <v>4</v>
      </c>
      <c r="I415" s="169"/>
      <c r="J415" s="170">
        <f>ROUND(I415*H415,2)</f>
        <v>0</v>
      </c>
      <c r="K415" s="166" t="s">
        <v>168</v>
      </c>
      <c r="L415" s="171"/>
      <c r="M415" s="172" t="s">
        <v>1</v>
      </c>
      <c r="N415" s="173" t="s">
        <v>42</v>
      </c>
      <c r="P415" s="145">
        <f>O415*H415</f>
        <v>0</v>
      </c>
      <c r="Q415" s="145">
        <v>0.01201</v>
      </c>
      <c r="R415" s="145">
        <f>Q415*H415</f>
        <v>0.04804</v>
      </c>
      <c r="S415" s="145">
        <v>0</v>
      </c>
      <c r="T415" s="146">
        <f>S415*H415</f>
        <v>0</v>
      </c>
      <c r="AR415" s="147" t="s">
        <v>327</v>
      </c>
      <c r="AT415" s="147" t="s">
        <v>175</v>
      </c>
      <c r="AU415" s="147" t="s">
        <v>85</v>
      </c>
      <c r="AY415" s="16" t="s">
        <v>161</v>
      </c>
      <c r="BE415" s="148">
        <f>IF(N415="základní",J415,0)</f>
        <v>0</v>
      </c>
      <c r="BF415" s="148">
        <f>IF(N415="snížená",J415,0)</f>
        <v>0</v>
      </c>
      <c r="BG415" s="148">
        <f>IF(N415="zákl. přenesená",J415,0)</f>
        <v>0</v>
      </c>
      <c r="BH415" s="148">
        <f>IF(N415="sníž. přenesená",J415,0)</f>
        <v>0</v>
      </c>
      <c r="BI415" s="148">
        <f>IF(N415="nulová",J415,0)</f>
        <v>0</v>
      </c>
      <c r="BJ415" s="16" t="s">
        <v>81</v>
      </c>
      <c r="BK415" s="148">
        <f>ROUND(I415*H415,2)</f>
        <v>0</v>
      </c>
      <c r="BL415" s="16" t="s">
        <v>238</v>
      </c>
      <c r="BM415" s="147" t="s">
        <v>903</v>
      </c>
    </row>
    <row r="416" spans="2:47" s="1" customFormat="1" ht="12">
      <c r="B416" s="31"/>
      <c r="D416" s="150" t="s">
        <v>180</v>
      </c>
      <c r="F416" s="174" t="s">
        <v>904</v>
      </c>
      <c r="I416" s="175"/>
      <c r="L416" s="31"/>
      <c r="M416" s="176"/>
      <c r="T416" s="55"/>
      <c r="AT416" s="16" t="s">
        <v>180</v>
      </c>
      <c r="AU416" s="16" t="s">
        <v>85</v>
      </c>
    </row>
    <row r="417" spans="2:65" s="1" customFormat="1" ht="24.2" customHeight="1">
      <c r="B417" s="135"/>
      <c r="C417" s="136" t="s">
        <v>905</v>
      </c>
      <c r="D417" s="136" t="s">
        <v>164</v>
      </c>
      <c r="E417" s="137" t="s">
        <v>906</v>
      </c>
      <c r="F417" s="138" t="s">
        <v>907</v>
      </c>
      <c r="G417" s="139" t="s">
        <v>167</v>
      </c>
      <c r="H417" s="140">
        <v>0.295</v>
      </c>
      <c r="I417" s="141"/>
      <c r="J417" s="142">
        <f>ROUND(I417*H417,2)</f>
        <v>0</v>
      </c>
      <c r="K417" s="138" t="s">
        <v>168</v>
      </c>
      <c r="L417" s="31"/>
      <c r="M417" s="143" t="s">
        <v>1</v>
      </c>
      <c r="N417" s="144" t="s">
        <v>42</v>
      </c>
      <c r="P417" s="145">
        <f>O417*H417</f>
        <v>0</v>
      </c>
      <c r="Q417" s="145">
        <v>0</v>
      </c>
      <c r="R417" s="145">
        <f>Q417*H417</f>
        <v>0</v>
      </c>
      <c r="S417" s="145">
        <v>0</v>
      </c>
      <c r="T417" s="146">
        <f>S417*H417</f>
        <v>0</v>
      </c>
      <c r="AR417" s="147" t="s">
        <v>238</v>
      </c>
      <c r="AT417" s="147" t="s">
        <v>164</v>
      </c>
      <c r="AU417" s="147" t="s">
        <v>85</v>
      </c>
      <c r="AY417" s="16" t="s">
        <v>161</v>
      </c>
      <c r="BE417" s="148">
        <f>IF(N417="základní",J417,0)</f>
        <v>0</v>
      </c>
      <c r="BF417" s="148">
        <f>IF(N417="snížená",J417,0)</f>
        <v>0</v>
      </c>
      <c r="BG417" s="148">
        <f>IF(N417="zákl. přenesená",J417,0)</f>
        <v>0</v>
      </c>
      <c r="BH417" s="148">
        <f>IF(N417="sníž. přenesená",J417,0)</f>
        <v>0</v>
      </c>
      <c r="BI417" s="148">
        <f>IF(N417="nulová",J417,0)</f>
        <v>0</v>
      </c>
      <c r="BJ417" s="16" t="s">
        <v>81</v>
      </c>
      <c r="BK417" s="148">
        <f>ROUND(I417*H417,2)</f>
        <v>0</v>
      </c>
      <c r="BL417" s="16" t="s">
        <v>238</v>
      </c>
      <c r="BM417" s="147" t="s">
        <v>908</v>
      </c>
    </row>
    <row r="418" spans="2:65" s="1" customFormat="1" ht="37.9" customHeight="1">
      <c r="B418" s="135"/>
      <c r="C418" s="136" t="s">
        <v>909</v>
      </c>
      <c r="D418" s="136" t="s">
        <v>164</v>
      </c>
      <c r="E418" s="137" t="s">
        <v>910</v>
      </c>
      <c r="F418" s="138" t="s">
        <v>911</v>
      </c>
      <c r="G418" s="139" t="s">
        <v>167</v>
      </c>
      <c r="H418" s="140">
        <v>0.295</v>
      </c>
      <c r="I418" s="141"/>
      <c r="J418" s="142">
        <f>ROUND(I418*H418,2)</f>
        <v>0</v>
      </c>
      <c r="K418" s="138" t="s">
        <v>168</v>
      </c>
      <c r="L418" s="31"/>
      <c r="M418" s="143" t="s">
        <v>1</v>
      </c>
      <c r="N418" s="144" t="s">
        <v>42</v>
      </c>
      <c r="P418" s="145">
        <f>O418*H418</f>
        <v>0</v>
      </c>
      <c r="Q418" s="145">
        <v>0</v>
      </c>
      <c r="R418" s="145">
        <f>Q418*H418</f>
        <v>0</v>
      </c>
      <c r="S418" s="145">
        <v>0</v>
      </c>
      <c r="T418" s="146">
        <f>S418*H418</f>
        <v>0</v>
      </c>
      <c r="AR418" s="147" t="s">
        <v>238</v>
      </c>
      <c r="AT418" s="147" t="s">
        <v>164</v>
      </c>
      <c r="AU418" s="147" t="s">
        <v>85</v>
      </c>
      <c r="AY418" s="16" t="s">
        <v>161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6" t="s">
        <v>81</v>
      </c>
      <c r="BK418" s="148">
        <f>ROUND(I418*H418,2)</f>
        <v>0</v>
      </c>
      <c r="BL418" s="16" t="s">
        <v>238</v>
      </c>
      <c r="BM418" s="147" t="s">
        <v>912</v>
      </c>
    </row>
    <row r="419" spans="2:63" s="11" customFormat="1" ht="22.9" customHeight="1">
      <c r="B419" s="123"/>
      <c r="D419" s="124" t="s">
        <v>76</v>
      </c>
      <c r="E419" s="133" t="s">
        <v>913</v>
      </c>
      <c r="F419" s="133" t="s">
        <v>914</v>
      </c>
      <c r="I419" s="126"/>
      <c r="J419" s="134">
        <f>BK419</f>
        <v>0</v>
      </c>
      <c r="L419" s="123"/>
      <c r="M419" s="128"/>
      <c r="P419" s="129">
        <f>SUM(P420:P430)</f>
        <v>0</v>
      </c>
      <c r="R419" s="129">
        <f>SUM(R420:R430)</f>
        <v>0.2034</v>
      </c>
      <c r="T419" s="130">
        <f>SUM(T420:T430)</f>
        <v>0.024</v>
      </c>
      <c r="AR419" s="124" t="s">
        <v>85</v>
      </c>
      <c r="AT419" s="131" t="s">
        <v>76</v>
      </c>
      <c r="AU419" s="131" t="s">
        <v>81</v>
      </c>
      <c r="AY419" s="124" t="s">
        <v>161</v>
      </c>
      <c r="BK419" s="132">
        <f>SUM(BK420:BK430)</f>
        <v>0</v>
      </c>
    </row>
    <row r="420" spans="2:65" s="1" customFormat="1" ht="24.2" customHeight="1">
      <c r="B420" s="135"/>
      <c r="C420" s="136" t="s">
        <v>915</v>
      </c>
      <c r="D420" s="136" t="s">
        <v>164</v>
      </c>
      <c r="E420" s="137" t="s">
        <v>916</v>
      </c>
      <c r="F420" s="138" t="s">
        <v>917</v>
      </c>
      <c r="G420" s="139" t="s">
        <v>378</v>
      </c>
      <c r="H420" s="140">
        <v>4</v>
      </c>
      <c r="I420" s="141"/>
      <c r="J420" s="142">
        <f>ROUND(I420*H420,2)</f>
        <v>0</v>
      </c>
      <c r="K420" s="138" t="s">
        <v>168</v>
      </c>
      <c r="L420" s="31"/>
      <c r="M420" s="143" t="s">
        <v>1</v>
      </c>
      <c r="N420" s="144" t="s">
        <v>42</v>
      </c>
      <c r="P420" s="145">
        <f>O420*H420</f>
        <v>0</v>
      </c>
      <c r="Q420" s="145">
        <v>0</v>
      </c>
      <c r="R420" s="145">
        <f>Q420*H420</f>
        <v>0</v>
      </c>
      <c r="S420" s="145">
        <v>0</v>
      </c>
      <c r="T420" s="146">
        <f>S420*H420</f>
        <v>0</v>
      </c>
      <c r="AR420" s="147" t="s">
        <v>238</v>
      </c>
      <c r="AT420" s="147" t="s">
        <v>164</v>
      </c>
      <c r="AU420" s="147" t="s">
        <v>85</v>
      </c>
      <c r="AY420" s="16" t="s">
        <v>161</v>
      </c>
      <c r="BE420" s="148">
        <f>IF(N420="základní",J420,0)</f>
        <v>0</v>
      </c>
      <c r="BF420" s="148">
        <f>IF(N420="snížená",J420,0)</f>
        <v>0</v>
      </c>
      <c r="BG420" s="148">
        <f>IF(N420="zákl. přenesená",J420,0)</f>
        <v>0</v>
      </c>
      <c r="BH420" s="148">
        <f>IF(N420="sníž. přenesená",J420,0)</f>
        <v>0</v>
      </c>
      <c r="BI420" s="148">
        <f>IF(N420="nulová",J420,0)</f>
        <v>0</v>
      </c>
      <c r="BJ420" s="16" t="s">
        <v>81</v>
      </c>
      <c r="BK420" s="148">
        <f>ROUND(I420*H420,2)</f>
        <v>0</v>
      </c>
      <c r="BL420" s="16" t="s">
        <v>238</v>
      </c>
      <c r="BM420" s="147" t="s">
        <v>918</v>
      </c>
    </row>
    <row r="421" spans="2:65" s="1" customFormat="1" ht="24.2" customHeight="1">
      <c r="B421" s="135"/>
      <c r="C421" s="164" t="s">
        <v>919</v>
      </c>
      <c r="D421" s="164" t="s">
        <v>175</v>
      </c>
      <c r="E421" s="165" t="s">
        <v>920</v>
      </c>
      <c r="F421" s="166" t="s">
        <v>921</v>
      </c>
      <c r="G421" s="167" t="s">
        <v>378</v>
      </c>
      <c r="H421" s="168">
        <v>4</v>
      </c>
      <c r="I421" s="169"/>
      <c r="J421" s="170">
        <f>ROUND(I421*H421,2)</f>
        <v>0</v>
      </c>
      <c r="K421" s="166" t="s">
        <v>1</v>
      </c>
      <c r="L421" s="171"/>
      <c r="M421" s="172" t="s">
        <v>1</v>
      </c>
      <c r="N421" s="173" t="s">
        <v>42</v>
      </c>
      <c r="P421" s="145">
        <f>O421*H421</f>
        <v>0</v>
      </c>
      <c r="Q421" s="145">
        <v>0.0334</v>
      </c>
      <c r="R421" s="145">
        <f>Q421*H421</f>
        <v>0.1336</v>
      </c>
      <c r="S421" s="145">
        <v>0</v>
      </c>
      <c r="T421" s="146">
        <f>S421*H421</f>
        <v>0</v>
      </c>
      <c r="AR421" s="147" t="s">
        <v>327</v>
      </c>
      <c r="AT421" s="147" t="s">
        <v>175</v>
      </c>
      <c r="AU421" s="147" t="s">
        <v>85</v>
      </c>
      <c r="AY421" s="16" t="s">
        <v>161</v>
      </c>
      <c r="BE421" s="148">
        <f>IF(N421="základní",J421,0)</f>
        <v>0</v>
      </c>
      <c r="BF421" s="148">
        <f>IF(N421="snížená",J421,0)</f>
        <v>0</v>
      </c>
      <c r="BG421" s="148">
        <f>IF(N421="zákl. přenesená",J421,0)</f>
        <v>0</v>
      </c>
      <c r="BH421" s="148">
        <f>IF(N421="sníž. přenesená",J421,0)</f>
        <v>0</v>
      </c>
      <c r="BI421" s="148">
        <f>IF(N421="nulová",J421,0)</f>
        <v>0</v>
      </c>
      <c r="BJ421" s="16" t="s">
        <v>81</v>
      </c>
      <c r="BK421" s="148">
        <f>ROUND(I421*H421,2)</f>
        <v>0</v>
      </c>
      <c r="BL421" s="16" t="s">
        <v>238</v>
      </c>
      <c r="BM421" s="147" t="s">
        <v>922</v>
      </c>
    </row>
    <row r="422" spans="2:65" s="1" customFormat="1" ht="24.2" customHeight="1">
      <c r="B422" s="135"/>
      <c r="C422" s="136" t="s">
        <v>923</v>
      </c>
      <c r="D422" s="136" t="s">
        <v>164</v>
      </c>
      <c r="E422" s="137" t="s">
        <v>924</v>
      </c>
      <c r="F422" s="138" t="s">
        <v>925</v>
      </c>
      <c r="G422" s="139" t="s">
        <v>378</v>
      </c>
      <c r="H422" s="140">
        <v>4</v>
      </c>
      <c r="I422" s="141"/>
      <c r="J422" s="142">
        <f>ROUND(I422*H422,2)</f>
        <v>0</v>
      </c>
      <c r="K422" s="138" t="s">
        <v>168</v>
      </c>
      <c r="L422" s="31"/>
      <c r="M422" s="143" t="s">
        <v>1</v>
      </c>
      <c r="N422" s="144" t="s">
        <v>42</v>
      </c>
      <c r="P422" s="145">
        <f>O422*H422</f>
        <v>0</v>
      </c>
      <c r="Q422" s="145">
        <v>0</v>
      </c>
      <c r="R422" s="145">
        <f>Q422*H422</f>
        <v>0</v>
      </c>
      <c r="S422" s="145">
        <v>0</v>
      </c>
      <c r="T422" s="146">
        <f>S422*H422</f>
        <v>0</v>
      </c>
      <c r="AR422" s="147" t="s">
        <v>238</v>
      </c>
      <c r="AT422" s="147" t="s">
        <v>164</v>
      </c>
      <c r="AU422" s="147" t="s">
        <v>85</v>
      </c>
      <c r="AY422" s="16" t="s">
        <v>161</v>
      </c>
      <c r="BE422" s="148">
        <f>IF(N422="základní",J422,0)</f>
        <v>0</v>
      </c>
      <c r="BF422" s="148">
        <f>IF(N422="snížená",J422,0)</f>
        <v>0</v>
      </c>
      <c r="BG422" s="148">
        <f>IF(N422="zákl. přenesená",J422,0)</f>
        <v>0</v>
      </c>
      <c r="BH422" s="148">
        <f>IF(N422="sníž. přenesená",J422,0)</f>
        <v>0</v>
      </c>
      <c r="BI422" s="148">
        <f>IF(N422="nulová",J422,0)</f>
        <v>0</v>
      </c>
      <c r="BJ422" s="16" t="s">
        <v>81</v>
      </c>
      <c r="BK422" s="148">
        <f>ROUND(I422*H422,2)</f>
        <v>0</v>
      </c>
      <c r="BL422" s="16" t="s">
        <v>238</v>
      </c>
      <c r="BM422" s="147" t="s">
        <v>926</v>
      </c>
    </row>
    <row r="423" spans="2:65" s="1" customFormat="1" ht="16.5" customHeight="1">
      <c r="B423" s="135"/>
      <c r="C423" s="164" t="s">
        <v>927</v>
      </c>
      <c r="D423" s="164" t="s">
        <v>175</v>
      </c>
      <c r="E423" s="165" t="s">
        <v>928</v>
      </c>
      <c r="F423" s="166" t="s">
        <v>929</v>
      </c>
      <c r="G423" s="167" t="s">
        <v>378</v>
      </c>
      <c r="H423" s="168">
        <v>4</v>
      </c>
      <c r="I423" s="169"/>
      <c r="J423" s="170">
        <f>ROUND(I423*H423,2)</f>
        <v>0</v>
      </c>
      <c r="K423" s="166" t="s">
        <v>168</v>
      </c>
      <c r="L423" s="171"/>
      <c r="M423" s="172" t="s">
        <v>1</v>
      </c>
      <c r="N423" s="173" t="s">
        <v>42</v>
      </c>
      <c r="P423" s="145">
        <f>O423*H423</f>
        <v>0</v>
      </c>
      <c r="Q423" s="145">
        <v>0.0022</v>
      </c>
      <c r="R423" s="145">
        <f>Q423*H423</f>
        <v>0.0088</v>
      </c>
      <c r="S423" s="145">
        <v>0</v>
      </c>
      <c r="T423" s="146">
        <f>S423*H423</f>
        <v>0</v>
      </c>
      <c r="AR423" s="147" t="s">
        <v>327</v>
      </c>
      <c r="AT423" s="147" t="s">
        <v>175</v>
      </c>
      <c r="AU423" s="147" t="s">
        <v>85</v>
      </c>
      <c r="AY423" s="16" t="s">
        <v>161</v>
      </c>
      <c r="BE423" s="148">
        <f>IF(N423="základní",J423,0)</f>
        <v>0</v>
      </c>
      <c r="BF423" s="148">
        <f>IF(N423="snížená",J423,0)</f>
        <v>0</v>
      </c>
      <c r="BG423" s="148">
        <f>IF(N423="zákl. přenesená",J423,0)</f>
        <v>0</v>
      </c>
      <c r="BH423" s="148">
        <f>IF(N423="sníž. přenesená",J423,0)</f>
        <v>0</v>
      </c>
      <c r="BI423" s="148">
        <f>IF(N423="nulová",J423,0)</f>
        <v>0</v>
      </c>
      <c r="BJ423" s="16" t="s">
        <v>81</v>
      </c>
      <c r="BK423" s="148">
        <f>ROUND(I423*H423,2)</f>
        <v>0</v>
      </c>
      <c r="BL423" s="16" t="s">
        <v>238</v>
      </c>
      <c r="BM423" s="147" t="s">
        <v>930</v>
      </c>
    </row>
    <row r="424" spans="2:65" s="1" customFormat="1" ht="24.2" customHeight="1">
      <c r="B424" s="135"/>
      <c r="C424" s="136" t="s">
        <v>931</v>
      </c>
      <c r="D424" s="136" t="s">
        <v>164</v>
      </c>
      <c r="E424" s="137" t="s">
        <v>932</v>
      </c>
      <c r="F424" s="138" t="s">
        <v>933</v>
      </c>
      <c r="G424" s="139" t="s">
        <v>378</v>
      </c>
      <c r="H424" s="140">
        <v>1</v>
      </c>
      <c r="I424" s="141"/>
      <c r="J424" s="142">
        <f>ROUND(I424*H424,2)</f>
        <v>0</v>
      </c>
      <c r="K424" s="138" t="s">
        <v>168</v>
      </c>
      <c r="L424" s="31"/>
      <c r="M424" s="143" t="s">
        <v>1</v>
      </c>
      <c r="N424" s="144" t="s">
        <v>42</v>
      </c>
      <c r="P424" s="145">
        <f>O424*H424</f>
        <v>0</v>
      </c>
      <c r="Q424" s="145">
        <v>0</v>
      </c>
      <c r="R424" s="145">
        <f>Q424*H424</f>
        <v>0</v>
      </c>
      <c r="S424" s="145">
        <v>0.024</v>
      </c>
      <c r="T424" s="146">
        <f>S424*H424</f>
        <v>0.024</v>
      </c>
      <c r="AR424" s="147" t="s">
        <v>238</v>
      </c>
      <c r="AT424" s="147" t="s">
        <v>164</v>
      </c>
      <c r="AU424" s="147" t="s">
        <v>85</v>
      </c>
      <c r="AY424" s="16" t="s">
        <v>161</v>
      </c>
      <c r="BE424" s="148">
        <f>IF(N424="základní",J424,0)</f>
        <v>0</v>
      </c>
      <c r="BF424" s="148">
        <f>IF(N424="snížená",J424,0)</f>
        <v>0</v>
      </c>
      <c r="BG424" s="148">
        <f>IF(N424="zákl. přenesená",J424,0)</f>
        <v>0</v>
      </c>
      <c r="BH424" s="148">
        <f>IF(N424="sníž. přenesená",J424,0)</f>
        <v>0</v>
      </c>
      <c r="BI424" s="148">
        <f>IF(N424="nulová",J424,0)</f>
        <v>0</v>
      </c>
      <c r="BJ424" s="16" t="s">
        <v>81</v>
      </c>
      <c r="BK424" s="148">
        <f>ROUND(I424*H424,2)</f>
        <v>0</v>
      </c>
      <c r="BL424" s="16" t="s">
        <v>238</v>
      </c>
      <c r="BM424" s="147" t="s">
        <v>934</v>
      </c>
    </row>
    <row r="425" spans="2:65" s="1" customFormat="1" ht="16.5" customHeight="1">
      <c r="B425" s="135"/>
      <c r="C425" s="136" t="s">
        <v>935</v>
      </c>
      <c r="D425" s="136" t="s">
        <v>164</v>
      </c>
      <c r="E425" s="137" t="s">
        <v>936</v>
      </c>
      <c r="F425" s="138" t="s">
        <v>937</v>
      </c>
      <c r="G425" s="139" t="s">
        <v>378</v>
      </c>
      <c r="H425" s="140">
        <v>4</v>
      </c>
      <c r="I425" s="141"/>
      <c r="J425" s="142">
        <f>ROUND(I425*H425,2)</f>
        <v>0</v>
      </c>
      <c r="K425" s="138" t="s">
        <v>168</v>
      </c>
      <c r="L425" s="31"/>
      <c r="M425" s="143" t="s">
        <v>1</v>
      </c>
      <c r="N425" s="144" t="s">
        <v>42</v>
      </c>
      <c r="P425" s="145">
        <f>O425*H425</f>
        <v>0</v>
      </c>
      <c r="Q425" s="145">
        <v>0</v>
      </c>
      <c r="R425" s="145">
        <f>Q425*H425</f>
        <v>0</v>
      </c>
      <c r="S425" s="145">
        <v>0</v>
      </c>
      <c r="T425" s="146">
        <f>S425*H425</f>
        <v>0</v>
      </c>
      <c r="AR425" s="147" t="s">
        <v>238</v>
      </c>
      <c r="AT425" s="147" t="s">
        <v>164</v>
      </c>
      <c r="AU425" s="147" t="s">
        <v>85</v>
      </c>
      <c r="AY425" s="16" t="s">
        <v>161</v>
      </c>
      <c r="BE425" s="148">
        <f>IF(N425="základní",J425,0)</f>
        <v>0</v>
      </c>
      <c r="BF425" s="148">
        <f>IF(N425="snížená",J425,0)</f>
        <v>0</v>
      </c>
      <c r="BG425" s="148">
        <f>IF(N425="zákl. přenesená",J425,0)</f>
        <v>0</v>
      </c>
      <c r="BH425" s="148">
        <f>IF(N425="sníž. přenesená",J425,0)</f>
        <v>0</v>
      </c>
      <c r="BI425" s="148">
        <f>IF(N425="nulová",J425,0)</f>
        <v>0</v>
      </c>
      <c r="BJ425" s="16" t="s">
        <v>81</v>
      </c>
      <c r="BK425" s="148">
        <f>ROUND(I425*H425,2)</f>
        <v>0</v>
      </c>
      <c r="BL425" s="16" t="s">
        <v>238</v>
      </c>
      <c r="BM425" s="147" t="s">
        <v>938</v>
      </c>
    </row>
    <row r="426" spans="2:65" s="1" customFormat="1" ht="16.5" customHeight="1">
      <c r="B426" s="135"/>
      <c r="C426" s="164" t="s">
        <v>939</v>
      </c>
      <c r="D426" s="164" t="s">
        <v>175</v>
      </c>
      <c r="E426" s="165" t="s">
        <v>940</v>
      </c>
      <c r="F426" s="166" t="s">
        <v>941</v>
      </c>
      <c r="G426" s="167" t="s">
        <v>378</v>
      </c>
      <c r="H426" s="168">
        <v>4</v>
      </c>
      <c r="I426" s="169"/>
      <c r="J426" s="170">
        <f>ROUND(I426*H426,2)</f>
        <v>0</v>
      </c>
      <c r="K426" s="166" t="s">
        <v>1</v>
      </c>
      <c r="L426" s="171"/>
      <c r="M426" s="172" t="s">
        <v>1</v>
      </c>
      <c r="N426" s="173" t="s">
        <v>42</v>
      </c>
      <c r="P426" s="145">
        <f>O426*H426</f>
        <v>0</v>
      </c>
      <c r="Q426" s="145">
        <v>0</v>
      </c>
      <c r="R426" s="145">
        <f>Q426*H426</f>
        <v>0</v>
      </c>
      <c r="S426" s="145">
        <v>0</v>
      </c>
      <c r="T426" s="146">
        <f>S426*H426</f>
        <v>0</v>
      </c>
      <c r="AR426" s="147" t="s">
        <v>327</v>
      </c>
      <c r="AT426" s="147" t="s">
        <v>175</v>
      </c>
      <c r="AU426" s="147" t="s">
        <v>85</v>
      </c>
      <c r="AY426" s="16" t="s">
        <v>161</v>
      </c>
      <c r="BE426" s="148">
        <f>IF(N426="základní",J426,0)</f>
        <v>0</v>
      </c>
      <c r="BF426" s="148">
        <f>IF(N426="snížená",J426,0)</f>
        <v>0</v>
      </c>
      <c r="BG426" s="148">
        <f>IF(N426="zákl. přenesená",J426,0)</f>
        <v>0</v>
      </c>
      <c r="BH426" s="148">
        <f>IF(N426="sníž. přenesená",J426,0)</f>
        <v>0</v>
      </c>
      <c r="BI426" s="148">
        <f>IF(N426="nulová",J426,0)</f>
        <v>0</v>
      </c>
      <c r="BJ426" s="16" t="s">
        <v>81</v>
      </c>
      <c r="BK426" s="148">
        <f>ROUND(I426*H426,2)</f>
        <v>0</v>
      </c>
      <c r="BL426" s="16" t="s">
        <v>238</v>
      </c>
      <c r="BM426" s="147" t="s">
        <v>942</v>
      </c>
    </row>
    <row r="427" spans="2:65" s="1" customFormat="1" ht="24.2" customHeight="1">
      <c r="B427" s="135"/>
      <c r="C427" s="136" t="s">
        <v>943</v>
      </c>
      <c r="D427" s="136" t="s">
        <v>164</v>
      </c>
      <c r="E427" s="137" t="s">
        <v>944</v>
      </c>
      <c r="F427" s="138" t="s">
        <v>945</v>
      </c>
      <c r="G427" s="139" t="s">
        <v>378</v>
      </c>
      <c r="H427" s="140">
        <v>3</v>
      </c>
      <c r="I427" s="141"/>
      <c r="J427" s="142">
        <f>ROUND(I427*H427,2)</f>
        <v>0</v>
      </c>
      <c r="K427" s="138" t="s">
        <v>1</v>
      </c>
      <c r="L427" s="31"/>
      <c r="M427" s="143" t="s">
        <v>1</v>
      </c>
      <c r="N427" s="144" t="s">
        <v>42</v>
      </c>
      <c r="P427" s="145">
        <f>O427*H427</f>
        <v>0</v>
      </c>
      <c r="Q427" s="145">
        <v>0.012200000000000003</v>
      </c>
      <c r="R427" s="145">
        <f>Q427*H427</f>
        <v>0.03660000000000001</v>
      </c>
      <c r="S427" s="145">
        <v>0</v>
      </c>
      <c r="T427" s="146">
        <f>S427*H427</f>
        <v>0</v>
      </c>
      <c r="AR427" s="147" t="s">
        <v>238</v>
      </c>
      <c r="AT427" s="147" t="s">
        <v>164</v>
      </c>
      <c r="AU427" s="147" t="s">
        <v>85</v>
      </c>
      <c r="AY427" s="16" t="s">
        <v>161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6" t="s">
        <v>81</v>
      </c>
      <c r="BK427" s="148">
        <f>ROUND(I427*H427,2)</f>
        <v>0</v>
      </c>
      <c r="BL427" s="16" t="s">
        <v>238</v>
      </c>
      <c r="BM427" s="147" t="s">
        <v>946</v>
      </c>
    </row>
    <row r="428" spans="2:65" s="1" customFormat="1" ht="24.2" customHeight="1">
      <c r="B428" s="135"/>
      <c r="C428" s="136" t="s">
        <v>947</v>
      </c>
      <c r="D428" s="136" t="s">
        <v>164</v>
      </c>
      <c r="E428" s="137" t="s">
        <v>948</v>
      </c>
      <c r="F428" s="138" t="s">
        <v>949</v>
      </c>
      <c r="G428" s="139" t="s">
        <v>378</v>
      </c>
      <c r="H428" s="140">
        <v>2</v>
      </c>
      <c r="I428" s="141"/>
      <c r="J428" s="142">
        <f>ROUND(I428*H428,2)</f>
        <v>0</v>
      </c>
      <c r="K428" s="138" t="s">
        <v>1</v>
      </c>
      <c r="L428" s="31"/>
      <c r="M428" s="143" t="s">
        <v>1</v>
      </c>
      <c r="N428" s="144" t="s">
        <v>42</v>
      </c>
      <c r="P428" s="145">
        <f>O428*H428</f>
        <v>0</v>
      </c>
      <c r="Q428" s="145">
        <v>0.012200000000000003</v>
      </c>
      <c r="R428" s="145">
        <f>Q428*H428</f>
        <v>0.024400000000000005</v>
      </c>
      <c r="S428" s="145">
        <v>0</v>
      </c>
      <c r="T428" s="146">
        <f>S428*H428</f>
        <v>0</v>
      </c>
      <c r="AR428" s="147" t="s">
        <v>238</v>
      </c>
      <c r="AT428" s="147" t="s">
        <v>164</v>
      </c>
      <c r="AU428" s="147" t="s">
        <v>85</v>
      </c>
      <c r="AY428" s="16" t="s">
        <v>161</v>
      </c>
      <c r="BE428" s="148">
        <f>IF(N428="základní",J428,0)</f>
        <v>0</v>
      </c>
      <c r="BF428" s="148">
        <f>IF(N428="snížená",J428,0)</f>
        <v>0</v>
      </c>
      <c r="BG428" s="148">
        <f>IF(N428="zákl. přenesená",J428,0)</f>
        <v>0</v>
      </c>
      <c r="BH428" s="148">
        <f>IF(N428="sníž. přenesená",J428,0)</f>
        <v>0</v>
      </c>
      <c r="BI428" s="148">
        <f>IF(N428="nulová",J428,0)</f>
        <v>0</v>
      </c>
      <c r="BJ428" s="16" t="s">
        <v>81</v>
      </c>
      <c r="BK428" s="148">
        <f>ROUND(I428*H428,2)</f>
        <v>0</v>
      </c>
      <c r="BL428" s="16" t="s">
        <v>238</v>
      </c>
      <c r="BM428" s="147" t="s">
        <v>950</v>
      </c>
    </row>
    <row r="429" spans="2:65" s="1" customFormat="1" ht="24.2" customHeight="1">
      <c r="B429" s="135"/>
      <c r="C429" s="136" t="s">
        <v>951</v>
      </c>
      <c r="D429" s="136" t="s">
        <v>164</v>
      </c>
      <c r="E429" s="137" t="s">
        <v>952</v>
      </c>
      <c r="F429" s="138" t="s">
        <v>953</v>
      </c>
      <c r="G429" s="139" t="s">
        <v>167</v>
      </c>
      <c r="H429" s="140">
        <v>0.203</v>
      </c>
      <c r="I429" s="141"/>
      <c r="J429" s="142">
        <f>ROUND(I429*H429,2)</f>
        <v>0</v>
      </c>
      <c r="K429" s="138" t="s">
        <v>168</v>
      </c>
      <c r="L429" s="31"/>
      <c r="M429" s="143" t="s">
        <v>1</v>
      </c>
      <c r="N429" s="144" t="s">
        <v>42</v>
      </c>
      <c r="P429" s="145">
        <f>O429*H429</f>
        <v>0</v>
      </c>
      <c r="Q429" s="145">
        <v>0</v>
      </c>
      <c r="R429" s="145">
        <f>Q429*H429</f>
        <v>0</v>
      </c>
      <c r="S429" s="145">
        <v>0</v>
      </c>
      <c r="T429" s="146">
        <f>S429*H429</f>
        <v>0</v>
      </c>
      <c r="AR429" s="147" t="s">
        <v>238</v>
      </c>
      <c r="AT429" s="147" t="s">
        <v>164</v>
      </c>
      <c r="AU429" s="147" t="s">
        <v>85</v>
      </c>
      <c r="AY429" s="16" t="s">
        <v>161</v>
      </c>
      <c r="BE429" s="148">
        <f>IF(N429="základní",J429,0)</f>
        <v>0</v>
      </c>
      <c r="BF429" s="148">
        <f>IF(N429="snížená",J429,0)</f>
        <v>0</v>
      </c>
      <c r="BG429" s="148">
        <f>IF(N429="zákl. přenesená",J429,0)</f>
        <v>0</v>
      </c>
      <c r="BH429" s="148">
        <f>IF(N429="sníž. přenesená",J429,0)</f>
        <v>0</v>
      </c>
      <c r="BI429" s="148">
        <f>IF(N429="nulová",J429,0)</f>
        <v>0</v>
      </c>
      <c r="BJ429" s="16" t="s">
        <v>81</v>
      </c>
      <c r="BK429" s="148">
        <f>ROUND(I429*H429,2)</f>
        <v>0</v>
      </c>
      <c r="BL429" s="16" t="s">
        <v>238</v>
      </c>
      <c r="BM429" s="147" t="s">
        <v>954</v>
      </c>
    </row>
    <row r="430" spans="2:65" s="1" customFormat="1" ht="33" customHeight="1">
      <c r="B430" s="135"/>
      <c r="C430" s="136" t="s">
        <v>955</v>
      </c>
      <c r="D430" s="136" t="s">
        <v>164</v>
      </c>
      <c r="E430" s="137" t="s">
        <v>956</v>
      </c>
      <c r="F430" s="138" t="s">
        <v>957</v>
      </c>
      <c r="G430" s="139" t="s">
        <v>167</v>
      </c>
      <c r="H430" s="140">
        <v>0.203</v>
      </c>
      <c r="I430" s="141"/>
      <c r="J430" s="142">
        <f>ROUND(I430*H430,2)</f>
        <v>0</v>
      </c>
      <c r="K430" s="138" t="s">
        <v>168</v>
      </c>
      <c r="L430" s="31"/>
      <c r="M430" s="143" t="s">
        <v>1</v>
      </c>
      <c r="N430" s="144" t="s">
        <v>42</v>
      </c>
      <c r="P430" s="145">
        <f>O430*H430</f>
        <v>0</v>
      </c>
      <c r="Q430" s="145">
        <v>0</v>
      </c>
      <c r="R430" s="145">
        <f>Q430*H430</f>
        <v>0</v>
      </c>
      <c r="S430" s="145">
        <v>0</v>
      </c>
      <c r="T430" s="146">
        <f>S430*H430</f>
        <v>0</v>
      </c>
      <c r="AR430" s="147" t="s">
        <v>238</v>
      </c>
      <c r="AT430" s="147" t="s">
        <v>164</v>
      </c>
      <c r="AU430" s="147" t="s">
        <v>85</v>
      </c>
      <c r="AY430" s="16" t="s">
        <v>161</v>
      </c>
      <c r="BE430" s="148">
        <f>IF(N430="základní",J430,0)</f>
        <v>0</v>
      </c>
      <c r="BF430" s="148">
        <f>IF(N430="snížená",J430,0)</f>
        <v>0</v>
      </c>
      <c r="BG430" s="148">
        <f>IF(N430="zákl. přenesená",J430,0)</f>
        <v>0</v>
      </c>
      <c r="BH430" s="148">
        <f>IF(N430="sníž. přenesená",J430,0)</f>
        <v>0</v>
      </c>
      <c r="BI430" s="148">
        <f>IF(N430="nulová",J430,0)</f>
        <v>0</v>
      </c>
      <c r="BJ430" s="16" t="s">
        <v>81</v>
      </c>
      <c r="BK430" s="148">
        <f>ROUND(I430*H430,2)</f>
        <v>0</v>
      </c>
      <c r="BL430" s="16" t="s">
        <v>238</v>
      </c>
      <c r="BM430" s="147" t="s">
        <v>958</v>
      </c>
    </row>
    <row r="431" spans="2:63" s="11" customFormat="1" ht="22.9" customHeight="1">
      <c r="B431" s="123"/>
      <c r="D431" s="124" t="s">
        <v>76</v>
      </c>
      <c r="E431" s="133" t="s">
        <v>959</v>
      </c>
      <c r="F431" s="133" t="s">
        <v>960</v>
      </c>
      <c r="I431" s="126"/>
      <c r="J431" s="134">
        <f>BK431</f>
        <v>0</v>
      </c>
      <c r="L431" s="123"/>
      <c r="M431" s="128"/>
      <c r="P431" s="129">
        <f>SUM(P432:P447)</f>
        <v>0</v>
      </c>
      <c r="R431" s="129">
        <f>SUM(R432:R447)</f>
        <v>0.768942</v>
      </c>
      <c r="T431" s="130">
        <f>SUM(T432:T447)</f>
        <v>0</v>
      </c>
      <c r="AR431" s="124" t="s">
        <v>85</v>
      </c>
      <c r="AT431" s="131" t="s">
        <v>76</v>
      </c>
      <c r="AU431" s="131" t="s">
        <v>81</v>
      </c>
      <c r="AY431" s="124" t="s">
        <v>161</v>
      </c>
      <c r="BK431" s="132">
        <f>SUM(BK432:BK447)</f>
        <v>0</v>
      </c>
    </row>
    <row r="432" spans="2:65" s="1" customFormat="1" ht="16.5" customHeight="1">
      <c r="B432" s="135"/>
      <c r="C432" s="136" t="s">
        <v>961</v>
      </c>
      <c r="D432" s="136" t="s">
        <v>164</v>
      </c>
      <c r="E432" s="137" t="s">
        <v>962</v>
      </c>
      <c r="F432" s="138" t="s">
        <v>963</v>
      </c>
      <c r="G432" s="139" t="s">
        <v>190</v>
      </c>
      <c r="H432" s="140">
        <v>15.5</v>
      </c>
      <c r="I432" s="141"/>
      <c r="J432" s="142">
        <f>ROUND(I432*H432,2)</f>
        <v>0</v>
      </c>
      <c r="K432" s="138" t="s">
        <v>168</v>
      </c>
      <c r="L432" s="31"/>
      <c r="M432" s="143" t="s">
        <v>1</v>
      </c>
      <c r="N432" s="144" t="s">
        <v>42</v>
      </c>
      <c r="P432" s="145">
        <f>O432*H432</f>
        <v>0</v>
      </c>
      <c r="Q432" s="145">
        <v>0.0003</v>
      </c>
      <c r="R432" s="145">
        <f>Q432*H432</f>
        <v>0.00465</v>
      </c>
      <c r="S432" s="145">
        <v>0</v>
      </c>
      <c r="T432" s="146">
        <f>S432*H432</f>
        <v>0</v>
      </c>
      <c r="AR432" s="147" t="s">
        <v>238</v>
      </c>
      <c r="AT432" s="147" t="s">
        <v>164</v>
      </c>
      <c r="AU432" s="147" t="s">
        <v>85</v>
      </c>
      <c r="AY432" s="16" t="s">
        <v>161</v>
      </c>
      <c r="BE432" s="148">
        <f>IF(N432="základní",J432,0)</f>
        <v>0</v>
      </c>
      <c r="BF432" s="148">
        <f>IF(N432="snížená",J432,0)</f>
        <v>0</v>
      </c>
      <c r="BG432" s="148">
        <f>IF(N432="zákl. přenesená",J432,0)</f>
        <v>0</v>
      </c>
      <c r="BH432" s="148">
        <f>IF(N432="sníž. přenesená",J432,0)</f>
        <v>0</v>
      </c>
      <c r="BI432" s="148">
        <f>IF(N432="nulová",J432,0)</f>
        <v>0</v>
      </c>
      <c r="BJ432" s="16" t="s">
        <v>81</v>
      </c>
      <c r="BK432" s="148">
        <f>ROUND(I432*H432,2)</f>
        <v>0</v>
      </c>
      <c r="BL432" s="16" t="s">
        <v>238</v>
      </c>
      <c r="BM432" s="147" t="s">
        <v>964</v>
      </c>
    </row>
    <row r="433" spans="2:65" s="1" customFormat="1" ht="24.2" customHeight="1">
      <c r="B433" s="135"/>
      <c r="C433" s="136" t="s">
        <v>965</v>
      </c>
      <c r="D433" s="136" t="s">
        <v>164</v>
      </c>
      <c r="E433" s="137" t="s">
        <v>966</v>
      </c>
      <c r="F433" s="138" t="s">
        <v>967</v>
      </c>
      <c r="G433" s="139" t="s">
        <v>190</v>
      </c>
      <c r="H433" s="140">
        <v>15.5</v>
      </c>
      <c r="I433" s="141"/>
      <c r="J433" s="142">
        <f>ROUND(I433*H433,2)</f>
        <v>0</v>
      </c>
      <c r="K433" s="138" t="s">
        <v>1</v>
      </c>
      <c r="L433" s="31"/>
      <c r="M433" s="143" t="s">
        <v>1</v>
      </c>
      <c r="N433" s="144" t="s">
        <v>42</v>
      </c>
      <c r="P433" s="145">
        <f>O433*H433</f>
        <v>0</v>
      </c>
      <c r="Q433" s="145">
        <v>0.0075</v>
      </c>
      <c r="R433" s="145">
        <f>Q433*H433</f>
        <v>0.11624999999999999</v>
      </c>
      <c r="S433" s="145">
        <v>0</v>
      </c>
      <c r="T433" s="146">
        <f>S433*H433</f>
        <v>0</v>
      </c>
      <c r="AR433" s="147" t="s">
        <v>238</v>
      </c>
      <c r="AT433" s="147" t="s">
        <v>164</v>
      </c>
      <c r="AU433" s="147" t="s">
        <v>85</v>
      </c>
      <c r="AY433" s="16" t="s">
        <v>161</v>
      </c>
      <c r="BE433" s="148">
        <f>IF(N433="základní",J433,0)</f>
        <v>0</v>
      </c>
      <c r="BF433" s="148">
        <f>IF(N433="snížená",J433,0)</f>
        <v>0</v>
      </c>
      <c r="BG433" s="148">
        <f>IF(N433="zákl. přenesená",J433,0)</f>
        <v>0</v>
      </c>
      <c r="BH433" s="148">
        <f>IF(N433="sníž. přenesená",J433,0)</f>
        <v>0</v>
      </c>
      <c r="BI433" s="148">
        <f>IF(N433="nulová",J433,0)</f>
        <v>0</v>
      </c>
      <c r="BJ433" s="16" t="s">
        <v>81</v>
      </c>
      <c r="BK433" s="148">
        <f>ROUND(I433*H433,2)</f>
        <v>0</v>
      </c>
      <c r="BL433" s="16" t="s">
        <v>238</v>
      </c>
      <c r="BM433" s="147" t="s">
        <v>968</v>
      </c>
    </row>
    <row r="434" spans="2:65" s="1" customFormat="1" ht="16.5" customHeight="1">
      <c r="B434" s="135"/>
      <c r="C434" s="136" t="s">
        <v>969</v>
      </c>
      <c r="D434" s="136" t="s">
        <v>164</v>
      </c>
      <c r="E434" s="137" t="s">
        <v>970</v>
      </c>
      <c r="F434" s="138" t="s">
        <v>971</v>
      </c>
      <c r="G434" s="139" t="s">
        <v>190</v>
      </c>
      <c r="H434" s="140">
        <v>4.5</v>
      </c>
      <c r="I434" s="141"/>
      <c r="J434" s="142">
        <f>ROUND(I434*H434,2)</f>
        <v>0</v>
      </c>
      <c r="K434" s="138" t="s">
        <v>1</v>
      </c>
      <c r="L434" s="31"/>
      <c r="M434" s="143" t="s">
        <v>1</v>
      </c>
      <c r="N434" s="144" t="s">
        <v>42</v>
      </c>
      <c r="P434" s="145">
        <f>O434*H434</f>
        <v>0</v>
      </c>
      <c r="Q434" s="145">
        <v>0.0075</v>
      </c>
      <c r="R434" s="145">
        <f>Q434*H434</f>
        <v>0.03375</v>
      </c>
      <c r="S434" s="145">
        <v>0</v>
      </c>
      <c r="T434" s="146">
        <f>S434*H434</f>
        <v>0</v>
      </c>
      <c r="AR434" s="147" t="s">
        <v>238</v>
      </c>
      <c r="AT434" s="147" t="s">
        <v>164</v>
      </c>
      <c r="AU434" s="147" t="s">
        <v>85</v>
      </c>
      <c r="AY434" s="16" t="s">
        <v>161</v>
      </c>
      <c r="BE434" s="148">
        <f>IF(N434="základní",J434,0)</f>
        <v>0</v>
      </c>
      <c r="BF434" s="148">
        <f>IF(N434="snížená",J434,0)</f>
        <v>0</v>
      </c>
      <c r="BG434" s="148">
        <f>IF(N434="zákl. přenesená",J434,0)</f>
        <v>0</v>
      </c>
      <c r="BH434" s="148">
        <f>IF(N434="sníž. přenesená",J434,0)</f>
        <v>0</v>
      </c>
      <c r="BI434" s="148">
        <f>IF(N434="nulová",J434,0)</f>
        <v>0</v>
      </c>
      <c r="BJ434" s="16" t="s">
        <v>81</v>
      </c>
      <c r="BK434" s="148">
        <f>ROUND(I434*H434,2)</f>
        <v>0</v>
      </c>
      <c r="BL434" s="16" t="s">
        <v>238</v>
      </c>
      <c r="BM434" s="147" t="s">
        <v>972</v>
      </c>
    </row>
    <row r="435" spans="2:65" s="1" customFormat="1" ht="33" customHeight="1">
      <c r="B435" s="135"/>
      <c r="C435" s="136" t="s">
        <v>973</v>
      </c>
      <c r="D435" s="136" t="s">
        <v>164</v>
      </c>
      <c r="E435" s="137" t="s">
        <v>974</v>
      </c>
      <c r="F435" s="138" t="s">
        <v>975</v>
      </c>
      <c r="G435" s="139" t="s">
        <v>316</v>
      </c>
      <c r="H435" s="140">
        <v>9</v>
      </c>
      <c r="I435" s="141"/>
      <c r="J435" s="142">
        <f>ROUND(I435*H435,2)</f>
        <v>0</v>
      </c>
      <c r="K435" s="138" t="s">
        <v>168</v>
      </c>
      <c r="L435" s="31"/>
      <c r="M435" s="143" t="s">
        <v>1</v>
      </c>
      <c r="N435" s="144" t="s">
        <v>42</v>
      </c>
      <c r="P435" s="145">
        <f>O435*H435</f>
        <v>0</v>
      </c>
      <c r="Q435" s="145">
        <v>0.00043</v>
      </c>
      <c r="R435" s="145">
        <f>Q435*H435</f>
        <v>0.0038699999999999997</v>
      </c>
      <c r="S435" s="145">
        <v>0</v>
      </c>
      <c r="T435" s="146">
        <f>S435*H435</f>
        <v>0</v>
      </c>
      <c r="AR435" s="147" t="s">
        <v>238</v>
      </c>
      <c r="AT435" s="147" t="s">
        <v>164</v>
      </c>
      <c r="AU435" s="147" t="s">
        <v>85</v>
      </c>
      <c r="AY435" s="16" t="s">
        <v>161</v>
      </c>
      <c r="BE435" s="148">
        <f>IF(N435="základní",J435,0)</f>
        <v>0</v>
      </c>
      <c r="BF435" s="148">
        <f>IF(N435="snížená",J435,0)</f>
        <v>0</v>
      </c>
      <c r="BG435" s="148">
        <f>IF(N435="zákl. přenesená",J435,0)</f>
        <v>0</v>
      </c>
      <c r="BH435" s="148">
        <f>IF(N435="sníž. přenesená",J435,0)</f>
        <v>0</v>
      </c>
      <c r="BI435" s="148">
        <f>IF(N435="nulová",J435,0)</f>
        <v>0</v>
      </c>
      <c r="BJ435" s="16" t="s">
        <v>81</v>
      </c>
      <c r="BK435" s="148">
        <f>ROUND(I435*H435,2)</f>
        <v>0</v>
      </c>
      <c r="BL435" s="16" t="s">
        <v>238</v>
      </c>
      <c r="BM435" s="147" t="s">
        <v>976</v>
      </c>
    </row>
    <row r="436" spans="2:65" s="1" customFormat="1" ht="24.2" customHeight="1">
      <c r="B436" s="135"/>
      <c r="C436" s="164" t="s">
        <v>977</v>
      </c>
      <c r="D436" s="164" t="s">
        <v>175</v>
      </c>
      <c r="E436" s="165" t="s">
        <v>978</v>
      </c>
      <c r="F436" s="166" t="s">
        <v>979</v>
      </c>
      <c r="G436" s="167" t="s">
        <v>316</v>
      </c>
      <c r="H436" s="168">
        <v>9.9</v>
      </c>
      <c r="I436" s="169"/>
      <c r="J436" s="170">
        <f>ROUND(I436*H436,2)</f>
        <v>0</v>
      </c>
      <c r="K436" s="166" t="s">
        <v>168</v>
      </c>
      <c r="L436" s="171"/>
      <c r="M436" s="172" t="s">
        <v>1</v>
      </c>
      <c r="N436" s="173" t="s">
        <v>42</v>
      </c>
      <c r="P436" s="145">
        <f>O436*H436</f>
        <v>0</v>
      </c>
      <c r="Q436" s="145">
        <v>0.00198</v>
      </c>
      <c r="R436" s="145">
        <f>Q436*H436</f>
        <v>0.019602</v>
      </c>
      <c r="S436" s="145">
        <v>0</v>
      </c>
      <c r="T436" s="146">
        <f>S436*H436</f>
        <v>0</v>
      </c>
      <c r="AR436" s="147" t="s">
        <v>327</v>
      </c>
      <c r="AT436" s="147" t="s">
        <v>175</v>
      </c>
      <c r="AU436" s="147" t="s">
        <v>85</v>
      </c>
      <c r="AY436" s="16" t="s">
        <v>161</v>
      </c>
      <c r="BE436" s="148">
        <f>IF(N436="základní",J436,0)</f>
        <v>0</v>
      </c>
      <c r="BF436" s="148">
        <f>IF(N436="snížená",J436,0)</f>
        <v>0</v>
      </c>
      <c r="BG436" s="148">
        <f>IF(N436="zákl. přenesená",J436,0)</f>
        <v>0</v>
      </c>
      <c r="BH436" s="148">
        <f>IF(N436="sníž. přenesená",J436,0)</f>
        <v>0</v>
      </c>
      <c r="BI436" s="148">
        <f>IF(N436="nulová",J436,0)</f>
        <v>0</v>
      </c>
      <c r="BJ436" s="16" t="s">
        <v>81</v>
      </c>
      <c r="BK436" s="148">
        <f>ROUND(I436*H436,2)</f>
        <v>0</v>
      </c>
      <c r="BL436" s="16" t="s">
        <v>238</v>
      </c>
      <c r="BM436" s="147" t="s">
        <v>980</v>
      </c>
    </row>
    <row r="437" spans="2:51" s="12" customFormat="1" ht="12">
      <c r="B437" s="149"/>
      <c r="D437" s="150" t="s">
        <v>171</v>
      </c>
      <c r="F437" s="152" t="s">
        <v>981</v>
      </c>
      <c r="H437" s="153">
        <v>9.9</v>
      </c>
      <c r="I437" s="154"/>
      <c r="L437" s="149"/>
      <c r="M437" s="155"/>
      <c r="T437" s="156"/>
      <c r="AT437" s="151" t="s">
        <v>171</v>
      </c>
      <c r="AU437" s="151" t="s">
        <v>85</v>
      </c>
      <c r="AV437" s="12" t="s">
        <v>85</v>
      </c>
      <c r="AW437" s="12" t="s">
        <v>3</v>
      </c>
      <c r="AX437" s="12" t="s">
        <v>81</v>
      </c>
      <c r="AY437" s="151" t="s">
        <v>161</v>
      </c>
    </row>
    <row r="438" spans="2:65" s="1" customFormat="1" ht="37.9" customHeight="1">
      <c r="B438" s="135"/>
      <c r="C438" s="136" t="s">
        <v>982</v>
      </c>
      <c r="D438" s="136" t="s">
        <v>164</v>
      </c>
      <c r="E438" s="137" t="s">
        <v>983</v>
      </c>
      <c r="F438" s="138" t="s">
        <v>984</v>
      </c>
      <c r="G438" s="139" t="s">
        <v>190</v>
      </c>
      <c r="H438" s="140">
        <v>15.5</v>
      </c>
      <c r="I438" s="141"/>
      <c r="J438" s="142">
        <f>ROUND(I438*H438,2)</f>
        <v>0</v>
      </c>
      <c r="K438" s="138" t="s">
        <v>168</v>
      </c>
      <c r="L438" s="31"/>
      <c r="M438" s="143" t="s">
        <v>1</v>
      </c>
      <c r="N438" s="144" t="s">
        <v>42</v>
      </c>
      <c r="P438" s="145">
        <f>O438*H438</f>
        <v>0</v>
      </c>
      <c r="Q438" s="145">
        <v>0.0053</v>
      </c>
      <c r="R438" s="145">
        <f>Q438*H438</f>
        <v>0.08215</v>
      </c>
      <c r="S438" s="145">
        <v>0</v>
      </c>
      <c r="T438" s="146">
        <f>S438*H438</f>
        <v>0</v>
      </c>
      <c r="AR438" s="147" t="s">
        <v>238</v>
      </c>
      <c r="AT438" s="147" t="s">
        <v>164</v>
      </c>
      <c r="AU438" s="147" t="s">
        <v>85</v>
      </c>
      <c r="AY438" s="16" t="s">
        <v>161</v>
      </c>
      <c r="BE438" s="148">
        <f>IF(N438="základní",J438,0)</f>
        <v>0</v>
      </c>
      <c r="BF438" s="148">
        <f>IF(N438="snížená",J438,0)</f>
        <v>0</v>
      </c>
      <c r="BG438" s="148">
        <f>IF(N438="zákl. přenesená",J438,0)</f>
        <v>0</v>
      </c>
      <c r="BH438" s="148">
        <f>IF(N438="sníž. přenesená",J438,0)</f>
        <v>0</v>
      </c>
      <c r="BI438" s="148">
        <f>IF(N438="nulová",J438,0)</f>
        <v>0</v>
      </c>
      <c r="BJ438" s="16" t="s">
        <v>81</v>
      </c>
      <c r="BK438" s="148">
        <f>ROUND(I438*H438,2)</f>
        <v>0</v>
      </c>
      <c r="BL438" s="16" t="s">
        <v>238</v>
      </c>
      <c r="BM438" s="147" t="s">
        <v>985</v>
      </c>
    </row>
    <row r="439" spans="2:65" s="1" customFormat="1" ht="33" customHeight="1">
      <c r="B439" s="135"/>
      <c r="C439" s="164" t="s">
        <v>986</v>
      </c>
      <c r="D439" s="164" t="s">
        <v>175</v>
      </c>
      <c r="E439" s="165" t="s">
        <v>987</v>
      </c>
      <c r="F439" s="166" t="s">
        <v>988</v>
      </c>
      <c r="G439" s="167" t="s">
        <v>190</v>
      </c>
      <c r="H439" s="168">
        <v>17.05</v>
      </c>
      <c r="I439" s="169"/>
      <c r="J439" s="170">
        <f>ROUND(I439*H439,2)</f>
        <v>0</v>
      </c>
      <c r="K439" s="166" t="s">
        <v>168</v>
      </c>
      <c r="L439" s="171"/>
      <c r="M439" s="172" t="s">
        <v>1</v>
      </c>
      <c r="N439" s="173" t="s">
        <v>42</v>
      </c>
      <c r="P439" s="145">
        <f>O439*H439</f>
        <v>0</v>
      </c>
      <c r="Q439" s="145">
        <v>0.021999999999999995</v>
      </c>
      <c r="R439" s="145">
        <f>Q439*H439</f>
        <v>0.37509999999999993</v>
      </c>
      <c r="S439" s="145">
        <v>0</v>
      </c>
      <c r="T439" s="146">
        <f>S439*H439</f>
        <v>0</v>
      </c>
      <c r="AR439" s="147" t="s">
        <v>327</v>
      </c>
      <c r="AT439" s="147" t="s">
        <v>175</v>
      </c>
      <c r="AU439" s="147" t="s">
        <v>85</v>
      </c>
      <c r="AY439" s="16" t="s">
        <v>161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6" t="s">
        <v>81</v>
      </c>
      <c r="BK439" s="148">
        <f>ROUND(I439*H439,2)</f>
        <v>0</v>
      </c>
      <c r="BL439" s="16" t="s">
        <v>238</v>
      </c>
      <c r="BM439" s="147" t="s">
        <v>989</v>
      </c>
    </row>
    <row r="440" spans="2:51" s="12" customFormat="1" ht="12">
      <c r="B440" s="149"/>
      <c r="D440" s="150" t="s">
        <v>171</v>
      </c>
      <c r="F440" s="152" t="s">
        <v>990</v>
      </c>
      <c r="H440" s="153">
        <v>17.05</v>
      </c>
      <c r="I440" s="154"/>
      <c r="L440" s="149"/>
      <c r="M440" s="155"/>
      <c r="T440" s="156"/>
      <c r="AT440" s="151" t="s">
        <v>171</v>
      </c>
      <c r="AU440" s="151" t="s">
        <v>85</v>
      </c>
      <c r="AV440" s="12" t="s">
        <v>85</v>
      </c>
      <c r="AW440" s="12" t="s">
        <v>3</v>
      </c>
      <c r="AX440" s="12" t="s">
        <v>81</v>
      </c>
      <c r="AY440" s="151" t="s">
        <v>161</v>
      </c>
    </row>
    <row r="441" spans="2:65" s="1" customFormat="1" ht="37.9" customHeight="1">
      <c r="B441" s="135"/>
      <c r="C441" s="136" t="s">
        <v>991</v>
      </c>
      <c r="D441" s="136" t="s">
        <v>164</v>
      </c>
      <c r="E441" s="137" t="s">
        <v>992</v>
      </c>
      <c r="F441" s="138" t="s">
        <v>993</v>
      </c>
      <c r="G441" s="139" t="s">
        <v>190</v>
      </c>
      <c r="H441" s="140">
        <v>4.5</v>
      </c>
      <c r="I441" s="141"/>
      <c r="J441" s="142">
        <f>ROUND(I441*H441,2)</f>
        <v>0</v>
      </c>
      <c r="K441" s="138" t="s">
        <v>168</v>
      </c>
      <c r="L441" s="31"/>
      <c r="M441" s="143" t="s">
        <v>1</v>
      </c>
      <c r="N441" s="144" t="s">
        <v>42</v>
      </c>
      <c r="P441" s="145">
        <f>O441*H441</f>
        <v>0</v>
      </c>
      <c r="Q441" s="145">
        <v>0.00525</v>
      </c>
      <c r="R441" s="145">
        <f>Q441*H441</f>
        <v>0.023625</v>
      </c>
      <c r="S441" s="145">
        <v>0</v>
      </c>
      <c r="T441" s="146">
        <f>S441*H441</f>
        <v>0</v>
      </c>
      <c r="AR441" s="147" t="s">
        <v>238</v>
      </c>
      <c r="AT441" s="147" t="s">
        <v>164</v>
      </c>
      <c r="AU441" s="147" t="s">
        <v>85</v>
      </c>
      <c r="AY441" s="16" t="s">
        <v>161</v>
      </c>
      <c r="BE441" s="148">
        <f>IF(N441="základní",J441,0)</f>
        <v>0</v>
      </c>
      <c r="BF441" s="148">
        <f>IF(N441="snížená",J441,0)</f>
        <v>0</v>
      </c>
      <c r="BG441" s="148">
        <f>IF(N441="zákl. přenesená",J441,0)</f>
        <v>0</v>
      </c>
      <c r="BH441" s="148">
        <f>IF(N441="sníž. přenesená",J441,0)</f>
        <v>0</v>
      </c>
      <c r="BI441" s="148">
        <f>IF(N441="nulová",J441,0)</f>
        <v>0</v>
      </c>
      <c r="BJ441" s="16" t="s">
        <v>81</v>
      </c>
      <c r="BK441" s="148">
        <f>ROUND(I441*H441,2)</f>
        <v>0</v>
      </c>
      <c r="BL441" s="16" t="s">
        <v>238</v>
      </c>
      <c r="BM441" s="147" t="s">
        <v>994</v>
      </c>
    </row>
    <row r="442" spans="2:65" s="1" customFormat="1" ht="37.9" customHeight="1">
      <c r="B442" s="135"/>
      <c r="C442" s="164" t="s">
        <v>995</v>
      </c>
      <c r="D442" s="164" t="s">
        <v>175</v>
      </c>
      <c r="E442" s="165" t="s">
        <v>996</v>
      </c>
      <c r="F442" s="166" t="s">
        <v>997</v>
      </c>
      <c r="G442" s="167" t="s">
        <v>190</v>
      </c>
      <c r="H442" s="168">
        <v>4.95</v>
      </c>
      <c r="I442" s="169"/>
      <c r="J442" s="170">
        <f>ROUND(I442*H442,2)</f>
        <v>0</v>
      </c>
      <c r="K442" s="166" t="s">
        <v>168</v>
      </c>
      <c r="L442" s="171"/>
      <c r="M442" s="172" t="s">
        <v>1</v>
      </c>
      <c r="N442" s="173" t="s">
        <v>42</v>
      </c>
      <c r="P442" s="145">
        <f>O442*H442</f>
        <v>0</v>
      </c>
      <c r="Q442" s="145">
        <v>0.021999999999999995</v>
      </c>
      <c r="R442" s="145">
        <f>Q442*H442</f>
        <v>0.10889999999999998</v>
      </c>
      <c r="S442" s="145">
        <v>0</v>
      </c>
      <c r="T442" s="146">
        <f>S442*H442</f>
        <v>0</v>
      </c>
      <c r="AR442" s="147" t="s">
        <v>327</v>
      </c>
      <c r="AT442" s="147" t="s">
        <v>175</v>
      </c>
      <c r="AU442" s="147" t="s">
        <v>85</v>
      </c>
      <c r="AY442" s="16" t="s">
        <v>161</v>
      </c>
      <c r="BE442" s="148">
        <f>IF(N442="základní",J442,0)</f>
        <v>0</v>
      </c>
      <c r="BF442" s="148">
        <f>IF(N442="snížená",J442,0)</f>
        <v>0</v>
      </c>
      <c r="BG442" s="148">
        <f>IF(N442="zákl. přenesená",J442,0)</f>
        <v>0</v>
      </c>
      <c r="BH442" s="148">
        <f>IF(N442="sníž. přenesená",J442,0)</f>
        <v>0</v>
      </c>
      <c r="BI442" s="148">
        <f>IF(N442="nulová",J442,0)</f>
        <v>0</v>
      </c>
      <c r="BJ442" s="16" t="s">
        <v>81</v>
      </c>
      <c r="BK442" s="148">
        <f>ROUND(I442*H442,2)</f>
        <v>0</v>
      </c>
      <c r="BL442" s="16" t="s">
        <v>238</v>
      </c>
      <c r="BM442" s="147" t="s">
        <v>998</v>
      </c>
    </row>
    <row r="443" spans="2:51" s="12" customFormat="1" ht="12">
      <c r="B443" s="149"/>
      <c r="D443" s="150" t="s">
        <v>171</v>
      </c>
      <c r="F443" s="152" t="s">
        <v>999</v>
      </c>
      <c r="H443" s="153">
        <v>4.95</v>
      </c>
      <c r="I443" s="154"/>
      <c r="L443" s="149"/>
      <c r="M443" s="155"/>
      <c r="T443" s="156"/>
      <c r="AT443" s="151" t="s">
        <v>171</v>
      </c>
      <c r="AU443" s="151" t="s">
        <v>85</v>
      </c>
      <c r="AV443" s="12" t="s">
        <v>85</v>
      </c>
      <c r="AW443" s="12" t="s">
        <v>3</v>
      </c>
      <c r="AX443" s="12" t="s">
        <v>81</v>
      </c>
      <c r="AY443" s="151" t="s">
        <v>161</v>
      </c>
    </row>
    <row r="444" spans="2:65" s="1" customFormat="1" ht="16.5" customHeight="1">
      <c r="B444" s="135"/>
      <c r="C444" s="136" t="s">
        <v>1000</v>
      </c>
      <c r="D444" s="136" t="s">
        <v>164</v>
      </c>
      <c r="E444" s="137" t="s">
        <v>1001</v>
      </c>
      <c r="F444" s="138" t="s">
        <v>1002</v>
      </c>
      <c r="G444" s="139" t="s">
        <v>316</v>
      </c>
      <c r="H444" s="140">
        <v>9</v>
      </c>
      <c r="I444" s="141"/>
      <c r="J444" s="142">
        <f>ROUND(I444*H444,2)</f>
        <v>0</v>
      </c>
      <c r="K444" s="138" t="s">
        <v>168</v>
      </c>
      <c r="L444" s="31"/>
      <c r="M444" s="143" t="s">
        <v>1</v>
      </c>
      <c r="N444" s="144" t="s">
        <v>42</v>
      </c>
      <c r="P444" s="145">
        <f>O444*H444</f>
        <v>0</v>
      </c>
      <c r="Q444" s="145">
        <v>3E-05</v>
      </c>
      <c r="R444" s="145">
        <f>Q444*H444</f>
        <v>0.00027</v>
      </c>
      <c r="S444" s="145">
        <v>0</v>
      </c>
      <c r="T444" s="146">
        <f>S444*H444</f>
        <v>0</v>
      </c>
      <c r="AR444" s="147" t="s">
        <v>238</v>
      </c>
      <c r="AT444" s="147" t="s">
        <v>164</v>
      </c>
      <c r="AU444" s="147" t="s">
        <v>85</v>
      </c>
      <c r="AY444" s="16" t="s">
        <v>161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6" t="s">
        <v>81</v>
      </c>
      <c r="BK444" s="148">
        <f>ROUND(I444*H444,2)</f>
        <v>0</v>
      </c>
      <c r="BL444" s="16" t="s">
        <v>238</v>
      </c>
      <c r="BM444" s="147" t="s">
        <v>1003</v>
      </c>
    </row>
    <row r="445" spans="2:65" s="1" customFormat="1" ht="24.2" customHeight="1">
      <c r="B445" s="135"/>
      <c r="C445" s="136" t="s">
        <v>1004</v>
      </c>
      <c r="D445" s="136" t="s">
        <v>164</v>
      </c>
      <c r="E445" s="137" t="s">
        <v>1005</v>
      </c>
      <c r="F445" s="138" t="s">
        <v>1006</v>
      </c>
      <c r="G445" s="139" t="s">
        <v>190</v>
      </c>
      <c r="H445" s="140">
        <v>15.5</v>
      </c>
      <c r="I445" s="141"/>
      <c r="J445" s="142">
        <f>ROUND(I445*H445,2)</f>
        <v>0</v>
      </c>
      <c r="K445" s="138" t="s">
        <v>168</v>
      </c>
      <c r="L445" s="31"/>
      <c r="M445" s="143" t="s">
        <v>1</v>
      </c>
      <c r="N445" s="144" t="s">
        <v>42</v>
      </c>
      <c r="P445" s="145">
        <f>O445*H445</f>
        <v>0</v>
      </c>
      <c r="Q445" s="145">
        <v>5E-05</v>
      </c>
      <c r="R445" s="145">
        <f>Q445*H445</f>
        <v>0.0007750000000000001</v>
      </c>
      <c r="S445" s="145">
        <v>0</v>
      </c>
      <c r="T445" s="146">
        <f>S445*H445</f>
        <v>0</v>
      </c>
      <c r="AR445" s="147" t="s">
        <v>238</v>
      </c>
      <c r="AT445" s="147" t="s">
        <v>164</v>
      </c>
      <c r="AU445" s="147" t="s">
        <v>85</v>
      </c>
      <c r="AY445" s="16" t="s">
        <v>161</v>
      </c>
      <c r="BE445" s="148">
        <f>IF(N445="základní",J445,0)</f>
        <v>0</v>
      </c>
      <c r="BF445" s="148">
        <f>IF(N445="snížená",J445,0)</f>
        <v>0</v>
      </c>
      <c r="BG445" s="148">
        <f>IF(N445="zákl. přenesená",J445,0)</f>
        <v>0</v>
      </c>
      <c r="BH445" s="148">
        <f>IF(N445="sníž. přenesená",J445,0)</f>
        <v>0</v>
      </c>
      <c r="BI445" s="148">
        <f>IF(N445="nulová",J445,0)</f>
        <v>0</v>
      </c>
      <c r="BJ445" s="16" t="s">
        <v>81</v>
      </c>
      <c r="BK445" s="148">
        <f>ROUND(I445*H445,2)</f>
        <v>0</v>
      </c>
      <c r="BL445" s="16" t="s">
        <v>238</v>
      </c>
      <c r="BM445" s="147" t="s">
        <v>1007</v>
      </c>
    </row>
    <row r="446" spans="2:65" s="1" customFormat="1" ht="24.2" customHeight="1">
      <c r="B446" s="135"/>
      <c r="C446" s="136" t="s">
        <v>1008</v>
      </c>
      <c r="D446" s="136" t="s">
        <v>164</v>
      </c>
      <c r="E446" s="137" t="s">
        <v>1009</v>
      </c>
      <c r="F446" s="138" t="s">
        <v>1010</v>
      </c>
      <c r="G446" s="139" t="s">
        <v>167</v>
      </c>
      <c r="H446" s="140">
        <v>0.769</v>
      </c>
      <c r="I446" s="141"/>
      <c r="J446" s="142">
        <f>ROUND(I446*H446,2)</f>
        <v>0</v>
      </c>
      <c r="K446" s="138" t="s">
        <v>168</v>
      </c>
      <c r="L446" s="31"/>
      <c r="M446" s="143" t="s">
        <v>1</v>
      </c>
      <c r="N446" s="144" t="s">
        <v>42</v>
      </c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47" t="s">
        <v>238</v>
      </c>
      <c r="AT446" s="147" t="s">
        <v>164</v>
      </c>
      <c r="AU446" s="147" t="s">
        <v>85</v>
      </c>
      <c r="AY446" s="16" t="s">
        <v>161</v>
      </c>
      <c r="BE446" s="148">
        <f>IF(N446="základní",J446,0)</f>
        <v>0</v>
      </c>
      <c r="BF446" s="148">
        <f>IF(N446="snížená",J446,0)</f>
        <v>0</v>
      </c>
      <c r="BG446" s="148">
        <f>IF(N446="zákl. přenesená",J446,0)</f>
        <v>0</v>
      </c>
      <c r="BH446" s="148">
        <f>IF(N446="sníž. přenesená",J446,0)</f>
        <v>0</v>
      </c>
      <c r="BI446" s="148">
        <f>IF(N446="nulová",J446,0)</f>
        <v>0</v>
      </c>
      <c r="BJ446" s="16" t="s">
        <v>81</v>
      </c>
      <c r="BK446" s="148">
        <f>ROUND(I446*H446,2)</f>
        <v>0</v>
      </c>
      <c r="BL446" s="16" t="s">
        <v>238</v>
      </c>
      <c r="BM446" s="147" t="s">
        <v>1011</v>
      </c>
    </row>
    <row r="447" spans="2:65" s="1" customFormat="1" ht="33" customHeight="1">
      <c r="B447" s="135"/>
      <c r="C447" s="136" t="s">
        <v>1012</v>
      </c>
      <c r="D447" s="136" t="s">
        <v>164</v>
      </c>
      <c r="E447" s="137" t="s">
        <v>1013</v>
      </c>
      <c r="F447" s="138" t="s">
        <v>1014</v>
      </c>
      <c r="G447" s="139" t="s">
        <v>167</v>
      </c>
      <c r="H447" s="140">
        <v>0.769</v>
      </c>
      <c r="I447" s="141"/>
      <c r="J447" s="142">
        <f>ROUND(I447*H447,2)</f>
        <v>0</v>
      </c>
      <c r="K447" s="138" t="s">
        <v>168</v>
      </c>
      <c r="L447" s="31"/>
      <c r="M447" s="143" t="s">
        <v>1</v>
      </c>
      <c r="N447" s="144" t="s">
        <v>42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238</v>
      </c>
      <c r="AT447" s="147" t="s">
        <v>164</v>
      </c>
      <c r="AU447" s="147" t="s">
        <v>85</v>
      </c>
      <c r="AY447" s="16" t="s">
        <v>161</v>
      </c>
      <c r="BE447" s="148">
        <f>IF(N447="základní",J447,0)</f>
        <v>0</v>
      </c>
      <c r="BF447" s="148">
        <f>IF(N447="snížená",J447,0)</f>
        <v>0</v>
      </c>
      <c r="BG447" s="148">
        <f>IF(N447="zákl. přenesená",J447,0)</f>
        <v>0</v>
      </c>
      <c r="BH447" s="148">
        <f>IF(N447="sníž. přenesená",J447,0)</f>
        <v>0</v>
      </c>
      <c r="BI447" s="148">
        <f>IF(N447="nulová",J447,0)</f>
        <v>0</v>
      </c>
      <c r="BJ447" s="16" t="s">
        <v>81</v>
      </c>
      <c r="BK447" s="148">
        <f>ROUND(I447*H447,2)</f>
        <v>0</v>
      </c>
      <c r="BL447" s="16" t="s">
        <v>238</v>
      </c>
      <c r="BM447" s="147" t="s">
        <v>1015</v>
      </c>
    </row>
    <row r="448" spans="2:63" s="11" customFormat="1" ht="22.9" customHeight="1">
      <c r="B448" s="123"/>
      <c r="D448" s="124" t="s">
        <v>76</v>
      </c>
      <c r="E448" s="133" t="s">
        <v>1016</v>
      </c>
      <c r="F448" s="133" t="s">
        <v>1017</v>
      </c>
      <c r="I448" s="126"/>
      <c r="J448" s="134">
        <f>BK448</f>
        <v>0</v>
      </c>
      <c r="L448" s="123"/>
      <c r="M448" s="128"/>
      <c r="P448" s="129">
        <f>SUM(P449:P469)</f>
        <v>0</v>
      </c>
      <c r="R448" s="129">
        <f>SUM(R449:R469)</f>
        <v>0.9709</v>
      </c>
      <c r="T448" s="130">
        <f>SUM(T449:T469)</f>
        <v>2.0944</v>
      </c>
      <c r="AR448" s="124" t="s">
        <v>85</v>
      </c>
      <c r="AT448" s="131" t="s">
        <v>76</v>
      </c>
      <c r="AU448" s="131" t="s">
        <v>81</v>
      </c>
      <c r="AY448" s="124" t="s">
        <v>161</v>
      </c>
      <c r="BK448" s="132">
        <f>SUM(BK449:BK469)</f>
        <v>0</v>
      </c>
    </row>
    <row r="449" spans="2:65" s="1" customFormat="1" ht="16.5" customHeight="1">
      <c r="B449" s="135"/>
      <c r="C449" s="136" t="s">
        <v>1018</v>
      </c>
      <c r="D449" s="136" t="s">
        <v>164</v>
      </c>
      <c r="E449" s="137" t="s">
        <v>1019</v>
      </c>
      <c r="F449" s="138" t="s">
        <v>1020</v>
      </c>
      <c r="G449" s="139" t="s">
        <v>190</v>
      </c>
      <c r="H449" s="140">
        <v>38.5</v>
      </c>
      <c r="I449" s="141"/>
      <c r="J449" s="142">
        <f>ROUND(I449*H449,2)</f>
        <v>0</v>
      </c>
      <c r="K449" s="138" t="s">
        <v>168</v>
      </c>
      <c r="L449" s="31"/>
      <c r="M449" s="143" t="s">
        <v>1</v>
      </c>
      <c r="N449" s="144" t="s">
        <v>42</v>
      </c>
      <c r="P449" s="145">
        <f>O449*H449</f>
        <v>0</v>
      </c>
      <c r="Q449" s="145">
        <v>0</v>
      </c>
      <c r="R449" s="145">
        <f>Q449*H449</f>
        <v>0</v>
      </c>
      <c r="S449" s="145">
        <v>0</v>
      </c>
      <c r="T449" s="146">
        <f>S449*H449</f>
        <v>0</v>
      </c>
      <c r="AR449" s="147" t="s">
        <v>238</v>
      </c>
      <c r="AT449" s="147" t="s">
        <v>164</v>
      </c>
      <c r="AU449" s="147" t="s">
        <v>85</v>
      </c>
      <c r="AY449" s="16" t="s">
        <v>161</v>
      </c>
      <c r="BE449" s="148">
        <f>IF(N449="základní",J449,0)</f>
        <v>0</v>
      </c>
      <c r="BF449" s="148">
        <f>IF(N449="snížená",J449,0)</f>
        <v>0</v>
      </c>
      <c r="BG449" s="148">
        <f>IF(N449="zákl. přenesená",J449,0)</f>
        <v>0</v>
      </c>
      <c r="BH449" s="148">
        <f>IF(N449="sníž. přenesená",J449,0)</f>
        <v>0</v>
      </c>
      <c r="BI449" s="148">
        <f>IF(N449="nulová",J449,0)</f>
        <v>0</v>
      </c>
      <c r="BJ449" s="16" t="s">
        <v>81</v>
      </c>
      <c r="BK449" s="148">
        <f>ROUND(I449*H449,2)</f>
        <v>0</v>
      </c>
      <c r="BL449" s="16" t="s">
        <v>238</v>
      </c>
      <c r="BM449" s="147" t="s">
        <v>1021</v>
      </c>
    </row>
    <row r="450" spans="2:65" s="1" customFormat="1" ht="16.5" customHeight="1">
      <c r="B450" s="135"/>
      <c r="C450" s="136" t="s">
        <v>1022</v>
      </c>
      <c r="D450" s="136" t="s">
        <v>164</v>
      </c>
      <c r="E450" s="137" t="s">
        <v>1023</v>
      </c>
      <c r="F450" s="138" t="s">
        <v>1024</v>
      </c>
      <c r="G450" s="139" t="s">
        <v>190</v>
      </c>
      <c r="H450" s="140">
        <v>38.5</v>
      </c>
      <c r="I450" s="141"/>
      <c r="J450" s="142">
        <f>ROUND(I450*H450,2)</f>
        <v>0</v>
      </c>
      <c r="K450" s="138" t="s">
        <v>168</v>
      </c>
      <c r="L450" s="31"/>
      <c r="M450" s="143" t="s">
        <v>1</v>
      </c>
      <c r="N450" s="144" t="s">
        <v>42</v>
      </c>
      <c r="P450" s="145">
        <f>O450*H450</f>
        <v>0</v>
      </c>
      <c r="Q450" s="145">
        <v>0.0003</v>
      </c>
      <c r="R450" s="145">
        <f>Q450*H450</f>
        <v>0.01155</v>
      </c>
      <c r="S450" s="145">
        <v>0</v>
      </c>
      <c r="T450" s="146">
        <f>S450*H450</f>
        <v>0</v>
      </c>
      <c r="AR450" s="147" t="s">
        <v>238</v>
      </c>
      <c r="AT450" s="147" t="s">
        <v>164</v>
      </c>
      <c r="AU450" s="147" t="s">
        <v>85</v>
      </c>
      <c r="AY450" s="16" t="s">
        <v>161</v>
      </c>
      <c r="BE450" s="148">
        <f>IF(N450="základní",J450,0)</f>
        <v>0</v>
      </c>
      <c r="BF450" s="148">
        <f>IF(N450="snížená",J450,0)</f>
        <v>0</v>
      </c>
      <c r="BG450" s="148">
        <f>IF(N450="zákl. přenesená",J450,0)</f>
        <v>0</v>
      </c>
      <c r="BH450" s="148">
        <f>IF(N450="sníž. přenesená",J450,0)</f>
        <v>0</v>
      </c>
      <c r="BI450" s="148">
        <f>IF(N450="nulová",J450,0)</f>
        <v>0</v>
      </c>
      <c r="BJ450" s="16" t="s">
        <v>81</v>
      </c>
      <c r="BK450" s="148">
        <f>ROUND(I450*H450,2)</f>
        <v>0</v>
      </c>
      <c r="BL450" s="16" t="s">
        <v>238</v>
      </c>
      <c r="BM450" s="147" t="s">
        <v>1025</v>
      </c>
    </row>
    <row r="451" spans="2:65" s="1" customFormat="1" ht="24.2" customHeight="1">
      <c r="B451" s="135"/>
      <c r="C451" s="136" t="s">
        <v>1026</v>
      </c>
      <c r="D451" s="136" t="s">
        <v>164</v>
      </c>
      <c r="E451" s="137" t="s">
        <v>1027</v>
      </c>
      <c r="F451" s="138" t="s">
        <v>1028</v>
      </c>
      <c r="G451" s="139" t="s">
        <v>190</v>
      </c>
      <c r="H451" s="140">
        <v>43</v>
      </c>
      <c r="I451" s="141"/>
      <c r="J451" s="142">
        <f>ROUND(I451*H451,2)</f>
        <v>0</v>
      </c>
      <c r="K451" s="138" t="s">
        <v>168</v>
      </c>
      <c r="L451" s="31"/>
      <c r="M451" s="143" t="s">
        <v>1</v>
      </c>
      <c r="N451" s="144" t="s">
        <v>42</v>
      </c>
      <c r="P451" s="145">
        <f>O451*H451</f>
        <v>0</v>
      </c>
      <c r="Q451" s="145">
        <v>0.0015</v>
      </c>
      <c r="R451" s="145">
        <f>Q451*H451</f>
        <v>0.0645</v>
      </c>
      <c r="S451" s="145">
        <v>0</v>
      </c>
      <c r="T451" s="146">
        <f>S451*H451</f>
        <v>0</v>
      </c>
      <c r="AR451" s="147" t="s">
        <v>238</v>
      </c>
      <c r="AT451" s="147" t="s">
        <v>164</v>
      </c>
      <c r="AU451" s="147" t="s">
        <v>85</v>
      </c>
      <c r="AY451" s="16" t="s">
        <v>161</v>
      </c>
      <c r="BE451" s="148">
        <f>IF(N451="základní",J451,0)</f>
        <v>0</v>
      </c>
      <c r="BF451" s="148">
        <f>IF(N451="snížená",J451,0)</f>
        <v>0</v>
      </c>
      <c r="BG451" s="148">
        <f>IF(N451="zákl. přenesená",J451,0)</f>
        <v>0</v>
      </c>
      <c r="BH451" s="148">
        <f>IF(N451="sníž. přenesená",J451,0)</f>
        <v>0</v>
      </c>
      <c r="BI451" s="148">
        <f>IF(N451="nulová",J451,0)</f>
        <v>0</v>
      </c>
      <c r="BJ451" s="16" t="s">
        <v>81</v>
      </c>
      <c r="BK451" s="148">
        <f>ROUND(I451*H451,2)</f>
        <v>0</v>
      </c>
      <c r="BL451" s="16" t="s">
        <v>238</v>
      </c>
      <c r="BM451" s="147" t="s">
        <v>1029</v>
      </c>
    </row>
    <row r="452" spans="2:51" s="14" customFormat="1" ht="12">
      <c r="B452" s="177"/>
      <c r="D452" s="150" t="s">
        <v>171</v>
      </c>
      <c r="E452" s="178" t="s">
        <v>1</v>
      </c>
      <c r="F452" s="179" t="s">
        <v>1030</v>
      </c>
      <c r="H452" s="178" t="s">
        <v>1</v>
      </c>
      <c r="I452" s="180"/>
      <c r="L452" s="177"/>
      <c r="M452" s="181"/>
      <c r="T452" s="182"/>
      <c r="AT452" s="178" t="s">
        <v>171</v>
      </c>
      <c r="AU452" s="178" t="s">
        <v>85</v>
      </c>
      <c r="AV452" s="14" t="s">
        <v>81</v>
      </c>
      <c r="AW452" s="14" t="s">
        <v>32</v>
      </c>
      <c r="AX452" s="14" t="s">
        <v>77</v>
      </c>
      <c r="AY452" s="178" t="s">
        <v>161</v>
      </c>
    </row>
    <row r="453" spans="2:51" s="12" customFormat="1" ht="12">
      <c r="B453" s="149"/>
      <c r="D453" s="150" t="s">
        <v>171</v>
      </c>
      <c r="E453" s="151" t="s">
        <v>1</v>
      </c>
      <c r="F453" s="152" t="s">
        <v>237</v>
      </c>
      <c r="H453" s="153">
        <v>43</v>
      </c>
      <c r="I453" s="154"/>
      <c r="L453" s="149"/>
      <c r="M453" s="155"/>
      <c r="T453" s="156"/>
      <c r="AT453" s="151" t="s">
        <v>171</v>
      </c>
      <c r="AU453" s="151" t="s">
        <v>85</v>
      </c>
      <c r="AV453" s="12" t="s">
        <v>85</v>
      </c>
      <c r="AW453" s="12" t="s">
        <v>32</v>
      </c>
      <c r="AX453" s="12" t="s">
        <v>77</v>
      </c>
      <c r="AY453" s="151" t="s">
        <v>161</v>
      </c>
    </row>
    <row r="454" spans="2:51" s="13" customFormat="1" ht="12">
      <c r="B454" s="157"/>
      <c r="D454" s="150" t="s">
        <v>171</v>
      </c>
      <c r="E454" s="158" t="s">
        <v>1</v>
      </c>
      <c r="F454" s="159" t="s">
        <v>174</v>
      </c>
      <c r="H454" s="160">
        <v>43</v>
      </c>
      <c r="I454" s="161"/>
      <c r="L454" s="157"/>
      <c r="M454" s="162"/>
      <c r="T454" s="163"/>
      <c r="AT454" s="158" t="s">
        <v>171</v>
      </c>
      <c r="AU454" s="158" t="s">
        <v>85</v>
      </c>
      <c r="AV454" s="13" t="s">
        <v>169</v>
      </c>
      <c r="AW454" s="13" t="s">
        <v>32</v>
      </c>
      <c r="AX454" s="13" t="s">
        <v>81</v>
      </c>
      <c r="AY454" s="158" t="s">
        <v>161</v>
      </c>
    </row>
    <row r="455" spans="2:65" s="1" customFormat="1" ht="24.2" customHeight="1">
      <c r="B455" s="135"/>
      <c r="C455" s="136" t="s">
        <v>1031</v>
      </c>
      <c r="D455" s="136" t="s">
        <v>164</v>
      </c>
      <c r="E455" s="137" t="s">
        <v>1032</v>
      </c>
      <c r="F455" s="138" t="s">
        <v>1033</v>
      </c>
      <c r="G455" s="139" t="s">
        <v>316</v>
      </c>
      <c r="H455" s="140">
        <v>21</v>
      </c>
      <c r="I455" s="141"/>
      <c r="J455" s="142">
        <f>ROUND(I455*H455,2)</f>
        <v>0</v>
      </c>
      <c r="K455" s="138" t="s">
        <v>168</v>
      </c>
      <c r="L455" s="31"/>
      <c r="M455" s="143" t="s">
        <v>1</v>
      </c>
      <c r="N455" s="144" t="s">
        <v>42</v>
      </c>
      <c r="P455" s="145">
        <f>O455*H455</f>
        <v>0</v>
      </c>
      <c r="Q455" s="145">
        <v>0.00032</v>
      </c>
      <c r="R455" s="145">
        <f>Q455*H455</f>
        <v>0.00672</v>
      </c>
      <c r="S455" s="145">
        <v>0</v>
      </c>
      <c r="T455" s="146">
        <f>S455*H455</f>
        <v>0</v>
      </c>
      <c r="AR455" s="147" t="s">
        <v>238</v>
      </c>
      <c r="AT455" s="147" t="s">
        <v>164</v>
      </c>
      <c r="AU455" s="147" t="s">
        <v>85</v>
      </c>
      <c r="AY455" s="16" t="s">
        <v>161</v>
      </c>
      <c r="BE455" s="148">
        <f>IF(N455="základní",J455,0)</f>
        <v>0</v>
      </c>
      <c r="BF455" s="148">
        <f>IF(N455="snížená",J455,0)</f>
        <v>0</v>
      </c>
      <c r="BG455" s="148">
        <f>IF(N455="zákl. přenesená",J455,0)</f>
        <v>0</v>
      </c>
      <c r="BH455" s="148">
        <f>IF(N455="sníž. přenesená",J455,0)</f>
        <v>0</v>
      </c>
      <c r="BI455" s="148">
        <f>IF(N455="nulová",J455,0)</f>
        <v>0</v>
      </c>
      <c r="BJ455" s="16" t="s">
        <v>81</v>
      </c>
      <c r="BK455" s="148">
        <f>ROUND(I455*H455,2)</f>
        <v>0</v>
      </c>
      <c r="BL455" s="16" t="s">
        <v>238</v>
      </c>
      <c r="BM455" s="147" t="s">
        <v>1034</v>
      </c>
    </row>
    <row r="456" spans="2:65" s="1" customFormat="1" ht="16.5" customHeight="1">
      <c r="B456" s="135"/>
      <c r="C456" s="136" t="s">
        <v>1035</v>
      </c>
      <c r="D456" s="136" t="s">
        <v>164</v>
      </c>
      <c r="E456" s="137" t="s">
        <v>1036</v>
      </c>
      <c r="F456" s="138" t="s">
        <v>1037</v>
      </c>
      <c r="G456" s="139" t="s">
        <v>190</v>
      </c>
      <c r="H456" s="140">
        <v>38.5</v>
      </c>
      <c r="I456" s="141"/>
      <c r="J456" s="142">
        <f>ROUND(I456*H456,2)</f>
        <v>0</v>
      </c>
      <c r="K456" s="138" t="s">
        <v>168</v>
      </c>
      <c r="L456" s="31"/>
      <c r="M456" s="143" t="s">
        <v>1</v>
      </c>
      <c r="N456" s="144" t="s">
        <v>42</v>
      </c>
      <c r="P456" s="145">
        <f>O456*H456</f>
        <v>0</v>
      </c>
      <c r="Q456" s="145">
        <v>0.0045</v>
      </c>
      <c r="R456" s="145">
        <f>Q456*H456</f>
        <v>0.17325</v>
      </c>
      <c r="S456" s="145">
        <v>0</v>
      </c>
      <c r="T456" s="146">
        <f>S456*H456</f>
        <v>0</v>
      </c>
      <c r="AR456" s="147" t="s">
        <v>238</v>
      </c>
      <c r="AT456" s="147" t="s">
        <v>164</v>
      </c>
      <c r="AU456" s="147" t="s">
        <v>85</v>
      </c>
      <c r="AY456" s="16" t="s">
        <v>161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6" t="s">
        <v>81</v>
      </c>
      <c r="BK456" s="148">
        <f>ROUND(I456*H456,2)</f>
        <v>0</v>
      </c>
      <c r="BL456" s="16" t="s">
        <v>238</v>
      </c>
      <c r="BM456" s="147" t="s">
        <v>1038</v>
      </c>
    </row>
    <row r="457" spans="2:65" s="1" customFormat="1" ht="24.2" customHeight="1">
      <c r="B457" s="135"/>
      <c r="C457" s="136" t="s">
        <v>1039</v>
      </c>
      <c r="D457" s="136" t="s">
        <v>164</v>
      </c>
      <c r="E457" s="137" t="s">
        <v>1040</v>
      </c>
      <c r="F457" s="138" t="s">
        <v>1041</v>
      </c>
      <c r="G457" s="139" t="s">
        <v>190</v>
      </c>
      <c r="H457" s="140">
        <v>38.5</v>
      </c>
      <c r="I457" s="141"/>
      <c r="J457" s="142">
        <f>ROUND(I457*H457,2)</f>
        <v>0</v>
      </c>
      <c r="K457" s="138" t="s">
        <v>168</v>
      </c>
      <c r="L457" s="31"/>
      <c r="M457" s="143" t="s">
        <v>1</v>
      </c>
      <c r="N457" s="144" t="s">
        <v>42</v>
      </c>
      <c r="P457" s="145">
        <f>O457*H457</f>
        <v>0</v>
      </c>
      <c r="Q457" s="145">
        <v>0.0014499999999999997</v>
      </c>
      <c r="R457" s="145">
        <f>Q457*H457</f>
        <v>0.055824999999999986</v>
      </c>
      <c r="S457" s="145">
        <v>0</v>
      </c>
      <c r="T457" s="146">
        <f>S457*H457</f>
        <v>0</v>
      </c>
      <c r="AR457" s="147" t="s">
        <v>238</v>
      </c>
      <c r="AT457" s="147" t="s">
        <v>164</v>
      </c>
      <c r="AU457" s="147" t="s">
        <v>85</v>
      </c>
      <c r="AY457" s="16" t="s">
        <v>161</v>
      </c>
      <c r="BE457" s="148">
        <f>IF(N457="základní",J457,0)</f>
        <v>0</v>
      </c>
      <c r="BF457" s="148">
        <f>IF(N457="snížená",J457,0)</f>
        <v>0</v>
      </c>
      <c r="BG457" s="148">
        <f>IF(N457="zákl. přenesená",J457,0)</f>
        <v>0</v>
      </c>
      <c r="BH457" s="148">
        <f>IF(N457="sníž. přenesená",J457,0)</f>
        <v>0</v>
      </c>
      <c r="BI457" s="148">
        <f>IF(N457="nulová",J457,0)</f>
        <v>0</v>
      </c>
      <c r="BJ457" s="16" t="s">
        <v>81</v>
      </c>
      <c r="BK457" s="148">
        <f>ROUND(I457*H457,2)</f>
        <v>0</v>
      </c>
      <c r="BL457" s="16" t="s">
        <v>238</v>
      </c>
      <c r="BM457" s="147" t="s">
        <v>1042</v>
      </c>
    </row>
    <row r="458" spans="2:65" s="1" customFormat="1" ht="33" customHeight="1">
      <c r="B458" s="135"/>
      <c r="C458" s="136" t="s">
        <v>1043</v>
      </c>
      <c r="D458" s="136" t="s">
        <v>164</v>
      </c>
      <c r="E458" s="137" t="s">
        <v>1044</v>
      </c>
      <c r="F458" s="138" t="s">
        <v>1045</v>
      </c>
      <c r="G458" s="139" t="s">
        <v>190</v>
      </c>
      <c r="H458" s="140">
        <v>38.5</v>
      </c>
      <c r="I458" s="141"/>
      <c r="J458" s="142">
        <f>ROUND(I458*H458,2)</f>
        <v>0</v>
      </c>
      <c r="K458" s="138" t="s">
        <v>168</v>
      </c>
      <c r="L458" s="31"/>
      <c r="M458" s="143" t="s">
        <v>1</v>
      </c>
      <c r="N458" s="144" t="s">
        <v>42</v>
      </c>
      <c r="P458" s="145">
        <f>O458*H458</f>
        <v>0</v>
      </c>
      <c r="Q458" s="145">
        <v>0.00558</v>
      </c>
      <c r="R458" s="145">
        <f>Q458*H458</f>
        <v>0.21483</v>
      </c>
      <c r="S458" s="145">
        <v>0</v>
      </c>
      <c r="T458" s="146">
        <f>S458*H458</f>
        <v>0</v>
      </c>
      <c r="AR458" s="147" t="s">
        <v>238</v>
      </c>
      <c r="AT458" s="147" t="s">
        <v>164</v>
      </c>
      <c r="AU458" s="147" t="s">
        <v>85</v>
      </c>
      <c r="AY458" s="16" t="s">
        <v>161</v>
      </c>
      <c r="BE458" s="148">
        <f>IF(N458="základní",J458,0)</f>
        <v>0</v>
      </c>
      <c r="BF458" s="148">
        <f>IF(N458="snížená",J458,0)</f>
        <v>0</v>
      </c>
      <c r="BG458" s="148">
        <f>IF(N458="zákl. přenesená",J458,0)</f>
        <v>0</v>
      </c>
      <c r="BH458" s="148">
        <f>IF(N458="sníž. přenesená",J458,0)</f>
        <v>0</v>
      </c>
      <c r="BI458" s="148">
        <f>IF(N458="nulová",J458,0)</f>
        <v>0</v>
      </c>
      <c r="BJ458" s="16" t="s">
        <v>81</v>
      </c>
      <c r="BK458" s="148">
        <f>ROUND(I458*H458,2)</f>
        <v>0</v>
      </c>
      <c r="BL458" s="16" t="s">
        <v>238</v>
      </c>
      <c r="BM458" s="147" t="s">
        <v>1046</v>
      </c>
    </row>
    <row r="459" spans="2:65" s="1" customFormat="1" ht="24.2" customHeight="1">
      <c r="B459" s="135"/>
      <c r="C459" s="164" t="s">
        <v>1047</v>
      </c>
      <c r="D459" s="164" t="s">
        <v>175</v>
      </c>
      <c r="E459" s="165" t="s">
        <v>1048</v>
      </c>
      <c r="F459" s="166" t="s">
        <v>1049</v>
      </c>
      <c r="G459" s="167" t="s">
        <v>190</v>
      </c>
      <c r="H459" s="168">
        <v>42.35</v>
      </c>
      <c r="I459" s="169"/>
      <c r="J459" s="170">
        <f>ROUND(I459*H459,2)</f>
        <v>0</v>
      </c>
      <c r="K459" s="166" t="s">
        <v>168</v>
      </c>
      <c r="L459" s="171"/>
      <c r="M459" s="172" t="s">
        <v>1</v>
      </c>
      <c r="N459" s="173" t="s">
        <v>42</v>
      </c>
      <c r="P459" s="145">
        <f>O459*H459</f>
        <v>0</v>
      </c>
      <c r="Q459" s="145">
        <v>0.00992</v>
      </c>
      <c r="R459" s="145">
        <f>Q459*H459</f>
        <v>0.42011200000000004</v>
      </c>
      <c r="S459" s="145">
        <v>0</v>
      </c>
      <c r="T459" s="146">
        <f>S459*H459</f>
        <v>0</v>
      </c>
      <c r="AR459" s="147" t="s">
        <v>327</v>
      </c>
      <c r="AT459" s="147" t="s">
        <v>175</v>
      </c>
      <c r="AU459" s="147" t="s">
        <v>85</v>
      </c>
      <c r="AY459" s="16" t="s">
        <v>161</v>
      </c>
      <c r="BE459" s="148">
        <f>IF(N459="základní",J459,0)</f>
        <v>0</v>
      </c>
      <c r="BF459" s="148">
        <f>IF(N459="snížená",J459,0)</f>
        <v>0</v>
      </c>
      <c r="BG459" s="148">
        <f>IF(N459="zákl. přenesená",J459,0)</f>
        <v>0</v>
      </c>
      <c r="BH459" s="148">
        <f>IF(N459="sníž. přenesená",J459,0)</f>
        <v>0</v>
      </c>
      <c r="BI459" s="148">
        <f>IF(N459="nulová",J459,0)</f>
        <v>0</v>
      </c>
      <c r="BJ459" s="16" t="s">
        <v>81</v>
      </c>
      <c r="BK459" s="148">
        <f>ROUND(I459*H459,2)</f>
        <v>0</v>
      </c>
      <c r="BL459" s="16" t="s">
        <v>238</v>
      </c>
      <c r="BM459" s="147" t="s">
        <v>1050</v>
      </c>
    </row>
    <row r="460" spans="2:51" s="12" customFormat="1" ht="12">
      <c r="B460" s="149"/>
      <c r="D460" s="150" t="s">
        <v>171</v>
      </c>
      <c r="F460" s="152" t="s">
        <v>1051</v>
      </c>
      <c r="H460" s="153">
        <v>42.35</v>
      </c>
      <c r="I460" s="154"/>
      <c r="L460" s="149"/>
      <c r="M460" s="155"/>
      <c r="T460" s="156"/>
      <c r="AT460" s="151" t="s">
        <v>171</v>
      </c>
      <c r="AU460" s="151" t="s">
        <v>85</v>
      </c>
      <c r="AV460" s="12" t="s">
        <v>85</v>
      </c>
      <c r="AW460" s="12" t="s">
        <v>3</v>
      </c>
      <c r="AX460" s="12" t="s">
        <v>81</v>
      </c>
      <c r="AY460" s="151" t="s">
        <v>161</v>
      </c>
    </row>
    <row r="461" spans="2:65" s="1" customFormat="1" ht="24.2" customHeight="1">
      <c r="B461" s="135"/>
      <c r="C461" s="136" t="s">
        <v>1052</v>
      </c>
      <c r="D461" s="136" t="s">
        <v>164</v>
      </c>
      <c r="E461" s="137" t="s">
        <v>1053</v>
      </c>
      <c r="F461" s="138" t="s">
        <v>1054</v>
      </c>
      <c r="G461" s="139" t="s">
        <v>190</v>
      </c>
      <c r="H461" s="140">
        <v>77</v>
      </c>
      <c r="I461" s="141"/>
      <c r="J461" s="142">
        <f>ROUND(I461*H461,2)</f>
        <v>0</v>
      </c>
      <c r="K461" s="138" t="s">
        <v>168</v>
      </c>
      <c r="L461" s="31"/>
      <c r="M461" s="143" t="s">
        <v>1</v>
      </c>
      <c r="N461" s="144" t="s">
        <v>42</v>
      </c>
      <c r="P461" s="145">
        <f>O461*H461</f>
        <v>0</v>
      </c>
      <c r="Q461" s="145">
        <v>0</v>
      </c>
      <c r="R461" s="145">
        <f>Q461*H461</f>
        <v>0</v>
      </c>
      <c r="S461" s="145">
        <v>0.027199999999999995</v>
      </c>
      <c r="T461" s="146">
        <f>S461*H461</f>
        <v>2.0944</v>
      </c>
      <c r="AR461" s="147" t="s">
        <v>238</v>
      </c>
      <c r="AT461" s="147" t="s">
        <v>164</v>
      </c>
      <c r="AU461" s="147" t="s">
        <v>85</v>
      </c>
      <c r="AY461" s="16" t="s">
        <v>161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6" t="s">
        <v>81</v>
      </c>
      <c r="BK461" s="148">
        <f>ROUND(I461*H461,2)</f>
        <v>0</v>
      </c>
      <c r="BL461" s="16" t="s">
        <v>238</v>
      </c>
      <c r="BM461" s="147" t="s">
        <v>1055</v>
      </c>
    </row>
    <row r="462" spans="2:65" s="1" customFormat="1" ht="24.2" customHeight="1">
      <c r="B462" s="135"/>
      <c r="C462" s="136" t="s">
        <v>1056</v>
      </c>
      <c r="D462" s="136" t="s">
        <v>164</v>
      </c>
      <c r="E462" s="137" t="s">
        <v>1057</v>
      </c>
      <c r="F462" s="138" t="s">
        <v>1058</v>
      </c>
      <c r="G462" s="139" t="s">
        <v>316</v>
      </c>
      <c r="H462" s="140">
        <v>43</v>
      </c>
      <c r="I462" s="141"/>
      <c r="J462" s="142">
        <f>ROUND(I462*H462,2)</f>
        <v>0</v>
      </c>
      <c r="K462" s="138" t="s">
        <v>168</v>
      </c>
      <c r="L462" s="31"/>
      <c r="M462" s="143" t="s">
        <v>1</v>
      </c>
      <c r="N462" s="144" t="s">
        <v>42</v>
      </c>
      <c r="P462" s="145">
        <f>O462*H462</f>
        <v>0</v>
      </c>
      <c r="Q462" s="145">
        <v>0.00018</v>
      </c>
      <c r="R462" s="145">
        <f>Q462*H462</f>
        <v>0.00774</v>
      </c>
      <c r="S462" s="145">
        <v>0</v>
      </c>
      <c r="T462" s="146">
        <f>S462*H462</f>
        <v>0</v>
      </c>
      <c r="AR462" s="147" t="s">
        <v>238</v>
      </c>
      <c r="AT462" s="147" t="s">
        <v>164</v>
      </c>
      <c r="AU462" s="147" t="s">
        <v>85</v>
      </c>
      <c r="AY462" s="16" t="s">
        <v>161</v>
      </c>
      <c r="BE462" s="148">
        <f>IF(N462="základní",J462,0)</f>
        <v>0</v>
      </c>
      <c r="BF462" s="148">
        <f>IF(N462="snížená",J462,0)</f>
        <v>0</v>
      </c>
      <c r="BG462" s="148">
        <f>IF(N462="zákl. přenesená",J462,0)</f>
        <v>0</v>
      </c>
      <c r="BH462" s="148">
        <f>IF(N462="sníž. přenesená",J462,0)</f>
        <v>0</v>
      </c>
      <c r="BI462" s="148">
        <f>IF(N462="nulová",J462,0)</f>
        <v>0</v>
      </c>
      <c r="BJ462" s="16" t="s">
        <v>81</v>
      </c>
      <c r="BK462" s="148">
        <f>ROUND(I462*H462,2)</f>
        <v>0</v>
      </c>
      <c r="BL462" s="16" t="s">
        <v>238</v>
      </c>
      <c r="BM462" s="147" t="s">
        <v>1059</v>
      </c>
    </row>
    <row r="463" spans="2:65" s="1" customFormat="1" ht="16.5" customHeight="1">
      <c r="B463" s="135"/>
      <c r="C463" s="164" t="s">
        <v>1060</v>
      </c>
      <c r="D463" s="164" t="s">
        <v>175</v>
      </c>
      <c r="E463" s="165" t="s">
        <v>1061</v>
      </c>
      <c r="F463" s="166" t="s">
        <v>1062</v>
      </c>
      <c r="G463" s="167" t="s">
        <v>316</v>
      </c>
      <c r="H463" s="168">
        <v>45.15</v>
      </c>
      <c r="I463" s="169"/>
      <c r="J463" s="170">
        <f>ROUND(I463*H463,2)</f>
        <v>0</v>
      </c>
      <c r="K463" s="166" t="s">
        <v>168</v>
      </c>
      <c r="L463" s="171"/>
      <c r="M463" s="172" t="s">
        <v>1</v>
      </c>
      <c r="N463" s="173" t="s">
        <v>42</v>
      </c>
      <c r="P463" s="145">
        <f>O463*H463</f>
        <v>0</v>
      </c>
      <c r="Q463" s="145">
        <v>0.00032</v>
      </c>
      <c r="R463" s="145">
        <f>Q463*H463</f>
        <v>0.014448</v>
      </c>
      <c r="S463" s="145">
        <v>0</v>
      </c>
      <c r="T463" s="146">
        <f>S463*H463</f>
        <v>0</v>
      </c>
      <c r="AR463" s="147" t="s">
        <v>327</v>
      </c>
      <c r="AT463" s="147" t="s">
        <v>175</v>
      </c>
      <c r="AU463" s="147" t="s">
        <v>85</v>
      </c>
      <c r="AY463" s="16" t="s">
        <v>161</v>
      </c>
      <c r="BE463" s="148">
        <f>IF(N463="základní",J463,0)</f>
        <v>0</v>
      </c>
      <c r="BF463" s="148">
        <f>IF(N463="snížená",J463,0)</f>
        <v>0</v>
      </c>
      <c r="BG463" s="148">
        <f>IF(N463="zákl. přenesená",J463,0)</f>
        <v>0</v>
      </c>
      <c r="BH463" s="148">
        <f>IF(N463="sníž. přenesená",J463,0)</f>
        <v>0</v>
      </c>
      <c r="BI463" s="148">
        <f>IF(N463="nulová",J463,0)</f>
        <v>0</v>
      </c>
      <c r="BJ463" s="16" t="s">
        <v>81</v>
      </c>
      <c r="BK463" s="148">
        <f>ROUND(I463*H463,2)</f>
        <v>0</v>
      </c>
      <c r="BL463" s="16" t="s">
        <v>238</v>
      </c>
      <c r="BM463" s="147" t="s">
        <v>1063</v>
      </c>
    </row>
    <row r="464" spans="2:51" s="12" customFormat="1" ht="12">
      <c r="B464" s="149"/>
      <c r="D464" s="150" t="s">
        <v>171</v>
      </c>
      <c r="F464" s="152" t="s">
        <v>1064</v>
      </c>
      <c r="H464" s="153">
        <v>45.15</v>
      </c>
      <c r="I464" s="154"/>
      <c r="L464" s="149"/>
      <c r="M464" s="155"/>
      <c r="T464" s="156"/>
      <c r="AT464" s="151" t="s">
        <v>171</v>
      </c>
      <c r="AU464" s="151" t="s">
        <v>85</v>
      </c>
      <c r="AV464" s="12" t="s">
        <v>85</v>
      </c>
      <c r="AW464" s="12" t="s">
        <v>3</v>
      </c>
      <c r="AX464" s="12" t="s">
        <v>81</v>
      </c>
      <c r="AY464" s="151" t="s">
        <v>161</v>
      </c>
    </row>
    <row r="465" spans="2:65" s="1" customFormat="1" ht="16.5" customHeight="1">
      <c r="B465" s="135"/>
      <c r="C465" s="136" t="s">
        <v>1065</v>
      </c>
      <c r="D465" s="136" t="s">
        <v>164</v>
      </c>
      <c r="E465" s="137" t="s">
        <v>1066</v>
      </c>
      <c r="F465" s="138" t="s">
        <v>1067</v>
      </c>
      <c r="G465" s="139" t="s">
        <v>378</v>
      </c>
      <c r="H465" s="140">
        <v>12</v>
      </c>
      <c r="I465" s="141"/>
      <c r="J465" s="142">
        <f>ROUND(I465*H465,2)</f>
        <v>0</v>
      </c>
      <c r="K465" s="138" t="s">
        <v>168</v>
      </c>
      <c r="L465" s="31"/>
      <c r="M465" s="143" t="s">
        <v>1</v>
      </c>
      <c r="N465" s="144" t="s">
        <v>42</v>
      </c>
      <c r="P465" s="145">
        <f>O465*H465</f>
        <v>0</v>
      </c>
      <c r="Q465" s="145">
        <v>0</v>
      </c>
      <c r="R465" s="145">
        <f>Q465*H465</f>
        <v>0</v>
      </c>
      <c r="S465" s="145">
        <v>0</v>
      </c>
      <c r="T465" s="146">
        <f>S465*H465</f>
        <v>0</v>
      </c>
      <c r="AR465" s="147" t="s">
        <v>238</v>
      </c>
      <c r="AT465" s="147" t="s">
        <v>164</v>
      </c>
      <c r="AU465" s="147" t="s">
        <v>85</v>
      </c>
      <c r="AY465" s="16" t="s">
        <v>161</v>
      </c>
      <c r="BE465" s="148">
        <f>IF(N465="základní",J465,0)</f>
        <v>0</v>
      </c>
      <c r="BF465" s="148">
        <f>IF(N465="snížená",J465,0)</f>
        <v>0</v>
      </c>
      <c r="BG465" s="148">
        <f>IF(N465="zákl. přenesená",J465,0)</f>
        <v>0</v>
      </c>
      <c r="BH465" s="148">
        <f>IF(N465="sníž. přenesená",J465,0)</f>
        <v>0</v>
      </c>
      <c r="BI465" s="148">
        <f>IF(N465="nulová",J465,0)</f>
        <v>0</v>
      </c>
      <c r="BJ465" s="16" t="s">
        <v>81</v>
      </c>
      <c r="BK465" s="148">
        <f>ROUND(I465*H465,2)</f>
        <v>0</v>
      </c>
      <c r="BL465" s="16" t="s">
        <v>238</v>
      </c>
      <c r="BM465" s="147" t="s">
        <v>1068</v>
      </c>
    </row>
    <row r="466" spans="2:65" s="1" customFormat="1" ht="21.75" customHeight="1">
      <c r="B466" s="135"/>
      <c r="C466" s="136" t="s">
        <v>1069</v>
      </c>
      <c r="D466" s="136" t="s">
        <v>164</v>
      </c>
      <c r="E466" s="137" t="s">
        <v>1070</v>
      </c>
      <c r="F466" s="138" t="s">
        <v>1071</v>
      </c>
      <c r="G466" s="139" t="s">
        <v>378</v>
      </c>
      <c r="H466" s="140">
        <v>6</v>
      </c>
      <c r="I466" s="141"/>
      <c r="J466" s="142">
        <f>ROUND(I466*H466,2)</f>
        <v>0</v>
      </c>
      <c r="K466" s="138" t="s">
        <v>168</v>
      </c>
      <c r="L466" s="31"/>
      <c r="M466" s="143" t="s">
        <v>1</v>
      </c>
      <c r="N466" s="144" t="s">
        <v>42</v>
      </c>
      <c r="P466" s="145">
        <f>O466*H466</f>
        <v>0</v>
      </c>
      <c r="Q466" s="145">
        <v>0</v>
      </c>
      <c r="R466" s="145">
        <f>Q466*H466</f>
        <v>0</v>
      </c>
      <c r="S466" s="145">
        <v>0</v>
      </c>
      <c r="T466" s="146">
        <f>S466*H466</f>
        <v>0</v>
      </c>
      <c r="AR466" s="147" t="s">
        <v>238</v>
      </c>
      <c r="AT466" s="147" t="s">
        <v>164</v>
      </c>
      <c r="AU466" s="147" t="s">
        <v>85</v>
      </c>
      <c r="AY466" s="16" t="s">
        <v>161</v>
      </c>
      <c r="BE466" s="148">
        <f>IF(N466="základní",J466,0)</f>
        <v>0</v>
      </c>
      <c r="BF466" s="148">
        <f>IF(N466="snížená",J466,0)</f>
        <v>0</v>
      </c>
      <c r="BG466" s="148">
        <f>IF(N466="zákl. přenesená",J466,0)</f>
        <v>0</v>
      </c>
      <c r="BH466" s="148">
        <f>IF(N466="sníž. přenesená",J466,0)</f>
        <v>0</v>
      </c>
      <c r="BI466" s="148">
        <f>IF(N466="nulová",J466,0)</f>
        <v>0</v>
      </c>
      <c r="BJ466" s="16" t="s">
        <v>81</v>
      </c>
      <c r="BK466" s="148">
        <f>ROUND(I466*H466,2)</f>
        <v>0</v>
      </c>
      <c r="BL466" s="16" t="s">
        <v>238</v>
      </c>
      <c r="BM466" s="147" t="s">
        <v>1072</v>
      </c>
    </row>
    <row r="467" spans="2:65" s="1" customFormat="1" ht="24.2" customHeight="1">
      <c r="B467" s="135"/>
      <c r="C467" s="136" t="s">
        <v>1073</v>
      </c>
      <c r="D467" s="136" t="s">
        <v>164</v>
      </c>
      <c r="E467" s="137" t="s">
        <v>1074</v>
      </c>
      <c r="F467" s="138" t="s">
        <v>1075</v>
      </c>
      <c r="G467" s="139" t="s">
        <v>190</v>
      </c>
      <c r="H467" s="140">
        <v>38.5</v>
      </c>
      <c r="I467" s="141"/>
      <c r="J467" s="142">
        <f>ROUND(I467*H467,2)</f>
        <v>0</v>
      </c>
      <c r="K467" s="138" t="s">
        <v>168</v>
      </c>
      <c r="L467" s="31"/>
      <c r="M467" s="143" t="s">
        <v>1</v>
      </c>
      <c r="N467" s="144" t="s">
        <v>42</v>
      </c>
      <c r="P467" s="145">
        <f>O467*H467</f>
        <v>0</v>
      </c>
      <c r="Q467" s="145">
        <v>5E-05</v>
      </c>
      <c r="R467" s="145">
        <f>Q467*H467</f>
        <v>0.001925</v>
      </c>
      <c r="S467" s="145">
        <v>0</v>
      </c>
      <c r="T467" s="146">
        <f>S467*H467</f>
        <v>0</v>
      </c>
      <c r="AR467" s="147" t="s">
        <v>238</v>
      </c>
      <c r="AT467" s="147" t="s">
        <v>164</v>
      </c>
      <c r="AU467" s="147" t="s">
        <v>85</v>
      </c>
      <c r="AY467" s="16" t="s">
        <v>161</v>
      </c>
      <c r="BE467" s="148">
        <f>IF(N467="základní",J467,0)</f>
        <v>0</v>
      </c>
      <c r="BF467" s="148">
        <f>IF(N467="snížená",J467,0)</f>
        <v>0</v>
      </c>
      <c r="BG467" s="148">
        <f>IF(N467="zákl. přenesená",J467,0)</f>
        <v>0</v>
      </c>
      <c r="BH467" s="148">
        <f>IF(N467="sníž. přenesená",J467,0)</f>
        <v>0</v>
      </c>
      <c r="BI467" s="148">
        <f>IF(N467="nulová",J467,0)</f>
        <v>0</v>
      </c>
      <c r="BJ467" s="16" t="s">
        <v>81</v>
      </c>
      <c r="BK467" s="148">
        <f>ROUND(I467*H467,2)</f>
        <v>0</v>
      </c>
      <c r="BL467" s="16" t="s">
        <v>238</v>
      </c>
      <c r="BM467" s="147" t="s">
        <v>1076</v>
      </c>
    </row>
    <row r="468" spans="2:65" s="1" customFormat="1" ht="24.2" customHeight="1">
      <c r="B468" s="135"/>
      <c r="C468" s="136" t="s">
        <v>1077</v>
      </c>
      <c r="D468" s="136" t="s">
        <v>164</v>
      </c>
      <c r="E468" s="137" t="s">
        <v>1078</v>
      </c>
      <c r="F468" s="138" t="s">
        <v>1079</v>
      </c>
      <c r="G468" s="139" t="s">
        <v>167</v>
      </c>
      <c r="H468" s="140">
        <v>0.9709999999999999</v>
      </c>
      <c r="I468" s="141"/>
      <c r="J468" s="142">
        <f>ROUND(I468*H468,2)</f>
        <v>0</v>
      </c>
      <c r="K468" s="138" t="s">
        <v>168</v>
      </c>
      <c r="L468" s="31"/>
      <c r="M468" s="143" t="s">
        <v>1</v>
      </c>
      <c r="N468" s="144" t="s">
        <v>42</v>
      </c>
      <c r="P468" s="145">
        <f>O468*H468</f>
        <v>0</v>
      </c>
      <c r="Q468" s="145">
        <v>0</v>
      </c>
      <c r="R468" s="145">
        <f>Q468*H468</f>
        <v>0</v>
      </c>
      <c r="S468" s="145">
        <v>0</v>
      </c>
      <c r="T468" s="146">
        <f>S468*H468</f>
        <v>0</v>
      </c>
      <c r="AR468" s="147" t="s">
        <v>238</v>
      </c>
      <c r="AT468" s="147" t="s">
        <v>164</v>
      </c>
      <c r="AU468" s="147" t="s">
        <v>85</v>
      </c>
      <c r="AY468" s="16" t="s">
        <v>161</v>
      </c>
      <c r="BE468" s="148">
        <f>IF(N468="základní",J468,0)</f>
        <v>0</v>
      </c>
      <c r="BF468" s="148">
        <f>IF(N468="snížená",J468,0)</f>
        <v>0</v>
      </c>
      <c r="BG468" s="148">
        <f>IF(N468="zákl. přenesená",J468,0)</f>
        <v>0</v>
      </c>
      <c r="BH468" s="148">
        <f>IF(N468="sníž. přenesená",J468,0)</f>
        <v>0</v>
      </c>
      <c r="BI468" s="148">
        <f>IF(N468="nulová",J468,0)</f>
        <v>0</v>
      </c>
      <c r="BJ468" s="16" t="s">
        <v>81</v>
      </c>
      <c r="BK468" s="148">
        <f>ROUND(I468*H468,2)</f>
        <v>0</v>
      </c>
      <c r="BL468" s="16" t="s">
        <v>238</v>
      </c>
      <c r="BM468" s="147" t="s">
        <v>1080</v>
      </c>
    </row>
    <row r="469" spans="2:65" s="1" customFormat="1" ht="33" customHeight="1">
      <c r="B469" s="135"/>
      <c r="C469" s="136" t="s">
        <v>1081</v>
      </c>
      <c r="D469" s="136" t="s">
        <v>164</v>
      </c>
      <c r="E469" s="137" t="s">
        <v>1082</v>
      </c>
      <c r="F469" s="138" t="s">
        <v>1083</v>
      </c>
      <c r="G469" s="139" t="s">
        <v>167</v>
      </c>
      <c r="H469" s="140">
        <v>0.9709999999999999</v>
      </c>
      <c r="I469" s="141"/>
      <c r="J469" s="142">
        <f>ROUND(I469*H469,2)</f>
        <v>0</v>
      </c>
      <c r="K469" s="138" t="s">
        <v>168</v>
      </c>
      <c r="L469" s="31"/>
      <c r="M469" s="143" t="s">
        <v>1</v>
      </c>
      <c r="N469" s="144" t="s">
        <v>42</v>
      </c>
      <c r="P469" s="145">
        <f>O469*H469</f>
        <v>0</v>
      </c>
      <c r="Q469" s="145">
        <v>0</v>
      </c>
      <c r="R469" s="145">
        <f>Q469*H469</f>
        <v>0</v>
      </c>
      <c r="S469" s="145">
        <v>0</v>
      </c>
      <c r="T469" s="146">
        <f>S469*H469</f>
        <v>0</v>
      </c>
      <c r="AR469" s="147" t="s">
        <v>238</v>
      </c>
      <c r="AT469" s="147" t="s">
        <v>164</v>
      </c>
      <c r="AU469" s="147" t="s">
        <v>85</v>
      </c>
      <c r="AY469" s="16" t="s">
        <v>161</v>
      </c>
      <c r="BE469" s="148">
        <f>IF(N469="základní",J469,0)</f>
        <v>0</v>
      </c>
      <c r="BF469" s="148">
        <f>IF(N469="snížená",J469,0)</f>
        <v>0</v>
      </c>
      <c r="BG469" s="148">
        <f>IF(N469="zákl. přenesená",J469,0)</f>
        <v>0</v>
      </c>
      <c r="BH469" s="148">
        <f>IF(N469="sníž. přenesená",J469,0)</f>
        <v>0</v>
      </c>
      <c r="BI469" s="148">
        <f>IF(N469="nulová",J469,0)</f>
        <v>0</v>
      </c>
      <c r="BJ469" s="16" t="s">
        <v>81</v>
      </c>
      <c r="BK469" s="148">
        <f>ROUND(I469*H469,2)</f>
        <v>0</v>
      </c>
      <c r="BL469" s="16" t="s">
        <v>238</v>
      </c>
      <c r="BM469" s="147" t="s">
        <v>1084</v>
      </c>
    </row>
    <row r="470" spans="2:63" s="11" customFormat="1" ht="22.9" customHeight="1">
      <c r="B470" s="123"/>
      <c r="D470" s="124" t="s">
        <v>76</v>
      </c>
      <c r="E470" s="133" t="s">
        <v>1085</v>
      </c>
      <c r="F470" s="133" t="s">
        <v>1086</v>
      </c>
      <c r="I470" s="126"/>
      <c r="J470" s="134">
        <f>BK470</f>
        <v>0</v>
      </c>
      <c r="L470" s="123"/>
      <c r="M470" s="128"/>
      <c r="P470" s="129">
        <f>SUM(P471:P480)</f>
        <v>0</v>
      </c>
      <c r="R470" s="129">
        <f>SUM(R471:R480)</f>
        <v>0.00888</v>
      </c>
      <c r="T470" s="130">
        <f>SUM(T471:T480)</f>
        <v>0</v>
      </c>
      <c r="AR470" s="124" t="s">
        <v>85</v>
      </c>
      <c r="AT470" s="131" t="s">
        <v>76</v>
      </c>
      <c r="AU470" s="131" t="s">
        <v>81</v>
      </c>
      <c r="AY470" s="124" t="s">
        <v>161</v>
      </c>
      <c r="BK470" s="132">
        <f>SUM(BK471:BK480)</f>
        <v>0</v>
      </c>
    </row>
    <row r="471" spans="2:65" s="1" customFormat="1" ht="24.2" customHeight="1">
      <c r="B471" s="135"/>
      <c r="C471" s="136" t="s">
        <v>1087</v>
      </c>
      <c r="D471" s="136" t="s">
        <v>164</v>
      </c>
      <c r="E471" s="137" t="s">
        <v>1088</v>
      </c>
      <c r="F471" s="138" t="s">
        <v>1089</v>
      </c>
      <c r="G471" s="139" t="s">
        <v>190</v>
      </c>
      <c r="H471" s="140">
        <v>12</v>
      </c>
      <c r="I471" s="141"/>
      <c r="J471" s="142">
        <f>ROUND(I471*H471,2)</f>
        <v>0</v>
      </c>
      <c r="K471" s="138" t="s">
        <v>168</v>
      </c>
      <c r="L471" s="31"/>
      <c r="M471" s="143" t="s">
        <v>1</v>
      </c>
      <c r="N471" s="144" t="s">
        <v>42</v>
      </c>
      <c r="P471" s="145">
        <f>O471*H471</f>
        <v>0</v>
      </c>
      <c r="Q471" s="145">
        <v>7E-05</v>
      </c>
      <c r="R471" s="145">
        <f>Q471*H471</f>
        <v>0.0008399999999999999</v>
      </c>
      <c r="S471" s="145">
        <v>0</v>
      </c>
      <c r="T471" s="146">
        <f>S471*H471</f>
        <v>0</v>
      </c>
      <c r="AR471" s="147" t="s">
        <v>238</v>
      </c>
      <c r="AT471" s="147" t="s">
        <v>164</v>
      </c>
      <c r="AU471" s="147" t="s">
        <v>85</v>
      </c>
      <c r="AY471" s="16" t="s">
        <v>161</v>
      </c>
      <c r="BE471" s="148">
        <f>IF(N471="základní",J471,0)</f>
        <v>0</v>
      </c>
      <c r="BF471" s="148">
        <f>IF(N471="snížená",J471,0)</f>
        <v>0</v>
      </c>
      <c r="BG471" s="148">
        <f>IF(N471="zákl. přenesená",J471,0)</f>
        <v>0</v>
      </c>
      <c r="BH471" s="148">
        <f>IF(N471="sníž. přenesená",J471,0)</f>
        <v>0</v>
      </c>
      <c r="BI471" s="148">
        <f>IF(N471="nulová",J471,0)</f>
        <v>0</v>
      </c>
      <c r="BJ471" s="16" t="s">
        <v>81</v>
      </c>
      <c r="BK471" s="148">
        <f>ROUND(I471*H471,2)</f>
        <v>0</v>
      </c>
      <c r="BL471" s="16" t="s">
        <v>238</v>
      </c>
      <c r="BM471" s="147" t="s">
        <v>1090</v>
      </c>
    </row>
    <row r="472" spans="2:65" s="1" customFormat="1" ht="16.5" customHeight="1">
      <c r="B472" s="135"/>
      <c r="C472" s="136" t="s">
        <v>1091</v>
      </c>
      <c r="D472" s="136" t="s">
        <v>164</v>
      </c>
      <c r="E472" s="137" t="s">
        <v>1092</v>
      </c>
      <c r="F472" s="138" t="s">
        <v>1093</v>
      </c>
      <c r="G472" s="139" t="s">
        <v>190</v>
      </c>
      <c r="H472" s="140">
        <v>12</v>
      </c>
      <c r="I472" s="141"/>
      <c r="J472" s="142">
        <f>ROUND(I472*H472,2)</f>
        <v>0</v>
      </c>
      <c r="K472" s="138" t="s">
        <v>168</v>
      </c>
      <c r="L472" s="31"/>
      <c r="M472" s="143" t="s">
        <v>1</v>
      </c>
      <c r="N472" s="144" t="s">
        <v>42</v>
      </c>
      <c r="P472" s="145">
        <f>O472*H472</f>
        <v>0</v>
      </c>
      <c r="Q472" s="145">
        <v>0</v>
      </c>
      <c r="R472" s="145">
        <f>Q472*H472</f>
        <v>0</v>
      </c>
      <c r="S472" s="145">
        <v>0</v>
      </c>
      <c r="T472" s="146">
        <f>S472*H472</f>
        <v>0</v>
      </c>
      <c r="AR472" s="147" t="s">
        <v>238</v>
      </c>
      <c r="AT472" s="147" t="s">
        <v>164</v>
      </c>
      <c r="AU472" s="147" t="s">
        <v>85</v>
      </c>
      <c r="AY472" s="16" t="s">
        <v>161</v>
      </c>
      <c r="BE472" s="148">
        <f>IF(N472="základní",J472,0)</f>
        <v>0</v>
      </c>
      <c r="BF472" s="148">
        <f>IF(N472="snížená",J472,0)</f>
        <v>0</v>
      </c>
      <c r="BG472" s="148">
        <f>IF(N472="zákl. přenesená",J472,0)</f>
        <v>0</v>
      </c>
      <c r="BH472" s="148">
        <f>IF(N472="sníž. přenesená",J472,0)</f>
        <v>0</v>
      </c>
      <c r="BI472" s="148">
        <f>IF(N472="nulová",J472,0)</f>
        <v>0</v>
      </c>
      <c r="BJ472" s="16" t="s">
        <v>81</v>
      </c>
      <c r="BK472" s="148">
        <f>ROUND(I472*H472,2)</f>
        <v>0</v>
      </c>
      <c r="BL472" s="16" t="s">
        <v>238</v>
      </c>
      <c r="BM472" s="147" t="s">
        <v>1094</v>
      </c>
    </row>
    <row r="473" spans="2:65" s="1" customFormat="1" ht="24.2" customHeight="1">
      <c r="B473" s="135"/>
      <c r="C473" s="136" t="s">
        <v>1095</v>
      </c>
      <c r="D473" s="136" t="s">
        <v>164</v>
      </c>
      <c r="E473" s="137" t="s">
        <v>1096</v>
      </c>
      <c r="F473" s="138" t="s">
        <v>1097</v>
      </c>
      <c r="G473" s="139" t="s">
        <v>190</v>
      </c>
      <c r="H473" s="140">
        <v>12</v>
      </c>
      <c r="I473" s="141"/>
      <c r="J473" s="142">
        <f>ROUND(I473*H473,2)</f>
        <v>0</v>
      </c>
      <c r="K473" s="138" t="s">
        <v>168</v>
      </c>
      <c r="L473" s="31"/>
      <c r="M473" s="143" t="s">
        <v>1</v>
      </c>
      <c r="N473" s="144" t="s">
        <v>42</v>
      </c>
      <c r="P473" s="145">
        <f>O473*H473</f>
        <v>0</v>
      </c>
      <c r="Q473" s="145">
        <v>0.00013</v>
      </c>
      <c r="R473" s="145">
        <f>Q473*H473</f>
        <v>0.0015599999999999998</v>
      </c>
      <c r="S473" s="145">
        <v>0</v>
      </c>
      <c r="T473" s="146">
        <f>S473*H473</f>
        <v>0</v>
      </c>
      <c r="AR473" s="147" t="s">
        <v>238</v>
      </c>
      <c r="AT473" s="147" t="s">
        <v>164</v>
      </c>
      <c r="AU473" s="147" t="s">
        <v>85</v>
      </c>
      <c r="AY473" s="16" t="s">
        <v>161</v>
      </c>
      <c r="BE473" s="148">
        <f>IF(N473="základní",J473,0)</f>
        <v>0</v>
      </c>
      <c r="BF473" s="148">
        <f>IF(N473="snížená",J473,0)</f>
        <v>0</v>
      </c>
      <c r="BG473" s="148">
        <f>IF(N473="zákl. přenesená",J473,0)</f>
        <v>0</v>
      </c>
      <c r="BH473" s="148">
        <f>IF(N473="sníž. přenesená",J473,0)</f>
        <v>0</v>
      </c>
      <c r="BI473" s="148">
        <f>IF(N473="nulová",J473,0)</f>
        <v>0</v>
      </c>
      <c r="BJ473" s="16" t="s">
        <v>81</v>
      </c>
      <c r="BK473" s="148">
        <f>ROUND(I473*H473,2)</f>
        <v>0</v>
      </c>
      <c r="BL473" s="16" t="s">
        <v>238</v>
      </c>
      <c r="BM473" s="147" t="s">
        <v>1098</v>
      </c>
    </row>
    <row r="474" spans="2:65" s="1" customFormat="1" ht="24.2" customHeight="1">
      <c r="B474" s="135"/>
      <c r="C474" s="136" t="s">
        <v>1099</v>
      </c>
      <c r="D474" s="136" t="s">
        <v>164</v>
      </c>
      <c r="E474" s="137" t="s">
        <v>1100</v>
      </c>
      <c r="F474" s="138" t="s">
        <v>1101</v>
      </c>
      <c r="G474" s="139" t="s">
        <v>190</v>
      </c>
      <c r="H474" s="140">
        <v>12</v>
      </c>
      <c r="I474" s="141"/>
      <c r="J474" s="142">
        <f>ROUND(I474*H474,2)</f>
        <v>0</v>
      </c>
      <c r="K474" s="138" t="s">
        <v>168</v>
      </c>
      <c r="L474" s="31"/>
      <c r="M474" s="143" t="s">
        <v>1</v>
      </c>
      <c r="N474" s="144" t="s">
        <v>42</v>
      </c>
      <c r="P474" s="145">
        <f>O474*H474</f>
        <v>0</v>
      </c>
      <c r="Q474" s="145">
        <v>0.00023</v>
      </c>
      <c r="R474" s="145">
        <f>Q474*H474</f>
        <v>0.0027600000000000003</v>
      </c>
      <c r="S474" s="145">
        <v>0</v>
      </c>
      <c r="T474" s="146">
        <f>S474*H474</f>
        <v>0</v>
      </c>
      <c r="AR474" s="147" t="s">
        <v>238</v>
      </c>
      <c r="AT474" s="147" t="s">
        <v>164</v>
      </c>
      <c r="AU474" s="147" t="s">
        <v>85</v>
      </c>
      <c r="AY474" s="16" t="s">
        <v>161</v>
      </c>
      <c r="BE474" s="148">
        <f>IF(N474="základní",J474,0)</f>
        <v>0</v>
      </c>
      <c r="BF474" s="148">
        <f>IF(N474="snížená",J474,0)</f>
        <v>0</v>
      </c>
      <c r="BG474" s="148">
        <f>IF(N474="zákl. přenesená",J474,0)</f>
        <v>0</v>
      </c>
      <c r="BH474" s="148">
        <f>IF(N474="sníž. přenesená",J474,0)</f>
        <v>0</v>
      </c>
      <c r="BI474" s="148">
        <f>IF(N474="nulová",J474,0)</f>
        <v>0</v>
      </c>
      <c r="BJ474" s="16" t="s">
        <v>81</v>
      </c>
      <c r="BK474" s="148">
        <f>ROUND(I474*H474,2)</f>
        <v>0</v>
      </c>
      <c r="BL474" s="16" t="s">
        <v>238</v>
      </c>
      <c r="BM474" s="147" t="s">
        <v>1102</v>
      </c>
    </row>
    <row r="475" spans="2:65" s="1" customFormat="1" ht="24.2" customHeight="1">
      <c r="B475" s="135"/>
      <c r="C475" s="136" t="s">
        <v>1103</v>
      </c>
      <c r="D475" s="136" t="s">
        <v>164</v>
      </c>
      <c r="E475" s="137" t="s">
        <v>1104</v>
      </c>
      <c r="F475" s="138" t="s">
        <v>1105</v>
      </c>
      <c r="G475" s="139" t="s">
        <v>190</v>
      </c>
      <c r="H475" s="140">
        <v>12</v>
      </c>
      <c r="I475" s="141"/>
      <c r="J475" s="142">
        <f>ROUND(I475*H475,2)</f>
        <v>0</v>
      </c>
      <c r="K475" s="138" t="s">
        <v>168</v>
      </c>
      <c r="L475" s="31"/>
      <c r="M475" s="143" t="s">
        <v>1</v>
      </c>
      <c r="N475" s="144" t="s">
        <v>42</v>
      </c>
      <c r="P475" s="145">
        <f>O475*H475</f>
        <v>0</v>
      </c>
      <c r="Q475" s="145">
        <v>0.00023</v>
      </c>
      <c r="R475" s="145">
        <f>Q475*H475</f>
        <v>0.0027600000000000003</v>
      </c>
      <c r="S475" s="145">
        <v>0</v>
      </c>
      <c r="T475" s="146">
        <f>S475*H475</f>
        <v>0</v>
      </c>
      <c r="AR475" s="147" t="s">
        <v>238</v>
      </c>
      <c r="AT475" s="147" t="s">
        <v>164</v>
      </c>
      <c r="AU475" s="147" t="s">
        <v>85</v>
      </c>
      <c r="AY475" s="16" t="s">
        <v>161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6" t="s">
        <v>81</v>
      </c>
      <c r="BK475" s="148">
        <f>ROUND(I475*H475,2)</f>
        <v>0</v>
      </c>
      <c r="BL475" s="16" t="s">
        <v>238</v>
      </c>
      <c r="BM475" s="147" t="s">
        <v>1106</v>
      </c>
    </row>
    <row r="476" spans="2:65" s="1" customFormat="1" ht="24.2" customHeight="1">
      <c r="B476" s="135"/>
      <c r="C476" s="136" t="s">
        <v>1107</v>
      </c>
      <c r="D476" s="136" t="s">
        <v>164</v>
      </c>
      <c r="E476" s="137" t="s">
        <v>1108</v>
      </c>
      <c r="F476" s="138" t="s">
        <v>1109</v>
      </c>
      <c r="G476" s="139" t="s">
        <v>316</v>
      </c>
      <c r="H476" s="140">
        <v>8</v>
      </c>
      <c r="I476" s="141"/>
      <c r="J476" s="142">
        <f>ROUND(I476*H476,2)</f>
        <v>0</v>
      </c>
      <c r="K476" s="138" t="s">
        <v>168</v>
      </c>
      <c r="L476" s="31"/>
      <c r="M476" s="143" t="s">
        <v>1</v>
      </c>
      <c r="N476" s="144" t="s">
        <v>42</v>
      </c>
      <c r="P476" s="145">
        <f>O476*H476</f>
        <v>0</v>
      </c>
      <c r="Q476" s="145">
        <v>1E-05</v>
      </c>
      <c r="R476" s="145">
        <f>Q476*H476</f>
        <v>8E-05</v>
      </c>
      <c r="S476" s="145">
        <v>0</v>
      </c>
      <c r="T476" s="146">
        <f>S476*H476</f>
        <v>0</v>
      </c>
      <c r="AR476" s="147" t="s">
        <v>238</v>
      </c>
      <c r="AT476" s="147" t="s">
        <v>164</v>
      </c>
      <c r="AU476" s="147" t="s">
        <v>85</v>
      </c>
      <c r="AY476" s="16" t="s">
        <v>161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6" t="s">
        <v>81</v>
      </c>
      <c r="BK476" s="148">
        <f>ROUND(I476*H476,2)</f>
        <v>0</v>
      </c>
      <c r="BL476" s="16" t="s">
        <v>238</v>
      </c>
      <c r="BM476" s="147" t="s">
        <v>1110</v>
      </c>
    </row>
    <row r="477" spans="2:65" s="1" customFormat="1" ht="24.2" customHeight="1">
      <c r="B477" s="135"/>
      <c r="C477" s="136" t="s">
        <v>1111</v>
      </c>
      <c r="D477" s="136" t="s">
        <v>164</v>
      </c>
      <c r="E477" s="137" t="s">
        <v>1112</v>
      </c>
      <c r="F477" s="138" t="s">
        <v>1113</v>
      </c>
      <c r="G477" s="139" t="s">
        <v>316</v>
      </c>
      <c r="H477" s="140">
        <v>8</v>
      </c>
      <c r="I477" s="141"/>
      <c r="J477" s="142">
        <f>ROUND(I477*H477,2)</f>
        <v>0</v>
      </c>
      <c r="K477" s="138" t="s">
        <v>168</v>
      </c>
      <c r="L477" s="31"/>
      <c r="M477" s="143" t="s">
        <v>1</v>
      </c>
      <c r="N477" s="144" t="s">
        <v>42</v>
      </c>
      <c r="P477" s="145">
        <f>O477*H477</f>
        <v>0</v>
      </c>
      <c r="Q477" s="145">
        <v>2E-05</v>
      </c>
      <c r="R477" s="145">
        <f>Q477*H477</f>
        <v>0.00016</v>
      </c>
      <c r="S477" s="145">
        <v>0</v>
      </c>
      <c r="T477" s="146">
        <f>S477*H477</f>
        <v>0</v>
      </c>
      <c r="AR477" s="147" t="s">
        <v>238</v>
      </c>
      <c r="AT477" s="147" t="s">
        <v>164</v>
      </c>
      <c r="AU477" s="147" t="s">
        <v>85</v>
      </c>
      <c r="AY477" s="16" t="s">
        <v>161</v>
      </c>
      <c r="BE477" s="148">
        <f>IF(N477="základní",J477,0)</f>
        <v>0</v>
      </c>
      <c r="BF477" s="148">
        <f>IF(N477="snížená",J477,0)</f>
        <v>0</v>
      </c>
      <c r="BG477" s="148">
        <f>IF(N477="zákl. přenesená",J477,0)</f>
        <v>0</v>
      </c>
      <c r="BH477" s="148">
        <f>IF(N477="sníž. přenesená",J477,0)</f>
        <v>0</v>
      </c>
      <c r="BI477" s="148">
        <f>IF(N477="nulová",J477,0)</f>
        <v>0</v>
      </c>
      <c r="BJ477" s="16" t="s">
        <v>81</v>
      </c>
      <c r="BK477" s="148">
        <f>ROUND(I477*H477,2)</f>
        <v>0</v>
      </c>
      <c r="BL477" s="16" t="s">
        <v>238</v>
      </c>
      <c r="BM477" s="147" t="s">
        <v>1114</v>
      </c>
    </row>
    <row r="478" spans="2:65" s="1" customFormat="1" ht="24.2" customHeight="1">
      <c r="B478" s="135"/>
      <c r="C478" s="136" t="s">
        <v>1115</v>
      </c>
      <c r="D478" s="136" t="s">
        <v>164</v>
      </c>
      <c r="E478" s="137" t="s">
        <v>1116</v>
      </c>
      <c r="F478" s="138" t="s">
        <v>1117</v>
      </c>
      <c r="G478" s="139" t="s">
        <v>316</v>
      </c>
      <c r="H478" s="140">
        <v>4</v>
      </c>
      <c r="I478" s="141"/>
      <c r="J478" s="142">
        <f>ROUND(I478*H478,2)</f>
        <v>0</v>
      </c>
      <c r="K478" s="138" t="s">
        <v>168</v>
      </c>
      <c r="L478" s="31"/>
      <c r="M478" s="143" t="s">
        <v>1</v>
      </c>
      <c r="N478" s="144" t="s">
        <v>42</v>
      </c>
      <c r="P478" s="145">
        <f>O478*H478</f>
        <v>0</v>
      </c>
      <c r="Q478" s="145">
        <v>2E-05</v>
      </c>
      <c r="R478" s="145">
        <f>Q478*H478</f>
        <v>8E-05</v>
      </c>
      <c r="S478" s="145">
        <v>0</v>
      </c>
      <c r="T478" s="146">
        <f>S478*H478</f>
        <v>0</v>
      </c>
      <c r="AR478" s="147" t="s">
        <v>238</v>
      </c>
      <c r="AT478" s="147" t="s">
        <v>164</v>
      </c>
      <c r="AU478" s="147" t="s">
        <v>85</v>
      </c>
      <c r="AY478" s="16" t="s">
        <v>161</v>
      </c>
      <c r="BE478" s="148">
        <f>IF(N478="základní",J478,0)</f>
        <v>0</v>
      </c>
      <c r="BF478" s="148">
        <f>IF(N478="snížená",J478,0)</f>
        <v>0</v>
      </c>
      <c r="BG478" s="148">
        <f>IF(N478="zákl. přenesená",J478,0)</f>
        <v>0</v>
      </c>
      <c r="BH478" s="148">
        <f>IF(N478="sníž. přenesená",J478,0)</f>
        <v>0</v>
      </c>
      <c r="BI478" s="148">
        <f>IF(N478="nulová",J478,0)</f>
        <v>0</v>
      </c>
      <c r="BJ478" s="16" t="s">
        <v>81</v>
      </c>
      <c r="BK478" s="148">
        <f>ROUND(I478*H478,2)</f>
        <v>0</v>
      </c>
      <c r="BL478" s="16" t="s">
        <v>238</v>
      </c>
      <c r="BM478" s="147" t="s">
        <v>1118</v>
      </c>
    </row>
    <row r="479" spans="2:65" s="1" customFormat="1" ht="24.2" customHeight="1">
      <c r="B479" s="135"/>
      <c r="C479" s="136" t="s">
        <v>1119</v>
      </c>
      <c r="D479" s="136" t="s">
        <v>164</v>
      </c>
      <c r="E479" s="137" t="s">
        <v>1120</v>
      </c>
      <c r="F479" s="138" t="s">
        <v>1121</v>
      </c>
      <c r="G479" s="139" t="s">
        <v>316</v>
      </c>
      <c r="H479" s="140">
        <v>8</v>
      </c>
      <c r="I479" s="141"/>
      <c r="J479" s="142">
        <f>ROUND(I479*H479,2)</f>
        <v>0</v>
      </c>
      <c r="K479" s="138" t="s">
        <v>168</v>
      </c>
      <c r="L479" s="31"/>
      <c r="M479" s="143" t="s">
        <v>1</v>
      </c>
      <c r="N479" s="144" t="s">
        <v>42</v>
      </c>
      <c r="P479" s="145">
        <f>O479*H479</f>
        <v>0</v>
      </c>
      <c r="Q479" s="145">
        <v>8E-05</v>
      </c>
      <c r="R479" s="145">
        <f>Q479*H479</f>
        <v>0.00064</v>
      </c>
      <c r="S479" s="145">
        <v>0</v>
      </c>
      <c r="T479" s="146">
        <f>S479*H479</f>
        <v>0</v>
      </c>
      <c r="AR479" s="147" t="s">
        <v>238</v>
      </c>
      <c r="AT479" s="147" t="s">
        <v>164</v>
      </c>
      <c r="AU479" s="147" t="s">
        <v>85</v>
      </c>
      <c r="AY479" s="16" t="s">
        <v>161</v>
      </c>
      <c r="BE479" s="148">
        <f>IF(N479="základní",J479,0)</f>
        <v>0</v>
      </c>
      <c r="BF479" s="148">
        <f>IF(N479="snížená",J479,0)</f>
        <v>0</v>
      </c>
      <c r="BG479" s="148">
        <f>IF(N479="zákl. přenesená",J479,0)</f>
        <v>0</v>
      </c>
      <c r="BH479" s="148">
        <f>IF(N479="sníž. přenesená",J479,0)</f>
        <v>0</v>
      </c>
      <c r="BI479" s="148">
        <f>IF(N479="nulová",J479,0)</f>
        <v>0</v>
      </c>
      <c r="BJ479" s="16" t="s">
        <v>81</v>
      </c>
      <c r="BK479" s="148">
        <f>ROUND(I479*H479,2)</f>
        <v>0</v>
      </c>
      <c r="BL479" s="16" t="s">
        <v>238</v>
      </c>
      <c r="BM479" s="147" t="s">
        <v>1122</v>
      </c>
    </row>
    <row r="480" spans="2:65" s="1" customFormat="1" ht="16.5" customHeight="1">
      <c r="B480" s="135"/>
      <c r="C480" s="136" t="s">
        <v>1123</v>
      </c>
      <c r="D480" s="136" t="s">
        <v>164</v>
      </c>
      <c r="E480" s="137" t="s">
        <v>1124</v>
      </c>
      <c r="F480" s="138" t="s">
        <v>1125</v>
      </c>
      <c r="G480" s="139" t="s">
        <v>378</v>
      </c>
      <c r="H480" s="140">
        <v>3</v>
      </c>
      <c r="I480" s="141"/>
      <c r="J480" s="142">
        <f>ROUND(I480*H480,2)</f>
        <v>0</v>
      </c>
      <c r="K480" s="138" t="s">
        <v>1</v>
      </c>
      <c r="L480" s="31"/>
      <c r="M480" s="143" t="s">
        <v>1</v>
      </c>
      <c r="N480" s="144" t="s">
        <v>42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238</v>
      </c>
      <c r="AT480" s="147" t="s">
        <v>164</v>
      </c>
      <c r="AU480" s="147" t="s">
        <v>85</v>
      </c>
      <c r="AY480" s="16" t="s">
        <v>161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6" t="s">
        <v>81</v>
      </c>
      <c r="BK480" s="148">
        <f>ROUND(I480*H480,2)</f>
        <v>0</v>
      </c>
      <c r="BL480" s="16" t="s">
        <v>238</v>
      </c>
      <c r="BM480" s="147" t="s">
        <v>1126</v>
      </c>
    </row>
    <row r="481" spans="2:63" s="11" customFormat="1" ht="22.9" customHeight="1">
      <c r="B481" s="123"/>
      <c r="D481" s="124" t="s">
        <v>76</v>
      </c>
      <c r="E481" s="133" t="s">
        <v>1127</v>
      </c>
      <c r="F481" s="133" t="s">
        <v>1128</v>
      </c>
      <c r="I481" s="126"/>
      <c r="J481" s="134">
        <f>BK481</f>
        <v>0</v>
      </c>
      <c r="L481" s="123"/>
      <c r="M481" s="128"/>
      <c r="P481" s="129">
        <f>SUM(P482:P492)</f>
        <v>0</v>
      </c>
      <c r="R481" s="129">
        <f>SUM(R482:R492)</f>
        <v>0.12333999999999999</v>
      </c>
      <c r="T481" s="130">
        <f>SUM(T482:T492)</f>
        <v>0.011315</v>
      </c>
      <c r="AR481" s="124" t="s">
        <v>85</v>
      </c>
      <c r="AT481" s="131" t="s">
        <v>76</v>
      </c>
      <c r="AU481" s="131" t="s">
        <v>81</v>
      </c>
      <c r="AY481" s="124" t="s">
        <v>161</v>
      </c>
      <c r="BK481" s="132">
        <f>SUM(BK482:BK492)</f>
        <v>0</v>
      </c>
    </row>
    <row r="482" spans="2:65" s="1" customFormat="1" ht="24.2" customHeight="1">
      <c r="B482" s="135"/>
      <c r="C482" s="136" t="s">
        <v>1129</v>
      </c>
      <c r="D482" s="136" t="s">
        <v>164</v>
      </c>
      <c r="E482" s="137" t="s">
        <v>1130</v>
      </c>
      <c r="F482" s="138" t="s">
        <v>1131</v>
      </c>
      <c r="G482" s="139" t="s">
        <v>190</v>
      </c>
      <c r="H482" s="140">
        <v>167</v>
      </c>
      <c r="I482" s="141"/>
      <c r="J482" s="142">
        <f>ROUND(I482*H482,2)</f>
        <v>0</v>
      </c>
      <c r="K482" s="138" t="s">
        <v>168</v>
      </c>
      <c r="L482" s="31"/>
      <c r="M482" s="143" t="s">
        <v>1</v>
      </c>
      <c r="N482" s="144" t="s">
        <v>42</v>
      </c>
      <c r="P482" s="145">
        <f>O482*H482</f>
        <v>0</v>
      </c>
      <c r="Q482" s="145">
        <v>0</v>
      </c>
      <c r="R482" s="145">
        <f>Q482*H482</f>
        <v>0</v>
      </c>
      <c r="S482" s="145">
        <v>0</v>
      </c>
      <c r="T482" s="146">
        <f>S482*H482</f>
        <v>0</v>
      </c>
      <c r="AR482" s="147" t="s">
        <v>238</v>
      </c>
      <c r="AT482" s="147" t="s">
        <v>164</v>
      </c>
      <c r="AU482" s="147" t="s">
        <v>85</v>
      </c>
      <c r="AY482" s="16" t="s">
        <v>161</v>
      </c>
      <c r="BE482" s="148">
        <f>IF(N482="základní",J482,0)</f>
        <v>0</v>
      </c>
      <c r="BF482" s="148">
        <f>IF(N482="snížená",J482,0)</f>
        <v>0</v>
      </c>
      <c r="BG482" s="148">
        <f>IF(N482="zákl. přenesená",J482,0)</f>
        <v>0</v>
      </c>
      <c r="BH482" s="148">
        <f>IF(N482="sníž. přenesená",J482,0)</f>
        <v>0</v>
      </c>
      <c r="BI482" s="148">
        <f>IF(N482="nulová",J482,0)</f>
        <v>0</v>
      </c>
      <c r="BJ482" s="16" t="s">
        <v>81</v>
      </c>
      <c r="BK482" s="148">
        <f>ROUND(I482*H482,2)</f>
        <v>0</v>
      </c>
      <c r="BL482" s="16" t="s">
        <v>238</v>
      </c>
      <c r="BM482" s="147" t="s">
        <v>1132</v>
      </c>
    </row>
    <row r="483" spans="2:65" s="1" customFormat="1" ht="16.5" customHeight="1">
      <c r="B483" s="135"/>
      <c r="C483" s="136" t="s">
        <v>1133</v>
      </c>
      <c r="D483" s="136" t="s">
        <v>164</v>
      </c>
      <c r="E483" s="137" t="s">
        <v>1134</v>
      </c>
      <c r="F483" s="138" t="s">
        <v>1135</v>
      </c>
      <c r="G483" s="139" t="s">
        <v>190</v>
      </c>
      <c r="H483" s="140">
        <v>36.5</v>
      </c>
      <c r="I483" s="141"/>
      <c r="J483" s="142">
        <f>ROUND(I483*H483,2)</f>
        <v>0</v>
      </c>
      <c r="K483" s="138" t="s">
        <v>168</v>
      </c>
      <c r="L483" s="31"/>
      <c r="M483" s="143" t="s">
        <v>1</v>
      </c>
      <c r="N483" s="144" t="s">
        <v>42</v>
      </c>
      <c r="P483" s="145">
        <f>O483*H483</f>
        <v>0</v>
      </c>
      <c r="Q483" s="145">
        <v>0.001</v>
      </c>
      <c r="R483" s="145">
        <f>Q483*H483</f>
        <v>0.0365</v>
      </c>
      <c r="S483" s="145">
        <v>0.00031</v>
      </c>
      <c r="T483" s="146">
        <f>S483*H483</f>
        <v>0.011315</v>
      </c>
      <c r="AR483" s="147" t="s">
        <v>238</v>
      </c>
      <c r="AT483" s="147" t="s">
        <v>164</v>
      </c>
      <c r="AU483" s="147" t="s">
        <v>85</v>
      </c>
      <c r="AY483" s="16" t="s">
        <v>161</v>
      </c>
      <c r="BE483" s="148">
        <f>IF(N483="základní",J483,0)</f>
        <v>0</v>
      </c>
      <c r="BF483" s="148">
        <f>IF(N483="snížená",J483,0)</f>
        <v>0</v>
      </c>
      <c r="BG483" s="148">
        <f>IF(N483="zákl. přenesená",J483,0)</f>
        <v>0</v>
      </c>
      <c r="BH483" s="148">
        <f>IF(N483="sníž. přenesená",J483,0)</f>
        <v>0</v>
      </c>
      <c r="BI483" s="148">
        <f>IF(N483="nulová",J483,0)</f>
        <v>0</v>
      </c>
      <c r="BJ483" s="16" t="s">
        <v>81</v>
      </c>
      <c r="BK483" s="148">
        <f>ROUND(I483*H483,2)</f>
        <v>0</v>
      </c>
      <c r="BL483" s="16" t="s">
        <v>238</v>
      </c>
      <c r="BM483" s="147" t="s">
        <v>1136</v>
      </c>
    </row>
    <row r="484" spans="2:51" s="12" customFormat="1" ht="12">
      <c r="B484" s="149"/>
      <c r="D484" s="150" t="s">
        <v>171</v>
      </c>
      <c r="E484" s="151" t="s">
        <v>1</v>
      </c>
      <c r="F484" s="152" t="s">
        <v>1137</v>
      </c>
      <c r="H484" s="153">
        <v>15</v>
      </c>
      <c r="I484" s="154"/>
      <c r="L484" s="149"/>
      <c r="M484" s="155"/>
      <c r="T484" s="156"/>
      <c r="AT484" s="151" t="s">
        <v>171</v>
      </c>
      <c r="AU484" s="151" t="s">
        <v>85</v>
      </c>
      <c r="AV484" s="12" t="s">
        <v>85</v>
      </c>
      <c r="AW484" s="12" t="s">
        <v>32</v>
      </c>
      <c r="AX484" s="12" t="s">
        <v>77</v>
      </c>
      <c r="AY484" s="151" t="s">
        <v>161</v>
      </c>
    </row>
    <row r="485" spans="2:51" s="12" customFormat="1" ht="12">
      <c r="B485" s="149"/>
      <c r="D485" s="150" t="s">
        <v>171</v>
      </c>
      <c r="E485" s="151" t="s">
        <v>1</v>
      </c>
      <c r="F485" s="152" t="s">
        <v>1138</v>
      </c>
      <c r="H485" s="153">
        <v>21.5</v>
      </c>
      <c r="I485" s="154"/>
      <c r="L485" s="149"/>
      <c r="M485" s="155"/>
      <c r="T485" s="156"/>
      <c r="AT485" s="151" t="s">
        <v>171</v>
      </c>
      <c r="AU485" s="151" t="s">
        <v>85</v>
      </c>
      <c r="AV485" s="12" t="s">
        <v>85</v>
      </c>
      <c r="AW485" s="12" t="s">
        <v>32</v>
      </c>
      <c r="AX485" s="12" t="s">
        <v>77</v>
      </c>
      <c r="AY485" s="151" t="s">
        <v>161</v>
      </c>
    </row>
    <row r="486" spans="2:51" s="13" customFormat="1" ht="12">
      <c r="B486" s="157"/>
      <c r="D486" s="150" t="s">
        <v>171</v>
      </c>
      <c r="E486" s="158" t="s">
        <v>1</v>
      </c>
      <c r="F486" s="159" t="s">
        <v>174</v>
      </c>
      <c r="H486" s="160">
        <v>36.5</v>
      </c>
      <c r="I486" s="161"/>
      <c r="L486" s="157"/>
      <c r="M486" s="162"/>
      <c r="T486" s="163"/>
      <c r="AT486" s="158" t="s">
        <v>171</v>
      </c>
      <c r="AU486" s="158" t="s">
        <v>85</v>
      </c>
      <c r="AV486" s="13" t="s">
        <v>169</v>
      </c>
      <c r="AW486" s="13" t="s">
        <v>32</v>
      </c>
      <c r="AX486" s="13" t="s">
        <v>81</v>
      </c>
      <c r="AY486" s="158" t="s">
        <v>161</v>
      </c>
    </row>
    <row r="487" spans="2:65" s="1" customFormat="1" ht="24.2" customHeight="1">
      <c r="B487" s="135"/>
      <c r="C487" s="136" t="s">
        <v>1139</v>
      </c>
      <c r="D487" s="136" t="s">
        <v>164</v>
      </c>
      <c r="E487" s="137" t="s">
        <v>1140</v>
      </c>
      <c r="F487" s="138" t="s">
        <v>1141</v>
      </c>
      <c r="G487" s="139" t="s">
        <v>190</v>
      </c>
      <c r="H487" s="140">
        <v>36.5</v>
      </c>
      <c r="I487" s="141"/>
      <c r="J487" s="142">
        <f>ROUND(I487*H487,2)</f>
        <v>0</v>
      </c>
      <c r="K487" s="138" t="s">
        <v>168</v>
      </c>
      <c r="L487" s="31"/>
      <c r="M487" s="143" t="s">
        <v>1</v>
      </c>
      <c r="N487" s="144" t="s">
        <v>42</v>
      </c>
      <c r="P487" s="145">
        <f>O487*H487</f>
        <v>0</v>
      </c>
      <c r="Q487" s="145">
        <v>0</v>
      </c>
      <c r="R487" s="145">
        <f>Q487*H487</f>
        <v>0</v>
      </c>
      <c r="S487" s="145">
        <v>0</v>
      </c>
      <c r="T487" s="146">
        <f>S487*H487</f>
        <v>0</v>
      </c>
      <c r="AR487" s="147" t="s">
        <v>238</v>
      </c>
      <c r="AT487" s="147" t="s">
        <v>164</v>
      </c>
      <c r="AU487" s="147" t="s">
        <v>85</v>
      </c>
      <c r="AY487" s="16" t="s">
        <v>161</v>
      </c>
      <c r="BE487" s="148">
        <f>IF(N487="základní",J487,0)</f>
        <v>0</v>
      </c>
      <c r="BF487" s="148">
        <f>IF(N487="snížená",J487,0)</f>
        <v>0</v>
      </c>
      <c r="BG487" s="148">
        <f>IF(N487="zákl. přenesená",J487,0)</f>
        <v>0</v>
      </c>
      <c r="BH487" s="148">
        <f>IF(N487="sníž. přenesená",J487,0)</f>
        <v>0</v>
      </c>
      <c r="BI487" s="148">
        <f>IF(N487="nulová",J487,0)</f>
        <v>0</v>
      </c>
      <c r="BJ487" s="16" t="s">
        <v>81</v>
      </c>
      <c r="BK487" s="148">
        <f>ROUND(I487*H487,2)</f>
        <v>0</v>
      </c>
      <c r="BL487" s="16" t="s">
        <v>238</v>
      </c>
      <c r="BM487" s="147" t="s">
        <v>1142</v>
      </c>
    </row>
    <row r="488" spans="2:51" s="12" customFormat="1" ht="12">
      <c r="B488" s="149"/>
      <c r="D488" s="150" t="s">
        <v>171</v>
      </c>
      <c r="E488" s="151" t="s">
        <v>1</v>
      </c>
      <c r="F488" s="152" t="s">
        <v>1137</v>
      </c>
      <c r="H488" s="153">
        <v>15</v>
      </c>
      <c r="I488" s="154"/>
      <c r="L488" s="149"/>
      <c r="M488" s="155"/>
      <c r="T488" s="156"/>
      <c r="AT488" s="151" t="s">
        <v>171</v>
      </c>
      <c r="AU488" s="151" t="s">
        <v>85</v>
      </c>
      <c r="AV488" s="12" t="s">
        <v>85</v>
      </c>
      <c r="AW488" s="12" t="s">
        <v>32</v>
      </c>
      <c r="AX488" s="12" t="s">
        <v>77</v>
      </c>
      <c r="AY488" s="151" t="s">
        <v>161</v>
      </c>
    </row>
    <row r="489" spans="2:51" s="12" customFormat="1" ht="12">
      <c r="B489" s="149"/>
      <c r="D489" s="150" t="s">
        <v>171</v>
      </c>
      <c r="E489" s="151" t="s">
        <v>1</v>
      </c>
      <c r="F489" s="152" t="s">
        <v>1138</v>
      </c>
      <c r="H489" s="153">
        <v>21.5</v>
      </c>
      <c r="I489" s="154"/>
      <c r="L489" s="149"/>
      <c r="M489" s="155"/>
      <c r="T489" s="156"/>
      <c r="AT489" s="151" t="s">
        <v>171</v>
      </c>
      <c r="AU489" s="151" t="s">
        <v>85</v>
      </c>
      <c r="AV489" s="12" t="s">
        <v>85</v>
      </c>
      <c r="AW489" s="12" t="s">
        <v>32</v>
      </c>
      <c r="AX489" s="12" t="s">
        <v>77</v>
      </c>
      <c r="AY489" s="151" t="s">
        <v>161</v>
      </c>
    </row>
    <row r="490" spans="2:51" s="13" customFormat="1" ht="12">
      <c r="B490" s="157"/>
      <c r="D490" s="150" t="s">
        <v>171</v>
      </c>
      <c r="E490" s="158" t="s">
        <v>1</v>
      </c>
      <c r="F490" s="159" t="s">
        <v>174</v>
      </c>
      <c r="H490" s="160">
        <v>36.5</v>
      </c>
      <c r="I490" s="161"/>
      <c r="L490" s="157"/>
      <c r="M490" s="162"/>
      <c r="T490" s="163"/>
      <c r="AT490" s="158" t="s">
        <v>171</v>
      </c>
      <c r="AU490" s="158" t="s">
        <v>85</v>
      </c>
      <c r="AV490" s="13" t="s">
        <v>169</v>
      </c>
      <c r="AW490" s="13" t="s">
        <v>32</v>
      </c>
      <c r="AX490" s="13" t="s">
        <v>81</v>
      </c>
      <c r="AY490" s="158" t="s">
        <v>161</v>
      </c>
    </row>
    <row r="491" spans="2:65" s="1" customFormat="1" ht="24.2" customHeight="1">
      <c r="B491" s="135"/>
      <c r="C491" s="136" t="s">
        <v>1143</v>
      </c>
      <c r="D491" s="136" t="s">
        <v>164</v>
      </c>
      <c r="E491" s="137" t="s">
        <v>1144</v>
      </c>
      <c r="F491" s="138" t="s">
        <v>1145</v>
      </c>
      <c r="G491" s="139" t="s">
        <v>190</v>
      </c>
      <c r="H491" s="140">
        <v>167</v>
      </c>
      <c r="I491" s="141"/>
      <c r="J491" s="142">
        <f>ROUND(I491*H491,2)</f>
        <v>0</v>
      </c>
      <c r="K491" s="138" t="s">
        <v>168</v>
      </c>
      <c r="L491" s="31"/>
      <c r="M491" s="143" t="s">
        <v>1</v>
      </c>
      <c r="N491" s="144" t="s">
        <v>42</v>
      </c>
      <c r="P491" s="145">
        <f>O491*H491</f>
        <v>0</v>
      </c>
      <c r="Q491" s="145">
        <v>0.0002</v>
      </c>
      <c r="R491" s="145">
        <f>Q491*H491</f>
        <v>0.0334</v>
      </c>
      <c r="S491" s="145">
        <v>0</v>
      </c>
      <c r="T491" s="146">
        <f>S491*H491</f>
        <v>0</v>
      </c>
      <c r="AR491" s="147" t="s">
        <v>238</v>
      </c>
      <c r="AT491" s="147" t="s">
        <v>164</v>
      </c>
      <c r="AU491" s="147" t="s">
        <v>85</v>
      </c>
      <c r="AY491" s="16" t="s">
        <v>161</v>
      </c>
      <c r="BE491" s="148">
        <f>IF(N491="základní",J491,0)</f>
        <v>0</v>
      </c>
      <c r="BF491" s="148">
        <f>IF(N491="snížená",J491,0)</f>
        <v>0</v>
      </c>
      <c r="BG491" s="148">
        <f>IF(N491="zákl. přenesená",J491,0)</f>
        <v>0</v>
      </c>
      <c r="BH491" s="148">
        <f>IF(N491="sníž. přenesená",J491,0)</f>
        <v>0</v>
      </c>
      <c r="BI491" s="148">
        <f>IF(N491="nulová",J491,0)</f>
        <v>0</v>
      </c>
      <c r="BJ491" s="16" t="s">
        <v>81</v>
      </c>
      <c r="BK491" s="148">
        <f>ROUND(I491*H491,2)</f>
        <v>0</v>
      </c>
      <c r="BL491" s="16" t="s">
        <v>238</v>
      </c>
      <c r="BM491" s="147" t="s">
        <v>1146</v>
      </c>
    </row>
    <row r="492" spans="2:65" s="1" customFormat="1" ht="33" customHeight="1">
      <c r="B492" s="135"/>
      <c r="C492" s="136" t="s">
        <v>1147</v>
      </c>
      <c r="D492" s="136" t="s">
        <v>164</v>
      </c>
      <c r="E492" s="137" t="s">
        <v>1148</v>
      </c>
      <c r="F492" s="138" t="s">
        <v>1149</v>
      </c>
      <c r="G492" s="139" t="s">
        <v>190</v>
      </c>
      <c r="H492" s="140">
        <v>167</v>
      </c>
      <c r="I492" s="141"/>
      <c r="J492" s="142">
        <f>ROUND(I492*H492,2)</f>
        <v>0</v>
      </c>
      <c r="K492" s="138" t="s">
        <v>168</v>
      </c>
      <c r="L492" s="31"/>
      <c r="M492" s="143" t="s">
        <v>1</v>
      </c>
      <c r="N492" s="144" t="s">
        <v>42</v>
      </c>
      <c r="P492" s="145">
        <f>O492*H492</f>
        <v>0</v>
      </c>
      <c r="Q492" s="145">
        <v>0.00032</v>
      </c>
      <c r="R492" s="145">
        <f>Q492*H492</f>
        <v>0.05344</v>
      </c>
      <c r="S492" s="145">
        <v>0</v>
      </c>
      <c r="T492" s="146">
        <f>S492*H492</f>
        <v>0</v>
      </c>
      <c r="AR492" s="147" t="s">
        <v>238</v>
      </c>
      <c r="AT492" s="147" t="s">
        <v>164</v>
      </c>
      <c r="AU492" s="147" t="s">
        <v>85</v>
      </c>
      <c r="AY492" s="16" t="s">
        <v>161</v>
      </c>
      <c r="BE492" s="148">
        <f>IF(N492="základní",J492,0)</f>
        <v>0</v>
      </c>
      <c r="BF492" s="148">
        <f>IF(N492="snížená",J492,0)</f>
        <v>0</v>
      </c>
      <c r="BG492" s="148">
        <f>IF(N492="zákl. přenesená",J492,0)</f>
        <v>0</v>
      </c>
      <c r="BH492" s="148">
        <f>IF(N492="sníž. přenesená",J492,0)</f>
        <v>0</v>
      </c>
      <c r="BI492" s="148">
        <f>IF(N492="nulová",J492,0)</f>
        <v>0</v>
      </c>
      <c r="BJ492" s="16" t="s">
        <v>81</v>
      </c>
      <c r="BK492" s="148">
        <f>ROUND(I492*H492,2)</f>
        <v>0</v>
      </c>
      <c r="BL492" s="16" t="s">
        <v>238</v>
      </c>
      <c r="BM492" s="147" t="s">
        <v>1150</v>
      </c>
    </row>
    <row r="493" spans="2:63" s="11" customFormat="1" ht="25.9" customHeight="1">
      <c r="B493" s="123"/>
      <c r="D493" s="124" t="s">
        <v>76</v>
      </c>
      <c r="E493" s="125" t="s">
        <v>175</v>
      </c>
      <c r="F493" s="125" t="s">
        <v>1151</v>
      </c>
      <c r="I493" s="126"/>
      <c r="J493" s="127">
        <f>BK493</f>
        <v>0</v>
      </c>
      <c r="L493" s="123"/>
      <c r="M493" s="128"/>
      <c r="P493" s="129">
        <f>P494</f>
        <v>0</v>
      </c>
      <c r="R493" s="129">
        <f>R494</f>
        <v>0.035699999999999996</v>
      </c>
      <c r="T493" s="130">
        <f>T494</f>
        <v>1.8050000000000002</v>
      </c>
      <c r="AR493" s="124" t="s">
        <v>162</v>
      </c>
      <c r="AT493" s="131" t="s">
        <v>76</v>
      </c>
      <c r="AU493" s="131" t="s">
        <v>77</v>
      </c>
      <c r="AY493" s="124" t="s">
        <v>161</v>
      </c>
      <c r="BK493" s="132">
        <f>BK494</f>
        <v>0</v>
      </c>
    </row>
    <row r="494" spans="2:63" s="11" customFormat="1" ht="22.9" customHeight="1">
      <c r="B494" s="123"/>
      <c r="D494" s="124" t="s">
        <v>76</v>
      </c>
      <c r="E494" s="133" t="s">
        <v>1152</v>
      </c>
      <c r="F494" s="133" t="s">
        <v>1153</v>
      </c>
      <c r="I494" s="126"/>
      <c r="J494" s="134">
        <f>BK494</f>
        <v>0</v>
      </c>
      <c r="L494" s="123"/>
      <c r="M494" s="128"/>
      <c r="P494" s="129">
        <f>SUM(P495:P508)</f>
        <v>0</v>
      </c>
      <c r="R494" s="129">
        <f>SUM(R495:R508)</f>
        <v>0.035699999999999996</v>
      </c>
      <c r="T494" s="130">
        <f>SUM(T495:T508)</f>
        <v>1.8050000000000002</v>
      </c>
      <c r="AR494" s="124" t="s">
        <v>162</v>
      </c>
      <c r="AT494" s="131" t="s">
        <v>76</v>
      </c>
      <c r="AU494" s="131" t="s">
        <v>81</v>
      </c>
      <c r="AY494" s="124" t="s">
        <v>161</v>
      </c>
      <c r="BK494" s="132">
        <f>SUM(BK495:BK508)</f>
        <v>0</v>
      </c>
    </row>
    <row r="495" spans="2:65" s="1" customFormat="1" ht="24.2" customHeight="1">
      <c r="B495" s="135"/>
      <c r="C495" s="136" t="s">
        <v>1154</v>
      </c>
      <c r="D495" s="136" t="s">
        <v>164</v>
      </c>
      <c r="E495" s="137" t="s">
        <v>1155</v>
      </c>
      <c r="F495" s="138" t="s">
        <v>1156</v>
      </c>
      <c r="G495" s="139" t="s">
        <v>316</v>
      </c>
      <c r="H495" s="140">
        <v>210</v>
      </c>
      <c r="I495" s="141"/>
      <c r="J495" s="142">
        <f>ROUND(I495*H495,2)</f>
        <v>0</v>
      </c>
      <c r="K495" s="138" t="s">
        <v>168</v>
      </c>
      <c r="L495" s="31"/>
      <c r="M495" s="143" t="s">
        <v>1</v>
      </c>
      <c r="N495" s="144" t="s">
        <v>42</v>
      </c>
      <c r="P495" s="145">
        <f>O495*H495</f>
        <v>0</v>
      </c>
      <c r="Q495" s="145">
        <v>0.00014999999999999996</v>
      </c>
      <c r="R495" s="145">
        <f>Q495*H495</f>
        <v>0.03149999999999999</v>
      </c>
      <c r="S495" s="145">
        <v>0</v>
      </c>
      <c r="T495" s="146">
        <f>S495*H495</f>
        <v>0</v>
      </c>
      <c r="AR495" s="147" t="s">
        <v>479</v>
      </c>
      <c r="AT495" s="147" t="s">
        <v>164</v>
      </c>
      <c r="AU495" s="147" t="s">
        <v>85</v>
      </c>
      <c r="AY495" s="16" t="s">
        <v>161</v>
      </c>
      <c r="BE495" s="148">
        <f>IF(N495="základní",J495,0)</f>
        <v>0</v>
      </c>
      <c r="BF495" s="148">
        <f>IF(N495="snížená",J495,0)</f>
        <v>0</v>
      </c>
      <c r="BG495" s="148">
        <f>IF(N495="zákl. přenesená",J495,0)</f>
        <v>0</v>
      </c>
      <c r="BH495" s="148">
        <f>IF(N495="sníž. přenesená",J495,0)</f>
        <v>0</v>
      </c>
      <c r="BI495" s="148">
        <f>IF(N495="nulová",J495,0)</f>
        <v>0</v>
      </c>
      <c r="BJ495" s="16" t="s">
        <v>81</v>
      </c>
      <c r="BK495" s="148">
        <f>ROUND(I495*H495,2)</f>
        <v>0</v>
      </c>
      <c r="BL495" s="16" t="s">
        <v>479</v>
      </c>
      <c r="BM495" s="147" t="s">
        <v>1157</v>
      </c>
    </row>
    <row r="496" spans="2:65" s="1" customFormat="1" ht="33" customHeight="1">
      <c r="B496" s="135"/>
      <c r="C496" s="136" t="s">
        <v>1158</v>
      </c>
      <c r="D496" s="136" t="s">
        <v>164</v>
      </c>
      <c r="E496" s="137" t="s">
        <v>1159</v>
      </c>
      <c r="F496" s="138" t="s">
        <v>1160</v>
      </c>
      <c r="G496" s="139" t="s">
        <v>378</v>
      </c>
      <c r="H496" s="140">
        <v>8</v>
      </c>
      <c r="I496" s="141"/>
      <c r="J496" s="142">
        <f>ROUND(I496*H496,2)</f>
        <v>0</v>
      </c>
      <c r="K496" s="138" t="s">
        <v>168</v>
      </c>
      <c r="L496" s="31"/>
      <c r="M496" s="143" t="s">
        <v>1</v>
      </c>
      <c r="N496" s="144" t="s">
        <v>42</v>
      </c>
      <c r="P496" s="145">
        <f>O496*H496</f>
        <v>0</v>
      </c>
      <c r="Q496" s="145">
        <v>0</v>
      </c>
      <c r="R496" s="145">
        <f>Q496*H496</f>
        <v>0</v>
      </c>
      <c r="S496" s="145">
        <v>0.054</v>
      </c>
      <c r="T496" s="146">
        <f>S496*H496</f>
        <v>0.432</v>
      </c>
      <c r="AR496" s="147" t="s">
        <v>479</v>
      </c>
      <c r="AT496" s="147" t="s">
        <v>164</v>
      </c>
      <c r="AU496" s="147" t="s">
        <v>85</v>
      </c>
      <c r="AY496" s="16" t="s">
        <v>161</v>
      </c>
      <c r="BE496" s="148">
        <f>IF(N496="základní",J496,0)</f>
        <v>0</v>
      </c>
      <c r="BF496" s="148">
        <f>IF(N496="snížená",J496,0)</f>
        <v>0</v>
      </c>
      <c r="BG496" s="148">
        <f>IF(N496="zákl. přenesená",J496,0)</f>
        <v>0</v>
      </c>
      <c r="BH496" s="148">
        <f>IF(N496="sníž. přenesená",J496,0)</f>
        <v>0</v>
      </c>
      <c r="BI496" s="148">
        <f>IF(N496="nulová",J496,0)</f>
        <v>0</v>
      </c>
      <c r="BJ496" s="16" t="s">
        <v>81</v>
      </c>
      <c r="BK496" s="148">
        <f>ROUND(I496*H496,2)</f>
        <v>0</v>
      </c>
      <c r="BL496" s="16" t="s">
        <v>479</v>
      </c>
      <c r="BM496" s="147" t="s">
        <v>1161</v>
      </c>
    </row>
    <row r="497" spans="2:65" s="1" customFormat="1" ht="33" customHeight="1">
      <c r="B497" s="135"/>
      <c r="C497" s="136" t="s">
        <v>1162</v>
      </c>
      <c r="D497" s="136" t="s">
        <v>164</v>
      </c>
      <c r="E497" s="137" t="s">
        <v>1163</v>
      </c>
      <c r="F497" s="138" t="s">
        <v>1164</v>
      </c>
      <c r="G497" s="139" t="s">
        <v>378</v>
      </c>
      <c r="H497" s="140">
        <v>4</v>
      </c>
      <c r="I497" s="141"/>
      <c r="J497" s="142">
        <f>ROUND(I497*H497,2)</f>
        <v>0</v>
      </c>
      <c r="K497" s="138" t="s">
        <v>168</v>
      </c>
      <c r="L497" s="31"/>
      <c r="M497" s="143" t="s">
        <v>1</v>
      </c>
      <c r="N497" s="144" t="s">
        <v>42</v>
      </c>
      <c r="P497" s="145">
        <f>O497*H497</f>
        <v>0</v>
      </c>
      <c r="Q497" s="145">
        <v>0</v>
      </c>
      <c r="R497" s="145">
        <f>Q497*H497</f>
        <v>0</v>
      </c>
      <c r="S497" s="145">
        <v>0.099</v>
      </c>
      <c r="T497" s="146">
        <f>S497*H497</f>
        <v>0.396</v>
      </c>
      <c r="AR497" s="147" t="s">
        <v>479</v>
      </c>
      <c r="AT497" s="147" t="s">
        <v>164</v>
      </c>
      <c r="AU497" s="147" t="s">
        <v>85</v>
      </c>
      <c r="AY497" s="16" t="s">
        <v>161</v>
      </c>
      <c r="BE497" s="148">
        <f>IF(N497="základní",J497,0)</f>
        <v>0</v>
      </c>
      <c r="BF497" s="148">
        <f>IF(N497="snížená",J497,0)</f>
        <v>0</v>
      </c>
      <c r="BG497" s="148">
        <f>IF(N497="zákl. přenesená",J497,0)</f>
        <v>0</v>
      </c>
      <c r="BH497" s="148">
        <f>IF(N497="sníž. přenesená",J497,0)</f>
        <v>0</v>
      </c>
      <c r="BI497" s="148">
        <f>IF(N497="nulová",J497,0)</f>
        <v>0</v>
      </c>
      <c r="BJ497" s="16" t="s">
        <v>81</v>
      </c>
      <c r="BK497" s="148">
        <f>ROUND(I497*H497,2)</f>
        <v>0</v>
      </c>
      <c r="BL497" s="16" t="s">
        <v>479</v>
      </c>
      <c r="BM497" s="147" t="s">
        <v>1165</v>
      </c>
    </row>
    <row r="498" spans="2:65" s="1" customFormat="1" ht="33" customHeight="1">
      <c r="B498" s="135"/>
      <c r="C498" s="136" t="s">
        <v>1166</v>
      </c>
      <c r="D498" s="136" t="s">
        <v>164</v>
      </c>
      <c r="E498" s="137" t="s">
        <v>1167</v>
      </c>
      <c r="F498" s="138" t="s">
        <v>1168</v>
      </c>
      <c r="G498" s="139" t="s">
        <v>378</v>
      </c>
      <c r="H498" s="140">
        <v>2</v>
      </c>
      <c r="I498" s="141"/>
      <c r="J498" s="142">
        <f>ROUND(I498*H498,2)</f>
        <v>0</v>
      </c>
      <c r="K498" s="138" t="s">
        <v>168</v>
      </c>
      <c r="L498" s="31"/>
      <c r="M498" s="143" t="s">
        <v>1</v>
      </c>
      <c r="N498" s="144" t="s">
        <v>42</v>
      </c>
      <c r="P498" s="145">
        <f>O498*H498</f>
        <v>0</v>
      </c>
      <c r="Q498" s="145">
        <v>0</v>
      </c>
      <c r="R498" s="145">
        <f>Q498*H498</f>
        <v>0</v>
      </c>
      <c r="S498" s="145">
        <v>0.015</v>
      </c>
      <c r="T498" s="146">
        <f>S498*H498</f>
        <v>0.03</v>
      </c>
      <c r="AR498" s="147" t="s">
        <v>479</v>
      </c>
      <c r="AT498" s="147" t="s">
        <v>164</v>
      </c>
      <c r="AU498" s="147" t="s">
        <v>85</v>
      </c>
      <c r="AY498" s="16" t="s">
        <v>161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6" t="s">
        <v>81</v>
      </c>
      <c r="BK498" s="148">
        <f>ROUND(I498*H498,2)</f>
        <v>0</v>
      </c>
      <c r="BL498" s="16" t="s">
        <v>479</v>
      </c>
      <c r="BM498" s="147" t="s">
        <v>1169</v>
      </c>
    </row>
    <row r="499" spans="2:65" s="1" customFormat="1" ht="37.9" customHeight="1">
      <c r="B499" s="135"/>
      <c r="C499" s="136" t="s">
        <v>1170</v>
      </c>
      <c r="D499" s="136" t="s">
        <v>164</v>
      </c>
      <c r="E499" s="137" t="s">
        <v>1171</v>
      </c>
      <c r="F499" s="138" t="s">
        <v>1172</v>
      </c>
      <c r="G499" s="139" t="s">
        <v>378</v>
      </c>
      <c r="H499" s="140">
        <v>17</v>
      </c>
      <c r="I499" s="141"/>
      <c r="J499" s="142">
        <f>ROUND(I499*H499,2)</f>
        <v>0</v>
      </c>
      <c r="K499" s="138" t="s">
        <v>168</v>
      </c>
      <c r="L499" s="31"/>
      <c r="M499" s="143" t="s">
        <v>1</v>
      </c>
      <c r="N499" s="144" t="s">
        <v>42</v>
      </c>
      <c r="P499" s="145">
        <f>O499*H499</f>
        <v>0</v>
      </c>
      <c r="Q499" s="145">
        <v>0</v>
      </c>
      <c r="R499" s="145">
        <f>Q499*H499</f>
        <v>0</v>
      </c>
      <c r="S499" s="145">
        <v>0.031</v>
      </c>
      <c r="T499" s="146">
        <f>S499*H499</f>
        <v>0.527</v>
      </c>
      <c r="AR499" s="147" t="s">
        <v>479</v>
      </c>
      <c r="AT499" s="147" t="s">
        <v>164</v>
      </c>
      <c r="AU499" s="147" t="s">
        <v>85</v>
      </c>
      <c r="AY499" s="16" t="s">
        <v>161</v>
      </c>
      <c r="BE499" s="148">
        <f>IF(N499="základní",J499,0)</f>
        <v>0</v>
      </c>
      <c r="BF499" s="148">
        <f>IF(N499="snížená",J499,0)</f>
        <v>0</v>
      </c>
      <c r="BG499" s="148">
        <f>IF(N499="zákl. přenesená",J499,0)</f>
        <v>0</v>
      </c>
      <c r="BH499" s="148">
        <f>IF(N499="sníž. přenesená",J499,0)</f>
        <v>0</v>
      </c>
      <c r="BI499" s="148">
        <f>IF(N499="nulová",J499,0)</f>
        <v>0</v>
      </c>
      <c r="BJ499" s="16" t="s">
        <v>81</v>
      </c>
      <c r="BK499" s="148">
        <f>ROUND(I499*H499,2)</f>
        <v>0</v>
      </c>
      <c r="BL499" s="16" t="s">
        <v>479</v>
      </c>
      <c r="BM499" s="147" t="s">
        <v>1173</v>
      </c>
    </row>
    <row r="500" spans="2:65" s="1" customFormat="1" ht="24.2" customHeight="1">
      <c r="B500" s="135"/>
      <c r="C500" s="136" t="s">
        <v>1174</v>
      </c>
      <c r="D500" s="136" t="s">
        <v>164</v>
      </c>
      <c r="E500" s="137" t="s">
        <v>1175</v>
      </c>
      <c r="F500" s="138" t="s">
        <v>1176</v>
      </c>
      <c r="G500" s="139" t="s">
        <v>316</v>
      </c>
      <c r="H500" s="140">
        <v>210</v>
      </c>
      <c r="I500" s="141"/>
      <c r="J500" s="142">
        <f>ROUND(I500*H500,2)</f>
        <v>0</v>
      </c>
      <c r="K500" s="138" t="s">
        <v>168</v>
      </c>
      <c r="L500" s="31"/>
      <c r="M500" s="143" t="s">
        <v>1</v>
      </c>
      <c r="N500" s="144" t="s">
        <v>42</v>
      </c>
      <c r="P500" s="145">
        <f>O500*H500</f>
        <v>0</v>
      </c>
      <c r="Q500" s="145">
        <v>2E-05</v>
      </c>
      <c r="R500" s="145">
        <f>Q500*H500</f>
        <v>0.004200000000000001</v>
      </c>
      <c r="S500" s="145">
        <v>0.002</v>
      </c>
      <c r="T500" s="146">
        <f>S500*H500</f>
        <v>0.42</v>
      </c>
      <c r="AR500" s="147" t="s">
        <v>479</v>
      </c>
      <c r="AT500" s="147" t="s">
        <v>164</v>
      </c>
      <c r="AU500" s="147" t="s">
        <v>85</v>
      </c>
      <c r="AY500" s="16" t="s">
        <v>161</v>
      </c>
      <c r="BE500" s="148">
        <f>IF(N500="základní",J500,0)</f>
        <v>0</v>
      </c>
      <c r="BF500" s="148">
        <f>IF(N500="snížená",J500,0)</f>
        <v>0</v>
      </c>
      <c r="BG500" s="148">
        <f>IF(N500="zákl. přenesená",J500,0)</f>
        <v>0</v>
      </c>
      <c r="BH500" s="148">
        <f>IF(N500="sníž. přenesená",J500,0)</f>
        <v>0</v>
      </c>
      <c r="BI500" s="148">
        <f>IF(N500="nulová",J500,0)</f>
        <v>0</v>
      </c>
      <c r="BJ500" s="16" t="s">
        <v>81</v>
      </c>
      <c r="BK500" s="148">
        <f>ROUND(I500*H500,2)</f>
        <v>0</v>
      </c>
      <c r="BL500" s="16" t="s">
        <v>479</v>
      </c>
      <c r="BM500" s="147" t="s">
        <v>1177</v>
      </c>
    </row>
    <row r="501" spans="2:65" s="1" customFormat="1" ht="24.2" customHeight="1">
      <c r="B501" s="135"/>
      <c r="C501" s="136" t="s">
        <v>1178</v>
      </c>
      <c r="D501" s="136" t="s">
        <v>164</v>
      </c>
      <c r="E501" s="137" t="s">
        <v>1179</v>
      </c>
      <c r="F501" s="138" t="s">
        <v>1180</v>
      </c>
      <c r="G501" s="139" t="s">
        <v>167</v>
      </c>
      <c r="H501" s="140">
        <v>1.805</v>
      </c>
      <c r="I501" s="141"/>
      <c r="J501" s="142">
        <f>ROUND(I501*H501,2)</f>
        <v>0</v>
      </c>
      <c r="K501" s="138" t="s">
        <v>168</v>
      </c>
      <c r="L501" s="31"/>
      <c r="M501" s="143" t="s">
        <v>1</v>
      </c>
      <c r="N501" s="144" t="s">
        <v>42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479</v>
      </c>
      <c r="AT501" s="147" t="s">
        <v>164</v>
      </c>
      <c r="AU501" s="147" t="s">
        <v>85</v>
      </c>
      <c r="AY501" s="16" t="s">
        <v>161</v>
      </c>
      <c r="BE501" s="148">
        <f>IF(N501="základní",J501,0)</f>
        <v>0</v>
      </c>
      <c r="BF501" s="148">
        <f>IF(N501="snížená",J501,0)</f>
        <v>0</v>
      </c>
      <c r="BG501" s="148">
        <f>IF(N501="zákl. přenesená",J501,0)</f>
        <v>0</v>
      </c>
      <c r="BH501" s="148">
        <f>IF(N501="sníž. přenesená",J501,0)</f>
        <v>0</v>
      </c>
      <c r="BI501" s="148">
        <f>IF(N501="nulová",J501,0)</f>
        <v>0</v>
      </c>
      <c r="BJ501" s="16" t="s">
        <v>81</v>
      </c>
      <c r="BK501" s="148">
        <f>ROUND(I501*H501,2)</f>
        <v>0</v>
      </c>
      <c r="BL501" s="16" t="s">
        <v>479</v>
      </c>
      <c r="BM501" s="147" t="s">
        <v>1181</v>
      </c>
    </row>
    <row r="502" spans="2:65" s="1" customFormat="1" ht="24.2" customHeight="1">
      <c r="B502" s="135"/>
      <c r="C502" s="136" t="s">
        <v>1182</v>
      </c>
      <c r="D502" s="136" t="s">
        <v>164</v>
      </c>
      <c r="E502" s="137" t="s">
        <v>1183</v>
      </c>
      <c r="F502" s="138" t="s">
        <v>1184</v>
      </c>
      <c r="G502" s="139" t="s">
        <v>167</v>
      </c>
      <c r="H502" s="140">
        <v>5.415</v>
      </c>
      <c r="I502" s="141"/>
      <c r="J502" s="142">
        <f>ROUND(I502*H502,2)</f>
        <v>0</v>
      </c>
      <c r="K502" s="138" t="s">
        <v>168</v>
      </c>
      <c r="L502" s="31"/>
      <c r="M502" s="143" t="s">
        <v>1</v>
      </c>
      <c r="N502" s="144" t="s">
        <v>42</v>
      </c>
      <c r="P502" s="145">
        <f>O502*H502</f>
        <v>0</v>
      </c>
      <c r="Q502" s="145">
        <v>0</v>
      </c>
      <c r="R502" s="145">
        <f>Q502*H502</f>
        <v>0</v>
      </c>
      <c r="S502" s="145">
        <v>0</v>
      </c>
      <c r="T502" s="146">
        <f>S502*H502</f>
        <v>0</v>
      </c>
      <c r="AR502" s="147" t="s">
        <v>479</v>
      </c>
      <c r="AT502" s="147" t="s">
        <v>164</v>
      </c>
      <c r="AU502" s="147" t="s">
        <v>85</v>
      </c>
      <c r="AY502" s="16" t="s">
        <v>161</v>
      </c>
      <c r="BE502" s="148">
        <f>IF(N502="základní",J502,0)</f>
        <v>0</v>
      </c>
      <c r="BF502" s="148">
        <f>IF(N502="snížená",J502,0)</f>
        <v>0</v>
      </c>
      <c r="BG502" s="148">
        <f>IF(N502="zákl. přenesená",J502,0)</f>
        <v>0</v>
      </c>
      <c r="BH502" s="148">
        <f>IF(N502="sníž. přenesená",J502,0)</f>
        <v>0</v>
      </c>
      <c r="BI502" s="148">
        <f>IF(N502="nulová",J502,0)</f>
        <v>0</v>
      </c>
      <c r="BJ502" s="16" t="s">
        <v>81</v>
      </c>
      <c r="BK502" s="148">
        <f>ROUND(I502*H502,2)</f>
        <v>0</v>
      </c>
      <c r="BL502" s="16" t="s">
        <v>479</v>
      </c>
      <c r="BM502" s="147" t="s">
        <v>1185</v>
      </c>
    </row>
    <row r="503" spans="2:51" s="12" customFormat="1" ht="12">
      <c r="B503" s="149"/>
      <c r="D503" s="150" t="s">
        <v>171</v>
      </c>
      <c r="F503" s="152" t="s">
        <v>1186</v>
      </c>
      <c r="H503" s="153">
        <v>5.415</v>
      </c>
      <c r="I503" s="154"/>
      <c r="L503" s="149"/>
      <c r="M503" s="155"/>
      <c r="T503" s="156"/>
      <c r="AT503" s="151" t="s">
        <v>171</v>
      </c>
      <c r="AU503" s="151" t="s">
        <v>85</v>
      </c>
      <c r="AV503" s="12" t="s">
        <v>85</v>
      </c>
      <c r="AW503" s="12" t="s">
        <v>3</v>
      </c>
      <c r="AX503" s="12" t="s">
        <v>81</v>
      </c>
      <c r="AY503" s="151" t="s">
        <v>161</v>
      </c>
    </row>
    <row r="504" spans="2:65" s="1" customFormat="1" ht="24.2" customHeight="1">
      <c r="B504" s="135"/>
      <c r="C504" s="136" t="s">
        <v>1187</v>
      </c>
      <c r="D504" s="136" t="s">
        <v>164</v>
      </c>
      <c r="E504" s="137" t="s">
        <v>1188</v>
      </c>
      <c r="F504" s="138" t="s">
        <v>1189</v>
      </c>
      <c r="G504" s="139" t="s">
        <v>167</v>
      </c>
      <c r="H504" s="140">
        <v>1.805</v>
      </c>
      <c r="I504" s="141"/>
      <c r="J504" s="142">
        <f>ROUND(I504*H504,2)</f>
        <v>0</v>
      </c>
      <c r="K504" s="138" t="s">
        <v>168</v>
      </c>
      <c r="L504" s="31"/>
      <c r="M504" s="143" t="s">
        <v>1</v>
      </c>
      <c r="N504" s="144" t="s">
        <v>42</v>
      </c>
      <c r="P504" s="145">
        <f>O504*H504</f>
        <v>0</v>
      </c>
      <c r="Q504" s="145">
        <v>0</v>
      </c>
      <c r="R504" s="145">
        <f>Q504*H504</f>
        <v>0</v>
      </c>
      <c r="S504" s="145">
        <v>0</v>
      </c>
      <c r="T504" s="146">
        <f>S504*H504</f>
        <v>0</v>
      </c>
      <c r="AR504" s="147" t="s">
        <v>479</v>
      </c>
      <c r="AT504" s="147" t="s">
        <v>164</v>
      </c>
      <c r="AU504" s="147" t="s">
        <v>85</v>
      </c>
      <c r="AY504" s="16" t="s">
        <v>161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6" t="s">
        <v>81</v>
      </c>
      <c r="BK504" s="148">
        <f>ROUND(I504*H504,2)</f>
        <v>0</v>
      </c>
      <c r="BL504" s="16" t="s">
        <v>479</v>
      </c>
      <c r="BM504" s="147" t="s">
        <v>1190</v>
      </c>
    </row>
    <row r="505" spans="2:65" s="1" customFormat="1" ht="24.2" customHeight="1">
      <c r="B505" s="135"/>
      <c r="C505" s="136" t="s">
        <v>1191</v>
      </c>
      <c r="D505" s="136" t="s">
        <v>164</v>
      </c>
      <c r="E505" s="137" t="s">
        <v>1192</v>
      </c>
      <c r="F505" s="138" t="s">
        <v>1193</v>
      </c>
      <c r="G505" s="139" t="s">
        <v>167</v>
      </c>
      <c r="H505" s="140">
        <v>54.15</v>
      </c>
      <c r="I505" s="141"/>
      <c r="J505" s="142">
        <f>ROUND(I505*H505,2)</f>
        <v>0</v>
      </c>
      <c r="K505" s="138" t="s">
        <v>168</v>
      </c>
      <c r="L505" s="31"/>
      <c r="M505" s="143" t="s">
        <v>1</v>
      </c>
      <c r="N505" s="144" t="s">
        <v>42</v>
      </c>
      <c r="P505" s="145">
        <f>O505*H505</f>
        <v>0</v>
      </c>
      <c r="Q505" s="145">
        <v>0</v>
      </c>
      <c r="R505" s="145">
        <f>Q505*H505</f>
        <v>0</v>
      </c>
      <c r="S505" s="145">
        <v>0</v>
      </c>
      <c r="T505" s="146">
        <f>S505*H505</f>
        <v>0</v>
      </c>
      <c r="AR505" s="147" t="s">
        <v>479</v>
      </c>
      <c r="AT505" s="147" t="s">
        <v>164</v>
      </c>
      <c r="AU505" s="147" t="s">
        <v>85</v>
      </c>
      <c r="AY505" s="16" t="s">
        <v>161</v>
      </c>
      <c r="BE505" s="148">
        <f>IF(N505="základní",J505,0)</f>
        <v>0</v>
      </c>
      <c r="BF505" s="148">
        <f>IF(N505="snížená",J505,0)</f>
        <v>0</v>
      </c>
      <c r="BG505" s="148">
        <f>IF(N505="zákl. přenesená",J505,0)</f>
        <v>0</v>
      </c>
      <c r="BH505" s="148">
        <f>IF(N505="sníž. přenesená",J505,0)</f>
        <v>0</v>
      </c>
      <c r="BI505" s="148">
        <f>IF(N505="nulová",J505,0)</f>
        <v>0</v>
      </c>
      <c r="BJ505" s="16" t="s">
        <v>81</v>
      </c>
      <c r="BK505" s="148">
        <f>ROUND(I505*H505,2)</f>
        <v>0</v>
      </c>
      <c r="BL505" s="16" t="s">
        <v>479</v>
      </c>
      <c r="BM505" s="147" t="s">
        <v>1194</v>
      </c>
    </row>
    <row r="506" spans="2:51" s="12" customFormat="1" ht="12">
      <c r="B506" s="149"/>
      <c r="D506" s="150" t="s">
        <v>171</v>
      </c>
      <c r="F506" s="152" t="s">
        <v>1195</v>
      </c>
      <c r="H506" s="153">
        <v>54.15</v>
      </c>
      <c r="I506" s="154"/>
      <c r="L506" s="149"/>
      <c r="M506" s="155"/>
      <c r="T506" s="156"/>
      <c r="AT506" s="151" t="s">
        <v>171</v>
      </c>
      <c r="AU506" s="151" t="s">
        <v>85</v>
      </c>
      <c r="AV506" s="12" t="s">
        <v>85</v>
      </c>
      <c r="AW506" s="12" t="s">
        <v>3</v>
      </c>
      <c r="AX506" s="12" t="s">
        <v>81</v>
      </c>
      <c r="AY506" s="151" t="s">
        <v>161</v>
      </c>
    </row>
    <row r="507" spans="2:65" s="1" customFormat="1" ht="33" customHeight="1">
      <c r="B507" s="135"/>
      <c r="C507" s="136" t="s">
        <v>1196</v>
      </c>
      <c r="D507" s="136" t="s">
        <v>164</v>
      </c>
      <c r="E507" s="137" t="s">
        <v>1197</v>
      </c>
      <c r="F507" s="138" t="s">
        <v>1198</v>
      </c>
      <c r="G507" s="139" t="s">
        <v>167</v>
      </c>
      <c r="H507" s="140">
        <v>1.805</v>
      </c>
      <c r="I507" s="141"/>
      <c r="J507" s="142">
        <f>ROUND(I507*H507,2)</f>
        <v>0</v>
      </c>
      <c r="K507" s="138" t="s">
        <v>168</v>
      </c>
      <c r="L507" s="31"/>
      <c r="M507" s="143" t="s">
        <v>1</v>
      </c>
      <c r="N507" s="144" t="s">
        <v>42</v>
      </c>
      <c r="P507" s="145">
        <f>O507*H507</f>
        <v>0</v>
      </c>
      <c r="Q507" s="145">
        <v>0</v>
      </c>
      <c r="R507" s="145">
        <f>Q507*H507</f>
        <v>0</v>
      </c>
      <c r="S507" s="145">
        <v>0</v>
      </c>
      <c r="T507" s="146">
        <f>S507*H507</f>
        <v>0</v>
      </c>
      <c r="AR507" s="147" t="s">
        <v>479</v>
      </c>
      <c r="AT507" s="147" t="s">
        <v>164</v>
      </c>
      <c r="AU507" s="147" t="s">
        <v>85</v>
      </c>
      <c r="AY507" s="16" t="s">
        <v>161</v>
      </c>
      <c r="BE507" s="148">
        <f>IF(N507="základní",J507,0)</f>
        <v>0</v>
      </c>
      <c r="BF507" s="148">
        <f>IF(N507="snížená",J507,0)</f>
        <v>0</v>
      </c>
      <c r="BG507" s="148">
        <f>IF(N507="zákl. přenesená",J507,0)</f>
        <v>0</v>
      </c>
      <c r="BH507" s="148">
        <f>IF(N507="sníž. přenesená",J507,0)</f>
        <v>0</v>
      </c>
      <c r="BI507" s="148">
        <f>IF(N507="nulová",J507,0)</f>
        <v>0</v>
      </c>
      <c r="BJ507" s="16" t="s">
        <v>81</v>
      </c>
      <c r="BK507" s="148">
        <f>ROUND(I507*H507,2)</f>
        <v>0</v>
      </c>
      <c r="BL507" s="16" t="s">
        <v>479</v>
      </c>
      <c r="BM507" s="147" t="s">
        <v>1199</v>
      </c>
    </row>
    <row r="508" spans="2:65" s="1" customFormat="1" ht="24.2" customHeight="1">
      <c r="B508" s="135"/>
      <c r="C508" s="136" t="s">
        <v>1200</v>
      </c>
      <c r="D508" s="136" t="s">
        <v>164</v>
      </c>
      <c r="E508" s="137" t="s">
        <v>1201</v>
      </c>
      <c r="F508" s="138" t="s">
        <v>1202</v>
      </c>
      <c r="G508" s="139" t="s">
        <v>167</v>
      </c>
      <c r="H508" s="140">
        <v>0.036</v>
      </c>
      <c r="I508" s="141"/>
      <c r="J508" s="142">
        <f>ROUND(I508*H508,2)</f>
        <v>0</v>
      </c>
      <c r="K508" s="138" t="s">
        <v>168</v>
      </c>
      <c r="L508" s="31"/>
      <c r="M508" s="143" t="s">
        <v>1</v>
      </c>
      <c r="N508" s="144" t="s">
        <v>42</v>
      </c>
      <c r="P508" s="145">
        <f>O508*H508</f>
        <v>0</v>
      </c>
      <c r="Q508" s="145">
        <v>0</v>
      </c>
      <c r="R508" s="145">
        <f>Q508*H508</f>
        <v>0</v>
      </c>
      <c r="S508" s="145">
        <v>0</v>
      </c>
      <c r="T508" s="146">
        <f>S508*H508</f>
        <v>0</v>
      </c>
      <c r="AR508" s="147" t="s">
        <v>479</v>
      </c>
      <c r="AT508" s="147" t="s">
        <v>164</v>
      </c>
      <c r="AU508" s="147" t="s">
        <v>85</v>
      </c>
      <c r="AY508" s="16" t="s">
        <v>161</v>
      </c>
      <c r="BE508" s="148">
        <f>IF(N508="základní",J508,0)</f>
        <v>0</v>
      </c>
      <c r="BF508" s="148">
        <f>IF(N508="snížená",J508,0)</f>
        <v>0</v>
      </c>
      <c r="BG508" s="148">
        <f>IF(N508="zákl. přenesená",J508,0)</f>
        <v>0</v>
      </c>
      <c r="BH508" s="148">
        <f>IF(N508="sníž. přenesená",J508,0)</f>
        <v>0</v>
      </c>
      <c r="BI508" s="148">
        <f>IF(N508="nulová",J508,0)</f>
        <v>0</v>
      </c>
      <c r="BJ508" s="16" t="s">
        <v>81</v>
      </c>
      <c r="BK508" s="148">
        <f>ROUND(I508*H508,2)</f>
        <v>0</v>
      </c>
      <c r="BL508" s="16" t="s">
        <v>479</v>
      </c>
      <c r="BM508" s="147" t="s">
        <v>1203</v>
      </c>
    </row>
    <row r="509" spans="2:63" s="11" customFormat="1" ht="25.9" customHeight="1">
      <c r="B509" s="123"/>
      <c r="D509" s="124" t="s">
        <v>76</v>
      </c>
      <c r="E509" s="125" t="s">
        <v>1204</v>
      </c>
      <c r="F509" s="125" t="s">
        <v>1205</v>
      </c>
      <c r="I509" s="126"/>
      <c r="J509" s="127">
        <f>BK509</f>
        <v>0</v>
      </c>
      <c r="L509" s="123"/>
      <c r="M509" s="128"/>
      <c r="P509" s="129">
        <f>SUM(P510:P515)</f>
        <v>0</v>
      </c>
      <c r="R509" s="129">
        <f>SUM(R510:R515)</f>
        <v>0</v>
      </c>
      <c r="T509" s="130">
        <f>SUM(T510:T515)</f>
        <v>0</v>
      </c>
      <c r="AR509" s="124" t="s">
        <v>169</v>
      </c>
      <c r="AT509" s="131" t="s">
        <v>76</v>
      </c>
      <c r="AU509" s="131" t="s">
        <v>77</v>
      </c>
      <c r="AY509" s="124" t="s">
        <v>161</v>
      </c>
      <c r="BK509" s="132">
        <f>SUM(BK510:BK515)</f>
        <v>0</v>
      </c>
    </row>
    <row r="510" spans="2:65" s="1" customFormat="1" ht="16.5" customHeight="1">
      <c r="B510" s="135"/>
      <c r="C510" s="136" t="s">
        <v>1206</v>
      </c>
      <c r="D510" s="136" t="s">
        <v>164</v>
      </c>
      <c r="E510" s="137" t="s">
        <v>1207</v>
      </c>
      <c r="F510" s="138" t="s">
        <v>1208</v>
      </c>
      <c r="G510" s="139" t="s">
        <v>1209</v>
      </c>
      <c r="H510" s="140">
        <v>17</v>
      </c>
      <c r="I510" s="141"/>
      <c r="J510" s="142">
        <f>ROUND(I510*H510,2)</f>
        <v>0</v>
      </c>
      <c r="K510" s="138" t="s">
        <v>168</v>
      </c>
      <c r="L510" s="31"/>
      <c r="M510" s="143" t="s">
        <v>1</v>
      </c>
      <c r="N510" s="144" t="s">
        <v>42</v>
      </c>
      <c r="P510" s="145">
        <f>O510*H510</f>
        <v>0</v>
      </c>
      <c r="Q510" s="145">
        <v>0</v>
      </c>
      <c r="R510" s="145">
        <f>Q510*H510</f>
        <v>0</v>
      </c>
      <c r="S510" s="145">
        <v>0</v>
      </c>
      <c r="T510" s="146">
        <f>S510*H510</f>
        <v>0</v>
      </c>
      <c r="AR510" s="147" t="s">
        <v>1210</v>
      </c>
      <c r="AT510" s="147" t="s">
        <v>164</v>
      </c>
      <c r="AU510" s="147" t="s">
        <v>81</v>
      </c>
      <c r="AY510" s="16" t="s">
        <v>161</v>
      </c>
      <c r="BE510" s="148">
        <f>IF(N510="základní",J510,0)</f>
        <v>0</v>
      </c>
      <c r="BF510" s="148">
        <f>IF(N510="snížená",J510,0)</f>
        <v>0</v>
      </c>
      <c r="BG510" s="148">
        <f>IF(N510="zákl. přenesená",J510,0)</f>
        <v>0</v>
      </c>
      <c r="BH510" s="148">
        <f>IF(N510="sníž. přenesená",J510,0)</f>
        <v>0</v>
      </c>
      <c r="BI510" s="148">
        <f>IF(N510="nulová",J510,0)</f>
        <v>0</v>
      </c>
      <c r="BJ510" s="16" t="s">
        <v>81</v>
      </c>
      <c r="BK510" s="148">
        <f>ROUND(I510*H510,2)</f>
        <v>0</v>
      </c>
      <c r="BL510" s="16" t="s">
        <v>1210</v>
      </c>
      <c r="BM510" s="147" t="s">
        <v>1211</v>
      </c>
    </row>
    <row r="511" spans="2:51" s="14" customFormat="1" ht="12">
      <c r="B511" s="177"/>
      <c r="D511" s="150" t="s">
        <v>171</v>
      </c>
      <c r="E511" s="178" t="s">
        <v>1</v>
      </c>
      <c r="F511" s="179" t="s">
        <v>1212</v>
      </c>
      <c r="H511" s="178" t="s">
        <v>1</v>
      </c>
      <c r="I511" s="180"/>
      <c r="L511" s="177"/>
      <c r="M511" s="181"/>
      <c r="T511" s="182"/>
      <c r="AT511" s="178" t="s">
        <v>171</v>
      </c>
      <c r="AU511" s="178" t="s">
        <v>81</v>
      </c>
      <c r="AV511" s="14" t="s">
        <v>81</v>
      </c>
      <c r="AW511" s="14" t="s">
        <v>32</v>
      </c>
      <c r="AX511" s="14" t="s">
        <v>77</v>
      </c>
      <c r="AY511" s="178" t="s">
        <v>161</v>
      </c>
    </row>
    <row r="512" spans="2:51" s="12" customFormat="1" ht="12">
      <c r="B512" s="149"/>
      <c r="D512" s="150" t="s">
        <v>171</v>
      </c>
      <c r="E512" s="151" t="s">
        <v>1</v>
      </c>
      <c r="F512" s="152" t="s">
        <v>213</v>
      </c>
      <c r="H512" s="153">
        <v>10</v>
      </c>
      <c r="I512" s="154"/>
      <c r="L512" s="149"/>
      <c r="M512" s="155"/>
      <c r="T512" s="156"/>
      <c r="AT512" s="151" t="s">
        <v>171</v>
      </c>
      <c r="AU512" s="151" t="s">
        <v>81</v>
      </c>
      <c r="AV512" s="12" t="s">
        <v>85</v>
      </c>
      <c r="AW512" s="12" t="s">
        <v>32</v>
      </c>
      <c r="AX512" s="12" t="s">
        <v>77</v>
      </c>
      <c r="AY512" s="151" t="s">
        <v>161</v>
      </c>
    </row>
    <row r="513" spans="2:51" s="14" customFormat="1" ht="12">
      <c r="B513" s="177"/>
      <c r="D513" s="150" t="s">
        <v>171</v>
      </c>
      <c r="E513" s="178" t="s">
        <v>1</v>
      </c>
      <c r="F513" s="179" t="s">
        <v>1213</v>
      </c>
      <c r="H513" s="178" t="s">
        <v>1</v>
      </c>
      <c r="I513" s="180"/>
      <c r="L513" s="177"/>
      <c r="M513" s="181"/>
      <c r="T513" s="182"/>
      <c r="AT513" s="178" t="s">
        <v>171</v>
      </c>
      <c r="AU513" s="178" t="s">
        <v>81</v>
      </c>
      <c r="AV513" s="14" t="s">
        <v>81</v>
      </c>
      <c r="AW513" s="14" t="s">
        <v>32</v>
      </c>
      <c r="AX513" s="14" t="s">
        <v>77</v>
      </c>
      <c r="AY513" s="178" t="s">
        <v>161</v>
      </c>
    </row>
    <row r="514" spans="2:51" s="12" customFormat="1" ht="12">
      <c r="B514" s="149"/>
      <c r="D514" s="150" t="s">
        <v>171</v>
      </c>
      <c r="E514" s="151" t="s">
        <v>1</v>
      </c>
      <c r="F514" s="152" t="s">
        <v>202</v>
      </c>
      <c r="H514" s="153">
        <v>7</v>
      </c>
      <c r="I514" s="154"/>
      <c r="L514" s="149"/>
      <c r="M514" s="155"/>
      <c r="T514" s="156"/>
      <c r="AT514" s="151" t="s">
        <v>171</v>
      </c>
      <c r="AU514" s="151" t="s">
        <v>81</v>
      </c>
      <c r="AV514" s="12" t="s">
        <v>85</v>
      </c>
      <c r="AW514" s="12" t="s">
        <v>32</v>
      </c>
      <c r="AX514" s="12" t="s">
        <v>77</v>
      </c>
      <c r="AY514" s="151" t="s">
        <v>161</v>
      </c>
    </row>
    <row r="515" spans="2:51" s="13" customFormat="1" ht="12">
      <c r="B515" s="157"/>
      <c r="D515" s="150" t="s">
        <v>171</v>
      </c>
      <c r="E515" s="158" t="s">
        <v>1</v>
      </c>
      <c r="F515" s="159" t="s">
        <v>174</v>
      </c>
      <c r="H515" s="160">
        <v>17</v>
      </c>
      <c r="I515" s="161"/>
      <c r="L515" s="157"/>
      <c r="M515" s="162"/>
      <c r="T515" s="163"/>
      <c r="AT515" s="158" t="s">
        <v>171</v>
      </c>
      <c r="AU515" s="158" t="s">
        <v>81</v>
      </c>
      <c r="AV515" s="13" t="s">
        <v>169</v>
      </c>
      <c r="AW515" s="13" t="s">
        <v>32</v>
      </c>
      <c r="AX515" s="13" t="s">
        <v>81</v>
      </c>
      <c r="AY515" s="158" t="s">
        <v>161</v>
      </c>
    </row>
    <row r="516" spans="2:63" s="11" customFormat="1" ht="25.9" customHeight="1">
      <c r="B516" s="123"/>
      <c r="D516" s="124" t="s">
        <v>76</v>
      </c>
      <c r="E516" s="125" t="s">
        <v>1214</v>
      </c>
      <c r="F516" s="125" t="s">
        <v>1215</v>
      </c>
      <c r="I516" s="126"/>
      <c r="J516" s="127">
        <f>BK516</f>
        <v>0</v>
      </c>
      <c r="L516" s="123"/>
      <c r="M516" s="128"/>
      <c r="P516" s="129">
        <f>P517+P520+P523+P526</f>
        <v>0</v>
      </c>
      <c r="R516" s="129">
        <f>R517+R520+R523+R526</f>
        <v>0</v>
      </c>
      <c r="T516" s="130">
        <f>T517+T520+T523+T526</f>
        <v>0</v>
      </c>
      <c r="AR516" s="124" t="s">
        <v>192</v>
      </c>
      <c r="AT516" s="131" t="s">
        <v>76</v>
      </c>
      <c r="AU516" s="131" t="s">
        <v>77</v>
      </c>
      <c r="AY516" s="124" t="s">
        <v>161</v>
      </c>
      <c r="BK516" s="132">
        <f>BK517+BK520+BK523+BK526</f>
        <v>0</v>
      </c>
    </row>
    <row r="517" spans="2:63" s="11" customFormat="1" ht="22.9" customHeight="1">
      <c r="B517" s="123"/>
      <c r="D517" s="124" t="s">
        <v>76</v>
      </c>
      <c r="E517" s="133" t="s">
        <v>1216</v>
      </c>
      <c r="F517" s="133" t="s">
        <v>1217</v>
      </c>
      <c r="I517" s="126"/>
      <c r="J517" s="134">
        <f>BK517</f>
        <v>0</v>
      </c>
      <c r="L517" s="123"/>
      <c r="M517" s="128"/>
      <c r="P517" s="129">
        <f>SUM(P518:P519)</f>
        <v>0</v>
      </c>
      <c r="R517" s="129">
        <f>SUM(R518:R519)</f>
        <v>0</v>
      </c>
      <c r="T517" s="130">
        <f>SUM(T518:T519)</f>
        <v>0</v>
      </c>
      <c r="AR517" s="124" t="s">
        <v>192</v>
      </c>
      <c r="AT517" s="131" t="s">
        <v>76</v>
      </c>
      <c r="AU517" s="131" t="s">
        <v>81</v>
      </c>
      <c r="AY517" s="124" t="s">
        <v>161</v>
      </c>
      <c r="BK517" s="132">
        <f>SUM(BK518:BK519)</f>
        <v>0</v>
      </c>
    </row>
    <row r="518" spans="2:65" s="1" customFormat="1" ht="16.5" customHeight="1">
      <c r="B518" s="135"/>
      <c r="C518" s="136" t="s">
        <v>1218</v>
      </c>
      <c r="D518" s="136" t="s">
        <v>164</v>
      </c>
      <c r="E518" s="137" t="s">
        <v>1219</v>
      </c>
      <c r="F518" s="138" t="s">
        <v>1217</v>
      </c>
      <c r="G518" s="139" t="s">
        <v>1220</v>
      </c>
      <c r="H518" s="140">
        <v>1</v>
      </c>
      <c r="I518" s="141"/>
      <c r="J518" s="142">
        <f>ROUND(I518*H518,2)</f>
        <v>0</v>
      </c>
      <c r="K518" s="138" t="s">
        <v>168</v>
      </c>
      <c r="L518" s="31"/>
      <c r="M518" s="143" t="s">
        <v>1</v>
      </c>
      <c r="N518" s="144" t="s">
        <v>42</v>
      </c>
      <c r="P518" s="145">
        <f>O518*H518</f>
        <v>0</v>
      </c>
      <c r="Q518" s="145">
        <v>0</v>
      </c>
      <c r="R518" s="145">
        <f>Q518*H518</f>
        <v>0</v>
      </c>
      <c r="S518" s="145">
        <v>0</v>
      </c>
      <c r="T518" s="146">
        <f>S518*H518</f>
        <v>0</v>
      </c>
      <c r="AR518" s="147" t="s">
        <v>1221</v>
      </c>
      <c r="AT518" s="147" t="s">
        <v>164</v>
      </c>
      <c r="AU518" s="147" t="s">
        <v>85</v>
      </c>
      <c r="AY518" s="16" t="s">
        <v>161</v>
      </c>
      <c r="BE518" s="148">
        <f>IF(N518="základní",J518,0)</f>
        <v>0</v>
      </c>
      <c r="BF518" s="148">
        <f>IF(N518="snížená",J518,0)</f>
        <v>0</v>
      </c>
      <c r="BG518" s="148">
        <f>IF(N518="zákl. přenesená",J518,0)</f>
        <v>0</v>
      </c>
      <c r="BH518" s="148">
        <f>IF(N518="sníž. přenesená",J518,0)</f>
        <v>0</v>
      </c>
      <c r="BI518" s="148">
        <f>IF(N518="nulová",J518,0)</f>
        <v>0</v>
      </c>
      <c r="BJ518" s="16" t="s">
        <v>81</v>
      </c>
      <c r="BK518" s="148">
        <f>ROUND(I518*H518,2)</f>
        <v>0</v>
      </c>
      <c r="BL518" s="16" t="s">
        <v>1221</v>
      </c>
      <c r="BM518" s="147" t="s">
        <v>1222</v>
      </c>
    </row>
    <row r="519" spans="2:47" s="1" customFormat="1" ht="12">
      <c r="B519" s="31"/>
      <c r="D519" s="150" t="s">
        <v>180</v>
      </c>
      <c r="F519" s="174" t="s">
        <v>1223</v>
      </c>
      <c r="I519" s="175"/>
      <c r="L519" s="31"/>
      <c r="M519" s="176"/>
      <c r="T519" s="55"/>
      <c r="AT519" s="16" t="s">
        <v>180</v>
      </c>
      <c r="AU519" s="16" t="s">
        <v>85</v>
      </c>
    </row>
    <row r="520" spans="2:63" s="11" customFormat="1" ht="22.9" customHeight="1">
      <c r="B520" s="123"/>
      <c r="D520" s="124" t="s">
        <v>76</v>
      </c>
      <c r="E520" s="133" t="s">
        <v>1224</v>
      </c>
      <c r="F520" s="133" t="s">
        <v>1225</v>
      </c>
      <c r="I520" s="126"/>
      <c r="J520" s="134">
        <f>BK520</f>
        <v>0</v>
      </c>
      <c r="L520" s="123"/>
      <c r="M520" s="128"/>
      <c r="P520" s="129">
        <f>SUM(P521:P522)</f>
        <v>0</v>
      </c>
      <c r="R520" s="129">
        <f>SUM(R521:R522)</f>
        <v>0</v>
      </c>
      <c r="T520" s="130">
        <f>SUM(T521:T522)</f>
        <v>0</v>
      </c>
      <c r="AR520" s="124" t="s">
        <v>192</v>
      </c>
      <c r="AT520" s="131" t="s">
        <v>76</v>
      </c>
      <c r="AU520" s="131" t="s">
        <v>81</v>
      </c>
      <c r="AY520" s="124" t="s">
        <v>161</v>
      </c>
      <c r="BK520" s="132">
        <f>SUM(BK521:BK522)</f>
        <v>0</v>
      </c>
    </row>
    <row r="521" spans="2:65" s="1" customFormat="1" ht="16.5" customHeight="1">
      <c r="B521" s="135"/>
      <c r="C521" s="136" t="s">
        <v>1226</v>
      </c>
      <c r="D521" s="136" t="s">
        <v>164</v>
      </c>
      <c r="E521" s="137" t="s">
        <v>1227</v>
      </c>
      <c r="F521" s="138" t="s">
        <v>1228</v>
      </c>
      <c r="G521" s="139" t="s">
        <v>1220</v>
      </c>
      <c r="H521" s="140">
        <v>1</v>
      </c>
      <c r="I521" s="141"/>
      <c r="J521" s="142">
        <f>ROUND(I521*H521,2)</f>
        <v>0</v>
      </c>
      <c r="K521" s="138" t="s">
        <v>168</v>
      </c>
      <c r="L521" s="31"/>
      <c r="M521" s="143" t="s">
        <v>1</v>
      </c>
      <c r="N521" s="144" t="s">
        <v>42</v>
      </c>
      <c r="P521" s="145">
        <f>O521*H521</f>
        <v>0</v>
      </c>
      <c r="Q521" s="145">
        <v>0</v>
      </c>
      <c r="R521" s="145">
        <f>Q521*H521</f>
        <v>0</v>
      </c>
      <c r="S521" s="145">
        <v>0</v>
      </c>
      <c r="T521" s="146">
        <f>S521*H521</f>
        <v>0</v>
      </c>
      <c r="AR521" s="147" t="s">
        <v>1221</v>
      </c>
      <c r="AT521" s="147" t="s">
        <v>164</v>
      </c>
      <c r="AU521" s="147" t="s">
        <v>85</v>
      </c>
      <c r="AY521" s="16" t="s">
        <v>161</v>
      </c>
      <c r="BE521" s="148">
        <f>IF(N521="základní",J521,0)</f>
        <v>0</v>
      </c>
      <c r="BF521" s="148">
        <f>IF(N521="snížená",J521,0)</f>
        <v>0</v>
      </c>
      <c r="BG521" s="148">
        <f>IF(N521="zákl. přenesená",J521,0)</f>
        <v>0</v>
      </c>
      <c r="BH521" s="148">
        <f>IF(N521="sníž. přenesená",J521,0)</f>
        <v>0</v>
      </c>
      <c r="BI521" s="148">
        <f>IF(N521="nulová",J521,0)</f>
        <v>0</v>
      </c>
      <c r="BJ521" s="16" t="s">
        <v>81</v>
      </c>
      <c r="BK521" s="148">
        <f>ROUND(I521*H521,2)</f>
        <v>0</v>
      </c>
      <c r="BL521" s="16" t="s">
        <v>1221</v>
      </c>
      <c r="BM521" s="147" t="s">
        <v>1229</v>
      </c>
    </row>
    <row r="522" spans="2:47" s="1" customFormat="1" ht="12">
      <c r="B522" s="31"/>
      <c r="D522" s="150" t="s">
        <v>180</v>
      </c>
      <c r="F522" s="174" t="s">
        <v>1230</v>
      </c>
      <c r="I522" s="175"/>
      <c r="L522" s="31"/>
      <c r="M522" s="176"/>
      <c r="T522" s="55"/>
      <c r="AT522" s="16" t="s">
        <v>180</v>
      </c>
      <c r="AU522" s="16" t="s">
        <v>85</v>
      </c>
    </row>
    <row r="523" spans="2:63" s="11" customFormat="1" ht="22.9" customHeight="1">
      <c r="B523" s="123"/>
      <c r="D523" s="124" t="s">
        <v>76</v>
      </c>
      <c r="E523" s="133" t="s">
        <v>1231</v>
      </c>
      <c r="F523" s="133" t="s">
        <v>1232</v>
      </c>
      <c r="I523" s="126"/>
      <c r="J523" s="134">
        <f>BK523</f>
        <v>0</v>
      </c>
      <c r="L523" s="123"/>
      <c r="M523" s="128"/>
      <c r="P523" s="129">
        <f>SUM(P524:P525)</f>
        <v>0</v>
      </c>
      <c r="R523" s="129">
        <f>SUM(R524:R525)</f>
        <v>0</v>
      </c>
      <c r="T523" s="130">
        <f>SUM(T524:T525)</f>
        <v>0</v>
      </c>
      <c r="AR523" s="124" t="s">
        <v>192</v>
      </c>
      <c r="AT523" s="131" t="s">
        <v>76</v>
      </c>
      <c r="AU523" s="131" t="s">
        <v>81</v>
      </c>
      <c r="AY523" s="124" t="s">
        <v>161</v>
      </c>
      <c r="BK523" s="132">
        <f>SUM(BK524:BK525)</f>
        <v>0</v>
      </c>
    </row>
    <row r="524" spans="2:65" s="1" customFormat="1" ht="16.5" customHeight="1">
      <c r="B524" s="135"/>
      <c r="C524" s="136" t="s">
        <v>1233</v>
      </c>
      <c r="D524" s="136" t="s">
        <v>164</v>
      </c>
      <c r="E524" s="137" t="s">
        <v>1234</v>
      </c>
      <c r="F524" s="138" t="s">
        <v>1232</v>
      </c>
      <c r="G524" s="139" t="s">
        <v>1220</v>
      </c>
      <c r="H524" s="140">
        <v>1</v>
      </c>
      <c r="I524" s="141"/>
      <c r="J524" s="142">
        <f>ROUND(I524*H524,2)</f>
        <v>0</v>
      </c>
      <c r="K524" s="138" t="s">
        <v>168</v>
      </c>
      <c r="L524" s="31"/>
      <c r="M524" s="143" t="s">
        <v>1</v>
      </c>
      <c r="N524" s="144" t="s">
        <v>42</v>
      </c>
      <c r="P524" s="145">
        <f>O524*H524</f>
        <v>0</v>
      </c>
      <c r="Q524" s="145">
        <v>0</v>
      </c>
      <c r="R524" s="145">
        <f>Q524*H524</f>
        <v>0</v>
      </c>
      <c r="S524" s="145">
        <v>0</v>
      </c>
      <c r="T524" s="146">
        <f>S524*H524</f>
        <v>0</v>
      </c>
      <c r="AR524" s="147" t="s">
        <v>1221</v>
      </c>
      <c r="AT524" s="147" t="s">
        <v>164</v>
      </c>
      <c r="AU524" s="147" t="s">
        <v>85</v>
      </c>
      <c r="AY524" s="16" t="s">
        <v>161</v>
      </c>
      <c r="BE524" s="148">
        <f>IF(N524="základní",J524,0)</f>
        <v>0</v>
      </c>
      <c r="BF524" s="148">
        <f>IF(N524="snížená",J524,0)</f>
        <v>0</v>
      </c>
      <c r="BG524" s="148">
        <f>IF(N524="zákl. přenesená",J524,0)</f>
        <v>0</v>
      </c>
      <c r="BH524" s="148">
        <f>IF(N524="sníž. přenesená",J524,0)</f>
        <v>0</v>
      </c>
      <c r="BI524" s="148">
        <f>IF(N524="nulová",J524,0)</f>
        <v>0</v>
      </c>
      <c r="BJ524" s="16" t="s">
        <v>81</v>
      </c>
      <c r="BK524" s="148">
        <f>ROUND(I524*H524,2)</f>
        <v>0</v>
      </c>
      <c r="BL524" s="16" t="s">
        <v>1221</v>
      </c>
      <c r="BM524" s="147" t="s">
        <v>1235</v>
      </c>
    </row>
    <row r="525" spans="2:47" s="1" customFormat="1" ht="12">
      <c r="B525" s="31"/>
      <c r="D525" s="150" t="s">
        <v>180</v>
      </c>
      <c r="F525" s="174" t="s">
        <v>1236</v>
      </c>
      <c r="I525" s="175"/>
      <c r="L525" s="31"/>
      <c r="M525" s="176"/>
      <c r="T525" s="55"/>
      <c r="AT525" s="16" t="s">
        <v>180</v>
      </c>
      <c r="AU525" s="16" t="s">
        <v>85</v>
      </c>
    </row>
    <row r="526" spans="2:63" s="11" customFormat="1" ht="22.9" customHeight="1">
      <c r="B526" s="123"/>
      <c r="D526" s="124" t="s">
        <v>76</v>
      </c>
      <c r="E526" s="133" t="s">
        <v>1237</v>
      </c>
      <c r="F526" s="133" t="s">
        <v>1238</v>
      </c>
      <c r="I526" s="126"/>
      <c r="J526" s="134">
        <f>BK526</f>
        <v>0</v>
      </c>
      <c r="L526" s="123"/>
      <c r="M526" s="128"/>
      <c r="P526" s="129">
        <f>SUM(P527:P528)</f>
        <v>0</v>
      </c>
      <c r="R526" s="129">
        <f>SUM(R527:R528)</f>
        <v>0</v>
      </c>
      <c r="T526" s="130">
        <f>SUM(T527:T528)</f>
        <v>0</v>
      </c>
      <c r="AR526" s="124" t="s">
        <v>192</v>
      </c>
      <c r="AT526" s="131" t="s">
        <v>76</v>
      </c>
      <c r="AU526" s="131" t="s">
        <v>81</v>
      </c>
      <c r="AY526" s="124" t="s">
        <v>161</v>
      </c>
      <c r="BK526" s="132">
        <f>SUM(BK527:BK528)</f>
        <v>0</v>
      </c>
    </row>
    <row r="527" spans="2:65" s="1" customFormat="1" ht="16.5" customHeight="1">
      <c r="B527" s="135"/>
      <c r="C527" s="136" t="s">
        <v>1239</v>
      </c>
      <c r="D527" s="136" t="s">
        <v>164</v>
      </c>
      <c r="E527" s="137" t="s">
        <v>1240</v>
      </c>
      <c r="F527" s="138" t="s">
        <v>1238</v>
      </c>
      <c r="G527" s="139" t="s">
        <v>1220</v>
      </c>
      <c r="H527" s="140">
        <v>1</v>
      </c>
      <c r="I527" s="141"/>
      <c r="J527" s="142">
        <f>ROUND(I527*H527,2)</f>
        <v>0</v>
      </c>
      <c r="K527" s="138" t="s">
        <v>168</v>
      </c>
      <c r="L527" s="31"/>
      <c r="M527" s="143" t="s">
        <v>1</v>
      </c>
      <c r="N527" s="144" t="s">
        <v>42</v>
      </c>
      <c r="P527" s="145">
        <f>O527*H527</f>
        <v>0</v>
      </c>
      <c r="Q527" s="145">
        <v>0</v>
      </c>
      <c r="R527" s="145">
        <f>Q527*H527</f>
        <v>0</v>
      </c>
      <c r="S527" s="145">
        <v>0</v>
      </c>
      <c r="T527" s="146">
        <f>S527*H527</f>
        <v>0</v>
      </c>
      <c r="AR527" s="147" t="s">
        <v>1221</v>
      </c>
      <c r="AT527" s="147" t="s">
        <v>164</v>
      </c>
      <c r="AU527" s="147" t="s">
        <v>85</v>
      </c>
      <c r="AY527" s="16" t="s">
        <v>161</v>
      </c>
      <c r="BE527" s="148">
        <f>IF(N527="základní",J527,0)</f>
        <v>0</v>
      </c>
      <c r="BF527" s="148">
        <f>IF(N527="snížená",J527,0)</f>
        <v>0</v>
      </c>
      <c r="BG527" s="148">
        <f>IF(N527="zákl. přenesená",J527,0)</f>
        <v>0</v>
      </c>
      <c r="BH527" s="148">
        <f>IF(N527="sníž. přenesená",J527,0)</f>
        <v>0</v>
      </c>
      <c r="BI527" s="148">
        <f>IF(N527="nulová",J527,0)</f>
        <v>0</v>
      </c>
      <c r="BJ527" s="16" t="s">
        <v>81</v>
      </c>
      <c r="BK527" s="148">
        <f>ROUND(I527*H527,2)</f>
        <v>0</v>
      </c>
      <c r="BL527" s="16" t="s">
        <v>1221</v>
      </c>
      <c r="BM527" s="147" t="s">
        <v>1241</v>
      </c>
    </row>
    <row r="528" spans="2:47" s="1" customFormat="1" ht="12">
      <c r="B528" s="31"/>
      <c r="D528" s="150" t="s">
        <v>180</v>
      </c>
      <c r="F528" s="174" t="s">
        <v>1242</v>
      </c>
      <c r="I528" s="175"/>
      <c r="L528" s="31"/>
      <c r="M528" s="183"/>
      <c r="N528" s="184"/>
      <c r="O528" s="184"/>
      <c r="P528" s="184"/>
      <c r="Q528" s="184"/>
      <c r="R528" s="184"/>
      <c r="S528" s="184"/>
      <c r="T528" s="185"/>
      <c r="AT528" s="16" t="s">
        <v>180</v>
      </c>
      <c r="AU528" s="16" t="s">
        <v>85</v>
      </c>
    </row>
    <row r="529" spans="2:12" s="1" customFormat="1" ht="6.95" customHeight="1">
      <c r="B529" s="43"/>
      <c r="C529" s="44"/>
      <c r="D529" s="44"/>
      <c r="E529" s="44"/>
      <c r="F529" s="44"/>
      <c r="G529" s="44"/>
      <c r="H529" s="44"/>
      <c r="I529" s="44"/>
      <c r="J529" s="44"/>
      <c r="K529" s="44"/>
      <c r="L529" s="31"/>
    </row>
  </sheetData>
  <autoFilter ref="C147:K528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5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6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6" t="s">
        <v>107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29" t="str">
        <f>'Rekapitulace stavby'!K6</f>
        <v>HAVARIJNÍ OPRAVA SOCIÁLNÍHO ZAŘÍZENÍ - 6 SOCIÁLEK - TYP B</v>
      </c>
      <c r="F7" s="230"/>
      <c r="G7" s="230"/>
      <c r="H7" s="230"/>
      <c r="L7" s="19"/>
    </row>
    <row r="8" spans="2:12" s="1" customFormat="1" ht="12" customHeight="1">
      <c r="B8" s="31"/>
      <c r="D8" s="26" t="s">
        <v>109</v>
      </c>
      <c r="L8" s="31"/>
    </row>
    <row r="9" spans="2:12" s="1" customFormat="1" ht="16.5" customHeight="1">
      <c r="B9" s="31"/>
      <c r="E9" s="219" t="s">
        <v>1248</v>
      </c>
      <c r="F9" s="228"/>
      <c r="G9" s="228"/>
      <c r="H9" s="22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27. 4. 2024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197"/>
      <c r="G18" s="197"/>
      <c r="H18" s="197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93"/>
      <c r="E27" s="201" t="s">
        <v>1</v>
      </c>
      <c r="F27" s="201"/>
      <c r="G27" s="201"/>
      <c r="H27" s="201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37</v>
      </c>
      <c r="J30" s="65">
        <f>ROUND(J145,2)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39</v>
      </c>
      <c r="I32" s="34" t="s">
        <v>38</v>
      </c>
      <c r="J32" s="34" t="s">
        <v>40</v>
      </c>
      <c r="L32" s="31"/>
    </row>
    <row r="33" spans="2:12" s="1" customFormat="1" ht="14.45" customHeight="1">
      <c r="B33" s="31"/>
      <c r="D33" s="54" t="s">
        <v>41</v>
      </c>
      <c r="E33" s="26" t="s">
        <v>42</v>
      </c>
      <c r="F33" s="85">
        <f>ROUND((SUM(BE145:BE511)),2)</f>
        <v>0</v>
      </c>
      <c r="I33" s="95">
        <v>0.21</v>
      </c>
      <c r="J33" s="85">
        <f>ROUND(((SUM(BE145:BE511))*I33),2)</f>
        <v>0</v>
      </c>
      <c r="L33" s="31"/>
    </row>
    <row r="34" spans="2:12" s="1" customFormat="1" ht="14.45" customHeight="1">
      <c r="B34" s="31"/>
      <c r="E34" s="26" t="s">
        <v>43</v>
      </c>
      <c r="F34" s="85">
        <f>ROUND((SUM(BF145:BF511)),2)</f>
        <v>0</v>
      </c>
      <c r="I34" s="95">
        <v>0.12</v>
      </c>
      <c r="J34" s="85">
        <f>ROUND(((SUM(BF145:BF511))*I34),2)</f>
        <v>0</v>
      </c>
      <c r="L34" s="31"/>
    </row>
    <row r="35" spans="2:12" s="1" customFormat="1" ht="14.45" customHeight="1" hidden="1">
      <c r="B35" s="31"/>
      <c r="E35" s="26" t="s">
        <v>44</v>
      </c>
      <c r="F35" s="85">
        <f>ROUND((SUM(BG145:BG511)),2)</f>
        <v>0</v>
      </c>
      <c r="I35" s="95">
        <v>0.21</v>
      </c>
      <c r="J35" s="85">
        <f>0</f>
        <v>0</v>
      </c>
      <c r="L35" s="31"/>
    </row>
    <row r="36" spans="2:12" s="1" customFormat="1" ht="14.45" customHeight="1" hidden="1">
      <c r="B36" s="31"/>
      <c r="E36" s="26" t="s">
        <v>45</v>
      </c>
      <c r="F36" s="85">
        <f>ROUND((SUM(BH145:BH511)),2)</f>
        <v>0</v>
      </c>
      <c r="I36" s="95">
        <v>0.12</v>
      </c>
      <c r="J36" s="85">
        <f>0</f>
        <v>0</v>
      </c>
      <c r="L36" s="31"/>
    </row>
    <row r="37" spans="2:12" s="1" customFormat="1" ht="14.45" customHeight="1" hidden="1">
      <c r="B37" s="31"/>
      <c r="E37" s="26" t="s">
        <v>46</v>
      </c>
      <c r="F37" s="85">
        <f>ROUND((SUM(BI145:BI511)),2)</f>
        <v>0</v>
      </c>
      <c r="I37" s="95">
        <v>0</v>
      </c>
      <c r="J37" s="85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47</v>
      </c>
      <c r="E39" s="56"/>
      <c r="F39" s="56"/>
      <c r="G39" s="98" t="s">
        <v>48</v>
      </c>
      <c r="H39" s="99" t="s">
        <v>49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50</v>
      </c>
      <c r="E50" s="41"/>
      <c r="F50" s="41"/>
      <c r="G50" s="40" t="s">
        <v>51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31"/>
      <c r="D61" s="42" t="s">
        <v>52</v>
      </c>
      <c r="E61" s="33"/>
      <c r="F61" s="102" t="s">
        <v>53</v>
      </c>
      <c r="G61" s="42" t="s">
        <v>52</v>
      </c>
      <c r="H61" s="33"/>
      <c r="I61" s="33"/>
      <c r="J61" s="103" t="s">
        <v>53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31"/>
      <c r="D65" s="40" t="s">
        <v>54</v>
      </c>
      <c r="E65" s="41"/>
      <c r="F65" s="41"/>
      <c r="G65" s="40" t="s">
        <v>55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31"/>
      <c r="D76" s="42" t="s">
        <v>52</v>
      </c>
      <c r="E76" s="33"/>
      <c r="F76" s="102" t="s">
        <v>53</v>
      </c>
      <c r="G76" s="42" t="s">
        <v>52</v>
      </c>
      <c r="H76" s="33"/>
      <c r="I76" s="33"/>
      <c r="J76" s="103" t="s">
        <v>53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113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29" t="str">
        <f>E7</f>
        <v>HAVARIJNÍ OPRAVA SOCIÁLNÍHO ZAŘÍZENÍ - 6 SOCIÁLEK - TYP B</v>
      </c>
      <c r="F85" s="230"/>
      <c r="G85" s="230"/>
      <c r="H85" s="230"/>
      <c r="L85" s="31"/>
    </row>
    <row r="86" spans="2:12" s="1" customFormat="1" ht="12" customHeight="1">
      <c r="B86" s="31"/>
      <c r="C86" s="26" t="s">
        <v>109</v>
      </c>
      <c r="L86" s="31"/>
    </row>
    <row r="87" spans="2:12" s="1" customFormat="1" ht="16.5" customHeight="1">
      <c r="B87" s="31"/>
      <c r="E87" s="219" t="str">
        <f>E9</f>
        <v>2 - Havarijní oprava sociálního 1.pp+1.np</v>
      </c>
      <c r="F87" s="228"/>
      <c r="G87" s="228"/>
      <c r="H87" s="22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Švehlova kolej, Slavíkova 22</v>
      </c>
      <c r="I89" s="26" t="s">
        <v>22</v>
      </c>
      <c r="J89" s="51" t="str">
        <f>IF(J12="","",J12)</f>
        <v>27. 4. 2024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Universita Karlova – Koleje a menzy</v>
      </c>
      <c r="I91" s="26" t="s">
        <v>30</v>
      </c>
      <c r="J91" s="29" t="str">
        <f>E21</f>
        <v>ing. arch. Jan Pavlovský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Jan Petr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114</v>
      </c>
      <c r="D94" s="96"/>
      <c r="E94" s="96"/>
      <c r="F94" s="96"/>
      <c r="G94" s="96"/>
      <c r="H94" s="96"/>
      <c r="I94" s="96"/>
      <c r="J94" s="105" t="s">
        <v>115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116</v>
      </c>
      <c r="J96" s="65">
        <f>J145</f>
        <v>0</v>
      </c>
      <c r="L96" s="31"/>
      <c r="AU96" s="16" t="s">
        <v>117</v>
      </c>
    </row>
    <row r="97" spans="2:12" s="8" customFormat="1" ht="24.95" customHeight="1">
      <c r="B97" s="107"/>
      <c r="D97" s="108" t="s">
        <v>118</v>
      </c>
      <c r="E97" s="109"/>
      <c r="F97" s="109"/>
      <c r="G97" s="109"/>
      <c r="H97" s="109"/>
      <c r="I97" s="109"/>
      <c r="J97" s="110">
        <f>J146</f>
        <v>0</v>
      </c>
      <c r="L97" s="107"/>
    </row>
    <row r="98" spans="2:12" s="9" customFormat="1" ht="19.9" customHeight="1">
      <c r="B98" s="111"/>
      <c r="D98" s="112" t="s">
        <v>119</v>
      </c>
      <c r="E98" s="113"/>
      <c r="F98" s="113"/>
      <c r="G98" s="113"/>
      <c r="H98" s="113"/>
      <c r="I98" s="113"/>
      <c r="J98" s="114">
        <f>J147</f>
        <v>0</v>
      </c>
      <c r="L98" s="111"/>
    </row>
    <row r="99" spans="2:12" s="9" customFormat="1" ht="19.9" customHeight="1">
      <c r="B99" s="111"/>
      <c r="D99" s="112" t="s">
        <v>120</v>
      </c>
      <c r="E99" s="113"/>
      <c r="F99" s="113"/>
      <c r="G99" s="113"/>
      <c r="H99" s="113"/>
      <c r="I99" s="113"/>
      <c r="J99" s="114">
        <f>J154</f>
        <v>0</v>
      </c>
      <c r="L99" s="111"/>
    </row>
    <row r="100" spans="2:12" s="9" customFormat="1" ht="19.9" customHeight="1">
      <c r="B100" s="111"/>
      <c r="D100" s="112" t="s">
        <v>121</v>
      </c>
      <c r="E100" s="113"/>
      <c r="F100" s="113"/>
      <c r="G100" s="113"/>
      <c r="H100" s="113"/>
      <c r="I100" s="113"/>
      <c r="J100" s="114">
        <f>J174</f>
        <v>0</v>
      </c>
      <c r="L100" s="111"/>
    </row>
    <row r="101" spans="2:12" s="9" customFormat="1" ht="19.9" customHeight="1">
      <c r="B101" s="111"/>
      <c r="D101" s="112" t="s">
        <v>122</v>
      </c>
      <c r="E101" s="113"/>
      <c r="F101" s="113"/>
      <c r="G101" s="113"/>
      <c r="H101" s="113"/>
      <c r="I101" s="113"/>
      <c r="J101" s="114">
        <f>J204</f>
        <v>0</v>
      </c>
      <c r="L101" s="111"/>
    </row>
    <row r="102" spans="2:12" s="9" customFormat="1" ht="19.9" customHeight="1">
      <c r="B102" s="111"/>
      <c r="D102" s="112" t="s">
        <v>123</v>
      </c>
      <c r="E102" s="113"/>
      <c r="F102" s="113"/>
      <c r="G102" s="113"/>
      <c r="H102" s="113"/>
      <c r="I102" s="113"/>
      <c r="J102" s="114">
        <f>J210</f>
        <v>0</v>
      </c>
      <c r="L102" s="111"/>
    </row>
    <row r="103" spans="2:12" s="8" customFormat="1" ht="24.95" customHeight="1">
      <c r="B103" s="107"/>
      <c r="D103" s="108" t="s">
        <v>124</v>
      </c>
      <c r="E103" s="109"/>
      <c r="F103" s="109"/>
      <c r="G103" s="109"/>
      <c r="H103" s="109"/>
      <c r="I103" s="109"/>
      <c r="J103" s="110">
        <f>J212</f>
        <v>0</v>
      </c>
      <c r="L103" s="107"/>
    </row>
    <row r="104" spans="2:12" s="9" customFormat="1" ht="19.9" customHeight="1">
      <c r="B104" s="111"/>
      <c r="D104" s="112" t="s">
        <v>125</v>
      </c>
      <c r="E104" s="113"/>
      <c r="F104" s="113"/>
      <c r="G104" s="113"/>
      <c r="H104" s="113"/>
      <c r="I104" s="113"/>
      <c r="J104" s="114">
        <f>J213</f>
        <v>0</v>
      </c>
      <c r="L104" s="111"/>
    </row>
    <row r="105" spans="2:12" s="9" customFormat="1" ht="19.9" customHeight="1">
      <c r="B105" s="111"/>
      <c r="D105" s="112" t="s">
        <v>126</v>
      </c>
      <c r="E105" s="113"/>
      <c r="F105" s="113"/>
      <c r="G105" s="113"/>
      <c r="H105" s="113"/>
      <c r="I105" s="113"/>
      <c r="J105" s="114">
        <f>J221</f>
        <v>0</v>
      </c>
      <c r="L105" s="111"/>
    </row>
    <row r="106" spans="2:12" s="9" customFormat="1" ht="19.9" customHeight="1">
      <c r="B106" s="111"/>
      <c r="D106" s="112" t="s">
        <v>127</v>
      </c>
      <c r="E106" s="113"/>
      <c r="F106" s="113"/>
      <c r="G106" s="113"/>
      <c r="H106" s="113"/>
      <c r="I106" s="113"/>
      <c r="J106" s="114">
        <f>J265</f>
        <v>0</v>
      </c>
      <c r="L106" s="111"/>
    </row>
    <row r="107" spans="2:12" s="9" customFormat="1" ht="19.9" customHeight="1">
      <c r="B107" s="111"/>
      <c r="D107" s="112" t="s">
        <v>128</v>
      </c>
      <c r="E107" s="113"/>
      <c r="F107" s="113"/>
      <c r="G107" s="113"/>
      <c r="H107" s="113"/>
      <c r="I107" s="113"/>
      <c r="J107" s="114">
        <f>J277</f>
        <v>0</v>
      </c>
      <c r="L107" s="111"/>
    </row>
    <row r="108" spans="2:12" s="9" customFormat="1" ht="19.9" customHeight="1">
      <c r="B108" s="111"/>
      <c r="D108" s="112" t="s">
        <v>129</v>
      </c>
      <c r="E108" s="113"/>
      <c r="F108" s="113"/>
      <c r="G108" s="113"/>
      <c r="H108" s="113"/>
      <c r="I108" s="113"/>
      <c r="J108" s="114">
        <f>J284</f>
        <v>0</v>
      </c>
      <c r="L108" s="111"/>
    </row>
    <row r="109" spans="2:12" s="9" customFormat="1" ht="19.9" customHeight="1">
      <c r="B109" s="111"/>
      <c r="D109" s="112" t="s">
        <v>130</v>
      </c>
      <c r="E109" s="113"/>
      <c r="F109" s="113"/>
      <c r="G109" s="113"/>
      <c r="H109" s="113"/>
      <c r="I109" s="113"/>
      <c r="J109" s="114">
        <f>J341</f>
        <v>0</v>
      </c>
      <c r="L109" s="111"/>
    </row>
    <row r="110" spans="2:12" s="9" customFormat="1" ht="19.9" customHeight="1">
      <c r="B110" s="111"/>
      <c r="D110" s="112" t="s">
        <v>131</v>
      </c>
      <c r="E110" s="113"/>
      <c r="F110" s="113"/>
      <c r="G110" s="113"/>
      <c r="H110" s="113"/>
      <c r="I110" s="113"/>
      <c r="J110" s="114">
        <f>J381</f>
        <v>0</v>
      </c>
      <c r="L110" s="111"/>
    </row>
    <row r="111" spans="2:12" s="9" customFormat="1" ht="19.9" customHeight="1">
      <c r="B111" s="111"/>
      <c r="D111" s="112" t="s">
        <v>132</v>
      </c>
      <c r="E111" s="113"/>
      <c r="F111" s="113"/>
      <c r="G111" s="113"/>
      <c r="H111" s="113"/>
      <c r="I111" s="113"/>
      <c r="J111" s="114">
        <f>J384</f>
        <v>0</v>
      </c>
      <c r="L111" s="111"/>
    </row>
    <row r="112" spans="2:12" s="9" customFormat="1" ht="19.9" customHeight="1">
      <c r="B112" s="111"/>
      <c r="D112" s="112" t="s">
        <v>1249</v>
      </c>
      <c r="E112" s="113"/>
      <c r="F112" s="113"/>
      <c r="G112" s="113"/>
      <c r="H112" s="113"/>
      <c r="I112" s="113"/>
      <c r="J112" s="114">
        <f>J396</f>
        <v>0</v>
      </c>
      <c r="L112" s="111"/>
    </row>
    <row r="113" spans="2:12" s="9" customFormat="1" ht="19.9" customHeight="1">
      <c r="B113" s="111"/>
      <c r="D113" s="112" t="s">
        <v>133</v>
      </c>
      <c r="E113" s="113"/>
      <c r="F113" s="113"/>
      <c r="G113" s="113"/>
      <c r="H113" s="113"/>
      <c r="I113" s="113"/>
      <c r="J113" s="114">
        <f>J398</f>
        <v>0</v>
      </c>
      <c r="L113" s="111"/>
    </row>
    <row r="114" spans="2:12" s="9" customFormat="1" ht="19.9" customHeight="1">
      <c r="B114" s="111"/>
      <c r="D114" s="112" t="s">
        <v>134</v>
      </c>
      <c r="E114" s="113"/>
      <c r="F114" s="113"/>
      <c r="G114" s="113"/>
      <c r="H114" s="113"/>
      <c r="I114" s="113"/>
      <c r="J114" s="114">
        <f>J412</f>
        <v>0</v>
      </c>
      <c r="L114" s="111"/>
    </row>
    <row r="115" spans="2:12" s="9" customFormat="1" ht="19.9" customHeight="1">
      <c r="B115" s="111"/>
      <c r="D115" s="112" t="s">
        <v>135</v>
      </c>
      <c r="E115" s="113"/>
      <c r="F115" s="113"/>
      <c r="G115" s="113"/>
      <c r="H115" s="113"/>
      <c r="I115" s="113"/>
      <c r="J115" s="114">
        <f>J429</f>
        <v>0</v>
      </c>
      <c r="L115" s="111"/>
    </row>
    <row r="116" spans="2:12" s="9" customFormat="1" ht="19.9" customHeight="1">
      <c r="B116" s="111"/>
      <c r="D116" s="112" t="s">
        <v>136</v>
      </c>
      <c r="E116" s="113"/>
      <c r="F116" s="113"/>
      <c r="G116" s="113"/>
      <c r="H116" s="113"/>
      <c r="I116" s="113"/>
      <c r="J116" s="114">
        <f>J449</f>
        <v>0</v>
      </c>
      <c r="L116" s="111"/>
    </row>
    <row r="117" spans="2:12" s="9" customFormat="1" ht="19.9" customHeight="1">
      <c r="B117" s="111"/>
      <c r="D117" s="112" t="s">
        <v>137</v>
      </c>
      <c r="E117" s="113"/>
      <c r="F117" s="113"/>
      <c r="G117" s="113"/>
      <c r="H117" s="113"/>
      <c r="I117" s="113"/>
      <c r="J117" s="114">
        <f>J460</f>
        <v>0</v>
      </c>
      <c r="L117" s="111"/>
    </row>
    <row r="118" spans="2:12" s="8" customFormat="1" ht="24.95" customHeight="1">
      <c r="B118" s="107"/>
      <c r="D118" s="108" t="s">
        <v>138</v>
      </c>
      <c r="E118" s="109"/>
      <c r="F118" s="109"/>
      <c r="G118" s="109"/>
      <c r="H118" s="109"/>
      <c r="I118" s="109"/>
      <c r="J118" s="110">
        <f>J472</f>
        <v>0</v>
      </c>
      <c r="L118" s="107"/>
    </row>
    <row r="119" spans="2:12" s="9" customFormat="1" ht="19.9" customHeight="1">
      <c r="B119" s="111"/>
      <c r="D119" s="112" t="s">
        <v>139</v>
      </c>
      <c r="E119" s="113"/>
      <c r="F119" s="113"/>
      <c r="G119" s="113"/>
      <c r="H119" s="113"/>
      <c r="I119" s="113"/>
      <c r="J119" s="114">
        <f>J473</f>
        <v>0</v>
      </c>
      <c r="L119" s="111"/>
    </row>
    <row r="120" spans="2:12" s="8" customFormat="1" ht="24.95" customHeight="1">
      <c r="B120" s="107"/>
      <c r="D120" s="108" t="s">
        <v>140</v>
      </c>
      <c r="E120" s="109"/>
      <c r="F120" s="109"/>
      <c r="G120" s="109"/>
      <c r="H120" s="109"/>
      <c r="I120" s="109"/>
      <c r="J120" s="110">
        <f>J488</f>
        <v>0</v>
      </c>
      <c r="L120" s="107"/>
    </row>
    <row r="121" spans="2:12" s="8" customFormat="1" ht="24.95" customHeight="1">
      <c r="B121" s="107"/>
      <c r="D121" s="108" t="s">
        <v>141</v>
      </c>
      <c r="E121" s="109"/>
      <c r="F121" s="109"/>
      <c r="G121" s="109"/>
      <c r="H121" s="109"/>
      <c r="I121" s="109"/>
      <c r="J121" s="110">
        <f>J499</f>
        <v>0</v>
      </c>
      <c r="L121" s="107"/>
    </row>
    <row r="122" spans="2:12" s="9" customFormat="1" ht="19.9" customHeight="1">
      <c r="B122" s="111"/>
      <c r="D122" s="112" t="s">
        <v>142</v>
      </c>
      <c r="E122" s="113"/>
      <c r="F122" s="113"/>
      <c r="G122" s="113"/>
      <c r="H122" s="113"/>
      <c r="I122" s="113"/>
      <c r="J122" s="114">
        <f>J500</f>
        <v>0</v>
      </c>
      <c r="L122" s="111"/>
    </row>
    <row r="123" spans="2:12" s="9" customFormat="1" ht="19.9" customHeight="1">
      <c r="B123" s="111"/>
      <c r="D123" s="112" t="s">
        <v>143</v>
      </c>
      <c r="E123" s="113"/>
      <c r="F123" s="113"/>
      <c r="G123" s="113"/>
      <c r="H123" s="113"/>
      <c r="I123" s="113"/>
      <c r="J123" s="114">
        <f>J503</f>
        <v>0</v>
      </c>
      <c r="L123" s="111"/>
    </row>
    <row r="124" spans="2:12" s="9" customFormat="1" ht="19.9" customHeight="1">
      <c r="B124" s="111"/>
      <c r="D124" s="112" t="s">
        <v>144</v>
      </c>
      <c r="E124" s="113"/>
      <c r="F124" s="113"/>
      <c r="G124" s="113"/>
      <c r="H124" s="113"/>
      <c r="I124" s="113"/>
      <c r="J124" s="114">
        <f>J506</f>
        <v>0</v>
      </c>
      <c r="L124" s="111"/>
    </row>
    <row r="125" spans="2:12" s="9" customFormat="1" ht="19.9" customHeight="1">
      <c r="B125" s="111"/>
      <c r="D125" s="112" t="s">
        <v>145</v>
      </c>
      <c r="E125" s="113"/>
      <c r="F125" s="113"/>
      <c r="G125" s="113"/>
      <c r="H125" s="113"/>
      <c r="I125" s="113"/>
      <c r="J125" s="114">
        <f>J509</f>
        <v>0</v>
      </c>
      <c r="L125" s="111"/>
    </row>
    <row r="126" spans="2:12" s="1" customFormat="1" ht="21.75" customHeight="1">
      <c r="B126" s="31"/>
      <c r="L126" s="31"/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1"/>
    </row>
    <row r="131" spans="2:12" s="1" customFormat="1" ht="6.95" customHeight="1"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31"/>
    </row>
    <row r="132" spans="2:12" s="1" customFormat="1" ht="24.95" customHeight="1">
      <c r="B132" s="31"/>
      <c r="C132" s="20" t="s">
        <v>146</v>
      </c>
      <c r="L132" s="31"/>
    </row>
    <row r="133" spans="2:12" s="1" customFormat="1" ht="6.95" customHeight="1">
      <c r="B133" s="31"/>
      <c r="L133" s="31"/>
    </row>
    <row r="134" spans="2:12" s="1" customFormat="1" ht="12" customHeight="1">
      <c r="B134" s="31"/>
      <c r="C134" s="26" t="s">
        <v>16</v>
      </c>
      <c r="L134" s="31"/>
    </row>
    <row r="135" spans="2:12" s="1" customFormat="1" ht="26.25" customHeight="1">
      <c r="B135" s="31"/>
      <c r="E135" s="229" t="str">
        <f>E7</f>
        <v>HAVARIJNÍ OPRAVA SOCIÁLNÍHO ZAŘÍZENÍ - 6 SOCIÁLEK - TYP B</v>
      </c>
      <c r="F135" s="230"/>
      <c r="G135" s="230"/>
      <c r="H135" s="230"/>
      <c r="L135" s="31"/>
    </row>
    <row r="136" spans="2:12" s="1" customFormat="1" ht="12" customHeight="1">
      <c r="B136" s="31"/>
      <c r="C136" s="26" t="s">
        <v>109</v>
      </c>
      <c r="L136" s="31"/>
    </row>
    <row r="137" spans="2:12" s="1" customFormat="1" ht="16.5" customHeight="1">
      <c r="B137" s="31"/>
      <c r="E137" s="219" t="str">
        <f>E9</f>
        <v>2 - Havarijní oprava sociálního 1.pp+1.np</v>
      </c>
      <c r="F137" s="228"/>
      <c r="G137" s="228"/>
      <c r="H137" s="228"/>
      <c r="L137" s="31"/>
    </row>
    <row r="138" spans="2:12" s="1" customFormat="1" ht="6.95" customHeight="1">
      <c r="B138" s="31"/>
      <c r="L138" s="31"/>
    </row>
    <row r="139" spans="2:12" s="1" customFormat="1" ht="12" customHeight="1">
      <c r="B139" s="31"/>
      <c r="C139" s="26" t="s">
        <v>20</v>
      </c>
      <c r="F139" s="24" t="str">
        <f>F12</f>
        <v>Švehlova kolej, Slavíkova 22</v>
      </c>
      <c r="I139" s="26" t="s">
        <v>22</v>
      </c>
      <c r="J139" s="51" t="str">
        <f>IF(J12="","",J12)</f>
        <v>27. 4. 2024</v>
      </c>
      <c r="L139" s="31"/>
    </row>
    <row r="140" spans="2:12" s="1" customFormat="1" ht="6.95" customHeight="1">
      <c r="B140" s="31"/>
      <c r="L140" s="31"/>
    </row>
    <row r="141" spans="2:12" s="1" customFormat="1" ht="25.7" customHeight="1">
      <c r="B141" s="31"/>
      <c r="C141" s="26" t="s">
        <v>24</v>
      </c>
      <c r="F141" s="24" t="str">
        <f>E15</f>
        <v>Universita Karlova – Koleje a menzy</v>
      </c>
      <c r="I141" s="26" t="s">
        <v>30</v>
      </c>
      <c r="J141" s="29" t="str">
        <f>E21</f>
        <v>ing. arch. Jan Pavlovský</v>
      </c>
      <c r="L141" s="31"/>
    </row>
    <row r="142" spans="2:12" s="1" customFormat="1" ht="15.2" customHeight="1">
      <c r="B142" s="31"/>
      <c r="C142" s="26" t="s">
        <v>28</v>
      </c>
      <c r="F142" s="24" t="str">
        <f>IF(E18="","",E18)</f>
        <v>Vyplň údaj</v>
      </c>
      <c r="I142" s="26" t="s">
        <v>33</v>
      </c>
      <c r="J142" s="29" t="str">
        <f>E24</f>
        <v>Jan Petr</v>
      </c>
      <c r="L142" s="31"/>
    </row>
    <row r="143" spans="2:12" s="1" customFormat="1" ht="10.35" customHeight="1">
      <c r="B143" s="31"/>
      <c r="L143" s="31"/>
    </row>
    <row r="144" spans="2:20" s="10" customFormat="1" ht="29.25" customHeight="1">
      <c r="B144" s="115"/>
      <c r="C144" s="116" t="s">
        <v>147</v>
      </c>
      <c r="D144" s="117" t="s">
        <v>62</v>
      </c>
      <c r="E144" s="117" t="s">
        <v>58</v>
      </c>
      <c r="F144" s="117" t="s">
        <v>59</v>
      </c>
      <c r="G144" s="117" t="s">
        <v>148</v>
      </c>
      <c r="H144" s="117" t="s">
        <v>149</v>
      </c>
      <c r="I144" s="117" t="s">
        <v>150</v>
      </c>
      <c r="J144" s="117" t="s">
        <v>115</v>
      </c>
      <c r="K144" s="118" t="s">
        <v>151</v>
      </c>
      <c r="L144" s="115"/>
      <c r="M144" s="58" t="s">
        <v>1</v>
      </c>
      <c r="N144" s="59" t="s">
        <v>41</v>
      </c>
      <c r="O144" s="59" t="s">
        <v>152</v>
      </c>
      <c r="P144" s="59" t="s">
        <v>153</v>
      </c>
      <c r="Q144" s="59" t="s">
        <v>154</v>
      </c>
      <c r="R144" s="59" t="s">
        <v>155</v>
      </c>
      <c r="S144" s="59" t="s">
        <v>156</v>
      </c>
      <c r="T144" s="60" t="s">
        <v>157</v>
      </c>
    </row>
    <row r="145" spans="2:63" s="1" customFormat="1" ht="22.9" customHeight="1">
      <c r="B145" s="31"/>
      <c r="C145" s="63" t="s">
        <v>158</v>
      </c>
      <c r="J145" s="119">
        <f>BK145</f>
        <v>0</v>
      </c>
      <c r="L145" s="31"/>
      <c r="M145" s="61"/>
      <c r="N145" s="52"/>
      <c r="O145" s="52"/>
      <c r="P145" s="120">
        <f>P146+P212+P472+P488+P499</f>
        <v>0</v>
      </c>
      <c r="Q145" s="52"/>
      <c r="R145" s="120">
        <f>R146+R212+R472+R488+R499</f>
        <v>41.2003106</v>
      </c>
      <c r="S145" s="52"/>
      <c r="T145" s="121">
        <f>T146+T212+T472+T488+T499</f>
        <v>53.99248999999999</v>
      </c>
      <c r="AT145" s="16" t="s">
        <v>76</v>
      </c>
      <c r="AU145" s="16" t="s">
        <v>117</v>
      </c>
      <c r="BK145" s="122">
        <f>BK146+BK212+BK472+BK488+BK499</f>
        <v>0</v>
      </c>
    </row>
    <row r="146" spans="2:63" s="11" customFormat="1" ht="25.9" customHeight="1">
      <c r="B146" s="123"/>
      <c r="D146" s="124" t="s">
        <v>76</v>
      </c>
      <c r="E146" s="125" t="s">
        <v>159</v>
      </c>
      <c r="F146" s="125" t="s">
        <v>160</v>
      </c>
      <c r="I146" s="126"/>
      <c r="J146" s="127">
        <f>BK146</f>
        <v>0</v>
      </c>
      <c r="L146" s="123"/>
      <c r="M146" s="128"/>
      <c r="P146" s="129">
        <f>P147+P154+P174+P204+P210</f>
        <v>0</v>
      </c>
      <c r="R146" s="129">
        <f>R147+R154+R174+R204+R210</f>
        <v>33.3244116</v>
      </c>
      <c r="T146" s="130">
        <f>T147+T154+T174+T204+T210</f>
        <v>45.21491999999999</v>
      </c>
      <c r="AR146" s="124" t="s">
        <v>81</v>
      </c>
      <c r="AT146" s="131" t="s">
        <v>76</v>
      </c>
      <c r="AU146" s="131" t="s">
        <v>77</v>
      </c>
      <c r="AY146" s="124" t="s">
        <v>161</v>
      </c>
      <c r="BK146" s="132">
        <f>BK147+BK154+BK174+BK204+BK210</f>
        <v>0</v>
      </c>
    </row>
    <row r="147" spans="2:63" s="11" customFormat="1" ht="22.9" customHeight="1">
      <c r="B147" s="123"/>
      <c r="D147" s="124" t="s">
        <v>76</v>
      </c>
      <c r="E147" s="133" t="s">
        <v>162</v>
      </c>
      <c r="F147" s="133" t="s">
        <v>163</v>
      </c>
      <c r="I147" s="126"/>
      <c r="J147" s="134">
        <f>BK147</f>
        <v>0</v>
      </c>
      <c r="L147" s="123"/>
      <c r="M147" s="128"/>
      <c r="P147" s="129">
        <f>SUM(P148:P153)</f>
        <v>0</v>
      </c>
      <c r="R147" s="129">
        <f>SUM(R148:R153)</f>
        <v>6.6655999999999995</v>
      </c>
      <c r="T147" s="130">
        <f>SUM(T148:T153)</f>
        <v>0</v>
      </c>
      <c r="AR147" s="124" t="s">
        <v>81</v>
      </c>
      <c r="AT147" s="131" t="s">
        <v>76</v>
      </c>
      <c r="AU147" s="131" t="s">
        <v>81</v>
      </c>
      <c r="AY147" s="124" t="s">
        <v>161</v>
      </c>
      <c r="BK147" s="132">
        <f>SUM(BK148:BK153)</f>
        <v>0</v>
      </c>
    </row>
    <row r="148" spans="2:65" s="1" customFormat="1" ht="24.2" customHeight="1">
      <c r="B148" s="135"/>
      <c r="C148" s="136" t="s">
        <v>81</v>
      </c>
      <c r="D148" s="136" t="s">
        <v>164</v>
      </c>
      <c r="E148" s="137" t="s">
        <v>193</v>
      </c>
      <c r="F148" s="138" t="s">
        <v>194</v>
      </c>
      <c r="G148" s="139" t="s">
        <v>190</v>
      </c>
      <c r="H148" s="140">
        <v>48</v>
      </c>
      <c r="I148" s="141"/>
      <c r="J148" s="142">
        <f>ROUND(I148*H148,2)</f>
        <v>0</v>
      </c>
      <c r="K148" s="138" t="s">
        <v>168</v>
      </c>
      <c r="L148" s="31"/>
      <c r="M148" s="143" t="s">
        <v>1</v>
      </c>
      <c r="N148" s="144" t="s">
        <v>42</v>
      </c>
      <c r="P148" s="145">
        <f>O148*H148</f>
        <v>0</v>
      </c>
      <c r="Q148" s="145">
        <v>0.06172</v>
      </c>
      <c r="R148" s="145">
        <f>Q148*H148</f>
        <v>2.96256</v>
      </c>
      <c r="S148" s="145">
        <v>0</v>
      </c>
      <c r="T148" s="146">
        <f>S148*H148</f>
        <v>0</v>
      </c>
      <c r="AR148" s="147" t="s">
        <v>169</v>
      </c>
      <c r="AT148" s="147" t="s">
        <v>164</v>
      </c>
      <c r="AU148" s="147" t="s">
        <v>85</v>
      </c>
      <c r="AY148" s="16" t="s">
        <v>161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6" t="s">
        <v>81</v>
      </c>
      <c r="BK148" s="148">
        <f>ROUND(I148*H148,2)</f>
        <v>0</v>
      </c>
      <c r="BL148" s="16" t="s">
        <v>169</v>
      </c>
      <c r="BM148" s="147" t="s">
        <v>1250</v>
      </c>
    </row>
    <row r="149" spans="2:65" s="1" customFormat="1" ht="24.2" customHeight="1">
      <c r="B149" s="135"/>
      <c r="C149" s="136" t="s">
        <v>85</v>
      </c>
      <c r="D149" s="136" t="s">
        <v>164</v>
      </c>
      <c r="E149" s="137" t="s">
        <v>1251</v>
      </c>
      <c r="F149" s="138" t="s">
        <v>1252</v>
      </c>
      <c r="G149" s="139" t="s">
        <v>190</v>
      </c>
      <c r="H149" s="140">
        <v>49</v>
      </c>
      <c r="I149" s="141"/>
      <c r="J149" s="142">
        <f>ROUND(I149*H149,2)</f>
        <v>0</v>
      </c>
      <c r="K149" s="138" t="s">
        <v>168</v>
      </c>
      <c r="L149" s="31"/>
      <c r="M149" s="143" t="s">
        <v>1</v>
      </c>
      <c r="N149" s="144" t="s">
        <v>42</v>
      </c>
      <c r="P149" s="145">
        <f>O149*H149</f>
        <v>0</v>
      </c>
      <c r="Q149" s="145">
        <v>0.06998</v>
      </c>
      <c r="R149" s="145">
        <f>Q149*H149</f>
        <v>3.42902</v>
      </c>
      <c r="S149" s="145">
        <v>0</v>
      </c>
      <c r="T149" s="146">
        <f>S149*H149</f>
        <v>0</v>
      </c>
      <c r="AR149" s="147" t="s">
        <v>169</v>
      </c>
      <c r="AT149" s="147" t="s">
        <v>164</v>
      </c>
      <c r="AU149" s="147" t="s">
        <v>85</v>
      </c>
      <c r="AY149" s="16" t="s">
        <v>161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6" t="s">
        <v>81</v>
      </c>
      <c r="BK149" s="148">
        <f>ROUND(I149*H149,2)</f>
        <v>0</v>
      </c>
      <c r="BL149" s="16" t="s">
        <v>169</v>
      </c>
      <c r="BM149" s="147" t="s">
        <v>1253</v>
      </c>
    </row>
    <row r="150" spans="2:65" s="1" customFormat="1" ht="16.5" customHeight="1">
      <c r="B150" s="135"/>
      <c r="C150" s="136" t="s">
        <v>162</v>
      </c>
      <c r="D150" s="136" t="s">
        <v>164</v>
      </c>
      <c r="E150" s="137" t="s">
        <v>197</v>
      </c>
      <c r="F150" s="138" t="s">
        <v>198</v>
      </c>
      <c r="G150" s="139" t="s">
        <v>190</v>
      </c>
      <c r="H150" s="140">
        <v>6</v>
      </c>
      <c r="I150" s="141"/>
      <c r="J150" s="142">
        <f>ROUND(I150*H150,2)</f>
        <v>0</v>
      </c>
      <c r="K150" s="138" t="s">
        <v>168</v>
      </c>
      <c r="L150" s="31"/>
      <c r="M150" s="143" t="s">
        <v>1</v>
      </c>
      <c r="N150" s="144" t="s">
        <v>42</v>
      </c>
      <c r="P150" s="145">
        <f>O150*H150</f>
        <v>0</v>
      </c>
      <c r="Q150" s="145">
        <v>0.04567</v>
      </c>
      <c r="R150" s="145">
        <f>Q150*H150</f>
        <v>0.27402000000000004</v>
      </c>
      <c r="S150" s="145">
        <v>0</v>
      </c>
      <c r="T150" s="146">
        <f>S150*H150</f>
        <v>0</v>
      </c>
      <c r="AR150" s="147" t="s">
        <v>169</v>
      </c>
      <c r="AT150" s="147" t="s">
        <v>164</v>
      </c>
      <c r="AU150" s="147" t="s">
        <v>85</v>
      </c>
      <c r="AY150" s="16" t="s">
        <v>161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6" t="s">
        <v>81</v>
      </c>
      <c r="BK150" s="148">
        <f>ROUND(I150*H150,2)</f>
        <v>0</v>
      </c>
      <c r="BL150" s="16" t="s">
        <v>169</v>
      </c>
      <c r="BM150" s="147" t="s">
        <v>1254</v>
      </c>
    </row>
    <row r="151" spans="2:51" s="14" customFormat="1" ht="12">
      <c r="B151" s="177"/>
      <c r="D151" s="150" t="s">
        <v>171</v>
      </c>
      <c r="E151" s="178" t="s">
        <v>1</v>
      </c>
      <c r="F151" s="179" t="s">
        <v>200</v>
      </c>
      <c r="H151" s="178" t="s">
        <v>1</v>
      </c>
      <c r="I151" s="180"/>
      <c r="L151" s="177"/>
      <c r="M151" s="181"/>
      <c r="T151" s="182"/>
      <c r="AT151" s="178" t="s">
        <v>171</v>
      </c>
      <c r="AU151" s="178" t="s">
        <v>85</v>
      </c>
      <c r="AV151" s="14" t="s">
        <v>81</v>
      </c>
      <c r="AW151" s="14" t="s">
        <v>32</v>
      </c>
      <c r="AX151" s="14" t="s">
        <v>77</v>
      </c>
      <c r="AY151" s="178" t="s">
        <v>161</v>
      </c>
    </row>
    <row r="152" spans="2:51" s="12" customFormat="1" ht="12">
      <c r="B152" s="149"/>
      <c r="D152" s="150" t="s">
        <v>171</v>
      </c>
      <c r="E152" s="151" t="s">
        <v>1</v>
      </c>
      <c r="F152" s="152" t="s">
        <v>196</v>
      </c>
      <c r="H152" s="153">
        <v>6</v>
      </c>
      <c r="I152" s="154"/>
      <c r="L152" s="149"/>
      <c r="M152" s="155"/>
      <c r="T152" s="156"/>
      <c r="AT152" s="151" t="s">
        <v>171</v>
      </c>
      <c r="AU152" s="151" t="s">
        <v>85</v>
      </c>
      <c r="AV152" s="12" t="s">
        <v>85</v>
      </c>
      <c r="AW152" s="12" t="s">
        <v>32</v>
      </c>
      <c r="AX152" s="12" t="s">
        <v>77</v>
      </c>
      <c r="AY152" s="151" t="s">
        <v>161</v>
      </c>
    </row>
    <row r="153" spans="2:51" s="13" customFormat="1" ht="12">
      <c r="B153" s="157"/>
      <c r="D153" s="150" t="s">
        <v>171</v>
      </c>
      <c r="E153" s="158" t="s">
        <v>1</v>
      </c>
      <c r="F153" s="159" t="s">
        <v>174</v>
      </c>
      <c r="H153" s="160">
        <v>6</v>
      </c>
      <c r="I153" s="161"/>
      <c r="L153" s="157"/>
      <c r="M153" s="162"/>
      <c r="T153" s="163"/>
      <c r="AT153" s="158" t="s">
        <v>171</v>
      </c>
      <c r="AU153" s="158" t="s">
        <v>85</v>
      </c>
      <c r="AV153" s="13" t="s">
        <v>169</v>
      </c>
      <c r="AW153" s="13" t="s">
        <v>32</v>
      </c>
      <c r="AX153" s="13" t="s">
        <v>81</v>
      </c>
      <c r="AY153" s="158" t="s">
        <v>161</v>
      </c>
    </row>
    <row r="154" spans="2:63" s="11" customFormat="1" ht="22.9" customHeight="1">
      <c r="B154" s="123"/>
      <c r="D154" s="124" t="s">
        <v>76</v>
      </c>
      <c r="E154" s="133" t="s">
        <v>196</v>
      </c>
      <c r="F154" s="133" t="s">
        <v>201</v>
      </c>
      <c r="I154" s="126"/>
      <c r="J154" s="134">
        <f>BK154</f>
        <v>0</v>
      </c>
      <c r="L154" s="123"/>
      <c r="M154" s="128"/>
      <c r="P154" s="129">
        <f>SUM(P155:P173)</f>
        <v>0</v>
      </c>
      <c r="R154" s="129">
        <f>SUM(R155:R173)</f>
        <v>26.6454666</v>
      </c>
      <c r="T154" s="130">
        <f>SUM(T155:T173)</f>
        <v>0</v>
      </c>
      <c r="AR154" s="124" t="s">
        <v>81</v>
      </c>
      <c r="AT154" s="131" t="s">
        <v>76</v>
      </c>
      <c r="AU154" s="131" t="s">
        <v>81</v>
      </c>
      <c r="AY154" s="124" t="s">
        <v>161</v>
      </c>
      <c r="BK154" s="132">
        <f>SUM(BK155:BK173)</f>
        <v>0</v>
      </c>
    </row>
    <row r="155" spans="2:65" s="1" customFormat="1" ht="24.2" customHeight="1">
      <c r="B155" s="135"/>
      <c r="C155" s="136" t="s">
        <v>169</v>
      </c>
      <c r="D155" s="136" t="s">
        <v>164</v>
      </c>
      <c r="E155" s="137" t="s">
        <v>203</v>
      </c>
      <c r="F155" s="138" t="s">
        <v>204</v>
      </c>
      <c r="G155" s="139" t="s">
        <v>190</v>
      </c>
      <c r="H155" s="140">
        <v>78.5</v>
      </c>
      <c r="I155" s="141"/>
      <c r="J155" s="142">
        <f>ROUND(I155*H155,2)</f>
        <v>0</v>
      </c>
      <c r="K155" s="138" t="s">
        <v>168</v>
      </c>
      <c r="L155" s="31"/>
      <c r="M155" s="143" t="s">
        <v>1</v>
      </c>
      <c r="N155" s="144" t="s">
        <v>42</v>
      </c>
      <c r="P155" s="145">
        <f>O155*H155</f>
        <v>0</v>
      </c>
      <c r="Q155" s="145">
        <v>0.00026</v>
      </c>
      <c r="R155" s="145">
        <f>Q155*H155</f>
        <v>0.020409999999999998</v>
      </c>
      <c r="S155" s="145">
        <v>0</v>
      </c>
      <c r="T155" s="146">
        <f>S155*H155</f>
        <v>0</v>
      </c>
      <c r="AR155" s="147" t="s">
        <v>169</v>
      </c>
      <c r="AT155" s="147" t="s">
        <v>164</v>
      </c>
      <c r="AU155" s="147" t="s">
        <v>85</v>
      </c>
      <c r="AY155" s="16" t="s">
        <v>161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6" t="s">
        <v>81</v>
      </c>
      <c r="BK155" s="148">
        <f>ROUND(I155*H155,2)</f>
        <v>0</v>
      </c>
      <c r="BL155" s="16" t="s">
        <v>169</v>
      </c>
      <c r="BM155" s="147" t="s">
        <v>1255</v>
      </c>
    </row>
    <row r="156" spans="2:65" s="1" customFormat="1" ht="24.2" customHeight="1">
      <c r="B156" s="135"/>
      <c r="C156" s="136" t="s">
        <v>192</v>
      </c>
      <c r="D156" s="136" t="s">
        <v>164</v>
      </c>
      <c r="E156" s="137" t="s">
        <v>206</v>
      </c>
      <c r="F156" s="138" t="s">
        <v>207</v>
      </c>
      <c r="G156" s="139" t="s">
        <v>190</v>
      </c>
      <c r="H156" s="140">
        <v>78.5</v>
      </c>
      <c r="I156" s="141"/>
      <c r="J156" s="142">
        <f>ROUND(I156*H156,2)</f>
        <v>0</v>
      </c>
      <c r="K156" s="138" t="s">
        <v>168</v>
      </c>
      <c r="L156" s="31"/>
      <c r="M156" s="143" t="s">
        <v>1</v>
      </c>
      <c r="N156" s="144" t="s">
        <v>42</v>
      </c>
      <c r="P156" s="145">
        <f>O156*H156</f>
        <v>0</v>
      </c>
      <c r="Q156" s="145">
        <v>0.0167</v>
      </c>
      <c r="R156" s="145">
        <f>Q156*H156</f>
        <v>1.31095</v>
      </c>
      <c r="S156" s="145">
        <v>0</v>
      </c>
      <c r="T156" s="146">
        <f>S156*H156</f>
        <v>0</v>
      </c>
      <c r="AR156" s="147" t="s">
        <v>169</v>
      </c>
      <c r="AT156" s="147" t="s">
        <v>164</v>
      </c>
      <c r="AU156" s="147" t="s">
        <v>85</v>
      </c>
      <c r="AY156" s="16" t="s">
        <v>161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6" t="s">
        <v>81</v>
      </c>
      <c r="BK156" s="148">
        <f>ROUND(I156*H156,2)</f>
        <v>0</v>
      </c>
      <c r="BL156" s="16" t="s">
        <v>169</v>
      </c>
      <c r="BM156" s="147" t="s">
        <v>1256</v>
      </c>
    </row>
    <row r="157" spans="2:65" s="1" customFormat="1" ht="24.2" customHeight="1">
      <c r="B157" s="135"/>
      <c r="C157" s="136" t="s">
        <v>196</v>
      </c>
      <c r="D157" s="136" t="s">
        <v>164</v>
      </c>
      <c r="E157" s="137" t="s">
        <v>210</v>
      </c>
      <c r="F157" s="138" t="s">
        <v>211</v>
      </c>
      <c r="G157" s="139" t="s">
        <v>190</v>
      </c>
      <c r="H157" s="140">
        <v>78.5</v>
      </c>
      <c r="I157" s="141"/>
      <c r="J157" s="142">
        <f>ROUND(I157*H157,2)</f>
        <v>0</v>
      </c>
      <c r="K157" s="138" t="s">
        <v>168</v>
      </c>
      <c r="L157" s="31"/>
      <c r="M157" s="143" t="s">
        <v>1</v>
      </c>
      <c r="N157" s="144" t="s">
        <v>42</v>
      </c>
      <c r="P157" s="145">
        <f>O157*H157</f>
        <v>0</v>
      </c>
      <c r="Q157" s="145">
        <v>0.0083</v>
      </c>
      <c r="R157" s="145">
        <f>Q157*H157</f>
        <v>0.65155</v>
      </c>
      <c r="S157" s="145">
        <v>0</v>
      </c>
      <c r="T157" s="146">
        <f>S157*H157</f>
        <v>0</v>
      </c>
      <c r="AR157" s="147" t="s">
        <v>169</v>
      </c>
      <c r="AT157" s="147" t="s">
        <v>164</v>
      </c>
      <c r="AU157" s="147" t="s">
        <v>85</v>
      </c>
      <c r="AY157" s="16" t="s">
        <v>161</v>
      </c>
      <c r="BE157" s="148">
        <f>IF(N157="základní",J157,0)</f>
        <v>0</v>
      </c>
      <c r="BF157" s="148">
        <f>IF(N157="snížená",J157,0)</f>
        <v>0</v>
      </c>
      <c r="BG157" s="148">
        <f>IF(N157="zákl. přenesená",J157,0)</f>
        <v>0</v>
      </c>
      <c r="BH157" s="148">
        <f>IF(N157="sníž. přenesená",J157,0)</f>
        <v>0</v>
      </c>
      <c r="BI157" s="148">
        <f>IF(N157="nulová",J157,0)</f>
        <v>0</v>
      </c>
      <c r="BJ157" s="16" t="s">
        <v>81</v>
      </c>
      <c r="BK157" s="148">
        <f>ROUND(I157*H157,2)</f>
        <v>0</v>
      </c>
      <c r="BL157" s="16" t="s">
        <v>169</v>
      </c>
      <c r="BM157" s="147" t="s">
        <v>1257</v>
      </c>
    </row>
    <row r="158" spans="2:65" s="1" customFormat="1" ht="21.75" customHeight="1">
      <c r="B158" s="135"/>
      <c r="C158" s="136" t="s">
        <v>202</v>
      </c>
      <c r="D158" s="136" t="s">
        <v>164</v>
      </c>
      <c r="E158" s="137" t="s">
        <v>214</v>
      </c>
      <c r="F158" s="138" t="s">
        <v>215</v>
      </c>
      <c r="G158" s="139" t="s">
        <v>190</v>
      </c>
      <c r="H158" s="140">
        <v>78.5</v>
      </c>
      <c r="I158" s="141"/>
      <c r="J158" s="142">
        <f>ROUND(I158*H158,2)</f>
        <v>0</v>
      </c>
      <c r="K158" s="138" t="s">
        <v>168</v>
      </c>
      <c r="L158" s="31"/>
      <c r="M158" s="143" t="s">
        <v>1</v>
      </c>
      <c r="N158" s="144" t="s">
        <v>42</v>
      </c>
      <c r="P158" s="145">
        <f>O158*H158</f>
        <v>0</v>
      </c>
      <c r="Q158" s="145">
        <v>0.004</v>
      </c>
      <c r="R158" s="145">
        <f>Q158*H158</f>
        <v>0.314</v>
      </c>
      <c r="S158" s="145">
        <v>0</v>
      </c>
      <c r="T158" s="146">
        <f>S158*H158</f>
        <v>0</v>
      </c>
      <c r="AR158" s="147" t="s">
        <v>169</v>
      </c>
      <c r="AT158" s="147" t="s">
        <v>164</v>
      </c>
      <c r="AU158" s="147" t="s">
        <v>85</v>
      </c>
      <c r="AY158" s="16" t="s">
        <v>161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81</v>
      </c>
      <c r="BK158" s="148">
        <f>ROUND(I158*H158,2)</f>
        <v>0</v>
      </c>
      <c r="BL158" s="16" t="s">
        <v>169</v>
      </c>
      <c r="BM158" s="147" t="s">
        <v>1258</v>
      </c>
    </row>
    <row r="159" spans="2:65" s="1" customFormat="1" ht="24.2" customHeight="1">
      <c r="B159" s="135"/>
      <c r="C159" s="136" t="s">
        <v>178</v>
      </c>
      <c r="D159" s="136" t="s">
        <v>164</v>
      </c>
      <c r="E159" s="137" t="s">
        <v>218</v>
      </c>
      <c r="F159" s="138" t="s">
        <v>219</v>
      </c>
      <c r="G159" s="139" t="s">
        <v>190</v>
      </c>
      <c r="H159" s="140">
        <v>78.5</v>
      </c>
      <c r="I159" s="141"/>
      <c r="J159" s="142">
        <f>ROUND(I159*H159,2)</f>
        <v>0</v>
      </c>
      <c r="K159" s="138" t="s">
        <v>168</v>
      </c>
      <c r="L159" s="31"/>
      <c r="M159" s="143" t="s">
        <v>1</v>
      </c>
      <c r="N159" s="144" t="s">
        <v>42</v>
      </c>
      <c r="P159" s="145">
        <f>O159*H159</f>
        <v>0</v>
      </c>
      <c r="Q159" s="145">
        <v>0.0156</v>
      </c>
      <c r="R159" s="145">
        <f>Q159*H159</f>
        <v>1.2246</v>
      </c>
      <c r="S159" s="145">
        <v>0</v>
      </c>
      <c r="T159" s="146">
        <f>S159*H159</f>
        <v>0</v>
      </c>
      <c r="AR159" s="147" t="s">
        <v>169</v>
      </c>
      <c r="AT159" s="147" t="s">
        <v>164</v>
      </c>
      <c r="AU159" s="147" t="s">
        <v>85</v>
      </c>
      <c r="AY159" s="16" t="s">
        <v>161</v>
      </c>
      <c r="BE159" s="148">
        <f>IF(N159="základní",J159,0)</f>
        <v>0</v>
      </c>
      <c r="BF159" s="148">
        <f>IF(N159="snížená",J159,0)</f>
        <v>0</v>
      </c>
      <c r="BG159" s="148">
        <f>IF(N159="zákl. přenesená",J159,0)</f>
        <v>0</v>
      </c>
      <c r="BH159" s="148">
        <f>IF(N159="sníž. přenesená",J159,0)</f>
        <v>0</v>
      </c>
      <c r="BI159" s="148">
        <f>IF(N159="nulová",J159,0)</f>
        <v>0</v>
      </c>
      <c r="BJ159" s="16" t="s">
        <v>81</v>
      </c>
      <c r="BK159" s="148">
        <f>ROUND(I159*H159,2)</f>
        <v>0</v>
      </c>
      <c r="BL159" s="16" t="s">
        <v>169</v>
      </c>
      <c r="BM159" s="147" t="s">
        <v>1259</v>
      </c>
    </row>
    <row r="160" spans="2:65" s="1" customFormat="1" ht="24.2" customHeight="1">
      <c r="B160" s="135"/>
      <c r="C160" s="136" t="s">
        <v>209</v>
      </c>
      <c r="D160" s="136" t="s">
        <v>164</v>
      </c>
      <c r="E160" s="137" t="s">
        <v>221</v>
      </c>
      <c r="F160" s="138" t="s">
        <v>222</v>
      </c>
      <c r="G160" s="139" t="s">
        <v>190</v>
      </c>
      <c r="H160" s="140">
        <v>475</v>
      </c>
      <c r="I160" s="141"/>
      <c r="J160" s="142">
        <f>ROUND(I160*H160,2)</f>
        <v>0</v>
      </c>
      <c r="K160" s="138" t="s">
        <v>168</v>
      </c>
      <c r="L160" s="31"/>
      <c r="M160" s="143" t="s">
        <v>1</v>
      </c>
      <c r="N160" s="144" t="s">
        <v>42</v>
      </c>
      <c r="P160" s="145">
        <f>O160*H160</f>
        <v>0</v>
      </c>
      <c r="Q160" s="145">
        <v>0.00026</v>
      </c>
      <c r="R160" s="145">
        <f>Q160*H160</f>
        <v>0.12349999999999998</v>
      </c>
      <c r="S160" s="145">
        <v>0</v>
      </c>
      <c r="T160" s="146">
        <f>S160*H160</f>
        <v>0</v>
      </c>
      <c r="AR160" s="147" t="s">
        <v>169</v>
      </c>
      <c r="AT160" s="147" t="s">
        <v>164</v>
      </c>
      <c r="AU160" s="147" t="s">
        <v>85</v>
      </c>
      <c r="AY160" s="16" t="s">
        <v>161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6" t="s">
        <v>81</v>
      </c>
      <c r="BK160" s="148">
        <f>ROUND(I160*H160,2)</f>
        <v>0</v>
      </c>
      <c r="BL160" s="16" t="s">
        <v>169</v>
      </c>
      <c r="BM160" s="147" t="s">
        <v>1260</v>
      </c>
    </row>
    <row r="161" spans="2:65" s="1" customFormat="1" ht="24.2" customHeight="1">
      <c r="B161" s="135"/>
      <c r="C161" s="136" t="s">
        <v>213</v>
      </c>
      <c r="D161" s="136" t="s">
        <v>164</v>
      </c>
      <c r="E161" s="137" t="s">
        <v>225</v>
      </c>
      <c r="F161" s="138" t="s">
        <v>226</v>
      </c>
      <c r="G161" s="139" t="s">
        <v>190</v>
      </c>
      <c r="H161" s="140">
        <v>475</v>
      </c>
      <c r="I161" s="141"/>
      <c r="J161" s="142">
        <f>ROUND(I161*H161,2)</f>
        <v>0</v>
      </c>
      <c r="K161" s="138" t="s">
        <v>168</v>
      </c>
      <c r="L161" s="31"/>
      <c r="M161" s="143" t="s">
        <v>1</v>
      </c>
      <c r="N161" s="144" t="s">
        <v>42</v>
      </c>
      <c r="P161" s="145">
        <f>O161*H161</f>
        <v>0</v>
      </c>
      <c r="Q161" s="145">
        <v>0.0167</v>
      </c>
      <c r="R161" s="145">
        <f>Q161*H161</f>
        <v>7.9325</v>
      </c>
      <c r="S161" s="145">
        <v>0</v>
      </c>
      <c r="T161" s="146">
        <f>S161*H161</f>
        <v>0</v>
      </c>
      <c r="AR161" s="147" t="s">
        <v>169</v>
      </c>
      <c r="AT161" s="147" t="s">
        <v>164</v>
      </c>
      <c r="AU161" s="147" t="s">
        <v>85</v>
      </c>
      <c r="AY161" s="16" t="s">
        <v>161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81</v>
      </c>
      <c r="BK161" s="148">
        <f>ROUND(I161*H161,2)</f>
        <v>0</v>
      </c>
      <c r="BL161" s="16" t="s">
        <v>169</v>
      </c>
      <c r="BM161" s="147" t="s">
        <v>1261</v>
      </c>
    </row>
    <row r="162" spans="2:65" s="1" customFormat="1" ht="24.2" customHeight="1">
      <c r="B162" s="135"/>
      <c r="C162" s="136" t="s">
        <v>217</v>
      </c>
      <c r="D162" s="136" t="s">
        <v>164</v>
      </c>
      <c r="E162" s="137" t="s">
        <v>229</v>
      </c>
      <c r="F162" s="138" t="s">
        <v>230</v>
      </c>
      <c r="G162" s="139" t="s">
        <v>190</v>
      </c>
      <c r="H162" s="140">
        <v>475</v>
      </c>
      <c r="I162" s="141"/>
      <c r="J162" s="142">
        <f>ROUND(I162*H162,2)</f>
        <v>0</v>
      </c>
      <c r="K162" s="138" t="s">
        <v>168</v>
      </c>
      <c r="L162" s="31"/>
      <c r="M162" s="143" t="s">
        <v>1</v>
      </c>
      <c r="N162" s="144" t="s">
        <v>42</v>
      </c>
      <c r="P162" s="145">
        <f>O162*H162</f>
        <v>0</v>
      </c>
      <c r="Q162" s="145">
        <v>0.0083</v>
      </c>
      <c r="R162" s="145">
        <f>Q162*H162</f>
        <v>3.9425</v>
      </c>
      <c r="S162" s="145">
        <v>0</v>
      </c>
      <c r="T162" s="146">
        <f>S162*H162</f>
        <v>0</v>
      </c>
      <c r="AR162" s="147" t="s">
        <v>169</v>
      </c>
      <c r="AT162" s="147" t="s">
        <v>164</v>
      </c>
      <c r="AU162" s="147" t="s">
        <v>85</v>
      </c>
      <c r="AY162" s="16" t="s">
        <v>161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6" t="s">
        <v>81</v>
      </c>
      <c r="BK162" s="148">
        <f>ROUND(I162*H162,2)</f>
        <v>0</v>
      </c>
      <c r="BL162" s="16" t="s">
        <v>169</v>
      </c>
      <c r="BM162" s="147" t="s">
        <v>1262</v>
      </c>
    </row>
    <row r="163" spans="2:65" s="1" customFormat="1" ht="21.75" customHeight="1">
      <c r="B163" s="135"/>
      <c r="C163" s="136" t="s">
        <v>8</v>
      </c>
      <c r="D163" s="136" t="s">
        <v>164</v>
      </c>
      <c r="E163" s="137" t="s">
        <v>233</v>
      </c>
      <c r="F163" s="138" t="s">
        <v>234</v>
      </c>
      <c r="G163" s="139" t="s">
        <v>190</v>
      </c>
      <c r="H163" s="140">
        <v>194</v>
      </c>
      <c r="I163" s="141"/>
      <c r="J163" s="142">
        <f>ROUND(I163*H163,2)</f>
        <v>0</v>
      </c>
      <c r="K163" s="138" t="s">
        <v>168</v>
      </c>
      <c r="L163" s="31"/>
      <c r="M163" s="143" t="s">
        <v>1</v>
      </c>
      <c r="N163" s="144" t="s">
        <v>42</v>
      </c>
      <c r="P163" s="145">
        <f>O163*H163</f>
        <v>0</v>
      </c>
      <c r="Q163" s="145">
        <v>0.00438</v>
      </c>
      <c r="R163" s="145">
        <f>Q163*H163</f>
        <v>0.84972</v>
      </c>
      <c r="S163" s="145">
        <v>0</v>
      </c>
      <c r="T163" s="146">
        <f>S163*H163</f>
        <v>0</v>
      </c>
      <c r="AR163" s="147" t="s">
        <v>169</v>
      </c>
      <c r="AT163" s="147" t="s">
        <v>164</v>
      </c>
      <c r="AU163" s="147" t="s">
        <v>85</v>
      </c>
      <c r="AY163" s="16" t="s">
        <v>161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81</v>
      </c>
      <c r="BK163" s="148">
        <f>ROUND(I163*H163,2)</f>
        <v>0</v>
      </c>
      <c r="BL163" s="16" t="s">
        <v>169</v>
      </c>
      <c r="BM163" s="147" t="s">
        <v>1263</v>
      </c>
    </row>
    <row r="164" spans="2:51" s="14" customFormat="1" ht="12">
      <c r="B164" s="177"/>
      <c r="D164" s="150" t="s">
        <v>171</v>
      </c>
      <c r="E164" s="178" t="s">
        <v>1</v>
      </c>
      <c r="F164" s="179" t="s">
        <v>236</v>
      </c>
      <c r="H164" s="178" t="s">
        <v>1</v>
      </c>
      <c r="I164" s="180"/>
      <c r="L164" s="177"/>
      <c r="M164" s="181"/>
      <c r="T164" s="182"/>
      <c r="AT164" s="178" t="s">
        <v>171</v>
      </c>
      <c r="AU164" s="178" t="s">
        <v>85</v>
      </c>
      <c r="AV164" s="14" t="s">
        <v>81</v>
      </c>
      <c r="AW164" s="14" t="s">
        <v>32</v>
      </c>
      <c r="AX164" s="14" t="s">
        <v>77</v>
      </c>
      <c r="AY164" s="178" t="s">
        <v>161</v>
      </c>
    </row>
    <row r="165" spans="2:51" s="12" customFormat="1" ht="12">
      <c r="B165" s="149"/>
      <c r="D165" s="150" t="s">
        <v>171</v>
      </c>
      <c r="E165" s="151" t="s">
        <v>1</v>
      </c>
      <c r="F165" s="152" t="s">
        <v>1264</v>
      </c>
      <c r="H165" s="153">
        <v>194</v>
      </c>
      <c r="I165" s="154"/>
      <c r="L165" s="149"/>
      <c r="M165" s="155"/>
      <c r="T165" s="156"/>
      <c r="AT165" s="151" t="s">
        <v>171</v>
      </c>
      <c r="AU165" s="151" t="s">
        <v>85</v>
      </c>
      <c r="AV165" s="12" t="s">
        <v>85</v>
      </c>
      <c r="AW165" s="12" t="s">
        <v>32</v>
      </c>
      <c r="AX165" s="12" t="s">
        <v>77</v>
      </c>
      <c r="AY165" s="151" t="s">
        <v>161</v>
      </c>
    </row>
    <row r="166" spans="2:51" s="13" customFormat="1" ht="12">
      <c r="B166" s="157"/>
      <c r="D166" s="150" t="s">
        <v>171</v>
      </c>
      <c r="E166" s="158" t="s">
        <v>1</v>
      </c>
      <c r="F166" s="159" t="s">
        <v>174</v>
      </c>
      <c r="H166" s="160">
        <v>194</v>
      </c>
      <c r="I166" s="161"/>
      <c r="L166" s="157"/>
      <c r="M166" s="162"/>
      <c r="T166" s="163"/>
      <c r="AT166" s="158" t="s">
        <v>171</v>
      </c>
      <c r="AU166" s="158" t="s">
        <v>85</v>
      </c>
      <c r="AV166" s="13" t="s">
        <v>169</v>
      </c>
      <c r="AW166" s="13" t="s">
        <v>32</v>
      </c>
      <c r="AX166" s="13" t="s">
        <v>81</v>
      </c>
      <c r="AY166" s="158" t="s">
        <v>161</v>
      </c>
    </row>
    <row r="167" spans="2:65" s="1" customFormat="1" ht="16.5" customHeight="1">
      <c r="B167" s="135"/>
      <c r="C167" s="136" t="s">
        <v>224</v>
      </c>
      <c r="D167" s="136" t="s">
        <v>164</v>
      </c>
      <c r="E167" s="137" t="s">
        <v>239</v>
      </c>
      <c r="F167" s="138" t="s">
        <v>240</v>
      </c>
      <c r="G167" s="139" t="s">
        <v>190</v>
      </c>
      <c r="H167" s="140">
        <v>475</v>
      </c>
      <c r="I167" s="141"/>
      <c r="J167" s="142">
        <f>ROUND(I167*H167,2)</f>
        <v>0</v>
      </c>
      <c r="K167" s="138" t="s">
        <v>168</v>
      </c>
      <c r="L167" s="31"/>
      <c r="M167" s="143" t="s">
        <v>1</v>
      </c>
      <c r="N167" s="144" t="s">
        <v>42</v>
      </c>
      <c r="P167" s="145">
        <f>O167*H167</f>
        <v>0</v>
      </c>
      <c r="Q167" s="145">
        <v>0.004</v>
      </c>
      <c r="R167" s="145">
        <f>Q167*H167</f>
        <v>1.9000000000000001</v>
      </c>
      <c r="S167" s="145">
        <v>0</v>
      </c>
      <c r="T167" s="146">
        <f>S167*H167</f>
        <v>0</v>
      </c>
      <c r="AR167" s="147" t="s">
        <v>169</v>
      </c>
      <c r="AT167" s="147" t="s">
        <v>164</v>
      </c>
      <c r="AU167" s="147" t="s">
        <v>85</v>
      </c>
      <c r="AY167" s="16" t="s">
        <v>161</v>
      </c>
      <c r="BE167" s="148">
        <f>IF(N167="základní",J167,0)</f>
        <v>0</v>
      </c>
      <c r="BF167" s="148">
        <f>IF(N167="snížená",J167,0)</f>
        <v>0</v>
      </c>
      <c r="BG167" s="148">
        <f>IF(N167="zákl. přenesená",J167,0)</f>
        <v>0</v>
      </c>
      <c r="BH167" s="148">
        <f>IF(N167="sníž. přenesená",J167,0)</f>
        <v>0</v>
      </c>
      <c r="BI167" s="148">
        <f>IF(N167="nulová",J167,0)</f>
        <v>0</v>
      </c>
      <c r="BJ167" s="16" t="s">
        <v>81</v>
      </c>
      <c r="BK167" s="148">
        <f>ROUND(I167*H167,2)</f>
        <v>0</v>
      </c>
      <c r="BL167" s="16" t="s">
        <v>169</v>
      </c>
      <c r="BM167" s="147" t="s">
        <v>1265</v>
      </c>
    </row>
    <row r="168" spans="2:65" s="1" customFormat="1" ht="24.2" customHeight="1">
      <c r="B168" s="135"/>
      <c r="C168" s="136" t="s">
        <v>228</v>
      </c>
      <c r="D168" s="136" t="s">
        <v>164</v>
      </c>
      <c r="E168" s="137" t="s">
        <v>250</v>
      </c>
      <c r="F168" s="138" t="s">
        <v>251</v>
      </c>
      <c r="G168" s="139" t="s">
        <v>190</v>
      </c>
      <c r="H168" s="140">
        <v>254</v>
      </c>
      <c r="I168" s="141"/>
      <c r="J168" s="142">
        <f>ROUND(I168*H168,2)</f>
        <v>0</v>
      </c>
      <c r="K168" s="138" t="s">
        <v>168</v>
      </c>
      <c r="L168" s="31"/>
      <c r="M168" s="143" t="s">
        <v>1</v>
      </c>
      <c r="N168" s="144" t="s">
        <v>42</v>
      </c>
      <c r="P168" s="145">
        <f>O168*H168</f>
        <v>0</v>
      </c>
      <c r="Q168" s="145">
        <v>0.0156</v>
      </c>
      <c r="R168" s="145">
        <f>Q168*H168</f>
        <v>3.9623999999999997</v>
      </c>
      <c r="S168" s="145">
        <v>0</v>
      </c>
      <c r="T168" s="146">
        <f>S168*H168</f>
        <v>0</v>
      </c>
      <c r="AR168" s="147" t="s">
        <v>169</v>
      </c>
      <c r="AT168" s="147" t="s">
        <v>164</v>
      </c>
      <c r="AU168" s="147" t="s">
        <v>85</v>
      </c>
      <c r="AY168" s="16" t="s">
        <v>161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81</v>
      </c>
      <c r="BK168" s="148">
        <f>ROUND(I168*H168,2)</f>
        <v>0</v>
      </c>
      <c r="BL168" s="16" t="s">
        <v>169</v>
      </c>
      <c r="BM168" s="147" t="s">
        <v>1266</v>
      </c>
    </row>
    <row r="169" spans="2:65" s="1" customFormat="1" ht="24.2" customHeight="1">
      <c r="B169" s="135"/>
      <c r="C169" s="136" t="s">
        <v>232</v>
      </c>
      <c r="D169" s="136" t="s">
        <v>164</v>
      </c>
      <c r="E169" s="137" t="s">
        <v>254</v>
      </c>
      <c r="F169" s="138" t="s">
        <v>255</v>
      </c>
      <c r="G169" s="139" t="s">
        <v>256</v>
      </c>
      <c r="H169" s="140">
        <v>0.33</v>
      </c>
      <c r="I169" s="141"/>
      <c r="J169" s="142">
        <f>ROUND(I169*H169,2)</f>
        <v>0</v>
      </c>
      <c r="K169" s="138" t="s">
        <v>168</v>
      </c>
      <c r="L169" s="31"/>
      <c r="M169" s="143" t="s">
        <v>1</v>
      </c>
      <c r="N169" s="144" t="s">
        <v>42</v>
      </c>
      <c r="P169" s="145">
        <f>O169*H169</f>
        <v>0</v>
      </c>
      <c r="Q169" s="145">
        <v>2.30102</v>
      </c>
      <c r="R169" s="145">
        <f>Q169*H169</f>
        <v>0.7593366</v>
      </c>
      <c r="S169" s="145">
        <v>0</v>
      </c>
      <c r="T169" s="146">
        <f>S169*H169</f>
        <v>0</v>
      </c>
      <c r="AR169" s="147" t="s">
        <v>169</v>
      </c>
      <c r="AT169" s="147" t="s">
        <v>164</v>
      </c>
      <c r="AU169" s="147" t="s">
        <v>85</v>
      </c>
      <c r="AY169" s="16" t="s">
        <v>161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6" t="s">
        <v>81</v>
      </c>
      <c r="BK169" s="148">
        <f>ROUND(I169*H169,2)</f>
        <v>0</v>
      </c>
      <c r="BL169" s="16" t="s">
        <v>169</v>
      </c>
      <c r="BM169" s="147" t="s">
        <v>1267</v>
      </c>
    </row>
    <row r="170" spans="2:51" s="14" customFormat="1" ht="12">
      <c r="B170" s="177"/>
      <c r="D170" s="150" t="s">
        <v>171</v>
      </c>
      <c r="E170" s="178" t="s">
        <v>1</v>
      </c>
      <c r="F170" s="179" t="s">
        <v>258</v>
      </c>
      <c r="H170" s="178" t="s">
        <v>1</v>
      </c>
      <c r="I170" s="180"/>
      <c r="L170" s="177"/>
      <c r="M170" s="181"/>
      <c r="T170" s="182"/>
      <c r="AT170" s="178" t="s">
        <v>171</v>
      </c>
      <c r="AU170" s="178" t="s">
        <v>85</v>
      </c>
      <c r="AV170" s="14" t="s">
        <v>81</v>
      </c>
      <c r="AW170" s="14" t="s">
        <v>32</v>
      </c>
      <c r="AX170" s="14" t="s">
        <v>77</v>
      </c>
      <c r="AY170" s="178" t="s">
        <v>161</v>
      </c>
    </row>
    <row r="171" spans="2:51" s="12" customFormat="1" ht="12">
      <c r="B171" s="149"/>
      <c r="D171" s="150" t="s">
        <v>171</v>
      </c>
      <c r="E171" s="151" t="s">
        <v>1</v>
      </c>
      <c r="F171" s="152" t="s">
        <v>1268</v>
      </c>
      <c r="H171" s="153">
        <v>0.33</v>
      </c>
      <c r="I171" s="154"/>
      <c r="L171" s="149"/>
      <c r="M171" s="155"/>
      <c r="T171" s="156"/>
      <c r="AT171" s="151" t="s">
        <v>171</v>
      </c>
      <c r="AU171" s="151" t="s">
        <v>85</v>
      </c>
      <c r="AV171" s="12" t="s">
        <v>85</v>
      </c>
      <c r="AW171" s="12" t="s">
        <v>32</v>
      </c>
      <c r="AX171" s="12" t="s">
        <v>77</v>
      </c>
      <c r="AY171" s="151" t="s">
        <v>161</v>
      </c>
    </row>
    <row r="172" spans="2:51" s="13" customFormat="1" ht="12">
      <c r="B172" s="157"/>
      <c r="D172" s="150" t="s">
        <v>171</v>
      </c>
      <c r="E172" s="158" t="s">
        <v>1</v>
      </c>
      <c r="F172" s="159" t="s">
        <v>174</v>
      </c>
      <c r="H172" s="160">
        <v>0.33</v>
      </c>
      <c r="I172" s="161"/>
      <c r="L172" s="157"/>
      <c r="M172" s="162"/>
      <c r="T172" s="163"/>
      <c r="AT172" s="158" t="s">
        <v>171</v>
      </c>
      <c r="AU172" s="158" t="s">
        <v>85</v>
      </c>
      <c r="AV172" s="13" t="s">
        <v>169</v>
      </c>
      <c r="AW172" s="13" t="s">
        <v>32</v>
      </c>
      <c r="AX172" s="13" t="s">
        <v>81</v>
      </c>
      <c r="AY172" s="158" t="s">
        <v>161</v>
      </c>
    </row>
    <row r="173" spans="2:65" s="1" customFormat="1" ht="24.2" customHeight="1">
      <c r="B173" s="135"/>
      <c r="C173" s="136" t="s">
        <v>238</v>
      </c>
      <c r="D173" s="136" t="s">
        <v>164</v>
      </c>
      <c r="E173" s="137" t="s">
        <v>261</v>
      </c>
      <c r="F173" s="138" t="s">
        <v>262</v>
      </c>
      <c r="G173" s="139" t="s">
        <v>190</v>
      </c>
      <c r="H173" s="140">
        <v>58</v>
      </c>
      <c r="I173" s="141"/>
      <c r="J173" s="142">
        <f>ROUND(I173*H173,2)</f>
        <v>0</v>
      </c>
      <c r="K173" s="138" t="s">
        <v>168</v>
      </c>
      <c r="L173" s="31"/>
      <c r="M173" s="143" t="s">
        <v>1</v>
      </c>
      <c r="N173" s="144" t="s">
        <v>42</v>
      </c>
      <c r="P173" s="145">
        <f>O173*H173</f>
        <v>0</v>
      </c>
      <c r="Q173" s="145">
        <v>0.063</v>
      </c>
      <c r="R173" s="145">
        <f>Q173*H173</f>
        <v>3.654</v>
      </c>
      <c r="S173" s="145">
        <v>0</v>
      </c>
      <c r="T173" s="146">
        <f>S173*H173</f>
        <v>0</v>
      </c>
      <c r="AR173" s="147" t="s">
        <v>169</v>
      </c>
      <c r="AT173" s="147" t="s">
        <v>164</v>
      </c>
      <c r="AU173" s="147" t="s">
        <v>85</v>
      </c>
      <c r="AY173" s="16" t="s">
        <v>161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6" t="s">
        <v>81</v>
      </c>
      <c r="BK173" s="148">
        <f>ROUND(I173*H173,2)</f>
        <v>0</v>
      </c>
      <c r="BL173" s="16" t="s">
        <v>169</v>
      </c>
      <c r="BM173" s="147" t="s">
        <v>1269</v>
      </c>
    </row>
    <row r="174" spans="2:63" s="11" customFormat="1" ht="22.9" customHeight="1">
      <c r="B174" s="123"/>
      <c r="D174" s="124" t="s">
        <v>76</v>
      </c>
      <c r="E174" s="133" t="s">
        <v>209</v>
      </c>
      <c r="F174" s="133" t="s">
        <v>264</v>
      </c>
      <c r="I174" s="126"/>
      <c r="J174" s="134">
        <f>BK174</f>
        <v>0</v>
      </c>
      <c r="L174" s="123"/>
      <c r="M174" s="128"/>
      <c r="P174" s="129">
        <f>SUM(P175:P203)</f>
        <v>0</v>
      </c>
      <c r="R174" s="129">
        <f>SUM(R175:R203)</f>
        <v>0.013345</v>
      </c>
      <c r="T174" s="130">
        <f>SUM(T175:T203)</f>
        <v>45.21491999999999</v>
      </c>
      <c r="AR174" s="124" t="s">
        <v>81</v>
      </c>
      <c r="AT174" s="131" t="s">
        <v>76</v>
      </c>
      <c r="AU174" s="131" t="s">
        <v>81</v>
      </c>
      <c r="AY174" s="124" t="s">
        <v>161</v>
      </c>
      <c r="BK174" s="132">
        <f>SUM(BK175:BK203)</f>
        <v>0</v>
      </c>
    </row>
    <row r="175" spans="2:65" s="1" customFormat="1" ht="33" customHeight="1">
      <c r="B175" s="135"/>
      <c r="C175" s="136" t="s">
        <v>242</v>
      </c>
      <c r="D175" s="136" t="s">
        <v>164</v>
      </c>
      <c r="E175" s="137" t="s">
        <v>265</v>
      </c>
      <c r="F175" s="138" t="s">
        <v>266</v>
      </c>
      <c r="G175" s="139" t="s">
        <v>190</v>
      </c>
      <c r="H175" s="140">
        <v>78.5</v>
      </c>
      <c r="I175" s="141"/>
      <c r="J175" s="142">
        <f>ROUND(I175*H175,2)</f>
        <v>0</v>
      </c>
      <c r="K175" s="138" t="s">
        <v>168</v>
      </c>
      <c r="L175" s="31"/>
      <c r="M175" s="143" t="s">
        <v>1</v>
      </c>
      <c r="N175" s="144" t="s">
        <v>42</v>
      </c>
      <c r="P175" s="145">
        <f>O175*H175</f>
        <v>0</v>
      </c>
      <c r="Q175" s="145">
        <v>0.00013</v>
      </c>
      <c r="R175" s="145">
        <f>Q175*H175</f>
        <v>0.010204999999999999</v>
      </c>
      <c r="S175" s="145">
        <v>0</v>
      </c>
      <c r="T175" s="146">
        <f>S175*H175</f>
        <v>0</v>
      </c>
      <c r="AR175" s="147" t="s">
        <v>169</v>
      </c>
      <c r="AT175" s="147" t="s">
        <v>164</v>
      </c>
      <c r="AU175" s="147" t="s">
        <v>85</v>
      </c>
      <c r="AY175" s="16" t="s">
        <v>161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6" t="s">
        <v>81</v>
      </c>
      <c r="BK175" s="148">
        <f>ROUND(I175*H175,2)</f>
        <v>0</v>
      </c>
      <c r="BL175" s="16" t="s">
        <v>169</v>
      </c>
      <c r="BM175" s="147" t="s">
        <v>1270</v>
      </c>
    </row>
    <row r="176" spans="2:51" s="12" customFormat="1" ht="12">
      <c r="B176" s="149"/>
      <c r="D176" s="150" t="s">
        <v>171</v>
      </c>
      <c r="E176" s="151" t="s">
        <v>1</v>
      </c>
      <c r="F176" s="152" t="s">
        <v>1271</v>
      </c>
      <c r="H176" s="153">
        <v>78.5</v>
      </c>
      <c r="I176" s="154"/>
      <c r="L176" s="149"/>
      <c r="M176" s="155"/>
      <c r="T176" s="156"/>
      <c r="AT176" s="151" t="s">
        <v>171</v>
      </c>
      <c r="AU176" s="151" t="s">
        <v>85</v>
      </c>
      <c r="AV176" s="12" t="s">
        <v>85</v>
      </c>
      <c r="AW176" s="12" t="s">
        <v>32</v>
      </c>
      <c r="AX176" s="12" t="s">
        <v>77</v>
      </c>
      <c r="AY176" s="151" t="s">
        <v>161</v>
      </c>
    </row>
    <row r="177" spans="2:51" s="13" customFormat="1" ht="12">
      <c r="B177" s="157"/>
      <c r="D177" s="150" t="s">
        <v>171</v>
      </c>
      <c r="E177" s="158" t="s">
        <v>1</v>
      </c>
      <c r="F177" s="159" t="s">
        <v>174</v>
      </c>
      <c r="H177" s="160">
        <v>78.5</v>
      </c>
      <c r="I177" s="161"/>
      <c r="L177" s="157"/>
      <c r="M177" s="162"/>
      <c r="T177" s="163"/>
      <c r="AT177" s="158" t="s">
        <v>171</v>
      </c>
      <c r="AU177" s="158" t="s">
        <v>85</v>
      </c>
      <c r="AV177" s="13" t="s">
        <v>169</v>
      </c>
      <c r="AW177" s="13" t="s">
        <v>32</v>
      </c>
      <c r="AX177" s="13" t="s">
        <v>81</v>
      </c>
      <c r="AY177" s="158" t="s">
        <v>161</v>
      </c>
    </row>
    <row r="178" spans="2:65" s="1" customFormat="1" ht="24.2" customHeight="1">
      <c r="B178" s="135"/>
      <c r="C178" s="136" t="s">
        <v>249</v>
      </c>
      <c r="D178" s="136" t="s">
        <v>164</v>
      </c>
      <c r="E178" s="137" t="s">
        <v>269</v>
      </c>
      <c r="F178" s="138" t="s">
        <v>270</v>
      </c>
      <c r="G178" s="139" t="s">
        <v>190</v>
      </c>
      <c r="H178" s="140">
        <v>78.5</v>
      </c>
      <c r="I178" s="141"/>
      <c r="J178" s="142">
        <f>ROUND(I178*H178,2)</f>
        <v>0</v>
      </c>
      <c r="K178" s="138" t="s">
        <v>168</v>
      </c>
      <c r="L178" s="31"/>
      <c r="M178" s="143" t="s">
        <v>1</v>
      </c>
      <c r="N178" s="144" t="s">
        <v>42</v>
      </c>
      <c r="P178" s="145">
        <f>O178*H178</f>
        <v>0</v>
      </c>
      <c r="Q178" s="145">
        <v>4E-05</v>
      </c>
      <c r="R178" s="145">
        <f>Q178*H178</f>
        <v>0.0031400000000000004</v>
      </c>
      <c r="S178" s="145">
        <v>0</v>
      </c>
      <c r="T178" s="146">
        <f>S178*H178</f>
        <v>0</v>
      </c>
      <c r="AR178" s="147" t="s">
        <v>169</v>
      </c>
      <c r="AT178" s="147" t="s">
        <v>164</v>
      </c>
      <c r="AU178" s="147" t="s">
        <v>85</v>
      </c>
      <c r="AY178" s="16" t="s">
        <v>161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6" t="s">
        <v>81</v>
      </c>
      <c r="BK178" s="148">
        <f>ROUND(I178*H178,2)</f>
        <v>0</v>
      </c>
      <c r="BL178" s="16" t="s">
        <v>169</v>
      </c>
      <c r="BM178" s="147" t="s">
        <v>1272</v>
      </c>
    </row>
    <row r="179" spans="2:65" s="1" customFormat="1" ht="16.5" customHeight="1">
      <c r="B179" s="135"/>
      <c r="C179" s="136" t="s">
        <v>253</v>
      </c>
      <c r="D179" s="136" t="s">
        <v>164</v>
      </c>
      <c r="E179" s="137" t="s">
        <v>273</v>
      </c>
      <c r="F179" s="138" t="s">
        <v>274</v>
      </c>
      <c r="G179" s="139" t="s">
        <v>190</v>
      </c>
      <c r="H179" s="140">
        <v>4000</v>
      </c>
      <c r="I179" s="141"/>
      <c r="J179" s="142">
        <f>ROUND(I179*H179,2)</f>
        <v>0</v>
      </c>
      <c r="K179" s="138" t="s">
        <v>168</v>
      </c>
      <c r="L179" s="31"/>
      <c r="M179" s="143" t="s">
        <v>1</v>
      </c>
      <c r="N179" s="144" t="s">
        <v>42</v>
      </c>
      <c r="P179" s="145">
        <f>O179*H179</f>
        <v>0</v>
      </c>
      <c r="Q179" s="145">
        <v>0</v>
      </c>
      <c r="R179" s="145">
        <f>Q179*H179</f>
        <v>0</v>
      </c>
      <c r="S179" s="145">
        <v>0</v>
      </c>
      <c r="T179" s="146">
        <f>S179*H179</f>
        <v>0</v>
      </c>
      <c r="AR179" s="147" t="s">
        <v>169</v>
      </c>
      <c r="AT179" s="147" t="s">
        <v>164</v>
      </c>
      <c r="AU179" s="147" t="s">
        <v>85</v>
      </c>
      <c r="AY179" s="16" t="s">
        <v>161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6" t="s">
        <v>81</v>
      </c>
      <c r="BK179" s="148">
        <f>ROUND(I179*H179,2)</f>
        <v>0</v>
      </c>
      <c r="BL179" s="16" t="s">
        <v>169</v>
      </c>
      <c r="BM179" s="147" t="s">
        <v>1273</v>
      </c>
    </row>
    <row r="180" spans="2:51" s="14" customFormat="1" ht="12">
      <c r="B180" s="177"/>
      <c r="D180" s="150" t="s">
        <v>171</v>
      </c>
      <c r="E180" s="178" t="s">
        <v>1</v>
      </c>
      <c r="F180" s="179" t="s">
        <v>276</v>
      </c>
      <c r="H180" s="178" t="s">
        <v>1</v>
      </c>
      <c r="I180" s="180"/>
      <c r="L180" s="177"/>
      <c r="M180" s="181"/>
      <c r="T180" s="182"/>
      <c r="AT180" s="178" t="s">
        <v>171</v>
      </c>
      <c r="AU180" s="178" t="s">
        <v>85</v>
      </c>
      <c r="AV180" s="14" t="s">
        <v>81</v>
      </c>
      <c r="AW180" s="14" t="s">
        <v>32</v>
      </c>
      <c r="AX180" s="14" t="s">
        <v>77</v>
      </c>
      <c r="AY180" s="178" t="s">
        <v>161</v>
      </c>
    </row>
    <row r="181" spans="2:51" s="12" customFormat="1" ht="12">
      <c r="B181" s="149"/>
      <c r="D181" s="150" t="s">
        <v>171</v>
      </c>
      <c r="E181" s="151" t="s">
        <v>1</v>
      </c>
      <c r="F181" s="152" t="s">
        <v>277</v>
      </c>
      <c r="H181" s="153">
        <v>4000</v>
      </c>
      <c r="I181" s="154"/>
      <c r="L181" s="149"/>
      <c r="M181" s="155"/>
      <c r="T181" s="156"/>
      <c r="AT181" s="151" t="s">
        <v>171</v>
      </c>
      <c r="AU181" s="151" t="s">
        <v>85</v>
      </c>
      <c r="AV181" s="12" t="s">
        <v>85</v>
      </c>
      <c r="AW181" s="12" t="s">
        <v>32</v>
      </c>
      <c r="AX181" s="12" t="s">
        <v>77</v>
      </c>
      <c r="AY181" s="151" t="s">
        <v>161</v>
      </c>
    </row>
    <row r="182" spans="2:51" s="13" customFormat="1" ht="12">
      <c r="B182" s="157"/>
      <c r="D182" s="150" t="s">
        <v>171</v>
      </c>
      <c r="E182" s="158" t="s">
        <v>1</v>
      </c>
      <c r="F182" s="159" t="s">
        <v>174</v>
      </c>
      <c r="H182" s="160">
        <v>4000</v>
      </c>
      <c r="I182" s="161"/>
      <c r="L182" s="157"/>
      <c r="M182" s="162"/>
      <c r="T182" s="163"/>
      <c r="AT182" s="158" t="s">
        <v>171</v>
      </c>
      <c r="AU182" s="158" t="s">
        <v>85</v>
      </c>
      <c r="AV182" s="13" t="s">
        <v>169</v>
      </c>
      <c r="AW182" s="13" t="s">
        <v>32</v>
      </c>
      <c r="AX182" s="13" t="s">
        <v>81</v>
      </c>
      <c r="AY182" s="158" t="s">
        <v>161</v>
      </c>
    </row>
    <row r="183" spans="2:65" s="1" customFormat="1" ht="24.2" customHeight="1">
      <c r="B183" s="135"/>
      <c r="C183" s="136" t="s">
        <v>260</v>
      </c>
      <c r="D183" s="136" t="s">
        <v>164</v>
      </c>
      <c r="E183" s="137" t="s">
        <v>279</v>
      </c>
      <c r="F183" s="138" t="s">
        <v>280</v>
      </c>
      <c r="G183" s="139" t="s">
        <v>190</v>
      </c>
      <c r="H183" s="140">
        <v>153.4</v>
      </c>
      <c r="I183" s="141"/>
      <c r="J183" s="142">
        <f>ROUND(I183*H183,2)</f>
        <v>0</v>
      </c>
      <c r="K183" s="138" t="s">
        <v>168</v>
      </c>
      <c r="L183" s="31"/>
      <c r="M183" s="143" t="s">
        <v>1</v>
      </c>
      <c r="N183" s="144" t="s">
        <v>42</v>
      </c>
      <c r="P183" s="145">
        <f>O183*H183</f>
        <v>0</v>
      </c>
      <c r="Q183" s="145">
        <v>0</v>
      </c>
      <c r="R183" s="145">
        <f>Q183*H183</f>
        <v>0</v>
      </c>
      <c r="S183" s="145">
        <v>0.18099999999999997</v>
      </c>
      <c r="T183" s="146">
        <f>S183*H183</f>
        <v>27.765399999999996</v>
      </c>
      <c r="AR183" s="147" t="s">
        <v>169</v>
      </c>
      <c r="AT183" s="147" t="s">
        <v>164</v>
      </c>
      <c r="AU183" s="147" t="s">
        <v>85</v>
      </c>
      <c r="AY183" s="16" t="s">
        <v>161</v>
      </c>
      <c r="BE183" s="148">
        <f>IF(N183="základní",J183,0)</f>
        <v>0</v>
      </c>
      <c r="BF183" s="148">
        <f>IF(N183="snížená",J183,0)</f>
        <v>0</v>
      </c>
      <c r="BG183" s="148">
        <f>IF(N183="zákl. přenesená",J183,0)</f>
        <v>0</v>
      </c>
      <c r="BH183" s="148">
        <f>IF(N183="sníž. přenesená",J183,0)</f>
        <v>0</v>
      </c>
      <c r="BI183" s="148">
        <f>IF(N183="nulová",J183,0)</f>
        <v>0</v>
      </c>
      <c r="BJ183" s="16" t="s">
        <v>81</v>
      </c>
      <c r="BK183" s="148">
        <f>ROUND(I183*H183,2)</f>
        <v>0</v>
      </c>
      <c r="BL183" s="16" t="s">
        <v>169</v>
      </c>
      <c r="BM183" s="147" t="s">
        <v>1274</v>
      </c>
    </row>
    <row r="184" spans="2:51" s="14" customFormat="1" ht="12">
      <c r="B184" s="177"/>
      <c r="D184" s="150" t="s">
        <v>171</v>
      </c>
      <c r="E184" s="178" t="s">
        <v>1</v>
      </c>
      <c r="F184" s="179" t="s">
        <v>282</v>
      </c>
      <c r="H184" s="178" t="s">
        <v>1</v>
      </c>
      <c r="I184" s="180"/>
      <c r="L184" s="177"/>
      <c r="M184" s="181"/>
      <c r="T184" s="182"/>
      <c r="AT184" s="178" t="s">
        <v>171</v>
      </c>
      <c r="AU184" s="178" t="s">
        <v>85</v>
      </c>
      <c r="AV184" s="14" t="s">
        <v>81</v>
      </c>
      <c r="AW184" s="14" t="s">
        <v>32</v>
      </c>
      <c r="AX184" s="14" t="s">
        <v>77</v>
      </c>
      <c r="AY184" s="178" t="s">
        <v>161</v>
      </c>
    </row>
    <row r="185" spans="2:51" s="12" customFormat="1" ht="12">
      <c r="B185" s="149"/>
      <c r="D185" s="150" t="s">
        <v>171</v>
      </c>
      <c r="E185" s="151" t="s">
        <v>1</v>
      </c>
      <c r="F185" s="152" t="s">
        <v>832</v>
      </c>
      <c r="H185" s="153">
        <v>146</v>
      </c>
      <c r="I185" s="154"/>
      <c r="L185" s="149"/>
      <c r="M185" s="155"/>
      <c r="T185" s="156"/>
      <c r="AT185" s="151" t="s">
        <v>171</v>
      </c>
      <c r="AU185" s="151" t="s">
        <v>85</v>
      </c>
      <c r="AV185" s="12" t="s">
        <v>85</v>
      </c>
      <c r="AW185" s="12" t="s">
        <v>32</v>
      </c>
      <c r="AX185" s="12" t="s">
        <v>77</v>
      </c>
      <c r="AY185" s="151" t="s">
        <v>161</v>
      </c>
    </row>
    <row r="186" spans="2:51" s="14" customFormat="1" ht="12">
      <c r="B186" s="177"/>
      <c r="D186" s="150" t="s">
        <v>171</v>
      </c>
      <c r="E186" s="178" t="s">
        <v>1</v>
      </c>
      <c r="F186" s="179" t="s">
        <v>283</v>
      </c>
      <c r="H186" s="178" t="s">
        <v>1</v>
      </c>
      <c r="I186" s="180"/>
      <c r="L186" s="177"/>
      <c r="M186" s="181"/>
      <c r="T186" s="182"/>
      <c r="AT186" s="178" t="s">
        <v>171</v>
      </c>
      <c r="AU186" s="178" t="s">
        <v>85</v>
      </c>
      <c r="AV186" s="14" t="s">
        <v>81</v>
      </c>
      <c r="AW186" s="14" t="s">
        <v>32</v>
      </c>
      <c r="AX186" s="14" t="s">
        <v>77</v>
      </c>
      <c r="AY186" s="178" t="s">
        <v>161</v>
      </c>
    </row>
    <row r="187" spans="2:51" s="12" customFormat="1" ht="12">
      <c r="B187" s="149"/>
      <c r="D187" s="150" t="s">
        <v>171</v>
      </c>
      <c r="E187" s="151" t="s">
        <v>1</v>
      </c>
      <c r="F187" s="152" t="s">
        <v>1275</v>
      </c>
      <c r="H187" s="153">
        <v>7.4</v>
      </c>
      <c r="I187" s="154"/>
      <c r="L187" s="149"/>
      <c r="M187" s="155"/>
      <c r="T187" s="156"/>
      <c r="AT187" s="151" t="s">
        <v>171</v>
      </c>
      <c r="AU187" s="151" t="s">
        <v>85</v>
      </c>
      <c r="AV187" s="12" t="s">
        <v>85</v>
      </c>
      <c r="AW187" s="12" t="s">
        <v>32</v>
      </c>
      <c r="AX187" s="12" t="s">
        <v>77</v>
      </c>
      <c r="AY187" s="151" t="s">
        <v>161</v>
      </c>
    </row>
    <row r="188" spans="2:51" s="13" customFormat="1" ht="12">
      <c r="B188" s="157"/>
      <c r="D188" s="150" t="s">
        <v>171</v>
      </c>
      <c r="E188" s="158" t="s">
        <v>1</v>
      </c>
      <c r="F188" s="159" t="s">
        <v>174</v>
      </c>
      <c r="H188" s="160">
        <v>153.4</v>
      </c>
      <c r="I188" s="161"/>
      <c r="L188" s="157"/>
      <c r="M188" s="162"/>
      <c r="T188" s="163"/>
      <c r="AT188" s="158" t="s">
        <v>171</v>
      </c>
      <c r="AU188" s="158" t="s">
        <v>85</v>
      </c>
      <c r="AV188" s="13" t="s">
        <v>169</v>
      </c>
      <c r="AW188" s="13" t="s">
        <v>32</v>
      </c>
      <c r="AX188" s="13" t="s">
        <v>81</v>
      </c>
      <c r="AY188" s="158" t="s">
        <v>161</v>
      </c>
    </row>
    <row r="189" spans="2:65" s="1" customFormat="1" ht="24.2" customHeight="1">
      <c r="B189" s="135"/>
      <c r="C189" s="136" t="s">
        <v>7</v>
      </c>
      <c r="D189" s="136" t="s">
        <v>164</v>
      </c>
      <c r="E189" s="137" t="s">
        <v>286</v>
      </c>
      <c r="F189" s="138" t="s">
        <v>287</v>
      </c>
      <c r="G189" s="139" t="s">
        <v>256</v>
      </c>
      <c r="H189" s="140">
        <v>0.3</v>
      </c>
      <c r="I189" s="141"/>
      <c r="J189" s="142">
        <f>ROUND(I189*H189,2)</f>
        <v>0</v>
      </c>
      <c r="K189" s="138" t="s">
        <v>168</v>
      </c>
      <c r="L189" s="31"/>
      <c r="M189" s="143" t="s">
        <v>1</v>
      </c>
      <c r="N189" s="144" t="s">
        <v>42</v>
      </c>
      <c r="P189" s="145">
        <f>O189*H189</f>
        <v>0</v>
      </c>
      <c r="Q189" s="145">
        <v>0</v>
      </c>
      <c r="R189" s="145">
        <f>Q189*H189</f>
        <v>0</v>
      </c>
      <c r="S189" s="145">
        <v>1.95</v>
      </c>
      <c r="T189" s="146">
        <f>S189*H189</f>
        <v>0.585</v>
      </c>
      <c r="AR189" s="147" t="s">
        <v>169</v>
      </c>
      <c r="AT189" s="147" t="s">
        <v>164</v>
      </c>
      <c r="AU189" s="147" t="s">
        <v>85</v>
      </c>
      <c r="AY189" s="16" t="s">
        <v>161</v>
      </c>
      <c r="BE189" s="148">
        <f>IF(N189="základní",J189,0)</f>
        <v>0</v>
      </c>
      <c r="BF189" s="148">
        <f>IF(N189="snížená",J189,0)</f>
        <v>0</v>
      </c>
      <c r="BG189" s="148">
        <f>IF(N189="zákl. přenesená",J189,0)</f>
        <v>0</v>
      </c>
      <c r="BH189" s="148">
        <f>IF(N189="sníž. přenesená",J189,0)</f>
        <v>0</v>
      </c>
      <c r="BI189" s="148">
        <f>IF(N189="nulová",J189,0)</f>
        <v>0</v>
      </c>
      <c r="BJ189" s="16" t="s">
        <v>81</v>
      </c>
      <c r="BK189" s="148">
        <f>ROUND(I189*H189,2)</f>
        <v>0</v>
      </c>
      <c r="BL189" s="16" t="s">
        <v>169</v>
      </c>
      <c r="BM189" s="147" t="s">
        <v>1276</v>
      </c>
    </row>
    <row r="190" spans="2:51" s="14" customFormat="1" ht="12">
      <c r="B190" s="177"/>
      <c r="D190" s="150" t="s">
        <v>171</v>
      </c>
      <c r="E190" s="178" t="s">
        <v>1</v>
      </c>
      <c r="F190" s="179" t="s">
        <v>291</v>
      </c>
      <c r="H190" s="178" t="s">
        <v>1</v>
      </c>
      <c r="I190" s="180"/>
      <c r="L190" s="177"/>
      <c r="M190" s="181"/>
      <c r="T190" s="182"/>
      <c r="AT190" s="178" t="s">
        <v>171</v>
      </c>
      <c r="AU190" s="178" t="s">
        <v>85</v>
      </c>
      <c r="AV190" s="14" t="s">
        <v>81</v>
      </c>
      <c r="AW190" s="14" t="s">
        <v>32</v>
      </c>
      <c r="AX190" s="14" t="s">
        <v>77</v>
      </c>
      <c r="AY190" s="178" t="s">
        <v>161</v>
      </c>
    </row>
    <row r="191" spans="2:51" s="12" customFormat="1" ht="12">
      <c r="B191" s="149"/>
      <c r="D191" s="150" t="s">
        <v>171</v>
      </c>
      <c r="E191" s="151" t="s">
        <v>1</v>
      </c>
      <c r="F191" s="152" t="s">
        <v>1277</v>
      </c>
      <c r="H191" s="153">
        <v>0.3</v>
      </c>
      <c r="I191" s="154"/>
      <c r="L191" s="149"/>
      <c r="M191" s="155"/>
      <c r="T191" s="156"/>
      <c r="AT191" s="151" t="s">
        <v>171</v>
      </c>
      <c r="AU191" s="151" t="s">
        <v>85</v>
      </c>
      <c r="AV191" s="12" t="s">
        <v>85</v>
      </c>
      <c r="AW191" s="12" t="s">
        <v>32</v>
      </c>
      <c r="AX191" s="12" t="s">
        <v>77</v>
      </c>
      <c r="AY191" s="151" t="s">
        <v>161</v>
      </c>
    </row>
    <row r="192" spans="2:51" s="13" customFormat="1" ht="12">
      <c r="B192" s="157"/>
      <c r="D192" s="150" t="s">
        <v>171</v>
      </c>
      <c r="E192" s="158" t="s">
        <v>1</v>
      </c>
      <c r="F192" s="159" t="s">
        <v>174</v>
      </c>
      <c r="H192" s="160">
        <v>0.3</v>
      </c>
      <c r="I192" s="161"/>
      <c r="L192" s="157"/>
      <c r="M192" s="162"/>
      <c r="T192" s="163"/>
      <c r="AT192" s="158" t="s">
        <v>171</v>
      </c>
      <c r="AU192" s="158" t="s">
        <v>85</v>
      </c>
      <c r="AV192" s="13" t="s">
        <v>169</v>
      </c>
      <c r="AW192" s="13" t="s">
        <v>32</v>
      </c>
      <c r="AX192" s="13" t="s">
        <v>81</v>
      </c>
      <c r="AY192" s="158" t="s">
        <v>161</v>
      </c>
    </row>
    <row r="193" spans="2:65" s="1" customFormat="1" ht="37.9" customHeight="1">
      <c r="B193" s="135"/>
      <c r="C193" s="136" t="s">
        <v>268</v>
      </c>
      <c r="D193" s="136" t="s">
        <v>164</v>
      </c>
      <c r="E193" s="137" t="s">
        <v>294</v>
      </c>
      <c r="F193" s="138" t="s">
        <v>295</v>
      </c>
      <c r="G193" s="139" t="s">
        <v>256</v>
      </c>
      <c r="H193" s="140">
        <v>5.495</v>
      </c>
      <c r="I193" s="141"/>
      <c r="J193" s="142">
        <f>ROUND(I193*H193,2)</f>
        <v>0</v>
      </c>
      <c r="K193" s="138" t="s">
        <v>168</v>
      </c>
      <c r="L193" s="31"/>
      <c r="M193" s="143" t="s">
        <v>1</v>
      </c>
      <c r="N193" s="144" t="s">
        <v>42</v>
      </c>
      <c r="P193" s="145">
        <f>O193*H193</f>
        <v>0</v>
      </c>
      <c r="Q193" s="145">
        <v>0</v>
      </c>
      <c r="R193" s="145">
        <f>Q193*H193</f>
        <v>0</v>
      </c>
      <c r="S193" s="145">
        <v>2.2</v>
      </c>
      <c r="T193" s="146">
        <f>S193*H193</f>
        <v>12.089</v>
      </c>
      <c r="AR193" s="147" t="s">
        <v>169</v>
      </c>
      <c r="AT193" s="147" t="s">
        <v>164</v>
      </c>
      <c r="AU193" s="147" t="s">
        <v>85</v>
      </c>
      <c r="AY193" s="16" t="s">
        <v>161</v>
      </c>
      <c r="BE193" s="148">
        <f>IF(N193="základní",J193,0)</f>
        <v>0</v>
      </c>
      <c r="BF193" s="148">
        <f>IF(N193="snížená",J193,0)</f>
        <v>0</v>
      </c>
      <c r="BG193" s="148">
        <f>IF(N193="zákl. přenesená",J193,0)</f>
        <v>0</v>
      </c>
      <c r="BH193" s="148">
        <f>IF(N193="sníž. přenesená",J193,0)</f>
        <v>0</v>
      </c>
      <c r="BI193" s="148">
        <f>IF(N193="nulová",J193,0)</f>
        <v>0</v>
      </c>
      <c r="BJ193" s="16" t="s">
        <v>81</v>
      </c>
      <c r="BK193" s="148">
        <f>ROUND(I193*H193,2)</f>
        <v>0</v>
      </c>
      <c r="BL193" s="16" t="s">
        <v>169</v>
      </c>
      <c r="BM193" s="147" t="s">
        <v>1278</v>
      </c>
    </row>
    <row r="194" spans="2:51" s="14" customFormat="1" ht="12">
      <c r="B194" s="177"/>
      <c r="D194" s="150" t="s">
        <v>171</v>
      </c>
      <c r="E194" s="178" t="s">
        <v>1</v>
      </c>
      <c r="F194" s="179" t="s">
        <v>297</v>
      </c>
      <c r="H194" s="178" t="s">
        <v>1</v>
      </c>
      <c r="I194" s="180"/>
      <c r="L194" s="177"/>
      <c r="M194" s="181"/>
      <c r="T194" s="182"/>
      <c r="AT194" s="178" t="s">
        <v>171</v>
      </c>
      <c r="AU194" s="178" t="s">
        <v>85</v>
      </c>
      <c r="AV194" s="14" t="s">
        <v>81</v>
      </c>
      <c r="AW194" s="14" t="s">
        <v>32</v>
      </c>
      <c r="AX194" s="14" t="s">
        <v>77</v>
      </c>
      <c r="AY194" s="178" t="s">
        <v>161</v>
      </c>
    </row>
    <row r="195" spans="2:51" s="12" customFormat="1" ht="12">
      <c r="B195" s="149"/>
      <c r="D195" s="150" t="s">
        <v>171</v>
      </c>
      <c r="E195" s="151" t="s">
        <v>1</v>
      </c>
      <c r="F195" s="152" t="s">
        <v>1279</v>
      </c>
      <c r="H195" s="153">
        <v>5.495</v>
      </c>
      <c r="I195" s="154"/>
      <c r="L195" s="149"/>
      <c r="M195" s="155"/>
      <c r="T195" s="156"/>
      <c r="AT195" s="151" t="s">
        <v>171</v>
      </c>
      <c r="AU195" s="151" t="s">
        <v>85</v>
      </c>
      <c r="AV195" s="12" t="s">
        <v>85</v>
      </c>
      <c r="AW195" s="12" t="s">
        <v>32</v>
      </c>
      <c r="AX195" s="12" t="s">
        <v>77</v>
      </c>
      <c r="AY195" s="151" t="s">
        <v>161</v>
      </c>
    </row>
    <row r="196" spans="2:51" s="13" customFormat="1" ht="12">
      <c r="B196" s="157"/>
      <c r="D196" s="150" t="s">
        <v>171</v>
      </c>
      <c r="E196" s="158" t="s">
        <v>1</v>
      </c>
      <c r="F196" s="159" t="s">
        <v>174</v>
      </c>
      <c r="H196" s="160">
        <v>5.495</v>
      </c>
      <c r="I196" s="161"/>
      <c r="L196" s="157"/>
      <c r="M196" s="162"/>
      <c r="T196" s="163"/>
      <c r="AT196" s="158" t="s">
        <v>171</v>
      </c>
      <c r="AU196" s="158" t="s">
        <v>85</v>
      </c>
      <c r="AV196" s="13" t="s">
        <v>169</v>
      </c>
      <c r="AW196" s="13" t="s">
        <v>32</v>
      </c>
      <c r="AX196" s="13" t="s">
        <v>81</v>
      </c>
      <c r="AY196" s="158" t="s">
        <v>161</v>
      </c>
    </row>
    <row r="197" spans="2:65" s="1" customFormat="1" ht="24.2" customHeight="1">
      <c r="B197" s="135"/>
      <c r="C197" s="136" t="s">
        <v>272</v>
      </c>
      <c r="D197" s="136" t="s">
        <v>164</v>
      </c>
      <c r="E197" s="137" t="s">
        <v>300</v>
      </c>
      <c r="F197" s="138" t="s">
        <v>301</v>
      </c>
      <c r="G197" s="139" t="s">
        <v>190</v>
      </c>
      <c r="H197" s="140">
        <v>56.2</v>
      </c>
      <c r="I197" s="141"/>
      <c r="J197" s="142">
        <f>ROUND(I197*H197,2)</f>
        <v>0</v>
      </c>
      <c r="K197" s="138" t="s">
        <v>168</v>
      </c>
      <c r="L197" s="31"/>
      <c r="M197" s="143" t="s">
        <v>1</v>
      </c>
      <c r="N197" s="144" t="s">
        <v>42</v>
      </c>
      <c r="P197" s="145">
        <f>O197*H197</f>
        <v>0</v>
      </c>
      <c r="Q197" s="145">
        <v>0</v>
      </c>
      <c r="R197" s="145">
        <f>Q197*H197</f>
        <v>0</v>
      </c>
      <c r="S197" s="145">
        <v>0.035</v>
      </c>
      <c r="T197" s="146">
        <f>S197*H197</f>
        <v>1.9670000000000003</v>
      </c>
      <c r="AR197" s="147" t="s">
        <v>169</v>
      </c>
      <c r="AT197" s="147" t="s">
        <v>164</v>
      </c>
      <c r="AU197" s="147" t="s">
        <v>85</v>
      </c>
      <c r="AY197" s="16" t="s">
        <v>161</v>
      </c>
      <c r="BE197" s="148">
        <f>IF(N197="základní",J197,0)</f>
        <v>0</v>
      </c>
      <c r="BF197" s="148">
        <f>IF(N197="snížená",J197,0)</f>
        <v>0</v>
      </c>
      <c r="BG197" s="148">
        <f>IF(N197="zákl. přenesená",J197,0)</f>
        <v>0</v>
      </c>
      <c r="BH197" s="148">
        <f>IF(N197="sníž. přenesená",J197,0)</f>
        <v>0</v>
      </c>
      <c r="BI197" s="148">
        <f>IF(N197="nulová",J197,0)</f>
        <v>0</v>
      </c>
      <c r="BJ197" s="16" t="s">
        <v>81</v>
      </c>
      <c r="BK197" s="148">
        <f>ROUND(I197*H197,2)</f>
        <v>0</v>
      </c>
      <c r="BL197" s="16" t="s">
        <v>169</v>
      </c>
      <c r="BM197" s="147" t="s">
        <v>1280</v>
      </c>
    </row>
    <row r="198" spans="2:65" s="1" customFormat="1" ht="24.2" customHeight="1">
      <c r="B198" s="135"/>
      <c r="C198" s="136" t="s">
        <v>278</v>
      </c>
      <c r="D198" s="136" t="s">
        <v>164</v>
      </c>
      <c r="E198" s="137" t="s">
        <v>1281</v>
      </c>
      <c r="F198" s="138" t="s">
        <v>1282</v>
      </c>
      <c r="G198" s="139" t="s">
        <v>190</v>
      </c>
      <c r="H198" s="140">
        <v>7</v>
      </c>
      <c r="I198" s="141"/>
      <c r="J198" s="142">
        <f>ROUND(I198*H198,2)</f>
        <v>0</v>
      </c>
      <c r="K198" s="138" t="s">
        <v>168</v>
      </c>
      <c r="L198" s="31"/>
      <c r="M198" s="143" t="s">
        <v>1</v>
      </c>
      <c r="N198" s="144" t="s">
        <v>42</v>
      </c>
      <c r="P198" s="145">
        <f>O198*H198</f>
        <v>0</v>
      </c>
      <c r="Q198" s="145">
        <v>0</v>
      </c>
      <c r="R198" s="145">
        <f>Q198*H198</f>
        <v>0</v>
      </c>
      <c r="S198" s="145">
        <v>0.04100000000000001</v>
      </c>
      <c r="T198" s="146">
        <f>S198*H198</f>
        <v>0.28700000000000003</v>
      </c>
      <c r="AR198" s="147" t="s">
        <v>169</v>
      </c>
      <c r="AT198" s="147" t="s">
        <v>164</v>
      </c>
      <c r="AU198" s="147" t="s">
        <v>85</v>
      </c>
      <c r="AY198" s="16" t="s">
        <v>161</v>
      </c>
      <c r="BE198" s="148">
        <f>IF(N198="základní",J198,0)</f>
        <v>0</v>
      </c>
      <c r="BF198" s="148">
        <f>IF(N198="snížená",J198,0)</f>
        <v>0</v>
      </c>
      <c r="BG198" s="148">
        <f>IF(N198="zákl. přenesená",J198,0)</f>
        <v>0</v>
      </c>
      <c r="BH198" s="148">
        <f>IF(N198="sníž. přenesená",J198,0)</f>
        <v>0</v>
      </c>
      <c r="BI198" s="148">
        <f>IF(N198="nulová",J198,0)</f>
        <v>0</v>
      </c>
      <c r="BJ198" s="16" t="s">
        <v>81</v>
      </c>
      <c r="BK198" s="148">
        <f>ROUND(I198*H198,2)</f>
        <v>0</v>
      </c>
      <c r="BL198" s="16" t="s">
        <v>169</v>
      </c>
      <c r="BM198" s="147" t="s">
        <v>1283</v>
      </c>
    </row>
    <row r="199" spans="2:65" s="1" customFormat="1" ht="21.75" customHeight="1">
      <c r="B199" s="135"/>
      <c r="C199" s="136" t="s">
        <v>285</v>
      </c>
      <c r="D199" s="136" t="s">
        <v>164</v>
      </c>
      <c r="E199" s="137" t="s">
        <v>304</v>
      </c>
      <c r="F199" s="138" t="s">
        <v>305</v>
      </c>
      <c r="G199" s="139" t="s">
        <v>190</v>
      </c>
      <c r="H199" s="140">
        <v>31.52</v>
      </c>
      <c r="I199" s="141"/>
      <c r="J199" s="142">
        <f>ROUND(I199*H199,2)</f>
        <v>0</v>
      </c>
      <c r="K199" s="138" t="s">
        <v>168</v>
      </c>
      <c r="L199" s="31"/>
      <c r="M199" s="143" t="s">
        <v>1</v>
      </c>
      <c r="N199" s="144" t="s">
        <v>42</v>
      </c>
      <c r="P199" s="145">
        <f>O199*H199</f>
        <v>0</v>
      </c>
      <c r="Q199" s="145">
        <v>0</v>
      </c>
      <c r="R199" s="145">
        <f>Q199*H199</f>
        <v>0</v>
      </c>
      <c r="S199" s="145">
        <v>0.076</v>
      </c>
      <c r="T199" s="146">
        <f>S199*H199</f>
        <v>2.39552</v>
      </c>
      <c r="AR199" s="147" t="s">
        <v>169</v>
      </c>
      <c r="AT199" s="147" t="s">
        <v>164</v>
      </c>
      <c r="AU199" s="147" t="s">
        <v>85</v>
      </c>
      <c r="AY199" s="16" t="s">
        <v>161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6" t="s">
        <v>81</v>
      </c>
      <c r="BK199" s="148">
        <f>ROUND(I199*H199,2)</f>
        <v>0</v>
      </c>
      <c r="BL199" s="16" t="s">
        <v>169</v>
      </c>
      <c r="BM199" s="147" t="s">
        <v>1284</v>
      </c>
    </row>
    <row r="200" spans="2:65" s="1" customFormat="1" ht="24.2" customHeight="1">
      <c r="B200" s="135"/>
      <c r="C200" s="136" t="s">
        <v>293</v>
      </c>
      <c r="D200" s="136" t="s">
        <v>164</v>
      </c>
      <c r="E200" s="137" t="s">
        <v>308</v>
      </c>
      <c r="F200" s="138" t="s">
        <v>309</v>
      </c>
      <c r="G200" s="139" t="s">
        <v>256</v>
      </c>
      <c r="H200" s="140">
        <v>0.07</v>
      </c>
      <c r="I200" s="141"/>
      <c r="J200" s="142">
        <f>ROUND(I200*H200,2)</f>
        <v>0</v>
      </c>
      <c r="K200" s="138" t="s">
        <v>168</v>
      </c>
      <c r="L200" s="31"/>
      <c r="M200" s="143" t="s">
        <v>1</v>
      </c>
      <c r="N200" s="144" t="s">
        <v>42</v>
      </c>
      <c r="P200" s="145">
        <f>O200*H200</f>
        <v>0</v>
      </c>
      <c r="Q200" s="145">
        <v>0</v>
      </c>
      <c r="R200" s="145">
        <f>Q200*H200</f>
        <v>0</v>
      </c>
      <c r="S200" s="145">
        <v>1.8</v>
      </c>
      <c r="T200" s="146">
        <f>S200*H200</f>
        <v>0.12600000000000003</v>
      </c>
      <c r="AR200" s="147" t="s">
        <v>169</v>
      </c>
      <c r="AT200" s="147" t="s">
        <v>164</v>
      </c>
      <c r="AU200" s="147" t="s">
        <v>85</v>
      </c>
      <c r="AY200" s="16" t="s">
        <v>161</v>
      </c>
      <c r="BE200" s="148">
        <f>IF(N200="základní",J200,0)</f>
        <v>0</v>
      </c>
      <c r="BF200" s="148">
        <f>IF(N200="snížená",J200,0)</f>
        <v>0</v>
      </c>
      <c r="BG200" s="148">
        <f>IF(N200="zákl. přenesená",J200,0)</f>
        <v>0</v>
      </c>
      <c r="BH200" s="148">
        <f>IF(N200="sníž. přenesená",J200,0)</f>
        <v>0</v>
      </c>
      <c r="BI200" s="148">
        <f>IF(N200="nulová",J200,0)</f>
        <v>0</v>
      </c>
      <c r="BJ200" s="16" t="s">
        <v>81</v>
      </c>
      <c r="BK200" s="148">
        <f>ROUND(I200*H200,2)</f>
        <v>0</v>
      </c>
      <c r="BL200" s="16" t="s">
        <v>169</v>
      </c>
      <c r="BM200" s="147" t="s">
        <v>1285</v>
      </c>
    </row>
    <row r="201" spans="2:51" s="14" customFormat="1" ht="12">
      <c r="B201" s="177"/>
      <c r="D201" s="150" t="s">
        <v>171</v>
      </c>
      <c r="E201" s="178" t="s">
        <v>1</v>
      </c>
      <c r="F201" s="179" t="s">
        <v>311</v>
      </c>
      <c r="H201" s="178" t="s">
        <v>1</v>
      </c>
      <c r="I201" s="180"/>
      <c r="L201" s="177"/>
      <c r="M201" s="181"/>
      <c r="T201" s="182"/>
      <c r="AT201" s="178" t="s">
        <v>171</v>
      </c>
      <c r="AU201" s="178" t="s">
        <v>85</v>
      </c>
      <c r="AV201" s="14" t="s">
        <v>81</v>
      </c>
      <c r="AW201" s="14" t="s">
        <v>32</v>
      </c>
      <c r="AX201" s="14" t="s">
        <v>77</v>
      </c>
      <c r="AY201" s="178" t="s">
        <v>161</v>
      </c>
    </row>
    <row r="202" spans="2:51" s="12" customFormat="1" ht="12">
      <c r="B202" s="149"/>
      <c r="D202" s="150" t="s">
        <v>171</v>
      </c>
      <c r="E202" s="151" t="s">
        <v>1</v>
      </c>
      <c r="F202" s="152" t="s">
        <v>1286</v>
      </c>
      <c r="H202" s="153">
        <v>0.07</v>
      </c>
      <c r="I202" s="154"/>
      <c r="L202" s="149"/>
      <c r="M202" s="155"/>
      <c r="T202" s="156"/>
      <c r="AT202" s="151" t="s">
        <v>171</v>
      </c>
      <c r="AU202" s="151" t="s">
        <v>85</v>
      </c>
      <c r="AV202" s="12" t="s">
        <v>85</v>
      </c>
      <c r="AW202" s="12" t="s">
        <v>32</v>
      </c>
      <c r="AX202" s="12" t="s">
        <v>77</v>
      </c>
      <c r="AY202" s="151" t="s">
        <v>161</v>
      </c>
    </row>
    <row r="203" spans="2:51" s="13" customFormat="1" ht="12">
      <c r="B203" s="157"/>
      <c r="D203" s="150" t="s">
        <v>171</v>
      </c>
      <c r="E203" s="158" t="s">
        <v>1</v>
      </c>
      <c r="F203" s="159" t="s">
        <v>174</v>
      </c>
      <c r="H203" s="160">
        <v>0.07</v>
      </c>
      <c r="I203" s="161"/>
      <c r="L203" s="157"/>
      <c r="M203" s="162"/>
      <c r="T203" s="163"/>
      <c r="AT203" s="158" t="s">
        <v>171</v>
      </c>
      <c r="AU203" s="158" t="s">
        <v>85</v>
      </c>
      <c r="AV203" s="13" t="s">
        <v>169</v>
      </c>
      <c r="AW203" s="13" t="s">
        <v>32</v>
      </c>
      <c r="AX203" s="13" t="s">
        <v>81</v>
      </c>
      <c r="AY203" s="158" t="s">
        <v>161</v>
      </c>
    </row>
    <row r="204" spans="2:63" s="11" customFormat="1" ht="22.9" customHeight="1">
      <c r="B204" s="123"/>
      <c r="D204" s="124" t="s">
        <v>76</v>
      </c>
      <c r="E204" s="133" t="s">
        <v>321</v>
      </c>
      <c r="F204" s="133" t="s">
        <v>322</v>
      </c>
      <c r="I204" s="126"/>
      <c r="J204" s="134">
        <f>BK204</f>
        <v>0</v>
      </c>
      <c r="L204" s="123"/>
      <c r="M204" s="128"/>
      <c r="P204" s="129">
        <f>SUM(P205:P209)</f>
        <v>0</v>
      </c>
      <c r="R204" s="129">
        <f>SUM(R205:R209)</f>
        <v>0</v>
      </c>
      <c r="T204" s="130">
        <f>SUM(T205:T209)</f>
        <v>0</v>
      </c>
      <c r="AR204" s="124" t="s">
        <v>81</v>
      </c>
      <c r="AT204" s="131" t="s">
        <v>76</v>
      </c>
      <c r="AU204" s="131" t="s">
        <v>81</v>
      </c>
      <c r="AY204" s="124" t="s">
        <v>161</v>
      </c>
      <c r="BK204" s="132">
        <f>SUM(BK205:BK209)</f>
        <v>0</v>
      </c>
    </row>
    <row r="205" spans="2:65" s="1" customFormat="1" ht="24.2" customHeight="1">
      <c r="B205" s="135"/>
      <c r="C205" s="136" t="s">
        <v>299</v>
      </c>
      <c r="D205" s="136" t="s">
        <v>164</v>
      </c>
      <c r="E205" s="137" t="s">
        <v>1287</v>
      </c>
      <c r="F205" s="138" t="s">
        <v>1288</v>
      </c>
      <c r="G205" s="139" t="s">
        <v>167</v>
      </c>
      <c r="H205" s="140">
        <v>51.012</v>
      </c>
      <c r="I205" s="141"/>
      <c r="J205" s="142">
        <f>ROUND(I205*H205,2)</f>
        <v>0</v>
      </c>
      <c r="K205" s="138" t="s">
        <v>168</v>
      </c>
      <c r="L205" s="31"/>
      <c r="M205" s="143" t="s">
        <v>1</v>
      </c>
      <c r="N205" s="144" t="s">
        <v>42</v>
      </c>
      <c r="P205" s="145">
        <f>O205*H205</f>
        <v>0</v>
      </c>
      <c r="Q205" s="145">
        <v>0</v>
      </c>
      <c r="R205" s="145">
        <f>Q205*H205</f>
        <v>0</v>
      </c>
      <c r="S205" s="145">
        <v>0</v>
      </c>
      <c r="T205" s="146">
        <f>S205*H205</f>
        <v>0</v>
      </c>
      <c r="AR205" s="147" t="s">
        <v>169</v>
      </c>
      <c r="AT205" s="147" t="s">
        <v>164</v>
      </c>
      <c r="AU205" s="147" t="s">
        <v>85</v>
      </c>
      <c r="AY205" s="16" t="s">
        <v>161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6" t="s">
        <v>81</v>
      </c>
      <c r="BK205" s="148">
        <f>ROUND(I205*H205,2)</f>
        <v>0</v>
      </c>
      <c r="BL205" s="16" t="s">
        <v>169</v>
      </c>
      <c r="BM205" s="147" t="s">
        <v>1289</v>
      </c>
    </row>
    <row r="206" spans="2:65" s="1" customFormat="1" ht="24.2" customHeight="1">
      <c r="B206" s="135"/>
      <c r="C206" s="136" t="s">
        <v>303</v>
      </c>
      <c r="D206" s="136" t="s">
        <v>164</v>
      </c>
      <c r="E206" s="137" t="s">
        <v>328</v>
      </c>
      <c r="F206" s="138" t="s">
        <v>329</v>
      </c>
      <c r="G206" s="139" t="s">
        <v>167</v>
      </c>
      <c r="H206" s="140">
        <v>1530.36</v>
      </c>
      <c r="I206" s="141"/>
      <c r="J206" s="142">
        <f>ROUND(I206*H206,2)</f>
        <v>0</v>
      </c>
      <c r="K206" s="138" t="s">
        <v>168</v>
      </c>
      <c r="L206" s="31"/>
      <c r="M206" s="143" t="s">
        <v>1</v>
      </c>
      <c r="N206" s="144" t="s">
        <v>42</v>
      </c>
      <c r="P206" s="145">
        <f>O206*H206</f>
        <v>0</v>
      </c>
      <c r="Q206" s="145">
        <v>0</v>
      </c>
      <c r="R206" s="145">
        <f>Q206*H206</f>
        <v>0</v>
      </c>
      <c r="S206" s="145">
        <v>0</v>
      </c>
      <c r="T206" s="146">
        <f>S206*H206</f>
        <v>0</v>
      </c>
      <c r="AR206" s="147" t="s">
        <v>169</v>
      </c>
      <c r="AT206" s="147" t="s">
        <v>164</v>
      </c>
      <c r="AU206" s="147" t="s">
        <v>85</v>
      </c>
      <c r="AY206" s="16" t="s">
        <v>161</v>
      </c>
      <c r="BE206" s="148">
        <f>IF(N206="základní",J206,0)</f>
        <v>0</v>
      </c>
      <c r="BF206" s="148">
        <f>IF(N206="snížená",J206,0)</f>
        <v>0</v>
      </c>
      <c r="BG206" s="148">
        <f>IF(N206="zákl. přenesená",J206,0)</f>
        <v>0</v>
      </c>
      <c r="BH206" s="148">
        <f>IF(N206="sníž. přenesená",J206,0)</f>
        <v>0</v>
      </c>
      <c r="BI206" s="148">
        <f>IF(N206="nulová",J206,0)</f>
        <v>0</v>
      </c>
      <c r="BJ206" s="16" t="s">
        <v>81</v>
      </c>
      <c r="BK206" s="148">
        <f>ROUND(I206*H206,2)</f>
        <v>0</v>
      </c>
      <c r="BL206" s="16" t="s">
        <v>169</v>
      </c>
      <c r="BM206" s="147" t="s">
        <v>1290</v>
      </c>
    </row>
    <row r="207" spans="2:51" s="12" customFormat="1" ht="12">
      <c r="B207" s="149"/>
      <c r="D207" s="150" t="s">
        <v>171</v>
      </c>
      <c r="F207" s="152" t="s">
        <v>1291</v>
      </c>
      <c r="H207" s="153">
        <v>1530.36</v>
      </c>
      <c r="I207" s="154"/>
      <c r="L207" s="149"/>
      <c r="M207" s="155"/>
      <c r="T207" s="156"/>
      <c r="AT207" s="151" t="s">
        <v>171</v>
      </c>
      <c r="AU207" s="151" t="s">
        <v>85</v>
      </c>
      <c r="AV207" s="12" t="s">
        <v>85</v>
      </c>
      <c r="AW207" s="12" t="s">
        <v>3</v>
      </c>
      <c r="AX207" s="12" t="s">
        <v>81</v>
      </c>
      <c r="AY207" s="151" t="s">
        <v>161</v>
      </c>
    </row>
    <row r="208" spans="2:65" s="1" customFormat="1" ht="33" customHeight="1">
      <c r="B208" s="135"/>
      <c r="C208" s="136" t="s">
        <v>307</v>
      </c>
      <c r="D208" s="136" t="s">
        <v>164</v>
      </c>
      <c r="E208" s="137" t="s">
        <v>333</v>
      </c>
      <c r="F208" s="138" t="s">
        <v>334</v>
      </c>
      <c r="G208" s="139" t="s">
        <v>167</v>
      </c>
      <c r="H208" s="140">
        <v>51.012</v>
      </c>
      <c r="I208" s="141"/>
      <c r="J208" s="142">
        <f>ROUND(I208*H208,2)</f>
        <v>0</v>
      </c>
      <c r="K208" s="138" t="s">
        <v>168</v>
      </c>
      <c r="L208" s="31"/>
      <c r="M208" s="143" t="s">
        <v>1</v>
      </c>
      <c r="N208" s="144" t="s">
        <v>42</v>
      </c>
      <c r="P208" s="145">
        <f>O208*H208</f>
        <v>0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47" t="s">
        <v>169</v>
      </c>
      <c r="AT208" s="147" t="s">
        <v>164</v>
      </c>
      <c r="AU208" s="147" t="s">
        <v>85</v>
      </c>
      <c r="AY208" s="16" t="s">
        <v>161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6" t="s">
        <v>81</v>
      </c>
      <c r="BK208" s="148">
        <f>ROUND(I208*H208,2)</f>
        <v>0</v>
      </c>
      <c r="BL208" s="16" t="s">
        <v>169</v>
      </c>
      <c r="BM208" s="147" t="s">
        <v>1292</v>
      </c>
    </row>
    <row r="209" spans="2:65" s="1" customFormat="1" ht="33" customHeight="1">
      <c r="B209" s="135"/>
      <c r="C209" s="136" t="s">
        <v>313</v>
      </c>
      <c r="D209" s="136" t="s">
        <v>164</v>
      </c>
      <c r="E209" s="137" t="s">
        <v>337</v>
      </c>
      <c r="F209" s="138" t="s">
        <v>338</v>
      </c>
      <c r="G209" s="139" t="s">
        <v>167</v>
      </c>
      <c r="H209" s="140">
        <v>51.012</v>
      </c>
      <c r="I209" s="141"/>
      <c r="J209" s="142">
        <f>ROUND(I209*H209,2)</f>
        <v>0</v>
      </c>
      <c r="K209" s="138" t="s">
        <v>168</v>
      </c>
      <c r="L209" s="31"/>
      <c r="M209" s="143" t="s">
        <v>1</v>
      </c>
      <c r="N209" s="144" t="s">
        <v>42</v>
      </c>
      <c r="P209" s="145">
        <f>O209*H209</f>
        <v>0</v>
      </c>
      <c r="Q209" s="145">
        <v>0</v>
      </c>
      <c r="R209" s="145">
        <f>Q209*H209</f>
        <v>0</v>
      </c>
      <c r="S209" s="145">
        <v>0</v>
      </c>
      <c r="T209" s="146">
        <f>S209*H209</f>
        <v>0</v>
      </c>
      <c r="AR209" s="147" t="s">
        <v>169</v>
      </c>
      <c r="AT209" s="147" t="s">
        <v>164</v>
      </c>
      <c r="AU209" s="147" t="s">
        <v>85</v>
      </c>
      <c r="AY209" s="16" t="s">
        <v>161</v>
      </c>
      <c r="BE209" s="148">
        <f>IF(N209="základní",J209,0)</f>
        <v>0</v>
      </c>
      <c r="BF209" s="148">
        <f>IF(N209="snížená",J209,0)</f>
        <v>0</v>
      </c>
      <c r="BG209" s="148">
        <f>IF(N209="zákl. přenesená",J209,0)</f>
        <v>0</v>
      </c>
      <c r="BH209" s="148">
        <f>IF(N209="sníž. přenesená",J209,0)</f>
        <v>0</v>
      </c>
      <c r="BI209" s="148">
        <f>IF(N209="nulová",J209,0)</f>
        <v>0</v>
      </c>
      <c r="BJ209" s="16" t="s">
        <v>81</v>
      </c>
      <c r="BK209" s="148">
        <f>ROUND(I209*H209,2)</f>
        <v>0</v>
      </c>
      <c r="BL209" s="16" t="s">
        <v>169</v>
      </c>
      <c r="BM209" s="147" t="s">
        <v>1293</v>
      </c>
    </row>
    <row r="210" spans="2:63" s="11" customFormat="1" ht="22.9" customHeight="1">
      <c r="B210" s="123"/>
      <c r="D210" s="124" t="s">
        <v>76</v>
      </c>
      <c r="E210" s="133" t="s">
        <v>344</v>
      </c>
      <c r="F210" s="133" t="s">
        <v>345</v>
      </c>
      <c r="I210" s="126"/>
      <c r="J210" s="134">
        <f>BK210</f>
        <v>0</v>
      </c>
      <c r="L210" s="123"/>
      <c r="M210" s="128"/>
      <c r="P210" s="129">
        <f>P211</f>
        <v>0</v>
      </c>
      <c r="R210" s="129">
        <f>R211</f>
        <v>0</v>
      </c>
      <c r="T210" s="130">
        <f>T211</f>
        <v>0</v>
      </c>
      <c r="AR210" s="124" t="s">
        <v>81</v>
      </c>
      <c r="AT210" s="131" t="s">
        <v>76</v>
      </c>
      <c r="AU210" s="131" t="s">
        <v>81</v>
      </c>
      <c r="AY210" s="124" t="s">
        <v>161</v>
      </c>
      <c r="BK210" s="132">
        <f>BK211</f>
        <v>0</v>
      </c>
    </row>
    <row r="211" spans="2:65" s="1" customFormat="1" ht="24.2" customHeight="1">
      <c r="B211" s="135"/>
      <c r="C211" s="136" t="s">
        <v>323</v>
      </c>
      <c r="D211" s="136" t="s">
        <v>164</v>
      </c>
      <c r="E211" s="137" t="s">
        <v>347</v>
      </c>
      <c r="F211" s="138" t="s">
        <v>348</v>
      </c>
      <c r="G211" s="139" t="s">
        <v>167</v>
      </c>
      <c r="H211" s="140">
        <v>33.324</v>
      </c>
      <c r="I211" s="141"/>
      <c r="J211" s="142">
        <f>ROUND(I211*H211,2)</f>
        <v>0</v>
      </c>
      <c r="K211" s="138" t="s">
        <v>168</v>
      </c>
      <c r="L211" s="31"/>
      <c r="M211" s="143" t="s">
        <v>1</v>
      </c>
      <c r="N211" s="144" t="s">
        <v>42</v>
      </c>
      <c r="P211" s="145">
        <f>O211*H211</f>
        <v>0</v>
      </c>
      <c r="Q211" s="145">
        <v>0</v>
      </c>
      <c r="R211" s="145">
        <f>Q211*H211</f>
        <v>0</v>
      </c>
      <c r="S211" s="145">
        <v>0</v>
      </c>
      <c r="T211" s="146">
        <f>S211*H211</f>
        <v>0</v>
      </c>
      <c r="AR211" s="147" t="s">
        <v>238</v>
      </c>
      <c r="AT211" s="147" t="s">
        <v>164</v>
      </c>
      <c r="AU211" s="147" t="s">
        <v>85</v>
      </c>
      <c r="AY211" s="16" t="s">
        <v>161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6" t="s">
        <v>81</v>
      </c>
      <c r="BK211" s="148">
        <f>ROUND(I211*H211,2)</f>
        <v>0</v>
      </c>
      <c r="BL211" s="16" t="s">
        <v>238</v>
      </c>
      <c r="BM211" s="147" t="s">
        <v>1294</v>
      </c>
    </row>
    <row r="212" spans="2:63" s="11" customFormat="1" ht="25.9" customHeight="1">
      <c r="B212" s="123"/>
      <c r="D212" s="124" t="s">
        <v>76</v>
      </c>
      <c r="E212" s="125" t="s">
        <v>355</v>
      </c>
      <c r="F212" s="125" t="s">
        <v>356</v>
      </c>
      <c r="I212" s="126"/>
      <c r="J212" s="127">
        <f>BK212</f>
        <v>0</v>
      </c>
      <c r="L212" s="123"/>
      <c r="M212" s="128"/>
      <c r="P212" s="129">
        <f>P213+P221+P265+P277+P284+P341+P381+P384+P396+P398+P412+P429+P449+P460</f>
        <v>0</v>
      </c>
      <c r="R212" s="129">
        <f>R213+R221+R265+R277+R284+R341+R381+R384+R396+R398+R412+R429+R449+R460</f>
        <v>7.858048999999999</v>
      </c>
      <c r="T212" s="130">
        <f>T213+T221+T265+T277+T284+T341+T381+T384+T396+T398+T412+T429+T449+T460</f>
        <v>5.7975699999999994</v>
      </c>
      <c r="AR212" s="124" t="s">
        <v>85</v>
      </c>
      <c r="AT212" s="131" t="s">
        <v>76</v>
      </c>
      <c r="AU212" s="131" t="s">
        <v>77</v>
      </c>
      <c r="AY212" s="124" t="s">
        <v>161</v>
      </c>
      <c r="BK212" s="132">
        <f>BK213+BK221+BK265+BK277+BK284+BK341+BK381+BK384+BK396+BK398+BK412+BK429+BK449+BK460</f>
        <v>0</v>
      </c>
    </row>
    <row r="213" spans="2:63" s="11" customFormat="1" ht="22.9" customHeight="1">
      <c r="B213" s="123"/>
      <c r="D213" s="124" t="s">
        <v>76</v>
      </c>
      <c r="E213" s="133" t="s">
        <v>357</v>
      </c>
      <c r="F213" s="133" t="s">
        <v>358</v>
      </c>
      <c r="I213" s="126"/>
      <c r="J213" s="134">
        <f>BK213</f>
        <v>0</v>
      </c>
      <c r="L213" s="123"/>
      <c r="M213" s="128"/>
      <c r="P213" s="129">
        <f>SUM(P214:P220)</f>
        <v>0</v>
      </c>
      <c r="R213" s="129">
        <f>SUM(R214:R220)</f>
        <v>0.16303</v>
      </c>
      <c r="T213" s="130">
        <f>SUM(T214:T220)</f>
        <v>0</v>
      </c>
      <c r="AR213" s="124" t="s">
        <v>85</v>
      </c>
      <c r="AT213" s="131" t="s">
        <v>76</v>
      </c>
      <c r="AU213" s="131" t="s">
        <v>81</v>
      </c>
      <c r="AY213" s="124" t="s">
        <v>161</v>
      </c>
      <c r="BK213" s="132">
        <f>SUM(BK214:BK220)</f>
        <v>0</v>
      </c>
    </row>
    <row r="214" spans="2:65" s="1" customFormat="1" ht="16.5" customHeight="1">
      <c r="B214" s="135"/>
      <c r="C214" s="136" t="s">
        <v>327</v>
      </c>
      <c r="D214" s="136" t="s">
        <v>164</v>
      </c>
      <c r="E214" s="137" t="s">
        <v>360</v>
      </c>
      <c r="F214" s="138" t="s">
        <v>361</v>
      </c>
      <c r="G214" s="139" t="s">
        <v>316</v>
      </c>
      <c r="H214" s="140">
        <v>12</v>
      </c>
      <c r="I214" s="141"/>
      <c r="J214" s="142">
        <f>ROUND(I214*H214,2)</f>
        <v>0</v>
      </c>
      <c r="K214" s="138" t="s">
        <v>168</v>
      </c>
      <c r="L214" s="31"/>
      <c r="M214" s="143" t="s">
        <v>1</v>
      </c>
      <c r="N214" s="144" t="s">
        <v>42</v>
      </c>
      <c r="P214" s="145">
        <f>O214*H214</f>
        <v>0</v>
      </c>
      <c r="Q214" s="145">
        <v>0.00041</v>
      </c>
      <c r="R214" s="145">
        <f>Q214*H214</f>
        <v>0.00492</v>
      </c>
      <c r="S214" s="145">
        <v>0</v>
      </c>
      <c r="T214" s="146">
        <f>S214*H214</f>
        <v>0</v>
      </c>
      <c r="AR214" s="147" t="s">
        <v>238</v>
      </c>
      <c r="AT214" s="147" t="s">
        <v>164</v>
      </c>
      <c r="AU214" s="147" t="s">
        <v>85</v>
      </c>
      <c r="AY214" s="16" t="s">
        <v>161</v>
      </c>
      <c r="BE214" s="148">
        <f>IF(N214="základní",J214,0)</f>
        <v>0</v>
      </c>
      <c r="BF214" s="148">
        <f>IF(N214="snížená",J214,0)</f>
        <v>0</v>
      </c>
      <c r="BG214" s="148">
        <f>IF(N214="zákl. přenesená",J214,0)</f>
        <v>0</v>
      </c>
      <c r="BH214" s="148">
        <f>IF(N214="sníž. přenesená",J214,0)</f>
        <v>0</v>
      </c>
      <c r="BI214" s="148">
        <f>IF(N214="nulová",J214,0)</f>
        <v>0</v>
      </c>
      <c r="BJ214" s="16" t="s">
        <v>81</v>
      </c>
      <c r="BK214" s="148">
        <f>ROUND(I214*H214,2)</f>
        <v>0</v>
      </c>
      <c r="BL214" s="16" t="s">
        <v>238</v>
      </c>
      <c r="BM214" s="147" t="s">
        <v>1295</v>
      </c>
    </row>
    <row r="215" spans="2:65" s="1" customFormat="1" ht="16.5" customHeight="1">
      <c r="B215" s="135"/>
      <c r="C215" s="136" t="s">
        <v>332</v>
      </c>
      <c r="D215" s="136" t="s">
        <v>164</v>
      </c>
      <c r="E215" s="137" t="s">
        <v>364</v>
      </c>
      <c r="F215" s="138" t="s">
        <v>365</v>
      </c>
      <c r="G215" s="139" t="s">
        <v>316</v>
      </c>
      <c r="H215" s="140">
        <v>42</v>
      </c>
      <c r="I215" s="141"/>
      <c r="J215" s="142">
        <f>ROUND(I215*H215,2)</f>
        <v>0</v>
      </c>
      <c r="K215" s="138" t="s">
        <v>168</v>
      </c>
      <c r="L215" s="31"/>
      <c r="M215" s="143" t="s">
        <v>1</v>
      </c>
      <c r="N215" s="144" t="s">
        <v>42</v>
      </c>
      <c r="P215" s="145">
        <f>O215*H215</f>
        <v>0</v>
      </c>
      <c r="Q215" s="145">
        <v>0.00048</v>
      </c>
      <c r="R215" s="145">
        <f>Q215*H215</f>
        <v>0.02016</v>
      </c>
      <c r="S215" s="145">
        <v>0</v>
      </c>
      <c r="T215" s="146">
        <f>S215*H215</f>
        <v>0</v>
      </c>
      <c r="AR215" s="147" t="s">
        <v>238</v>
      </c>
      <c r="AT215" s="147" t="s">
        <v>164</v>
      </c>
      <c r="AU215" s="147" t="s">
        <v>85</v>
      </c>
      <c r="AY215" s="16" t="s">
        <v>161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6" t="s">
        <v>81</v>
      </c>
      <c r="BK215" s="148">
        <f>ROUND(I215*H215,2)</f>
        <v>0</v>
      </c>
      <c r="BL215" s="16" t="s">
        <v>238</v>
      </c>
      <c r="BM215" s="147" t="s">
        <v>1296</v>
      </c>
    </row>
    <row r="216" spans="2:65" s="1" customFormat="1" ht="16.5" customHeight="1">
      <c r="B216" s="135"/>
      <c r="C216" s="136" t="s">
        <v>336</v>
      </c>
      <c r="D216" s="136" t="s">
        <v>164</v>
      </c>
      <c r="E216" s="137" t="s">
        <v>368</v>
      </c>
      <c r="F216" s="138" t="s">
        <v>369</v>
      </c>
      <c r="G216" s="139" t="s">
        <v>316</v>
      </c>
      <c r="H216" s="140">
        <v>5</v>
      </c>
      <c r="I216" s="141"/>
      <c r="J216" s="142">
        <f>ROUND(I216*H216,2)</f>
        <v>0</v>
      </c>
      <c r="K216" s="138" t="s">
        <v>168</v>
      </c>
      <c r="L216" s="31"/>
      <c r="M216" s="143" t="s">
        <v>1</v>
      </c>
      <c r="N216" s="144" t="s">
        <v>42</v>
      </c>
      <c r="P216" s="145">
        <f>O216*H216</f>
        <v>0</v>
      </c>
      <c r="Q216" s="145">
        <v>0.0007100000000000001</v>
      </c>
      <c r="R216" s="145">
        <f>Q216*H216</f>
        <v>0.0035500000000000006</v>
      </c>
      <c r="S216" s="145">
        <v>0</v>
      </c>
      <c r="T216" s="146">
        <f>S216*H216</f>
        <v>0</v>
      </c>
      <c r="AR216" s="147" t="s">
        <v>238</v>
      </c>
      <c r="AT216" s="147" t="s">
        <v>164</v>
      </c>
      <c r="AU216" s="147" t="s">
        <v>85</v>
      </c>
      <c r="AY216" s="16" t="s">
        <v>161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6" t="s">
        <v>81</v>
      </c>
      <c r="BK216" s="148">
        <f>ROUND(I216*H216,2)</f>
        <v>0</v>
      </c>
      <c r="BL216" s="16" t="s">
        <v>238</v>
      </c>
      <c r="BM216" s="147" t="s">
        <v>1297</v>
      </c>
    </row>
    <row r="217" spans="2:65" s="1" customFormat="1" ht="16.5" customHeight="1">
      <c r="B217" s="135"/>
      <c r="C217" s="136" t="s">
        <v>340</v>
      </c>
      <c r="D217" s="136" t="s">
        <v>164</v>
      </c>
      <c r="E217" s="137" t="s">
        <v>372</v>
      </c>
      <c r="F217" s="138" t="s">
        <v>373</v>
      </c>
      <c r="G217" s="139" t="s">
        <v>316</v>
      </c>
      <c r="H217" s="140">
        <v>54</v>
      </c>
      <c r="I217" s="141"/>
      <c r="J217" s="142">
        <f>ROUND(I217*H217,2)</f>
        <v>0</v>
      </c>
      <c r="K217" s="138" t="s">
        <v>168</v>
      </c>
      <c r="L217" s="31"/>
      <c r="M217" s="143" t="s">
        <v>1</v>
      </c>
      <c r="N217" s="144" t="s">
        <v>42</v>
      </c>
      <c r="P217" s="145">
        <f>O217*H217</f>
        <v>0</v>
      </c>
      <c r="Q217" s="145">
        <v>0.00224</v>
      </c>
      <c r="R217" s="145">
        <f>Q217*H217</f>
        <v>0.12095999999999998</v>
      </c>
      <c r="S217" s="145">
        <v>0</v>
      </c>
      <c r="T217" s="146">
        <f>S217*H217</f>
        <v>0</v>
      </c>
      <c r="AR217" s="147" t="s">
        <v>238</v>
      </c>
      <c r="AT217" s="147" t="s">
        <v>164</v>
      </c>
      <c r="AU217" s="147" t="s">
        <v>85</v>
      </c>
      <c r="AY217" s="16" t="s">
        <v>161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6" t="s">
        <v>81</v>
      </c>
      <c r="BK217" s="148">
        <f>ROUND(I217*H217,2)</f>
        <v>0</v>
      </c>
      <c r="BL217" s="16" t="s">
        <v>238</v>
      </c>
      <c r="BM217" s="147" t="s">
        <v>1298</v>
      </c>
    </row>
    <row r="218" spans="2:65" s="1" customFormat="1" ht="16.5" customHeight="1">
      <c r="B218" s="135"/>
      <c r="C218" s="136" t="s">
        <v>346</v>
      </c>
      <c r="D218" s="136" t="s">
        <v>164</v>
      </c>
      <c r="E218" s="137" t="s">
        <v>1299</v>
      </c>
      <c r="F218" s="138" t="s">
        <v>1300</v>
      </c>
      <c r="G218" s="139" t="s">
        <v>316</v>
      </c>
      <c r="H218" s="140">
        <v>6</v>
      </c>
      <c r="I218" s="141"/>
      <c r="J218" s="142">
        <f>ROUND(I218*H218,2)</f>
        <v>0</v>
      </c>
      <c r="K218" s="138" t="s">
        <v>1</v>
      </c>
      <c r="L218" s="31"/>
      <c r="M218" s="143" t="s">
        <v>1</v>
      </c>
      <c r="N218" s="144" t="s">
        <v>42</v>
      </c>
      <c r="P218" s="145">
        <f>O218*H218</f>
        <v>0</v>
      </c>
      <c r="Q218" s="145">
        <v>0.00224</v>
      </c>
      <c r="R218" s="145">
        <f>Q218*H218</f>
        <v>0.013439999999999999</v>
      </c>
      <c r="S218" s="145">
        <v>0</v>
      </c>
      <c r="T218" s="146">
        <f>S218*H218</f>
        <v>0</v>
      </c>
      <c r="AR218" s="147" t="s">
        <v>238</v>
      </c>
      <c r="AT218" s="147" t="s">
        <v>164</v>
      </c>
      <c r="AU218" s="147" t="s">
        <v>85</v>
      </c>
      <c r="AY218" s="16" t="s">
        <v>161</v>
      </c>
      <c r="BE218" s="148">
        <f>IF(N218="základní",J218,0)</f>
        <v>0</v>
      </c>
      <c r="BF218" s="148">
        <f>IF(N218="snížená",J218,0)</f>
        <v>0</v>
      </c>
      <c r="BG218" s="148">
        <f>IF(N218="zákl. přenesená",J218,0)</f>
        <v>0</v>
      </c>
      <c r="BH218" s="148">
        <f>IF(N218="sníž. přenesená",J218,0)</f>
        <v>0</v>
      </c>
      <c r="BI218" s="148">
        <f>IF(N218="nulová",J218,0)</f>
        <v>0</v>
      </c>
      <c r="BJ218" s="16" t="s">
        <v>81</v>
      </c>
      <c r="BK218" s="148">
        <f>ROUND(I218*H218,2)</f>
        <v>0</v>
      </c>
      <c r="BL218" s="16" t="s">
        <v>238</v>
      </c>
      <c r="BM218" s="147" t="s">
        <v>1301</v>
      </c>
    </row>
    <row r="219" spans="2:65" s="1" customFormat="1" ht="21.75" customHeight="1">
      <c r="B219" s="135"/>
      <c r="C219" s="136" t="s">
        <v>350</v>
      </c>
      <c r="D219" s="136" t="s">
        <v>164</v>
      </c>
      <c r="E219" s="137" t="s">
        <v>380</v>
      </c>
      <c r="F219" s="138" t="s">
        <v>381</v>
      </c>
      <c r="G219" s="139" t="s">
        <v>316</v>
      </c>
      <c r="H219" s="140">
        <v>119</v>
      </c>
      <c r="I219" s="141"/>
      <c r="J219" s="142">
        <f>ROUND(I219*H219,2)</f>
        <v>0</v>
      </c>
      <c r="K219" s="138" t="s">
        <v>168</v>
      </c>
      <c r="L219" s="31"/>
      <c r="M219" s="143" t="s">
        <v>1</v>
      </c>
      <c r="N219" s="144" t="s">
        <v>42</v>
      </c>
      <c r="P219" s="145">
        <f>O219*H219</f>
        <v>0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AR219" s="147" t="s">
        <v>238</v>
      </c>
      <c r="AT219" s="147" t="s">
        <v>164</v>
      </c>
      <c r="AU219" s="147" t="s">
        <v>85</v>
      </c>
      <c r="AY219" s="16" t="s">
        <v>161</v>
      </c>
      <c r="BE219" s="148">
        <f>IF(N219="základní",J219,0)</f>
        <v>0</v>
      </c>
      <c r="BF219" s="148">
        <f>IF(N219="snížená",J219,0)</f>
        <v>0</v>
      </c>
      <c r="BG219" s="148">
        <f>IF(N219="zákl. přenesená",J219,0)</f>
        <v>0</v>
      </c>
      <c r="BH219" s="148">
        <f>IF(N219="sníž. přenesená",J219,0)</f>
        <v>0</v>
      </c>
      <c r="BI219" s="148">
        <f>IF(N219="nulová",J219,0)</f>
        <v>0</v>
      </c>
      <c r="BJ219" s="16" t="s">
        <v>81</v>
      </c>
      <c r="BK219" s="148">
        <f>ROUND(I219*H219,2)</f>
        <v>0</v>
      </c>
      <c r="BL219" s="16" t="s">
        <v>238</v>
      </c>
      <c r="BM219" s="147" t="s">
        <v>1302</v>
      </c>
    </row>
    <row r="220" spans="2:65" s="1" customFormat="1" ht="33" customHeight="1">
      <c r="B220" s="135"/>
      <c r="C220" s="136" t="s">
        <v>359</v>
      </c>
      <c r="D220" s="136" t="s">
        <v>164</v>
      </c>
      <c r="E220" s="137" t="s">
        <v>1303</v>
      </c>
      <c r="F220" s="138" t="s">
        <v>1304</v>
      </c>
      <c r="G220" s="139" t="s">
        <v>167</v>
      </c>
      <c r="H220" s="140">
        <v>0.163</v>
      </c>
      <c r="I220" s="141"/>
      <c r="J220" s="142">
        <f>ROUND(I220*H220,2)</f>
        <v>0</v>
      </c>
      <c r="K220" s="138" t="s">
        <v>168</v>
      </c>
      <c r="L220" s="31"/>
      <c r="M220" s="143" t="s">
        <v>1</v>
      </c>
      <c r="N220" s="144" t="s">
        <v>42</v>
      </c>
      <c r="P220" s="145">
        <f>O220*H220</f>
        <v>0</v>
      </c>
      <c r="Q220" s="145">
        <v>0</v>
      </c>
      <c r="R220" s="145">
        <f>Q220*H220</f>
        <v>0</v>
      </c>
      <c r="S220" s="145">
        <v>0</v>
      </c>
      <c r="T220" s="146">
        <f>S220*H220</f>
        <v>0</v>
      </c>
      <c r="AR220" s="147" t="s">
        <v>238</v>
      </c>
      <c r="AT220" s="147" t="s">
        <v>164</v>
      </c>
      <c r="AU220" s="147" t="s">
        <v>85</v>
      </c>
      <c r="AY220" s="16" t="s">
        <v>161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6" t="s">
        <v>81</v>
      </c>
      <c r="BK220" s="148">
        <f>ROUND(I220*H220,2)</f>
        <v>0</v>
      </c>
      <c r="BL220" s="16" t="s">
        <v>238</v>
      </c>
      <c r="BM220" s="147" t="s">
        <v>1305</v>
      </c>
    </row>
    <row r="221" spans="2:63" s="11" customFormat="1" ht="22.9" customHeight="1">
      <c r="B221" s="123"/>
      <c r="D221" s="124" t="s">
        <v>76</v>
      </c>
      <c r="E221" s="133" t="s">
        <v>391</v>
      </c>
      <c r="F221" s="133" t="s">
        <v>392</v>
      </c>
      <c r="I221" s="126"/>
      <c r="J221" s="134">
        <f>BK221</f>
        <v>0</v>
      </c>
      <c r="L221" s="123"/>
      <c r="M221" s="128"/>
      <c r="P221" s="129">
        <f>SUM(P222:P264)</f>
        <v>0</v>
      </c>
      <c r="R221" s="129">
        <f>SUM(R222:R264)</f>
        <v>0.32593999999999984</v>
      </c>
      <c r="T221" s="130">
        <f>SUM(T222:T264)</f>
        <v>0</v>
      </c>
      <c r="AR221" s="124" t="s">
        <v>85</v>
      </c>
      <c r="AT221" s="131" t="s">
        <v>76</v>
      </c>
      <c r="AU221" s="131" t="s">
        <v>81</v>
      </c>
      <c r="AY221" s="124" t="s">
        <v>161</v>
      </c>
      <c r="BK221" s="132">
        <f>SUM(BK222:BK264)</f>
        <v>0</v>
      </c>
    </row>
    <row r="222" spans="2:65" s="1" customFormat="1" ht="24.2" customHeight="1">
      <c r="B222" s="135"/>
      <c r="C222" s="136" t="s">
        <v>363</v>
      </c>
      <c r="D222" s="136" t="s">
        <v>164</v>
      </c>
      <c r="E222" s="137" t="s">
        <v>394</v>
      </c>
      <c r="F222" s="138" t="s">
        <v>395</v>
      </c>
      <c r="G222" s="139" t="s">
        <v>316</v>
      </c>
      <c r="H222" s="140">
        <v>83</v>
      </c>
      <c r="I222" s="141"/>
      <c r="J222" s="142">
        <f>ROUND(I222*H222,2)</f>
        <v>0</v>
      </c>
      <c r="K222" s="138" t="s">
        <v>168</v>
      </c>
      <c r="L222" s="31"/>
      <c r="M222" s="143" t="s">
        <v>1</v>
      </c>
      <c r="N222" s="144" t="s">
        <v>42</v>
      </c>
      <c r="P222" s="145">
        <f>O222*H222</f>
        <v>0</v>
      </c>
      <c r="Q222" s="145">
        <v>0.00073</v>
      </c>
      <c r="R222" s="145">
        <f>Q222*H222</f>
        <v>0.06059</v>
      </c>
      <c r="S222" s="145">
        <v>0</v>
      </c>
      <c r="T222" s="146">
        <f>S222*H222</f>
        <v>0</v>
      </c>
      <c r="AR222" s="147" t="s">
        <v>238</v>
      </c>
      <c r="AT222" s="147" t="s">
        <v>164</v>
      </c>
      <c r="AU222" s="147" t="s">
        <v>85</v>
      </c>
      <c r="AY222" s="16" t="s">
        <v>161</v>
      </c>
      <c r="BE222" s="148">
        <f>IF(N222="základní",J222,0)</f>
        <v>0</v>
      </c>
      <c r="BF222" s="148">
        <f>IF(N222="snížená",J222,0)</f>
        <v>0</v>
      </c>
      <c r="BG222" s="148">
        <f>IF(N222="zákl. přenesená",J222,0)</f>
        <v>0</v>
      </c>
      <c r="BH222" s="148">
        <f>IF(N222="sníž. přenesená",J222,0)</f>
        <v>0</v>
      </c>
      <c r="BI222" s="148">
        <f>IF(N222="nulová",J222,0)</f>
        <v>0</v>
      </c>
      <c r="BJ222" s="16" t="s">
        <v>81</v>
      </c>
      <c r="BK222" s="148">
        <f>ROUND(I222*H222,2)</f>
        <v>0</v>
      </c>
      <c r="BL222" s="16" t="s">
        <v>238</v>
      </c>
      <c r="BM222" s="147" t="s">
        <v>1306</v>
      </c>
    </row>
    <row r="223" spans="2:51" s="12" customFormat="1" ht="12">
      <c r="B223" s="149"/>
      <c r="D223" s="150" t="s">
        <v>171</v>
      </c>
      <c r="E223" s="151" t="s">
        <v>1</v>
      </c>
      <c r="F223" s="152" t="s">
        <v>1307</v>
      </c>
      <c r="H223" s="153">
        <v>48</v>
      </c>
      <c r="I223" s="154"/>
      <c r="L223" s="149"/>
      <c r="M223" s="155"/>
      <c r="T223" s="156"/>
      <c r="AT223" s="151" t="s">
        <v>171</v>
      </c>
      <c r="AU223" s="151" t="s">
        <v>85</v>
      </c>
      <c r="AV223" s="12" t="s">
        <v>85</v>
      </c>
      <c r="AW223" s="12" t="s">
        <v>32</v>
      </c>
      <c r="AX223" s="12" t="s">
        <v>77</v>
      </c>
      <c r="AY223" s="151" t="s">
        <v>161</v>
      </c>
    </row>
    <row r="224" spans="2:51" s="12" customFormat="1" ht="12">
      <c r="B224" s="149"/>
      <c r="D224" s="150" t="s">
        <v>171</v>
      </c>
      <c r="E224" s="151" t="s">
        <v>1</v>
      </c>
      <c r="F224" s="152" t="s">
        <v>1308</v>
      </c>
      <c r="H224" s="153">
        <v>35</v>
      </c>
      <c r="I224" s="154"/>
      <c r="L224" s="149"/>
      <c r="M224" s="155"/>
      <c r="T224" s="156"/>
      <c r="AT224" s="151" t="s">
        <v>171</v>
      </c>
      <c r="AU224" s="151" t="s">
        <v>85</v>
      </c>
      <c r="AV224" s="12" t="s">
        <v>85</v>
      </c>
      <c r="AW224" s="12" t="s">
        <v>32</v>
      </c>
      <c r="AX224" s="12" t="s">
        <v>77</v>
      </c>
      <c r="AY224" s="151" t="s">
        <v>161</v>
      </c>
    </row>
    <row r="225" spans="2:51" s="13" customFormat="1" ht="12">
      <c r="B225" s="157"/>
      <c r="D225" s="150" t="s">
        <v>171</v>
      </c>
      <c r="E225" s="158" t="s">
        <v>1</v>
      </c>
      <c r="F225" s="159" t="s">
        <v>174</v>
      </c>
      <c r="H225" s="160">
        <v>83</v>
      </c>
      <c r="I225" s="161"/>
      <c r="L225" s="157"/>
      <c r="M225" s="162"/>
      <c r="T225" s="163"/>
      <c r="AT225" s="158" t="s">
        <v>171</v>
      </c>
      <c r="AU225" s="158" t="s">
        <v>85</v>
      </c>
      <c r="AV225" s="13" t="s">
        <v>169</v>
      </c>
      <c r="AW225" s="13" t="s">
        <v>32</v>
      </c>
      <c r="AX225" s="13" t="s">
        <v>81</v>
      </c>
      <c r="AY225" s="158" t="s">
        <v>161</v>
      </c>
    </row>
    <row r="226" spans="2:65" s="1" customFormat="1" ht="24.2" customHeight="1">
      <c r="B226" s="135"/>
      <c r="C226" s="136" t="s">
        <v>367</v>
      </c>
      <c r="D226" s="136" t="s">
        <v>164</v>
      </c>
      <c r="E226" s="137" t="s">
        <v>400</v>
      </c>
      <c r="F226" s="138" t="s">
        <v>401</v>
      </c>
      <c r="G226" s="139" t="s">
        <v>316</v>
      </c>
      <c r="H226" s="140">
        <v>47</v>
      </c>
      <c r="I226" s="141"/>
      <c r="J226" s="142">
        <f>ROUND(I226*H226,2)</f>
        <v>0</v>
      </c>
      <c r="K226" s="138" t="s">
        <v>168</v>
      </c>
      <c r="L226" s="31"/>
      <c r="M226" s="143" t="s">
        <v>1</v>
      </c>
      <c r="N226" s="144" t="s">
        <v>42</v>
      </c>
      <c r="P226" s="145">
        <f>O226*H226</f>
        <v>0</v>
      </c>
      <c r="Q226" s="145">
        <v>0.0009799999999999998</v>
      </c>
      <c r="R226" s="145">
        <f>Q226*H226</f>
        <v>0.04605999999999999</v>
      </c>
      <c r="S226" s="145">
        <v>0</v>
      </c>
      <c r="T226" s="146">
        <f>S226*H226</f>
        <v>0</v>
      </c>
      <c r="AR226" s="147" t="s">
        <v>238</v>
      </c>
      <c r="AT226" s="147" t="s">
        <v>164</v>
      </c>
      <c r="AU226" s="147" t="s">
        <v>85</v>
      </c>
      <c r="AY226" s="16" t="s">
        <v>161</v>
      </c>
      <c r="BE226" s="148">
        <f>IF(N226="základní",J226,0)</f>
        <v>0</v>
      </c>
      <c r="BF226" s="148">
        <f>IF(N226="snížená",J226,0)</f>
        <v>0</v>
      </c>
      <c r="BG226" s="148">
        <f>IF(N226="zákl. přenesená",J226,0)</f>
        <v>0</v>
      </c>
      <c r="BH226" s="148">
        <f>IF(N226="sníž. přenesená",J226,0)</f>
        <v>0</v>
      </c>
      <c r="BI226" s="148">
        <f>IF(N226="nulová",J226,0)</f>
        <v>0</v>
      </c>
      <c r="BJ226" s="16" t="s">
        <v>81</v>
      </c>
      <c r="BK226" s="148">
        <f>ROUND(I226*H226,2)</f>
        <v>0</v>
      </c>
      <c r="BL226" s="16" t="s">
        <v>238</v>
      </c>
      <c r="BM226" s="147" t="s">
        <v>1309</v>
      </c>
    </row>
    <row r="227" spans="2:51" s="12" customFormat="1" ht="12">
      <c r="B227" s="149"/>
      <c r="D227" s="150" t="s">
        <v>171</v>
      </c>
      <c r="E227" s="151" t="s">
        <v>1</v>
      </c>
      <c r="F227" s="152" t="s">
        <v>1310</v>
      </c>
      <c r="H227" s="153">
        <v>27</v>
      </c>
      <c r="I227" s="154"/>
      <c r="L227" s="149"/>
      <c r="M227" s="155"/>
      <c r="T227" s="156"/>
      <c r="AT227" s="151" t="s">
        <v>171</v>
      </c>
      <c r="AU227" s="151" t="s">
        <v>85</v>
      </c>
      <c r="AV227" s="12" t="s">
        <v>85</v>
      </c>
      <c r="AW227" s="12" t="s">
        <v>32</v>
      </c>
      <c r="AX227" s="12" t="s">
        <v>77</v>
      </c>
      <c r="AY227" s="151" t="s">
        <v>161</v>
      </c>
    </row>
    <row r="228" spans="2:51" s="12" customFormat="1" ht="12">
      <c r="B228" s="149"/>
      <c r="D228" s="150" t="s">
        <v>171</v>
      </c>
      <c r="E228" s="151" t="s">
        <v>1</v>
      </c>
      <c r="F228" s="152" t="s">
        <v>1311</v>
      </c>
      <c r="H228" s="153">
        <v>20</v>
      </c>
      <c r="I228" s="154"/>
      <c r="L228" s="149"/>
      <c r="M228" s="155"/>
      <c r="T228" s="156"/>
      <c r="AT228" s="151" t="s">
        <v>171</v>
      </c>
      <c r="AU228" s="151" t="s">
        <v>85</v>
      </c>
      <c r="AV228" s="12" t="s">
        <v>85</v>
      </c>
      <c r="AW228" s="12" t="s">
        <v>32</v>
      </c>
      <c r="AX228" s="12" t="s">
        <v>77</v>
      </c>
      <c r="AY228" s="151" t="s">
        <v>161</v>
      </c>
    </row>
    <row r="229" spans="2:51" s="13" customFormat="1" ht="12">
      <c r="B229" s="157"/>
      <c r="D229" s="150" t="s">
        <v>171</v>
      </c>
      <c r="E229" s="158" t="s">
        <v>1</v>
      </c>
      <c r="F229" s="159" t="s">
        <v>174</v>
      </c>
      <c r="H229" s="160">
        <v>47</v>
      </c>
      <c r="I229" s="161"/>
      <c r="L229" s="157"/>
      <c r="M229" s="162"/>
      <c r="T229" s="163"/>
      <c r="AT229" s="158" t="s">
        <v>171</v>
      </c>
      <c r="AU229" s="158" t="s">
        <v>85</v>
      </c>
      <c r="AV229" s="13" t="s">
        <v>169</v>
      </c>
      <c r="AW229" s="13" t="s">
        <v>32</v>
      </c>
      <c r="AX229" s="13" t="s">
        <v>81</v>
      </c>
      <c r="AY229" s="158" t="s">
        <v>161</v>
      </c>
    </row>
    <row r="230" spans="2:65" s="1" customFormat="1" ht="24.2" customHeight="1">
      <c r="B230" s="135"/>
      <c r="C230" s="136" t="s">
        <v>371</v>
      </c>
      <c r="D230" s="136" t="s">
        <v>164</v>
      </c>
      <c r="E230" s="137" t="s">
        <v>406</v>
      </c>
      <c r="F230" s="138" t="s">
        <v>407</v>
      </c>
      <c r="G230" s="139" t="s">
        <v>316</v>
      </c>
      <c r="H230" s="140">
        <v>36</v>
      </c>
      <c r="I230" s="141"/>
      <c r="J230" s="142">
        <f>ROUND(I230*H230,2)</f>
        <v>0</v>
      </c>
      <c r="K230" s="138" t="s">
        <v>168</v>
      </c>
      <c r="L230" s="31"/>
      <c r="M230" s="143" t="s">
        <v>1</v>
      </c>
      <c r="N230" s="144" t="s">
        <v>42</v>
      </c>
      <c r="P230" s="145">
        <f>O230*H230</f>
        <v>0</v>
      </c>
      <c r="Q230" s="145">
        <v>0.0013</v>
      </c>
      <c r="R230" s="145">
        <f>Q230*H230</f>
        <v>0.046799999999999994</v>
      </c>
      <c r="S230" s="145">
        <v>0</v>
      </c>
      <c r="T230" s="146">
        <f>S230*H230</f>
        <v>0</v>
      </c>
      <c r="AR230" s="147" t="s">
        <v>238</v>
      </c>
      <c r="AT230" s="147" t="s">
        <v>164</v>
      </c>
      <c r="AU230" s="147" t="s">
        <v>85</v>
      </c>
      <c r="AY230" s="16" t="s">
        <v>161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6" t="s">
        <v>81</v>
      </c>
      <c r="BK230" s="148">
        <f>ROUND(I230*H230,2)</f>
        <v>0</v>
      </c>
      <c r="BL230" s="16" t="s">
        <v>238</v>
      </c>
      <c r="BM230" s="147" t="s">
        <v>1312</v>
      </c>
    </row>
    <row r="231" spans="2:51" s="12" customFormat="1" ht="12">
      <c r="B231" s="149"/>
      <c r="D231" s="150" t="s">
        <v>171</v>
      </c>
      <c r="E231" s="151" t="s">
        <v>1</v>
      </c>
      <c r="F231" s="152" t="s">
        <v>1313</v>
      </c>
      <c r="H231" s="153">
        <v>18</v>
      </c>
      <c r="I231" s="154"/>
      <c r="L231" s="149"/>
      <c r="M231" s="155"/>
      <c r="T231" s="156"/>
      <c r="AT231" s="151" t="s">
        <v>171</v>
      </c>
      <c r="AU231" s="151" t="s">
        <v>85</v>
      </c>
      <c r="AV231" s="12" t="s">
        <v>85</v>
      </c>
      <c r="AW231" s="12" t="s">
        <v>32</v>
      </c>
      <c r="AX231" s="12" t="s">
        <v>77</v>
      </c>
      <c r="AY231" s="151" t="s">
        <v>161</v>
      </c>
    </row>
    <row r="232" spans="2:51" s="12" customFormat="1" ht="12">
      <c r="B232" s="149"/>
      <c r="D232" s="150" t="s">
        <v>171</v>
      </c>
      <c r="E232" s="151" t="s">
        <v>1</v>
      </c>
      <c r="F232" s="152" t="s">
        <v>1314</v>
      </c>
      <c r="H232" s="153">
        <v>18</v>
      </c>
      <c r="I232" s="154"/>
      <c r="L232" s="149"/>
      <c r="M232" s="155"/>
      <c r="T232" s="156"/>
      <c r="AT232" s="151" t="s">
        <v>171</v>
      </c>
      <c r="AU232" s="151" t="s">
        <v>85</v>
      </c>
      <c r="AV232" s="12" t="s">
        <v>85</v>
      </c>
      <c r="AW232" s="12" t="s">
        <v>32</v>
      </c>
      <c r="AX232" s="12" t="s">
        <v>77</v>
      </c>
      <c r="AY232" s="151" t="s">
        <v>161</v>
      </c>
    </row>
    <row r="233" spans="2:51" s="13" customFormat="1" ht="12">
      <c r="B233" s="157"/>
      <c r="D233" s="150" t="s">
        <v>171</v>
      </c>
      <c r="E233" s="158" t="s">
        <v>1</v>
      </c>
      <c r="F233" s="159" t="s">
        <v>174</v>
      </c>
      <c r="H233" s="160">
        <v>36</v>
      </c>
      <c r="I233" s="161"/>
      <c r="L233" s="157"/>
      <c r="M233" s="162"/>
      <c r="T233" s="163"/>
      <c r="AT233" s="158" t="s">
        <v>171</v>
      </c>
      <c r="AU233" s="158" t="s">
        <v>85</v>
      </c>
      <c r="AV233" s="13" t="s">
        <v>169</v>
      </c>
      <c r="AW233" s="13" t="s">
        <v>32</v>
      </c>
      <c r="AX233" s="13" t="s">
        <v>81</v>
      </c>
      <c r="AY233" s="158" t="s">
        <v>161</v>
      </c>
    </row>
    <row r="234" spans="2:65" s="1" customFormat="1" ht="24.2" customHeight="1">
      <c r="B234" s="135"/>
      <c r="C234" s="136" t="s">
        <v>375</v>
      </c>
      <c r="D234" s="136" t="s">
        <v>164</v>
      </c>
      <c r="E234" s="137" t="s">
        <v>412</v>
      </c>
      <c r="F234" s="138" t="s">
        <v>413</v>
      </c>
      <c r="G234" s="139" t="s">
        <v>316</v>
      </c>
      <c r="H234" s="140">
        <v>6</v>
      </c>
      <c r="I234" s="141"/>
      <c r="J234" s="142">
        <f>ROUND(I234*H234,2)</f>
        <v>0</v>
      </c>
      <c r="K234" s="138" t="s">
        <v>168</v>
      </c>
      <c r="L234" s="31"/>
      <c r="M234" s="143" t="s">
        <v>1</v>
      </c>
      <c r="N234" s="144" t="s">
        <v>42</v>
      </c>
      <c r="P234" s="145">
        <f>O234*H234</f>
        <v>0</v>
      </c>
      <c r="Q234" s="145">
        <v>0.00263</v>
      </c>
      <c r="R234" s="145">
        <f>Q234*H234</f>
        <v>0.01578</v>
      </c>
      <c r="S234" s="145">
        <v>0</v>
      </c>
      <c r="T234" s="146">
        <f>S234*H234</f>
        <v>0</v>
      </c>
      <c r="AR234" s="147" t="s">
        <v>238</v>
      </c>
      <c r="AT234" s="147" t="s">
        <v>164</v>
      </c>
      <c r="AU234" s="147" t="s">
        <v>85</v>
      </c>
      <c r="AY234" s="16" t="s">
        <v>161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6" t="s">
        <v>81</v>
      </c>
      <c r="BK234" s="148">
        <f>ROUND(I234*H234,2)</f>
        <v>0</v>
      </c>
      <c r="BL234" s="16" t="s">
        <v>238</v>
      </c>
      <c r="BM234" s="147" t="s">
        <v>1315</v>
      </c>
    </row>
    <row r="235" spans="2:51" s="12" customFormat="1" ht="12">
      <c r="B235" s="149"/>
      <c r="D235" s="150" t="s">
        <v>171</v>
      </c>
      <c r="E235" s="151" t="s">
        <v>1</v>
      </c>
      <c r="F235" s="152" t="s">
        <v>1316</v>
      </c>
      <c r="H235" s="153">
        <v>3</v>
      </c>
      <c r="I235" s="154"/>
      <c r="L235" s="149"/>
      <c r="M235" s="155"/>
      <c r="T235" s="156"/>
      <c r="AT235" s="151" t="s">
        <v>171</v>
      </c>
      <c r="AU235" s="151" t="s">
        <v>85</v>
      </c>
      <c r="AV235" s="12" t="s">
        <v>85</v>
      </c>
      <c r="AW235" s="12" t="s">
        <v>32</v>
      </c>
      <c r="AX235" s="12" t="s">
        <v>77</v>
      </c>
      <c r="AY235" s="151" t="s">
        <v>161</v>
      </c>
    </row>
    <row r="236" spans="2:51" s="12" customFormat="1" ht="12">
      <c r="B236" s="149"/>
      <c r="D236" s="150" t="s">
        <v>171</v>
      </c>
      <c r="E236" s="151" t="s">
        <v>1</v>
      </c>
      <c r="F236" s="152" t="s">
        <v>422</v>
      </c>
      <c r="H236" s="153">
        <v>3</v>
      </c>
      <c r="I236" s="154"/>
      <c r="L236" s="149"/>
      <c r="M236" s="155"/>
      <c r="T236" s="156"/>
      <c r="AT236" s="151" t="s">
        <v>171</v>
      </c>
      <c r="AU236" s="151" t="s">
        <v>85</v>
      </c>
      <c r="AV236" s="12" t="s">
        <v>85</v>
      </c>
      <c r="AW236" s="12" t="s">
        <v>32</v>
      </c>
      <c r="AX236" s="12" t="s">
        <v>77</v>
      </c>
      <c r="AY236" s="151" t="s">
        <v>161</v>
      </c>
    </row>
    <row r="237" spans="2:51" s="13" customFormat="1" ht="12">
      <c r="B237" s="157"/>
      <c r="D237" s="150" t="s">
        <v>171</v>
      </c>
      <c r="E237" s="158" t="s">
        <v>1</v>
      </c>
      <c r="F237" s="159" t="s">
        <v>174</v>
      </c>
      <c r="H237" s="160">
        <v>6</v>
      </c>
      <c r="I237" s="161"/>
      <c r="L237" s="157"/>
      <c r="M237" s="162"/>
      <c r="T237" s="163"/>
      <c r="AT237" s="158" t="s">
        <v>171</v>
      </c>
      <c r="AU237" s="158" t="s">
        <v>85</v>
      </c>
      <c r="AV237" s="13" t="s">
        <v>169</v>
      </c>
      <c r="AW237" s="13" t="s">
        <v>32</v>
      </c>
      <c r="AX237" s="13" t="s">
        <v>81</v>
      </c>
      <c r="AY237" s="158" t="s">
        <v>161</v>
      </c>
    </row>
    <row r="238" spans="2:65" s="1" customFormat="1" ht="24.2" customHeight="1">
      <c r="B238" s="135"/>
      <c r="C238" s="136" t="s">
        <v>237</v>
      </c>
      <c r="D238" s="136" t="s">
        <v>164</v>
      </c>
      <c r="E238" s="137" t="s">
        <v>424</v>
      </c>
      <c r="F238" s="138" t="s">
        <v>425</v>
      </c>
      <c r="G238" s="139" t="s">
        <v>316</v>
      </c>
      <c r="H238" s="140">
        <v>16</v>
      </c>
      <c r="I238" s="141"/>
      <c r="J238" s="142">
        <f>ROUND(I238*H238,2)</f>
        <v>0</v>
      </c>
      <c r="K238" s="138" t="s">
        <v>168</v>
      </c>
      <c r="L238" s="31"/>
      <c r="M238" s="143" t="s">
        <v>1</v>
      </c>
      <c r="N238" s="144" t="s">
        <v>42</v>
      </c>
      <c r="P238" s="145">
        <f>O238*H238</f>
        <v>0</v>
      </c>
      <c r="Q238" s="145">
        <v>0.00601</v>
      </c>
      <c r="R238" s="145">
        <f>Q238*H238</f>
        <v>0.09616</v>
      </c>
      <c r="S238" s="145">
        <v>0</v>
      </c>
      <c r="T238" s="146">
        <f>S238*H238</f>
        <v>0</v>
      </c>
      <c r="AR238" s="147" t="s">
        <v>238</v>
      </c>
      <c r="AT238" s="147" t="s">
        <v>164</v>
      </c>
      <c r="AU238" s="147" t="s">
        <v>85</v>
      </c>
      <c r="AY238" s="16" t="s">
        <v>161</v>
      </c>
      <c r="BE238" s="148">
        <f>IF(N238="základní",J238,0)</f>
        <v>0</v>
      </c>
      <c r="BF238" s="148">
        <f>IF(N238="snížená",J238,0)</f>
        <v>0</v>
      </c>
      <c r="BG238" s="148">
        <f>IF(N238="zákl. přenesená",J238,0)</f>
        <v>0</v>
      </c>
      <c r="BH238" s="148">
        <f>IF(N238="sníž. přenesená",J238,0)</f>
        <v>0</v>
      </c>
      <c r="BI238" s="148">
        <f>IF(N238="nulová",J238,0)</f>
        <v>0</v>
      </c>
      <c r="BJ238" s="16" t="s">
        <v>81</v>
      </c>
      <c r="BK238" s="148">
        <f>ROUND(I238*H238,2)</f>
        <v>0</v>
      </c>
      <c r="BL238" s="16" t="s">
        <v>238</v>
      </c>
      <c r="BM238" s="147" t="s">
        <v>1317</v>
      </c>
    </row>
    <row r="239" spans="2:51" s="12" customFormat="1" ht="12">
      <c r="B239" s="149"/>
      <c r="D239" s="150" t="s">
        <v>171</v>
      </c>
      <c r="E239" s="151" t="s">
        <v>1</v>
      </c>
      <c r="F239" s="152" t="s">
        <v>409</v>
      </c>
      <c r="H239" s="153">
        <v>8</v>
      </c>
      <c r="I239" s="154"/>
      <c r="L239" s="149"/>
      <c r="M239" s="155"/>
      <c r="T239" s="156"/>
      <c r="AT239" s="151" t="s">
        <v>171</v>
      </c>
      <c r="AU239" s="151" t="s">
        <v>85</v>
      </c>
      <c r="AV239" s="12" t="s">
        <v>85</v>
      </c>
      <c r="AW239" s="12" t="s">
        <v>32</v>
      </c>
      <c r="AX239" s="12" t="s">
        <v>77</v>
      </c>
      <c r="AY239" s="151" t="s">
        <v>161</v>
      </c>
    </row>
    <row r="240" spans="2:51" s="12" customFormat="1" ht="12">
      <c r="B240" s="149"/>
      <c r="D240" s="150" t="s">
        <v>171</v>
      </c>
      <c r="E240" s="151" t="s">
        <v>1</v>
      </c>
      <c r="F240" s="152" t="s">
        <v>1318</v>
      </c>
      <c r="H240" s="153">
        <v>8</v>
      </c>
      <c r="I240" s="154"/>
      <c r="L240" s="149"/>
      <c r="M240" s="155"/>
      <c r="T240" s="156"/>
      <c r="AT240" s="151" t="s">
        <v>171</v>
      </c>
      <c r="AU240" s="151" t="s">
        <v>85</v>
      </c>
      <c r="AV240" s="12" t="s">
        <v>85</v>
      </c>
      <c r="AW240" s="12" t="s">
        <v>32</v>
      </c>
      <c r="AX240" s="12" t="s">
        <v>77</v>
      </c>
      <c r="AY240" s="151" t="s">
        <v>161</v>
      </c>
    </row>
    <row r="241" spans="2:51" s="13" customFormat="1" ht="12">
      <c r="B241" s="157"/>
      <c r="D241" s="150" t="s">
        <v>171</v>
      </c>
      <c r="E241" s="158" t="s">
        <v>1</v>
      </c>
      <c r="F241" s="159" t="s">
        <v>174</v>
      </c>
      <c r="H241" s="160">
        <v>16</v>
      </c>
      <c r="I241" s="161"/>
      <c r="L241" s="157"/>
      <c r="M241" s="162"/>
      <c r="T241" s="163"/>
      <c r="AT241" s="158" t="s">
        <v>171</v>
      </c>
      <c r="AU241" s="158" t="s">
        <v>85</v>
      </c>
      <c r="AV241" s="13" t="s">
        <v>169</v>
      </c>
      <c r="AW241" s="13" t="s">
        <v>32</v>
      </c>
      <c r="AX241" s="13" t="s">
        <v>81</v>
      </c>
      <c r="AY241" s="158" t="s">
        <v>161</v>
      </c>
    </row>
    <row r="242" spans="2:65" s="1" customFormat="1" ht="37.9" customHeight="1">
      <c r="B242" s="135"/>
      <c r="C242" s="136" t="s">
        <v>383</v>
      </c>
      <c r="D242" s="136" t="s">
        <v>164</v>
      </c>
      <c r="E242" s="137" t="s">
        <v>430</v>
      </c>
      <c r="F242" s="138" t="s">
        <v>431</v>
      </c>
      <c r="G242" s="139" t="s">
        <v>316</v>
      </c>
      <c r="H242" s="140">
        <v>48</v>
      </c>
      <c r="I242" s="141"/>
      <c r="J242" s="142">
        <f>ROUND(I242*H242,2)</f>
        <v>0</v>
      </c>
      <c r="K242" s="138" t="s">
        <v>168</v>
      </c>
      <c r="L242" s="31"/>
      <c r="M242" s="143" t="s">
        <v>1</v>
      </c>
      <c r="N242" s="144" t="s">
        <v>42</v>
      </c>
      <c r="P242" s="145">
        <f>O242*H242</f>
        <v>0</v>
      </c>
      <c r="Q242" s="145">
        <v>7E-05</v>
      </c>
      <c r="R242" s="145">
        <f>Q242*H242</f>
        <v>0.0033599999999999997</v>
      </c>
      <c r="S242" s="145">
        <v>0</v>
      </c>
      <c r="T242" s="146">
        <f>S242*H242</f>
        <v>0</v>
      </c>
      <c r="AR242" s="147" t="s">
        <v>238</v>
      </c>
      <c r="AT242" s="147" t="s">
        <v>164</v>
      </c>
      <c r="AU242" s="147" t="s">
        <v>85</v>
      </c>
      <c r="AY242" s="16" t="s">
        <v>161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6" t="s">
        <v>81</v>
      </c>
      <c r="BK242" s="148">
        <f>ROUND(I242*H242,2)</f>
        <v>0</v>
      </c>
      <c r="BL242" s="16" t="s">
        <v>238</v>
      </c>
      <c r="BM242" s="147" t="s">
        <v>1319</v>
      </c>
    </row>
    <row r="243" spans="2:51" s="12" customFormat="1" ht="12">
      <c r="B243" s="149"/>
      <c r="D243" s="150" t="s">
        <v>171</v>
      </c>
      <c r="E243" s="151" t="s">
        <v>1</v>
      </c>
      <c r="F243" s="152" t="s">
        <v>1307</v>
      </c>
      <c r="H243" s="153">
        <v>48</v>
      </c>
      <c r="I243" s="154"/>
      <c r="L243" s="149"/>
      <c r="M243" s="155"/>
      <c r="T243" s="156"/>
      <c r="AT243" s="151" t="s">
        <v>171</v>
      </c>
      <c r="AU243" s="151" t="s">
        <v>85</v>
      </c>
      <c r="AV243" s="12" t="s">
        <v>85</v>
      </c>
      <c r="AW243" s="12" t="s">
        <v>32</v>
      </c>
      <c r="AX243" s="12" t="s">
        <v>77</v>
      </c>
      <c r="AY243" s="151" t="s">
        <v>161</v>
      </c>
    </row>
    <row r="244" spans="2:51" s="13" customFormat="1" ht="12">
      <c r="B244" s="157"/>
      <c r="D244" s="150" t="s">
        <v>171</v>
      </c>
      <c r="E244" s="158" t="s">
        <v>1</v>
      </c>
      <c r="F244" s="159" t="s">
        <v>174</v>
      </c>
      <c r="H244" s="160">
        <v>48</v>
      </c>
      <c r="I244" s="161"/>
      <c r="L244" s="157"/>
      <c r="M244" s="162"/>
      <c r="T244" s="163"/>
      <c r="AT244" s="158" t="s">
        <v>171</v>
      </c>
      <c r="AU244" s="158" t="s">
        <v>85</v>
      </c>
      <c r="AV244" s="13" t="s">
        <v>169</v>
      </c>
      <c r="AW244" s="13" t="s">
        <v>32</v>
      </c>
      <c r="AX244" s="13" t="s">
        <v>81</v>
      </c>
      <c r="AY244" s="158" t="s">
        <v>161</v>
      </c>
    </row>
    <row r="245" spans="2:65" s="1" customFormat="1" ht="37.9" customHeight="1">
      <c r="B245" s="135"/>
      <c r="C245" s="136" t="s">
        <v>387</v>
      </c>
      <c r="D245" s="136" t="s">
        <v>164</v>
      </c>
      <c r="E245" s="137" t="s">
        <v>435</v>
      </c>
      <c r="F245" s="138" t="s">
        <v>436</v>
      </c>
      <c r="G245" s="139" t="s">
        <v>316</v>
      </c>
      <c r="H245" s="140">
        <v>48</v>
      </c>
      <c r="I245" s="141"/>
      <c r="J245" s="142">
        <f>ROUND(I245*H245,2)</f>
        <v>0</v>
      </c>
      <c r="K245" s="138" t="s">
        <v>168</v>
      </c>
      <c r="L245" s="31"/>
      <c r="M245" s="143" t="s">
        <v>1</v>
      </c>
      <c r="N245" s="144" t="s">
        <v>42</v>
      </c>
      <c r="P245" s="145">
        <f>O245*H245</f>
        <v>0</v>
      </c>
      <c r="Q245" s="145">
        <v>9E-05</v>
      </c>
      <c r="R245" s="145">
        <f>Q245*H245</f>
        <v>0.00432</v>
      </c>
      <c r="S245" s="145">
        <v>0</v>
      </c>
      <c r="T245" s="146">
        <f>S245*H245</f>
        <v>0</v>
      </c>
      <c r="AR245" s="147" t="s">
        <v>238</v>
      </c>
      <c r="AT245" s="147" t="s">
        <v>164</v>
      </c>
      <c r="AU245" s="147" t="s">
        <v>85</v>
      </c>
      <c r="AY245" s="16" t="s">
        <v>161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6" t="s">
        <v>81</v>
      </c>
      <c r="BK245" s="148">
        <f>ROUND(I245*H245,2)</f>
        <v>0</v>
      </c>
      <c r="BL245" s="16" t="s">
        <v>238</v>
      </c>
      <c r="BM245" s="147" t="s">
        <v>1320</v>
      </c>
    </row>
    <row r="246" spans="2:51" s="12" customFormat="1" ht="12">
      <c r="B246" s="149"/>
      <c r="D246" s="150" t="s">
        <v>171</v>
      </c>
      <c r="E246" s="151" t="s">
        <v>1</v>
      </c>
      <c r="F246" s="152" t="s">
        <v>1307</v>
      </c>
      <c r="H246" s="153">
        <v>48</v>
      </c>
      <c r="I246" s="154"/>
      <c r="L246" s="149"/>
      <c r="M246" s="155"/>
      <c r="T246" s="156"/>
      <c r="AT246" s="151" t="s">
        <v>171</v>
      </c>
      <c r="AU246" s="151" t="s">
        <v>85</v>
      </c>
      <c r="AV246" s="12" t="s">
        <v>85</v>
      </c>
      <c r="AW246" s="12" t="s">
        <v>32</v>
      </c>
      <c r="AX246" s="12" t="s">
        <v>77</v>
      </c>
      <c r="AY246" s="151" t="s">
        <v>161</v>
      </c>
    </row>
    <row r="247" spans="2:51" s="13" customFormat="1" ht="12">
      <c r="B247" s="157"/>
      <c r="D247" s="150" t="s">
        <v>171</v>
      </c>
      <c r="E247" s="158" t="s">
        <v>1</v>
      </c>
      <c r="F247" s="159" t="s">
        <v>174</v>
      </c>
      <c r="H247" s="160">
        <v>48</v>
      </c>
      <c r="I247" s="161"/>
      <c r="L247" s="157"/>
      <c r="M247" s="162"/>
      <c r="T247" s="163"/>
      <c r="AT247" s="158" t="s">
        <v>171</v>
      </c>
      <c r="AU247" s="158" t="s">
        <v>85</v>
      </c>
      <c r="AV247" s="13" t="s">
        <v>169</v>
      </c>
      <c r="AW247" s="13" t="s">
        <v>32</v>
      </c>
      <c r="AX247" s="13" t="s">
        <v>81</v>
      </c>
      <c r="AY247" s="158" t="s">
        <v>161</v>
      </c>
    </row>
    <row r="248" spans="2:65" s="1" customFormat="1" ht="37.9" customHeight="1">
      <c r="B248" s="135"/>
      <c r="C248" s="136" t="s">
        <v>393</v>
      </c>
      <c r="D248" s="136" t="s">
        <v>164</v>
      </c>
      <c r="E248" s="137" t="s">
        <v>440</v>
      </c>
      <c r="F248" s="138" t="s">
        <v>441</v>
      </c>
      <c r="G248" s="139" t="s">
        <v>316</v>
      </c>
      <c r="H248" s="140">
        <v>8</v>
      </c>
      <c r="I248" s="141"/>
      <c r="J248" s="142">
        <f>ROUND(I248*H248,2)</f>
        <v>0</v>
      </c>
      <c r="K248" s="138" t="s">
        <v>168</v>
      </c>
      <c r="L248" s="31"/>
      <c r="M248" s="143" t="s">
        <v>1</v>
      </c>
      <c r="N248" s="144" t="s">
        <v>42</v>
      </c>
      <c r="P248" s="145">
        <f>O248*H248</f>
        <v>0</v>
      </c>
      <c r="Q248" s="145">
        <v>0.00012</v>
      </c>
      <c r="R248" s="145">
        <f>Q248*H248</f>
        <v>0.00096</v>
      </c>
      <c r="S248" s="145">
        <v>0</v>
      </c>
      <c r="T248" s="146">
        <f>S248*H248</f>
        <v>0</v>
      </c>
      <c r="AR248" s="147" t="s">
        <v>238</v>
      </c>
      <c r="AT248" s="147" t="s">
        <v>164</v>
      </c>
      <c r="AU248" s="147" t="s">
        <v>85</v>
      </c>
      <c r="AY248" s="16" t="s">
        <v>161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6" t="s">
        <v>81</v>
      </c>
      <c r="BK248" s="148">
        <f>ROUND(I248*H248,2)</f>
        <v>0</v>
      </c>
      <c r="BL248" s="16" t="s">
        <v>238</v>
      </c>
      <c r="BM248" s="147" t="s">
        <v>1321</v>
      </c>
    </row>
    <row r="249" spans="2:51" s="12" customFormat="1" ht="12">
      <c r="B249" s="149"/>
      <c r="D249" s="150" t="s">
        <v>171</v>
      </c>
      <c r="E249" s="151" t="s">
        <v>1</v>
      </c>
      <c r="F249" s="152" t="s">
        <v>409</v>
      </c>
      <c r="H249" s="153">
        <v>8</v>
      </c>
      <c r="I249" s="154"/>
      <c r="L249" s="149"/>
      <c r="M249" s="155"/>
      <c r="T249" s="156"/>
      <c r="AT249" s="151" t="s">
        <v>171</v>
      </c>
      <c r="AU249" s="151" t="s">
        <v>85</v>
      </c>
      <c r="AV249" s="12" t="s">
        <v>85</v>
      </c>
      <c r="AW249" s="12" t="s">
        <v>32</v>
      </c>
      <c r="AX249" s="12" t="s">
        <v>77</v>
      </c>
      <c r="AY249" s="151" t="s">
        <v>161</v>
      </c>
    </row>
    <row r="250" spans="2:51" s="13" customFormat="1" ht="12">
      <c r="B250" s="157"/>
      <c r="D250" s="150" t="s">
        <v>171</v>
      </c>
      <c r="E250" s="158" t="s">
        <v>1</v>
      </c>
      <c r="F250" s="159" t="s">
        <v>174</v>
      </c>
      <c r="H250" s="160">
        <v>8</v>
      </c>
      <c r="I250" s="161"/>
      <c r="L250" s="157"/>
      <c r="M250" s="162"/>
      <c r="T250" s="163"/>
      <c r="AT250" s="158" t="s">
        <v>171</v>
      </c>
      <c r="AU250" s="158" t="s">
        <v>85</v>
      </c>
      <c r="AV250" s="13" t="s">
        <v>169</v>
      </c>
      <c r="AW250" s="13" t="s">
        <v>32</v>
      </c>
      <c r="AX250" s="13" t="s">
        <v>81</v>
      </c>
      <c r="AY250" s="158" t="s">
        <v>161</v>
      </c>
    </row>
    <row r="251" spans="2:65" s="1" customFormat="1" ht="37.9" customHeight="1">
      <c r="B251" s="135"/>
      <c r="C251" s="136" t="s">
        <v>399</v>
      </c>
      <c r="D251" s="136" t="s">
        <v>164</v>
      </c>
      <c r="E251" s="137" t="s">
        <v>444</v>
      </c>
      <c r="F251" s="138" t="s">
        <v>445</v>
      </c>
      <c r="G251" s="139" t="s">
        <v>316</v>
      </c>
      <c r="H251" s="140">
        <v>35</v>
      </c>
      <c r="I251" s="141"/>
      <c r="J251" s="142">
        <f>ROUND(I251*H251,2)</f>
        <v>0</v>
      </c>
      <c r="K251" s="138" t="s">
        <v>168</v>
      </c>
      <c r="L251" s="31"/>
      <c r="M251" s="143" t="s">
        <v>1</v>
      </c>
      <c r="N251" s="144" t="s">
        <v>42</v>
      </c>
      <c r="P251" s="145">
        <f>O251*H251</f>
        <v>0</v>
      </c>
      <c r="Q251" s="145">
        <v>0.00012</v>
      </c>
      <c r="R251" s="145">
        <f>Q251*H251</f>
        <v>0.0042</v>
      </c>
      <c r="S251" s="145">
        <v>0</v>
      </c>
      <c r="T251" s="146">
        <f>S251*H251</f>
        <v>0</v>
      </c>
      <c r="AR251" s="147" t="s">
        <v>238</v>
      </c>
      <c r="AT251" s="147" t="s">
        <v>164</v>
      </c>
      <c r="AU251" s="147" t="s">
        <v>85</v>
      </c>
      <c r="AY251" s="16" t="s">
        <v>161</v>
      </c>
      <c r="BE251" s="148">
        <f>IF(N251="základní",J251,0)</f>
        <v>0</v>
      </c>
      <c r="BF251" s="148">
        <f>IF(N251="snížená",J251,0)</f>
        <v>0</v>
      </c>
      <c r="BG251" s="148">
        <f>IF(N251="zákl. přenesená",J251,0)</f>
        <v>0</v>
      </c>
      <c r="BH251" s="148">
        <f>IF(N251="sníž. přenesená",J251,0)</f>
        <v>0</v>
      </c>
      <c r="BI251" s="148">
        <f>IF(N251="nulová",J251,0)</f>
        <v>0</v>
      </c>
      <c r="BJ251" s="16" t="s">
        <v>81</v>
      </c>
      <c r="BK251" s="148">
        <f>ROUND(I251*H251,2)</f>
        <v>0</v>
      </c>
      <c r="BL251" s="16" t="s">
        <v>238</v>
      </c>
      <c r="BM251" s="147" t="s">
        <v>1322</v>
      </c>
    </row>
    <row r="252" spans="2:51" s="12" customFormat="1" ht="12">
      <c r="B252" s="149"/>
      <c r="D252" s="150" t="s">
        <v>171</v>
      </c>
      <c r="E252" s="151" t="s">
        <v>1</v>
      </c>
      <c r="F252" s="152" t="s">
        <v>1308</v>
      </c>
      <c r="H252" s="153">
        <v>35</v>
      </c>
      <c r="I252" s="154"/>
      <c r="L252" s="149"/>
      <c r="M252" s="155"/>
      <c r="T252" s="156"/>
      <c r="AT252" s="151" t="s">
        <v>171</v>
      </c>
      <c r="AU252" s="151" t="s">
        <v>85</v>
      </c>
      <c r="AV252" s="12" t="s">
        <v>85</v>
      </c>
      <c r="AW252" s="12" t="s">
        <v>32</v>
      </c>
      <c r="AX252" s="12" t="s">
        <v>77</v>
      </c>
      <c r="AY252" s="151" t="s">
        <v>161</v>
      </c>
    </row>
    <row r="253" spans="2:51" s="13" customFormat="1" ht="12">
      <c r="B253" s="157"/>
      <c r="D253" s="150" t="s">
        <v>171</v>
      </c>
      <c r="E253" s="158" t="s">
        <v>1</v>
      </c>
      <c r="F253" s="159" t="s">
        <v>174</v>
      </c>
      <c r="H253" s="160">
        <v>35</v>
      </c>
      <c r="I253" s="161"/>
      <c r="L253" s="157"/>
      <c r="M253" s="162"/>
      <c r="T253" s="163"/>
      <c r="AT253" s="158" t="s">
        <v>171</v>
      </c>
      <c r="AU253" s="158" t="s">
        <v>85</v>
      </c>
      <c r="AV253" s="13" t="s">
        <v>169</v>
      </c>
      <c r="AW253" s="13" t="s">
        <v>32</v>
      </c>
      <c r="AX253" s="13" t="s">
        <v>81</v>
      </c>
      <c r="AY253" s="158" t="s">
        <v>161</v>
      </c>
    </row>
    <row r="254" spans="2:65" s="1" customFormat="1" ht="37.9" customHeight="1">
      <c r="B254" s="135"/>
      <c r="C254" s="136" t="s">
        <v>405</v>
      </c>
      <c r="D254" s="136" t="s">
        <v>164</v>
      </c>
      <c r="E254" s="137" t="s">
        <v>448</v>
      </c>
      <c r="F254" s="138" t="s">
        <v>449</v>
      </c>
      <c r="G254" s="139" t="s">
        <v>316</v>
      </c>
      <c r="H254" s="140">
        <v>38</v>
      </c>
      <c r="I254" s="141"/>
      <c r="J254" s="142">
        <f>ROUND(I254*H254,2)</f>
        <v>0</v>
      </c>
      <c r="K254" s="138" t="s">
        <v>1</v>
      </c>
      <c r="L254" s="31"/>
      <c r="M254" s="143" t="s">
        <v>1</v>
      </c>
      <c r="N254" s="144" t="s">
        <v>42</v>
      </c>
      <c r="P254" s="145">
        <f>O254*H254</f>
        <v>0</v>
      </c>
      <c r="Q254" s="145">
        <v>0.00024</v>
      </c>
      <c r="R254" s="145">
        <f>Q254*H254</f>
        <v>0.00912</v>
      </c>
      <c r="S254" s="145">
        <v>0</v>
      </c>
      <c r="T254" s="146">
        <f>S254*H254</f>
        <v>0</v>
      </c>
      <c r="AR254" s="147" t="s">
        <v>238</v>
      </c>
      <c r="AT254" s="147" t="s">
        <v>164</v>
      </c>
      <c r="AU254" s="147" t="s">
        <v>85</v>
      </c>
      <c r="AY254" s="16" t="s">
        <v>161</v>
      </c>
      <c r="BE254" s="148">
        <f>IF(N254="základní",J254,0)</f>
        <v>0</v>
      </c>
      <c r="BF254" s="148">
        <f>IF(N254="snížená",J254,0)</f>
        <v>0</v>
      </c>
      <c r="BG254" s="148">
        <f>IF(N254="zákl. přenesená",J254,0)</f>
        <v>0</v>
      </c>
      <c r="BH254" s="148">
        <f>IF(N254="sníž. přenesená",J254,0)</f>
        <v>0</v>
      </c>
      <c r="BI254" s="148">
        <f>IF(N254="nulová",J254,0)</f>
        <v>0</v>
      </c>
      <c r="BJ254" s="16" t="s">
        <v>81</v>
      </c>
      <c r="BK254" s="148">
        <f>ROUND(I254*H254,2)</f>
        <v>0</v>
      </c>
      <c r="BL254" s="16" t="s">
        <v>238</v>
      </c>
      <c r="BM254" s="147" t="s">
        <v>1323</v>
      </c>
    </row>
    <row r="255" spans="2:65" s="1" customFormat="1" ht="37.9" customHeight="1">
      <c r="B255" s="135"/>
      <c r="C255" s="136" t="s">
        <v>411</v>
      </c>
      <c r="D255" s="136" t="s">
        <v>164</v>
      </c>
      <c r="E255" s="137" t="s">
        <v>452</v>
      </c>
      <c r="F255" s="138" t="s">
        <v>453</v>
      </c>
      <c r="G255" s="139" t="s">
        <v>316</v>
      </c>
      <c r="H255" s="140">
        <v>3</v>
      </c>
      <c r="I255" s="141"/>
      <c r="J255" s="142">
        <f>ROUND(I255*H255,2)</f>
        <v>0</v>
      </c>
      <c r="K255" s="138" t="s">
        <v>1</v>
      </c>
      <c r="L255" s="31"/>
      <c r="M255" s="143" t="s">
        <v>1</v>
      </c>
      <c r="N255" s="144" t="s">
        <v>42</v>
      </c>
      <c r="P255" s="145">
        <f>O255*H255</f>
        <v>0</v>
      </c>
      <c r="Q255" s="145">
        <v>0.00024</v>
      </c>
      <c r="R255" s="145">
        <f>Q255*H255</f>
        <v>0.00072</v>
      </c>
      <c r="S255" s="145">
        <v>0</v>
      </c>
      <c r="T255" s="146">
        <f>S255*H255</f>
        <v>0</v>
      </c>
      <c r="AR255" s="147" t="s">
        <v>238</v>
      </c>
      <c r="AT255" s="147" t="s">
        <v>164</v>
      </c>
      <c r="AU255" s="147" t="s">
        <v>85</v>
      </c>
      <c r="AY255" s="16" t="s">
        <v>161</v>
      </c>
      <c r="BE255" s="148">
        <f>IF(N255="základní",J255,0)</f>
        <v>0</v>
      </c>
      <c r="BF255" s="148">
        <f>IF(N255="snížená",J255,0)</f>
        <v>0</v>
      </c>
      <c r="BG255" s="148">
        <f>IF(N255="zákl. přenesená",J255,0)</f>
        <v>0</v>
      </c>
      <c r="BH255" s="148">
        <f>IF(N255="sníž. přenesená",J255,0)</f>
        <v>0</v>
      </c>
      <c r="BI255" s="148">
        <f>IF(N255="nulová",J255,0)</f>
        <v>0</v>
      </c>
      <c r="BJ255" s="16" t="s">
        <v>81</v>
      </c>
      <c r="BK255" s="148">
        <f>ROUND(I255*H255,2)</f>
        <v>0</v>
      </c>
      <c r="BL255" s="16" t="s">
        <v>238</v>
      </c>
      <c r="BM255" s="147" t="s">
        <v>1324</v>
      </c>
    </row>
    <row r="256" spans="2:65" s="1" customFormat="1" ht="37.9" customHeight="1">
      <c r="B256" s="135"/>
      <c r="C256" s="136" t="s">
        <v>417</v>
      </c>
      <c r="D256" s="136" t="s">
        <v>164</v>
      </c>
      <c r="E256" s="137" t="s">
        <v>456</v>
      </c>
      <c r="F256" s="138" t="s">
        <v>457</v>
      </c>
      <c r="G256" s="139" t="s">
        <v>316</v>
      </c>
      <c r="H256" s="140">
        <v>8</v>
      </c>
      <c r="I256" s="141"/>
      <c r="J256" s="142">
        <f>ROUND(I256*H256,2)</f>
        <v>0</v>
      </c>
      <c r="K256" s="138" t="s">
        <v>1</v>
      </c>
      <c r="L256" s="31"/>
      <c r="M256" s="143" t="s">
        <v>1</v>
      </c>
      <c r="N256" s="144" t="s">
        <v>42</v>
      </c>
      <c r="P256" s="145">
        <f>O256*H256</f>
        <v>0</v>
      </c>
      <c r="Q256" s="145">
        <v>0.00024</v>
      </c>
      <c r="R256" s="145">
        <f>Q256*H256</f>
        <v>0.00192</v>
      </c>
      <c r="S256" s="145">
        <v>0</v>
      </c>
      <c r="T256" s="146">
        <f>S256*H256</f>
        <v>0</v>
      </c>
      <c r="AR256" s="147" t="s">
        <v>238</v>
      </c>
      <c r="AT256" s="147" t="s">
        <v>164</v>
      </c>
      <c r="AU256" s="147" t="s">
        <v>85</v>
      </c>
      <c r="AY256" s="16" t="s">
        <v>161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6" t="s">
        <v>81</v>
      </c>
      <c r="BK256" s="148">
        <f>ROUND(I256*H256,2)</f>
        <v>0</v>
      </c>
      <c r="BL256" s="16" t="s">
        <v>238</v>
      </c>
      <c r="BM256" s="147" t="s">
        <v>1325</v>
      </c>
    </row>
    <row r="257" spans="2:65" s="1" customFormat="1" ht="16.5" customHeight="1">
      <c r="B257" s="135"/>
      <c r="C257" s="136" t="s">
        <v>423</v>
      </c>
      <c r="D257" s="136" t="s">
        <v>164</v>
      </c>
      <c r="E257" s="137" t="s">
        <v>460</v>
      </c>
      <c r="F257" s="138" t="s">
        <v>461</v>
      </c>
      <c r="G257" s="139" t="s">
        <v>378</v>
      </c>
      <c r="H257" s="140">
        <v>31</v>
      </c>
      <c r="I257" s="141"/>
      <c r="J257" s="142">
        <f>ROUND(I257*H257,2)</f>
        <v>0</v>
      </c>
      <c r="K257" s="138" t="s">
        <v>168</v>
      </c>
      <c r="L257" s="31"/>
      <c r="M257" s="143" t="s">
        <v>1</v>
      </c>
      <c r="N257" s="144" t="s">
        <v>42</v>
      </c>
      <c r="P257" s="145">
        <f>O257*H257</f>
        <v>0</v>
      </c>
      <c r="Q257" s="145">
        <v>0.00029</v>
      </c>
      <c r="R257" s="145">
        <f>Q257*H257</f>
        <v>0.00899</v>
      </c>
      <c r="S257" s="145">
        <v>0</v>
      </c>
      <c r="T257" s="146">
        <f>S257*H257</f>
        <v>0</v>
      </c>
      <c r="AR257" s="147" t="s">
        <v>238</v>
      </c>
      <c r="AT257" s="147" t="s">
        <v>164</v>
      </c>
      <c r="AU257" s="147" t="s">
        <v>85</v>
      </c>
      <c r="AY257" s="16" t="s">
        <v>161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6" t="s">
        <v>81</v>
      </c>
      <c r="BK257" s="148">
        <f>ROUND(I257*H257,2)</f>
        <v>0</v>
      </c>
      <c r="BL257" s="16" t="s">
        <v>238</v>
      </c>
      <c r="BM257" s="147" t="s">
        <v>1326</v>
      </c>
    </row>
    <row r="258" spans="2:65" s="1" customFormat="1" ht="24.2" customHeight="1">
      <c r="B258" s="135"/>
      <c r="C258" s="136" t="s">
        <v>429</v>
      </c>
      <c r="D258" s="136" t="s">
        <v>164</v>
      </c>
      <c r="E258" s="137" t="s">
        <v>1327</v>
      </c>
      <c r="F258" s="138" t="s">
        <v>1328</v>
      </c>
      <c r="G258" s="139" t="s">
        <v>378</v>
      </c>
      <c r="H258" s="140">
        <v>4</v>
      </c>
      <c r="I258" s="141"/>
      <c r="J258" s="142">
        <f>ROUND(I258*H258,2)</f>
        <v>0</v>
      </c>
      <c r="K258" s="138" t="s">
        <v>168</v>
      </c>
      <c r="L258" s="31"/>
      <c r="M258" s="143" t="s">
        <v>1</v>
      </c>
      <c r="N258" s="144" t="s">
        <v>42</v>
      </c>
      <c r="P258" s="145">
        <f>O258*H258</f>
        <v>0</v>
      </c>
      <c r="Q258" s="145">
        <v>0.0004</v>
      </c>
      <c r="R258" s="145">
        <f>Q258*H258</f>
        <v>0.0016</v>
      </c>
      <c r="S258" s="145">
        <v>0</v>
      </c>
      <c r="T258" s="146">
        <f>S258*H258</f>
        <v>0</v>
      </c>
      <c r="AR258" s="147" t="s">
        <v>238</v>
      </c>
      <c r="AT258" s="147" t="s">
        <v>164</v>
      </c>
      <c r="AU258" s="147" t="s">
        <v>85</v>
      </c>
      <c r="AY258" s="16" t="s">
        <v>161</v>
      </c>
      <c r="BE258" s="148">
        <f>IF(N258="základní",J258,0)</f>
        <v>0</v>
      </c>
      <c r="BF258" s="148">
        <f>IF(N258="snížená",J258,0)</f>
        <v>0</v>
      </c>
      <c r="BG258" s="148">
        <f>IF(N258="zákl. přenesená",J258,0)</f>
        <v>0</v>
      </c>
      <c r="BH258" s="148">
        <f>IF(N258="sníž. přenesená",J258,0)</f>
        <v>0</v>
      </c>
      <c r="BI258" s="148">
        <f>IF(N258="nulová",J258,0)</f>
        <v>0</v>
      </c>
      <c r="BJ258" s="16" t="s">
        <v>81</v>
      </c>
      <c r="BK258" s="148">
        <f>ROUND(I258*H258,2)</f>
        <v>0</v>
      </c>
      <c r="BL258" s="16" t="s">
        <v>238</v>
      </c>
      <c r="BM258" s="147" t="s">
        <v>1329</v>
      </c>
    </row>
    <row r="259" spans="2:65" s="1" customFormat="1" ht="24.2" customHeight="1">
      <c r="B259" s="135"/>
      <c r="C259" s="136" t="s">
        <v>434</v>
      </c>
      <c r="D259" s="136" t="s">
        <v>164</v>
      </c>
      <c r="E259" s="137" t="s">
        <v>1330</v>
      </c>
      <c r="F259" s="138" t="s">
        <v>1331</v>
      </c>
      <c r="G259" s="139" t="s">
        <v>378</v>
      </c>
      <c r="H259" s="140">
        <v>6</v>
      </c>
      <c r="I259" s="141"/>
      <c r="J259" s="142">
        <f>ROUND(I259*H259,2)</f>
        <v>0</v>
      </c>
      <c r="K259" s="138" t="s">
        <v>168</v>
      </c>
      <c r="L259" s="31"/>
      <c r="M259" s="143" t="s">
        <v>1</v>
      </c>
      <c r="N259" s="144" t="s">
        <v>42</v>
      </c>
      <c r="P259" s="145">
        <f>O259*H259</f>
        <v>0</v>
      </c>
      <c r="Q259" s="145">
        <v>0.00182</v>
      </c>
      <c r="R259" s="145">
        <f>Q259*H259</f>
        <v>0.01092</v>
      </c>
      <c r="S259" s="145">
        <v>0</v>
      </c>
      <c r="T259" s="146">
        <f>S259*H259</f>
        <v>0</v>
      </c>
      <c r="AR259" s="147" t="s">
        <v>238</v>
      </c>
      <c r="AT259" s="147" t="s">
        <v>164</v>
      </c>
      <c r="AU259" s="147" t="s">
        <v>85</v>
      </c>
      <c r="AY259" s="16" t="s">
        <v>161</v>
      </c>
      <c r="BE259" s="148">
        <f>IF(N259="základní",J259,0)</f>
        <v>0</v>
      </c>
      <c r="BF259" s="148">
        <f>IF(N259="snížená",J259,0)</f>
        <v>0</v>
      </c>
      <c r="BG259" s="148">
        <f>IF(N259="zákl. přenesená",J259,0)</f>
        <v>0</v>
      </c>
      <c r="BH259" s="148">
        <f>IF(N259="sníž. přenesená",J259,0)</f>
        <v>0</v>
      </c>
      <c r="BI259" s="148">
        <f>IF(N259="nulová",J259,0)</f>
        <v>0</v>
      </c>
      <c r="BJ259" s="16" t="s">
        <v>81</v>
      </c>
      <c r="BK259" s="148">
        <f>ROUND(I259*H259,2)</f>
        <v>0</v>
      </c>
      <c r="BL259" s="16" t="s">
        <v>238</v>
      </c>
      <c r="BM259" s="147" t="s">
        <v>1332</v>
      </c>
    </row>
    <row r="260" spans="2:65" s="1" customFormat="1" ht="16.5" customHeight="1">
      <c r="B260" s="135"/>
      <c r="C260" s="136" t="s">
        <v>439</v>
      </c>
      <c r="D260" s="136" t="s">
        <v>164</v>
      </c>
      <c r="E260" s="137" t="s">
        <v>1333</v>
      </c>
      <c r="F260" s="138" t="s">
        <v>1334</v>
      </c>
      <c r="G260" s="139" t="s">
        <v>378</v>
      </c>
      <c r="H260" s="140">
        <v>4</v>
      </c>
      <c r="I260" s="141"/>
      <c r="J260" s="142">
        <f>ROUND(I260*H260,2)</f>
        <v>0</v>
      </c>
      <c r="K260" s="138" t="s">
        <v>168</v>
      </c>
      <c r="L260" s="31"/>
      <c r="M260" s="143" t="s">
        <v>1</v>
      </c>
      <c r="N260" s="144" t="s">
        <v>42</v>
      </c>
      <c r="P260" s="145">
        <f>O260*H260</f>
        <v>0</v>
      </c>
      <c r="Q260" s="145">
        <v>0.0009700000000000002</v>
      </c>
      <c r="R260" s="145">
        <f>Q260*H260</f>
        <v>0.0038800000000000006</v>
      </c>
      <c r="S260" s="145">
        <v>0</v>
      </c>
      <c r="T260" s="146">
        <f>S260*H260</f>
        <v>0</v>
      </c>
      <c r="AR260" s="147" t="s">
        <v>238</v>
      </c>
      <c r="AT260" s="147" t="s">
        <v>164</v>
      </c>
      <c r="AU260" s="147" t="s">
        <v>85</v>
      </c>
      <c r="AY260" s="16" t="s">
        <v>161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6" t="s">
        <v>81</v>
      </c>
      <c r="BK260" s="148">
        <f>ROUND(I260*H260,2)</f>
        <v>0</v>
      </c>
      <c r="BL260" s="16" t="s">
        <v>238</v>
      </c>
      <c r="BM260" s="147" t="s">
        <v>1335</v>
      </c>
    </row>
    <row r="261" spans="2:65" s="1" customFormat="1" ht="16.5" customHeight="1">
      <c r="B261" s="135"/>
      <c r="C261" s="136" t="s">
        <v>443</v>
      </c>
      <c r="D261" s="136" t="s">
        <v>164</v>
      </c>
      <c r="E261" s="137" t="s">
        <v>464</v>
      </c>
      <c r="F261" s="138" t="s">
        <v>465</v>
      </c>
      <c r="G261" s="139" t="s">
        <v>378</v>
      </c>
      <c r="H261" s="140">
        <v>4</v>
      </c>
      <c r="I261" s="141"/>
      <c r="J261" s="142">
        <f>ROUND(I261*H261,2)</f>
        <v>0</v>
      </c>
      <c r="K261" s="138" t="s">
        <v>168</v>
      </c>
      <c r="L261" s="31"/>
      <c r="M261" s="143" t="s">
        <v>1</v>
      </c>
      <c r="N261" s="144" t="s">
        <v>42</v>
      </c>
      <c r="P261" s="145">
        <f>O261*H261</f>
        <v>0</v>
      </c>
      <c r="Q261" s="145">
        <v>0.0012299999999999998</v>
      </c>
      <c r="R261" s="145">
        <f>Q261*H261</f>
        <v>0.004919999999999999</v>
      </c>
      <c r="S261" s="145">
        <v>0</v>
      </c>
      <c r="T261" s="146">
        <f>S261*H261</f>
        <v>0</v>
      </c>
      <c r="AR261" s="147" t="s">
        <v>238</v>
      </c>
      <c r="AT261" s="147" t="s">
        <v>164</v>
      </c>
      <c r="AU261" s="147" t="s">
        <v>85</v>
      </c>
      <c r="AY261" s="16" t="s">
        <v>161</v>
      </c>
      <c r="BE261" s="148">
        <f>IF(N261="základní",J261,0)</f>
        <v>0</v>
      </c>
      <c r="BF261" s="148">
        <f>IF(N261="snížená",J261,0)</f>
        <v>0</v>
      </c>
      <c r="BG261" s="148">
        <f>IF(N261="zákl. přenesená",J261,0)</f>
        <v>0</v>
      </c>
      <c r="BH261" s="148">
        <f>IF(N261="sníž. přenesená",J261,0)</f>
        <v>0</v>
      </c>
      <c r="BI261" s="148">
        <f>IF(N261="nulová",J261,0)</f>
        <v>0</v>
      </c>
      <c r="BJ261" s="16" t="s">
        <v>81</v>
      </c>
      <c r="BK261" s="148">
        <f>ROUND(I261*H261,2)</f>
        <v>0</v>
      </c>
      <c r="BL261" s="16" t="s">
        <v>238</v>
      </c>
      <c r="BM261" s="147" t="s">
        <v>1336</v>
      </c>
    </row>
    <row r="262" spans="2:65" s="1" customFormat="1" ht="21.75" customHeight="1">
      <c r="B262" s="135"/>
      <c r="C262" s="136" t="s">
        <v>447</v>
      </c>
      <c r="D262" s="136" t="s">
        <v>164</v>
      </c>
      <c r="E262" s="137" t="s">
        <v>468</v>
      </c>
      <c r="F262" s="138" t="s">
        <v>469</v>
      </c>
      <c r="G262" s="139" t="s">
        <v>316</v>
      </c>
      <c r="H262" s="140">
        <v>188</v>
      </c>
      <c r="I262" s="141"/>
      <c r="J262" s="142">
        <f>ROUND(I262*H262,2)</f>
        <v>0</v>
      </c>
      <c r="K262" s="138" t="s">
        <v>168</v>
      </c>
      <c r="L262" s="31"/>
      <c r="M262" s="143" t="s">
        <v>1</v>
      </c>
      <c r="N262" s="144" t="s">
        <v>42</v>
      </c>
      <c r="P262" s="145">
        <f>O262*H262</f>
        <v>0</v>
      </c>
      <c r="Q262" s="145">
        <v>1E-05</v>
      </c>
      <c r="R262" s="145">
        <f>Q262*H262</f>
        <v>0.0018800000000000002</v>
      </c>
      <c r="S262" s="145">
        <v>0</v>
      </c>
      <c r="T262" s="146">
        <f>S262*H262</f>
        <v>0</v>
      </c>
      <c r="AR262" s="147" t="s">
        <v>238</v>
      </c>
      <c r="AT262" s="147" t="s">
        <v>164</v>
      </c>
      <c r="AU262" s="147" t="s">
        <v>85</v>
      </c>
      <c r="AY262" s="16" t="s">
        <v>161</v>
      </c>
      <c r="BE262" s="148">
        <f>IF(N262="základní",J262,0)</f>
        <v>0</v>
      </c>
      <c r="BF262" s="148">
        <f>IF(N262="snížená",J262,0)</f>
        <v>0</v>
      </c>
      <c r="BG262" s="148">
        <f>IF(N262="zákl. přenesená",J262,0)</f>
        <v>0</v>
      </c>
      <c r="BH262" s="148">
        <f>IF(N262="sníž. přenesená",J262,0)</f>
        <v>0</v>
      </c>
      <c r="BI262" s="148">
        <f>IF(N262="nulová",J262,0)</f>
        <v>0</v>
      </c>
      <c r="BJ262" s="16" t="s">
        <v>81</v>
      </c>
      <c r="BK262" s="148">
        <f>ROUND(I262*H262,2)</f>
        <v>0</v>
      </c>
      <c r="BL262" s="16" t="s">
        <v>238</v>
      </c>
      <c r="BM262" s="147" t="s">
        <v>1337</v>
      </c>
    </row>
    <row r="263" spans="2:65" s="1" customFormat="1" ht="24.2" customHeight="1">
      <c r="B263" s="135"/>
      <c r="C263" s="136" t="s">
        <v>451</v>
      </c>
      <c r="D263" s="136" t="s">
        <v>164</v>
      </c>
      <c r="E263" s="137" t="s">
        <v>472</v>
      </c>
      <c r="F263" s="138" t="s">
        <v>473</v>
      </c>
      <c r="G263" s="139" t="s">
        <v>316</v>
      </c>
      <c r="H263" s="140">
        <v>188</v>
      </c>
      <c r="I263" s="141"/>
      <c r="J263" s="142">
        <f>ROUND(I263*H263,2)</f>
        <v>0</v>
      </c>
      <c r="K263" s="138" t="s">
        <v>168</v>
      </c>
      <c r="L263" s="31"/>
      <c r="M263" s="143" t="s">
        <v>1</v>
      </c>
      <c r="N263" s="144" t="s">
        <v>42</v>
      </c>
      <c r="P263" s="145">
        <f>O263*H263</f>
        <v>0</v>
      </c>
      <c r="Q263" s="145">
        <v>2E-05</v>
      </c>
      <c r="R263" s="145">
        <f>Q263*H263</f>
        <v>0.0037600000000000003</v>
      </c>
      <c r="S263" s="145">
        <v>0</v>
      </c>
      <c r="T263" s="146">
        <f>S263*H263</f>
        <v>0</v>
      </c>
      <c r="AR263" s="147" t="s">
        <v>238</v>
      </c>
      <c r="AT263" s="147" t="s">
        <v>164</v>
      </c>
      <c r="AU263" s="147" t="s">
        <v>85</v>
      </c>
      <c r="AY263" s="16" t="s">
        <v>161</v>
      </c>
      <c r="BE263" s="148">
        <f>IF(N263="základní",J263,0)</f>
        <v>0</v>
      </c>
      <c r="BF263" s="148">
        <f>IF(N263="snížená",J263,0)</f>
        <v>0</v>
      </c>
      <c r="BG263" s="148">
        <f>IF(N263="zákl. přenesená",J263,0)</f>
        <v>0</v>
      </c>
      <c r="BH263" s="148">
        <f>IF(N263="sníž. přenesená",J263,0)</f>
        <v>0</v>
      </c>
      <c r="BI263" s="148">
        <f>IF(N263="nulová",J263,0)</f>
        <v>0</v>
      </c>
      <c r="BJ263" s="16" t="s">
        <v>81</v>
      </c>
      <c r="BK263" s="148">
        <f>ROUND(I263*H263,2)</f>
        <v>0</v>
      </c>
      <c r="BL263" s="16" t="s">
        <v>238</v>
      </c>
      <c r="BM263" s="147" t="s">
        <v>1338</v>
      </c>
    </row>
    <row r="264" spans="2:65" s="1" customFormat="1" ht="33" customHeight="1">
      <c r="B264" s="135"/>
      <c r="C264" s="136" t="s">
        <v>455</v>
      </c>
      <c r="D264" s="136" t="s">
        <v>164</v>
      </c>
      <c r="E264" s="137" t="s">
        <v>1339</v>
      </c>
      <c r="F264" s="138" t="s">
        <v>1340</v>
      </c>
      <c r="G264" s="139" t="s">
        <v>167</v>
      </c>
      <c r="H264" s="140">
        <v>0.32600000000000007</v>
      </c>
      <c r="I264" s="141"/>
      <c r="J264" s="142">
        <f>ROUND(I264*H264,2)</f>
        <v>0</v>
      </c>
      <c r="K264" s="138" t="s">
        <v>168</v>
      </c>
      <c r="L264" s="31"/>
      <c r="M264" s="143" t="s">
        <v>1</v>
      </c>
      <c r="N264" s="144" t="s">
        <v>42</v>
      </c>
      <c r="P264" s="145">
        <f>O264*H264</f>
        <v>0</v>
      </c>
      <c r="Q264" s="145">
        <v>0</v>
      </c>
      <c r="R264" s="145">
        <f>Q264*H264</f>
        <v>0</v>
      </c>
      <c r="S264" s="145">
        <v>0</v>
      </c>
      <c r="T264" s="146">
        <f>S264*H264</f>
        <v>0</v>
      </c>
      <c r="AR264" s="147" t="s">
        <v>238</v>
      </c>
      <c r="AT264" s="147" t="s">
        <v>164</v>
      </c>
      <c r="AU264" s="147" t="s">
        <v>85</v>
      </c>
      <c r="AY264" s="16" t="s">
        <v>161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6" t="s">
        <v>81</v>
      </c>
      <c r="BK264" s="148">
        <f>ROUND(I264*H264,2)</f>
        <v>0</v>
      </c>
      <c r="BL264" s="16" t="s">
        <v>238</v>
      </c>
      <c r="BM264" s="147" t="s">
        <v>1341</v>
      </c>
    </row>
    <row r="265" spans="2:63" s="11" customFormat="1" ht="22.9" customHeight="1">
      <c r="B265" s="123"/>
      <c r="D265" s="124" t="s">
        <v>76</v>
      </c>
      <c r="E265" s="133" t="s">
        <v>483</v>
      </c>
      <c r="F265" s="133" t="s">
        <v>484</v>
      </c>
      <c r="I265" s="126"/>
      <c r="J265" s="134">
        <f>BK265</f>
        <v>0</v>
      </c>
      <c r="L265" s="123"/>
      <c r="M265" s="128"/>
      <c r="P265" s="129">
        <f>SUM(P266:P276)</f>
        <v>0</v>
      </c>
      <c r="R265" s="129">
        <f>SUM(R266:R276)</f>
        <v>0.22163</v>
      </c>
      <c r="T265" s="130">
        <f>SUM(T266:T276)</f>
        <v>0.27230999999999994</v>
      </c>
      <c r="AR265" s="124" t="s">
        <v>85</v>
      </c>
      <c r="AT265" s="131" t="s">
        <v>76</v>
      </c>
      <c r="AU265" s="131" t="s">
        <v>81</v>
      </c>
      <c r="AY265" s="124" t="s">
        <v>161</v>
      </c>
      <c r="BK265" s="132">
        <f>SUM(BK266:BK276)</f>
        <v>0</v>
      </c>
    </row>
    <row r="266" spans="2:65" s="1" customFormat="1" ht="24.2" customHeight="1">
      <c r="B266" s="135"/>
      <c r="C266" s="136" t="s">
        <v>459</v>
      </c>
      <c r="D266" s="136" t="s">
        <v>164</v>
      </c>
      <c r="E266" s="137" t="s">
        <v>486</v>
      </c>
      <c r="F266" s="138" t="s">
        <v>487</v>
      </c>
      <c r="G266" s="139" t="s">
        <v>378</v>
      </c>
      <c r="H266" s="140">
        <v>4</v>
      </c>
      <c r="I266" s="141"/>
      <c r="J266" s="142">
        <f>ROUND(I266*H266,2)</f>
        <v>0</v>
      </c>
      <c r="K266" s="138" t="s">
        <v>168</v>
      </c>
      <c r="L266" s="31"/>
      <c r="M266" s="143" t="s">
        <v>1</v>
      </c>
      <c r="N266" s="144" t="s">
        <v>42</v>
      </c>
      <c r="P266" s="145">
        <f>O266*H266</f>
        <v>0</v>
      </c>
      <c r="Q266" s="145">
        <v>0.00535</v>
      </c>
      <c r="R266" s="145">
        <f>Q266*H266</f>
        <v>0.0214</v>
      </c>
      <c r="S266" s="145">
        <v>0</v>
      </c>
      <c r="T266" s="146">
        <f>S266*H266</f>
        <v>0</v>
      </c>
      <c r="AR266" s="147" t="s">
        <v>238</v>
      </c>
      <c r="AT266" s="147" t="s">
        <v>164</v>
      </c>
      <c r="AU266" s="147" t="s">
        <v>85</v>
      </c>
      <c r="AY266" s="16" t="s">
        <v>161</v>
      </c>
      <c r="BE266" s="148">
        <f>IF(N266="základní",J266,0)</f>
        <v>0</v>
      </c>
      <c r="BF266" s="148">
        <f>IF(N266="snížená",J266,0)</f>
        <v>0</v>
      </c>
      <c r="BG266" s="148">
        <f>IF(N266="zákl. přenesená",J266,0)</f>
        <v>0</v>
      </c>
      <c r="BH266" s="148">
        <f>IF(N266="sníž. přenesená",J266,0)</f>
        <v>0</v>
      </c>
      <c r="BI266" s="148">
        <f>IF(N266="nulová",J266,0)</f>
        <v>0</v>
      </c>
      <c r="BJ266" s="16" t="s">
        <v>81</v>
      </c>
      <c r="BK266" s="148">
        <f>ROUND(I266*H266,2)</f>
        <v>0</v>
      </c>
      <c r="BL266" s="16" t="s">
        <v>238</v>
      </c>
      <c r="BM266" s="147" t="s">
        <v>1342</v>
      </c>
    </row>
    <row r="267" spans="2:65" s="1" customFormat="1" ht="24.2" customHeight="1">
      <c r="B267" s="135"/>
      <c r="C267" s="136" t="s">
        <v>463</v>
      </c>
      <c r="D267" s="136" t="s">
        <v>164</v>
      </c>
      <c r="E267" s="137" t="s">
        <v>490</v>
      </c>
      <c r="F267" s="138" t="s">
        <v>1343</v>
      </c>
      <c r="G267" s="139" t="s">
        <v>492</v>
      </c>
      <c r="H267" s="140">
        <v>5</v>
      </c>
      <c r="I267" s="141"/>
      <c r="J267" s="142">
        <f>ROUND(I267*H267,2)</f>
        <v>0</v>
      </c>
      <c r="K267" s="138" t="s">
        <v>168</v>
      </c>
      <c r="L267" s="31"/>
      <c r="M267" s="143" t="s">
        <v>1</v>
      </c>
      <c r="N267" s="144" t="s">
        <v>42</v>
      </c>
      <c r="P267" s="145">
        <f>O267*H267</f>
        <v>0</v>
      </c>
      <c r="Q267" s="145">
        <v>0.01497</v>
      </c>
      <c r="R267" s="145">
        <f>Q267*H267</f>
        <v>0.07485</v>
      </c>
      <c r="S267" s="145">
        <v>0</v>
      </c>
      <c r="T267" s="146">
        <f>S267*H267</f>
        <v>0</v>
      </c>
      <c r="AR267" s="147" t="s">
        <v>238</v>
      </c>
      <c r="AT267" s="147" t="s">
        <v>164</v>
      </c>
      <c r="AU267" s="147" t="s">
        <v>85</v>
      </c>
      <c r="AY267" s="16" t="s">
        <v>161</v>
      </c>
      <c r="BE267" s="148">
        <f>IF(N267="základní",J267,0)</f>
        <v>0</v>
      </c>
      <c r="BF267" s="148">
        <f>IF(N267="snížená",J267,0)</f>
        <v>0</v>
      </c>
      <c r="BG267" s="148">
        <f>IF(N267="zákl. přenesená",J267,0)</f>
        <v>0</v>
      </c>
      <c r="BH267" s="148">
        <f>IF(N267="sníž. přenesená",J267,0)</f>
        <v>0</v>
      </c>
      <c r="BI267" s="148">
        <f>IF(N267="nulová",J267,0)</f>
        <v>0</v>
      </c>
      <c r="BJ267" s="16" t="s">
        <v>81</v>
      </c>
      <c r="BK267" s="148">
        <f>ROUND(I267*H267,2)</f>
        <v>0</v>
      </c>
      <c r="BL267" s="16" t="s">
        <v>238</v>
      </c>
      <c r="BM267" s="147" t="s">
        <v>1344</v>
      </c>
    </row>
    <row r="268" spans="2:65" s="1" customFormat="1" ht="24.2" customHeight="1">
      <c r="B268" s="135"/>
      <c r="C268" s="136" t="s">
        <v>467</v>
      </c>
      <c r="D268" s="136" t="s">
        <v>164</v>
      </c>
      <c r="E268" s="137" t="s">
        <v>1345</v>
      </c>
      <c r="F268" s="138" t="s">
        <v>1346</v>
      </c>
      <c r="G268" s="139" t="s">
        <v>492</v>
      </c>
      <c r="H268" s="140">
        <v>6</v>
      </c>
      <c r="I268" s="141"/>
      <c r="J268" s="142">
        <f>ROUND(I268*H268,2)</f>
        <v>0</v>
      </c>
      <c r="K268" s="138" t="s">
        <v>1</v>
      </c>
      <c r="L268" s="31"/>
      <c r="M268" s="143" t="s">
        <v>1</v>
      </c>
      <c r="N268" s="144" t="s">
        <v>42</v>
      </c>
      <c r="P268" s="145">
        <f>O268*H268</f>
        <v>0</v>
      </c>
      <c r="Q268" s="145">
        <v>0.01497</v>
      </c>
      <c r="R268" s="145">
        <f>Q268*H268</f>
        <v>0.08982000000000001</v>
      </c>
      <c r="S268" s="145">
        <v>0</v>
      </c>
      <c r="T268" s="146">
        <f>S268*H268</f>
        <v>0</v>
      </c>
      <c r="AR268" s="147" t="s">
        <v>238</v>
      </c>
      <c r="AT268" s="147" t="s">
        <v>164</v>
      </c>
      <c r="AU268" s="147" t="s">
        <v>85</v>
      </c>
      <c r="AY268" s="16" t="s">
        <v>161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6" t="s">
        <v>81</v>
      </c>
      <c r="BK268" s="148">
        <f>ROUND(I268*H268,2)</f>
        <v>0</v>
      </c>
      <c r="BL268" s="16" t="s">
        <v>238</v>
      </c>
      <c r="BM268" s="147" t="s">
        <v>1347</v>
      </c>
    </row>
    <row r="269" spans="2:65" s="1" customFormat="1" ht="21.75" customHeight="1">
      <c r="B269" s="135"/>
      <c r="C269" s="136" t="s">
        <v>471</v>
      </c>
      <c r="D269" s="136" t="s">
        <v>164</v>
      </c>
      <c r="E269" s="137" t="s">
        <v>495</v>
      </c>
      <c r="F269" s="138" t="s">
        <v>496</v>
      </c>
      <c r="G269" s="139" t="s">
        <v>492</v>
      </c>
      <c r="H269" s="140">
        <v>3</v>
      </c>
      <c r="I269" s="141"/>
      <c r="J269" s="142">
        <f>ROUND(I269*H269,2)</f>
        <v>0</v>
      </c>
      <c r="K269" s="138" t="s">
        <v>168</v>
      </c>
      <c r="L269" s="31"/>
      <c r="M269" s="143" t="s">
        <v>1</v>
      </c>
      <c r="N269" s="144" t="s">
        <v>42</v>
      </c>
      <c r="P269" s="145">
        <f>O269*H269</f>
        <v>0</v>
      </c>
      <c r="Q269" s="145">
        <v>0</v>
      </c>
      <c r="R269" s="145">
        <f>Q269*H269</f>
        <v>0</v>
      </c>
      <c r="S269" s="145">
        <v>0.08799999999999998</v>
      </c>
      <c r="T269" s="146">
        <f>S269*H269</f>
        <v>0.26399999999999996</v>
      </c>
      <c r="AR269" s="147" t="s">
        <v>238</v>
      </c>
      <c r="AT269" s="147" t="s">
        <v>164</v>
      </c>
      <c r="AU269" s="147" t="s">
        <v>85</v>
      </c>
      <c r="AY269" s="16" t="s">
        <v>161</v>
      </c>
      <c r="BE269" s="148">
        <f>IF(N269="základní",J269,0)</f>
        <v>0</v>
      </c>
      <c r="BF269" s="148">
        <f>IF(N269="snížená",J269,0)</f>
        <v>0</v>
      </c>
      <c r="BG269" s="148">
        <f>IF(N269="zákl. přenesená",J269,0)</f>
        <v>0</v>
      </c>
      <c r="BH269" s="148">
        <f>IF(N269="sníž. přenesená",J269,0)</f>
        <v>0</v>
      </c>
      <c r="BI269" s="148">
        <f>IF(N269="nulová",J269,0)</f>
        <v>0</v>
      </c>
      <c r="BJ269" s="16" t="s">
        <v>81</v>
      </c>
      <c r="BK269" s="148">
        <f>ROUND(I269*H269,2)</f>
        <v>0</v>
      </c>
      <c r="BL269" s="16" t="s">
        <v>238</v>
      </c>
      <c r="BM269" s="147" t="s">
        <v>1348</v>
      </c>
    </row>
    <row r="270" spans="2:65" s="1" customFormat="1" ht="24.2" customHeight="1">
      <c r="B270" s="135"/>
      <c r="C270" s="136" t="s">
        <v>475</v>
      </c>
      <c r="D270" s="136" t="s">
        <v>164</v>
      </c>
      <c r="E270" s="137" t="s">
        <v>1349</v>
      </c>
      <c r="F270" s="138" t="s">
        <v>1350</v>
      </c>
      <c r="G270" s="139" t="s">
        <v>492</v>
      </c>
      <c r="H270" s="140">
        <v>2</v>
      </c>
      <c r="I270" s="141"/>
      <c r="J270" s="142">
        <f>ROUND(I270*H270,2)</f>
        <v>0</v>
      </c>
      <c r="K270" s="138" t="s">
        <v>168</v>
      </c>
      <c r="L270" s="31"/>
      <c r="M270" s="143" t="s">
        <v>1</v>
      </c>
      <c r="N270" s="144" t="s">
        <v>42</v>
      </c>
      <c r="P270" s="145">
        <f>O270*H270</f>
        <v>0</v>
      </c>
      <c r="Q270" s="145">
        <v>0.0018</v>
      </c>
      <c r="R270" s="145">
        <f>Q270*H270</f>
        <v>0.0036</v>
      </c>
      <c r="S270" s="145">
        <v>0</v>
      </c>
      <c r="T270" s="146">
        <f>S270*H270</f>
        <v>0</v>
      </c>
      <c r="AR270" s="147" t="s">
        <v>238</v>
      </c>
      <c r="AT270" s="147" t="s">
        <v>164</v>
      </c>
      <c r="AU270" s="147" t="s">
        <v>85</v>
      </c>
      <c r="AY270" s="16" t="s">
        <v>161</v>
      </c>
      <c r="BE270" s="148">
        <f>IF(N270="základní",J270,0)</f>
        <v>0</v>
      </c>
      <c r="BF270" s="148">
        <f>IF(N270="snížená",J270,0)</f>
        <v>0</v>
      </c>
      <c r="BG270" s="148">
        <f>IF(N270="zákl. přenesená",J270,0)</f>
        <v>0</v>
      </c>
      <c r="BH270" s="148">
        <f>IF(N270="sníž. přenesená",J270,0)</f>
        <v>0</v>
      </c>
      <c r="BI270" s="148">
        <f>IF(N270="nulová",J270,0)</f>
        <v>0</v>
      </c>
      <c r="BJ270" s="16" t="s">
        <v>81</v>
      </c>
      <c r="BK270" s="148">
        <f>ROUND(I270*H270,2)</f>
        <v>0</v>
      </c>
      <c r="BL270" s="16" t="s">
        <v>238</v>
      </c>
      <c r="BM270" s="147" t="s">
        <v>1351</v>
      </c>
    </row>
    <row r="271" spans="2:65" s="1" customFormat="1" ht="16.5" customHeight="1">
      <c r="B271" s="135"/>
      <c r="C271" s="136" t="s">
        <v>479</v>
      </c>
      <c r="D271" s="136" t="s">
        <v>164</v>
      </c>
      <c r="E271" s="137" t="s">
        <v>1352</v>
      </c>
      <c r="F271" s="138" t="s">
        <v>1353</v>
      </c>
      <c r="G271" s="139" t="s">
        <v>378</v>
      </c>
      <c r="H271" s="140">
        <v>2</v>
      </c>
      <c r="I271" s="141"/>
      <c r="J271" s="142">
        <f>ROUND(I271*H271,2)</f>
        <v>0</v>
      </c>
      <c r="K271" s="138" t="s">
        <v>1</v>
      </c>
      <c r="L271" s="31"/>
      <c r="M271" s="143" t="s">
        <v>1</v>
      </c>
      <c r="N271" s="144" t="s">
        <v>42</v>
      </c>
      <c r="P271" s="145">
        <f>O271*H271</f>
        <v>0</v>
      </c>
      <c r="Q271" s="145">
        <v>0.0018</v>
      </c>
      <c r="R271" s="145">
        <f>Q271*H271</f>
        <v>0.0036</v>
      </c>
      <c r="S271" s="145">
        <v>0</v>
      </c>
      <c r="T271" s="146">
        <f>S271*H271</f>
        <v>0</v>
      </c>
      <c r="AR271" s="147" t="s">
        <v>238</v>
      </c>
      <c r="AT271" s="147" t="s">
        <v>164</v>
      </c>
      <c r="AU271" s="147" t="s">
        <v>85</v>
      </c>
      <c r="AY271" s="16" t="s">
        <v>161</v>
      </c>
      <c r="BE271" s="148">
        <f>IF(N271="základní",J271,0)</f>
        <v>0</v>
      </c>
      <c r="BF271" s="148">
        <f>IF(N271="snížená",J271,0)</f>
        <v>0</v>
      </c>
      <c r="BG271" s="148">
        <f>IF(N271="zákl. přenesená",J271,0)</f>
        <v>0</v>
      </c>
      <c r="BH271" s="148">
        <f>IF(N271="sníž. přenesená",J271,0)</f>
        <v>0</v>
      </c>
      <c r="BI271" s="148">
        <f>IF(N271="nulová",J271,0)</f>
        <v>0</v>
      </c>
      <c r="BJ271" s="16" t="s">
        <v>81</v>
      </c>
      <c r="BK271" s="148">
        <f>ROUND(I271*H271,2)</f>
        <v>0</v>
      </c>
      <c r="BL271" s="16" t="s">
        <v>238</v>
      </c>
      <c r="BM271" s="147" t="s">
        <v>1354</v>
      </c>
    </row>
    <row r="272" spans="2:65" s="1" customFormat="1" ht="21.75" customHeight="1">
      <c r="B272" s="135"/>
      <c r="C272" s="136" t="s">
        <v>485</v>
      </c>
      <c r="D272" s="136" t="s">
        <v>164</v>
      </c>
      <c r="E272" s="137" t="s">
        <v>499</v>
      </c>
      <c r="F272" s="138" t="s">
        <v>500</v>
      </c>
      <c r="G272" s="139" t="s">
        <v>492</v>
      </c>
      <c r="H272" s="140">
        <v>11</v>
      </c>
      <c r="I272" s="141"/>
      <c r="J272" s="142">
        <f>ROUND(I272*H272,2)</f>
        <v>0</v>
      </c>
      <c r="K272" s="138" t="s">
        <v>168</v>
      </c>
      <c r="L272" s="31"/>
      <c r="M272" s="143" t="s">
        <v>1</v>
      </c>
      <c r="N272" s="144" t="s">
        <v>42</v>
      </c>
      <c r="P272" s="145">
        <f>O272*H272</f>
        <v>0</v>
      </c>
      <c r="Q272" s="145">
        <v>0.0018</v>
      </c>
      <c r="R272" s="145">
        <f>Q272*H272</f>
        <v>0.019799999999999998</v>
      </c>
      <c r="S272" s="145">
        <v>0</v>
      </c>
      <c r="T272" s="146">
        <f>S272*H272</f>
        <v>0</v>
      </c>
      <c r="AR272" s="147" t="s">
        <v>238</v>
      </c>
      <c r="AT272" s="147" t="s">
        <v>164</v>
      </c>
      <c r="AU272" s="147" t="s">
        <v>85</v>
      </c>
      <c r="AY272" s="16" t="s">
        <v>161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6" t="s">
        <v>81</v>
      </c>
      <c r="BK272" s="148">
        <f>ROUND(I272*H272,2)</f>
        <v>0</v>
      </c>
      <c r="BL272" s="16" t="s">
        <v>238</v>
      </c>
      <c r="BM272" s="147" t="s">
        <v>1355</v>
      </c>
    </row>
    <row r="273" spans="2:65" s="1" customFormat="1" ht="16.5" customHeight="1">
      <c r="B273" s="135"/>
      <c r="C273" s="136" t="s">
        <v>489</v>
      </c>
      <c r="D273" s="136" t="s">
        <v>164</v>
      </c>
      <c r="E273" s="137" t="s">
        <v>503</v>
      </c>
      <c r="F273" s="138" t="s">
        <v>504</v>
      </c>
      <c r="G273" s="139" t="s">
        <v>378</v>
      </c>
      <c r="H273" s="140">
        <v>3</v>
      </c>
      <c r="I273" s="141"/>
      <c r="J273" s="142">
        <f>ROUND(I273*H273,2)</f>
        <v>0</v>
      </c>
      <c r="K273" s="138" t="s">
        <v>168</v>
      </c>
      <c r="L273" s="31"/>
      <c r="M273" s="143" t="s">
        <v>1</v>
      </c>
      <c r="N273" s="144" t="s">
        <v>42</v>
      </c>
      <c r="P273" s="145">
        <f>O273*H273</f>
        <v>0</v>
      </c>
      <c r="Q273" s="145">
        <v>0</v>
      </c>
      <c r="R273" s="145">
        <f>Q273*H273</f>
        <v>0</v>
      </c>
      <c r="S273" s="145">
        <v>0.00225</v>
      </c>
      <c r="T273" s="146">
        <f>S273*H273</f>
        <v>0.006749999999999999</v>
      </c>
      <c r="AR273" s="147" t="s">
        <v>238</v>
      </c>
      <c r="AT273" s="147" t="s">
        <v>164</v>
      </c>
      <c r="AU273" s="147" t="s">
        <v>85</v>
      </c>
      <c r="AY273" s="16" t="s">
        <v>161</v>
      </c>
      <c r="BE273" s="148">
        <f>IF(N273="základní",J273,0)</f>
        <v>0</v>
      </c>
      <c r="BF273" s="148">
        <f>IF(N273="snížená",J273,0)</f>
        <v>0</v>
      </c>
      <c r="BG273" s="148">
        <f>IF(N273="zákl. přenesená",J273,0)</f>
        <v>0</v>
      </c>
      <c r="BH273" s="148">
        <f>IF(N273="sníž. přenesená",J273,0)</f>
        <v>0</v>
      </c>
      <c r="BI273" s="148">
        <f>IF(N273="nulová",J273,0)</f>
        <v>0</v>
      </c>
      <c r="BJ273" s="16" t="s">
        <v>81</v>
      </c>
      <c r="BK273" s="148">
        <f>ROUND(I273*H273,2)</f>
        <v>0</v>
      </c>
      <c r="BL273" s="16" t="s">
        <v>238</v>
      </c>
      <c r="BM273" s="147" t="s">
        <v>1356</v>
      </c>
    </row>
    <row r="274" spans="2:65" s="1" customFormat="1" ht="21.75" customHeight="1">
      <c r="B274" s="135"/>
      <c r="C274" s="136" t="s">
        <v>494</v>
      </c>
      <c r="D274" s="136" t="s">
        <v>164</v>
      </c>
      <c r="E274" s="137" t="s">
        <v>507</v>
      </c>
      <c r="F274" s="138" t="s">
        <v>508</v>
      </c>
      <c r="G274" s="139" t="s">
        <v>378</v>
      </c>
      <c r="H274" s="140">
        <v>3</v>
      </c>
      <c r="I274" s="141"/>
      <c r="J274" s="142">
        <f>ROUND(I274*H274,2)</f>
        <v>0</v>
      </c>
      <c r="K274" s="138" t="s">
        <v>168</v>
      </c>
      <c r="L274" s="31"/>
      <c r="M274" s="143" t="s">
        <v>1</v>
      </c>
      <c r="N274" s="144" t="s">
        <v>42</v>
      </c>
      <c r="P274" s="145">
        <f>O274*H274</f>
        <v>0</v>
      </c>
      <c r="Q274" s="145">
        <v>0</v>
      </c>
      <c r="R274" s="145">
        <f>Q274*H274</f>
        <v>0</v>
      </c>
      <c r="S274" s="145">
        <v>0.00052</v>
      </c>
      <c r="T274" s="146">
        <f>S274*H274</f>
        <v>0.0015599999999999998</v>
      </c>
      <c r="AR274" s="147" t="s">
        <v>238</v>
      </c>
      <c r="AT274" s="147" t="s">
        <v>164</v>
      </c>
      <c r="AU274" s="147" t="s">
        <v>85</v>
      </c>
      <c r="AY274" s="16" t="s">
        <v>161</v>
      </c>
      <c r="BE274" s="148">
        <f>IF(N274="základní",J274,0)</f>
        <v>0</v>
      </c>
      <c r="BF274" s="148">
        <f>IF(N274="snížená",J274,0)</f>
        <v>0</v>
      </c>
      <c r="BG274" s="148">
        <f>IF(N274="zákl. přenesená",J274,0)</f>
        <v>0</v>
      </c>
      <c r="BH274" s="148">
        <f>IF(N274="sníž. přenesená",J274,0)</f>
        <v>0</v>
      </c>
      <c r="BI274" s="148">
        <f>IF(N274="nulová",J274,0)</f>
        <v>0</v>
      </c>
      <c r="BJ274" s="16" t="s">
        <v>81</v>
      </c>
      <c r="BK274" s="148">
        <f>ROUND(I274*H274,2)</f>
        <v>0</v>
      </c>
      <c r="BL274" s="16" t="s">
        <v>238</v>
      </c>
      <c r="BM274" s="147" t="s">
        <v>1357</v>
      </c>
    </row>
    <row r="275" spans="2:65" s="1" customFormat="1" ht="21.75" customHeight="1">
      <c r="B275" s="135"/>
      <c r="C275" s="136" t="s">
        <v>498</v>
      </c>
      <c r="D275" s="136" t="s">
        <v>164</v>
      </c>
      <c r="E275" s="137" t="s">
        <v>511</v>
      </c>
      <c r="F275" s="138" t="s">
        <v>512</v>
      </c>
      <c r="G275" s="139" t="s">
        <v>492</v>
      </c>
      <c r="H275" s="140">
        <v>4</v>
      </c>
      <c r="I275" s="141"/>
      <c r="J275" s="142">
        <f>ROUND(I275*H275,2)</f>
        <v>0</v>
      </c>
      <c r="K275" s="138" t="s">
        <v>168</v>
      </c>
      <c r="L275" s="31"/>
      <c r="M275" s="143" t="s">
        <v>1</v>
      </c>
      <c r="N275" s="144" t="s">
        <v>42</v>
      </c>
      <c r="P275" s="145">
        <f>O275*H275</f>
        <v>0</v>
      </c>
      <c r="Q275" s="145">
        <v>0.00214</v>
      </c>
      <c r="R275" s="145">
        <f>Q275*H275</f>
        <v>0.00856</v>
      </c>
      <c r="S275" s="145">
        <v>0</v>
      </c>
      <c r="T275" s="146">
        <f>S275*H275</f>
        <v>0</v>
      </c>
      <c r="AR275" s="147" t="s">
        <v>238</v>
      </c>
      <c r="AT275" s="147" t="s">
        <v>164</v>
      </c>
      <c r="AU275" s="147" t="s">
        <v>85</v>
      </c>
      <c r="AY275" s="16" t="s">
        <v>161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6" t="s">
        <v>81</v>
      </c>
      <c r="BK275" s="148">
        <f>ROUND(I275*H275,2)</f>
        <v>0</v>
      </c>
      <c r="BL275" s="16" t="s">
        <v>238</v>
      </c>
      <c r="BM275" s="147" t="s">
        <v>1358</v>
      </c>
    </row>
    <row r="276" spans="2:65" s="1" customFormat="1" ht="33" customHeight="1">
      <c r="B276" s="135"/>
      <c r="C276" s="136" t="s">
        <v>502</v>
      </c>
      <c r="D276" s="136" t="s">
        <v>164</v>
      </c>
      <c r="E276" s="137" t="s">
        <v>1359</v>
      </c>
      <c r="F276" s="138" t="s">
        <v>1360</v>
      </c>
      <c r="G276" s="139" t="s">
        <v>167</v>
      </c>
      <c r="H276" s="140">
        <v>0.222</v>
      </c>
      <c r="I276" s="141"/>
      <c r="J276" s="142">
        <f>ROUND(I276*H276,2)</f>
        <v>0</v>
      </c>
      <c r="K276" s="138" t="s">
        <v>168</v>
      </c>
      <c r="L276" s="31"/>
      <c r="M276" s="143" t="s">
        <v>1</v>
      </c>
      <c r="N276" s="144" t="s">
        <v>42</v>
      </c>
      <c r="P276" s="145">
        <f>O276*H276</f>
        <v>0</v>
      </c>
      <c r="Q276" s="145">
        <v>0</v>
      </c>
      <c r="R276" s="145">
        <f>Q276*H276</f>
        <v>0</v>
      </c>
      <c r="S276" s="145">
        <v>0</v>
      </c>
      <c r="T276" s="146">
        <f>S276*H276</f>
        <v>0</v>
      </c>
      <c r="AR276" s="147" t="s">
        <v>238</v>
      </c>
      <c r="AT276" s="147" t="s">
        <v>164</v>
      </c>
      <c r="AU276" s="147" t="s">
        <v>85</v>
      </c>
      <c r="AY276" s="16" t="s">
        <v>161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6" t="s">
        <v>81</v>
      </c>
      <c r="BK276" s="148">
        <f>ROUND(I276*H276,2)</f>
        <v>0</v>
      </c>
      <c r="BL276" s="16" t="s">
        <v>238</v>
      </c>
      <c r="BM276" s="147" t="s">
        <v>1361</v>
      </c>
    </row>
    <row r="277" spans="2:63" s="11" customFormat="1" ht="22.9" customHeight="1">
      <c r="B277" s="123"/>
      <c r="D277" s="124" t="s">
        <v>76</v>
      </c>
      <c r="E277" s="133" t="s">
        <v>522</v>
      </c>
      <c r="F277" s="133" t="s">
        <v>523</v>
      </c>
      <c r="I277" s="126"/>
      <c r="J277" s="134">
        <f>BK277</f>
        <v>0</v>
      </c>
      <c r="L277" s="123"/>
      <c r="M277" s="128"/>
      <c r="P277" s="129">
        <f>SUM(P278:P283)</f>
        <v>0</v>
      </c>
      <c r="R277" s="129">
        <f>SUM(R278:R283)</f>
        <v>0.05535000000000002</v>
      </c>
      <c r="T277" s="130">
        <f>SUM(T278:T283)</f>
        <v>0.28539</v>
      </c>
      <c r="AR277" s="124" t="s">
        <v>85</v>
      </c>
      <c r="AT277" s="131" t="s">
        <v>76</v>
      </c>
      <c r="AU277" s="131" t="s">
        <v>81</v>
      </c>
      <c r="AY277" s="124" t="s">
        <v>161</v>
      </c>
      <c r="BK277" s="132">
        <f>SUM(BK278:BK283)</f>
        <v>0</v>
      </c>
    </row>
    <row r="278" spans="2:65" s="1" customFormat="1" ht="16.5" customHeight="1">
      <c r="B278" s="135"/>
      <c r="C278" s="136" t="s">
        <v>506</v>
      </c>
      <c r="D278" s="136" t="s">
        <v>164</v>
      </c>
      <c r="E278" s="137" t="s">
        <v>525</v>
      </c>
      <c r="F278" s="138" t="s">
        <v>526</v>
      </c>
      <c r="G278" s="139" t="s">
        <v>190</v>
      </c>
      <c r="H278" s="140">
        <v>27</v>
      </c>
      <c r="I278" s="141"/>
      <c r="J278" s="142">
        <f>ROUND(I278*H278,2)</f>
        <v>0</v>
      </c>
      <c r="K278" s="138" t="s">
        <v>168</v>
      </c>
      <c r="L278" s="31"/>
      <c r="M278" s="143" t="s">
        <v>1</v>
      </c>
      <c r="N278" s="144" t="s">
        <v>42</v>
      </c>
      <c r="P278" s="145">
        <f>O278*H278</f>
        <v>0</v>
      </c>
      <c r="Q278" s="145">
        <v>0</v>
      </c>
      <c r="R278" s="145">
        <f>Q278*H278</f>
        <v>0</v>
      </c>
      <c r="S278" s="145">
        <v>0.01057</v>
      </c>
      <c r="T278" s="146">
        <f>S278*H278</f>
        <v>0.28539</v>
      </c>
      <c r="AR278" s="147" t="s">
        <v>238</v>
      </c>
      <c r="AT278" s="147" t="s">
        <v>164</v>
      </c>
      <c r="AU278" s="147" t="s">
        <v>85</v>
      </c>
      <c r="AY278" s="16" t="s">
        <v>161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6" t="s">
        <v>81</v>
      </c>
      <c r="BK278" s="148">
        <f>ROUND(I278*H278,2)</f>
        <v>0</v>
      </c>
      <c r="BL278" s="16" t="s">
        <v>238</v>
      </c>
      <c r="BM278" s="147" t="s">
        <v>1362</v>
      </c>
    </row>
    <row r="279" spans="2:51" s="12" customFormat="1" ht="12">
      <c r="B279" s="149"/>
      <c r="D279" s="150" t="s">
        <v>171</v>
      </c>
      <c r="E279" s="151" t="s">
        <v>1</v>
      </c>
      <c r="F279" s="152" t="s">
        <v>1363</v>
      </c>
      <c r="H279" s="153">
        <v>27</v>
      </c>
      <c r="I279" s="154"/>
      <c r="L279" s="149"/>
      <c r="M279" s="155"/>
      <c r="T279" s="156"/>
      <c r="AT279" s="151" t="s">
        <v>171</v>
      </c>
      <c r="AU279" s="151" t="s">
        <v>85</v>
      </c>
      <c r="AV279" s="12" t="s">
        <v>85</v>
      </c>
      <c r="AW279" s="12" t="s">
        <v>32</v>
      </c>
      <c r="AX279" s="12" t="s">
        <v>77</v>
      </c>
      <c r="AY279" s="151" t="s">
        <v>161</v>
      </c>
    </row>
    <row r="280" spans="2:51" s="13" customFormat="1" ht="12">
      <c r="B280" s="157"/>
      <c r="D280" s="150" t="s">
        <v>171</v>
      </c>
      <c r="E280" s="158" t="s">
        <v>1</v>
      </c>
      <c r="F280" s="159" t="s">
        <v>174</v>
      </c>
      <c r="H280" s="160">
        <v>27</v>
      </c>
      <c r="I280" s="161"/>
      <c r="L280" s="157"/>
      <c r="M280" s="162"/>
      <c r="T280" s="163"/>
      <c r="AT280" s="158" t="s">
        <v>171</v>
      </c>
      <c r="AU280" s="158" t="s">
        <v>85</v>
      </c>
      <c r="AV280" s="13" t="s">
        <v>169</v>
      </c>
      <c r="AW280" s="13" t="s">
        <v>32</v>
      </c>
      <c r="AX280" s="13" t="s">
        <v>81</v>
      </c>
      <c r="AY280" s="158" t="s">
        <v>161</v>
      </c>
    </row>
    <row r="281" spans="2:65" s="1" customFormat="1" ht="16.5" customHeight="1">
      <c r="B281" s="135"/>
      <c r="C281" s="136" t="s">
        <v>510</v>
      </c>
      <c r="D281" s="136" t="s">
        <v>164</v>
      </c>
      <c r="E281" s="137" t="s">
        <v>529</v>
      </c>
      <c r="F281" s="138" t="s">
        <v>530</v>
      </c>
      <c r="G281" s="139" t="s">
        <v>190</v>
      </c>
      <c r="H281" s="140">
        <v>27</v>
      </c>
      <c r="I281" s="141"/>
      <c r="J281" s="142">
        <f>ROUND(I281*H281,2)</f>
        <v>0</v>
      </c>
      <c r="K281" s="138" t="s">
        <v>168</v>
      </c>
      <c r="L281" s="31"/>
      <c r="M281" s="143" t="s">
        <v>1</v>
      </c>
      <c r="N281" s="144" t="s">
        <v>42</v>
      </c>
      <c r="P281" s="145">
        <f>O281*H281</f>
        <v>0</v>
      </c>
      <c r="Q281" s="145">
        <v>0.0020500000000000006</v>
      </c>
      <c r="R281" s="145">
        <f>Q281*H281</f>
        <v>0.05535000000000002</v>
      </c>
      <c r="S281" s="145">
        <v>0</v>
      </c>
      <c r="T281" s="146">
        <f>S281*H281</f>
        <v>0</v>
      </c>
      <c r="AR281" s="147" t="s">
        <v>238</v>
      </c>
      <c r="AT281" s="147" t="s">
        <v>164</v>
      </c>
      <c r="AU281" s="147" t="s">
        <v>85</v>
      </c>
      <c r="AY281" s="16" t="s">
        <v>161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6" t="s">
        <v>81</v>
      </c>
      <c r="BK281" s="148">
        <f>ROUND(I281*H281,2)</f>
        <v>0</v>
      </c>
      <c r="BL281" s="16" t="s">
        <v>238</v>
      </c>
      <c r="BM281" s="147" t="s">
        <v>1364</v>
      </c>
    </row>
    <row r="282" spans="2:51" s="12" customFormat="1" ht="12">
      <c r="B282" s="149"/>
      <c r="D282" s="150" t="s">
        <v>171</v>
      </c>
      <c r="E282" s="151" t="s">
        <v>1</v>
      </c>
      <c r="F282" s="152" t="s">
        <v>1363</v>
      </c>
      <c r="H282" s="153">
        <v>27</v>
      </c>
      <c r="I282" s="154"/>
      <c r="L282" s="149"/>
      <c r="M282" s="155"/>
      <c r="T282" s="156"/>
      <c r="AT282" s="151" t="s">
        <v>171</v>
      </c>
      <c r="AU282" s="151" t="s">
        <v>85</v>
      </c>
      <c r="AV282" s="12" t="s">
        <v>85</v>
      </c>
      <c r="AW282" s="12" t="s">
        <v>32</v>
      </c>
      <c r="AX282" s="12" t="s">
        <v>81</v>
      </c>
      <c r="AY282" s="151" t="s">
        <v>161</v>
      </c>
    </row>
    <row r="283" spans="2:65" s="1" customFormat="1" ht="33" customHeight="1">
      <c r="B283" s="135"/>
      <c r="C283" s="136" t="s">
        <v>514</v>
      </c>
      <c r="D283" s="136" t="s">
        <v>164</v>
      </c>
      <c r="E283" s="137" t="s">
        <v>1365</v>
      </c>
      <c r="F283" s="138" t="s">
        <v>1366</v>
      </c>
      <c r="G283" s="139" t="s">
        <v>167</v>
      </c>
      <c r="H283" s="140">
        <v>0.055</v>
      </c>
      <c r="I283" s="141"/>
      <c r="J283" s="142">
        <f>ROUND(I283*H283,2)</f>
        <v>0</v>
      </c>
      <c r="K283" s="138" t="s">
        <v>168</v>
      </c>
      <c r="L283" s="31"/>
      <c r="M283" s="143" t="s">
        <v>1</v>
      </c>
      <c r="N283" s="144" t="s">
        <v>42</v>
      </c>
      <c r="P283" s="145">
        <f>O283*H283</f>
        <v>0</v>
      </c>
      <c r="Q283" s="145">
        <v>0</v>
      </c>
      <c r="R283" s="145">
        <f>Q283*H283</f>
        <v>0</v>
      </c>
      <c r="S283" s="145">
        <v>0</v>
      </c>
      <c r="T283" s="146">
        <f>S283*H283</f>
        <v>0</v>
      </c>
      <c r="AR283" s="147" t="s">
        <v>238</v>
      </c>
      <c r="AT283" s="147" t="s">
        <v>164</v>
      </c>
      <c r="AU283" s="147" t="s">
        <v>85</v>
      </c>
      <c r="AY283" s="16" t="s">
        <v>161</v>
      </c>
      <c r="BE283" s="148">
        <f>IF(N283="základní",J283,0)</f>
        <v>0</v>
      </c>
      <c r="BF283" s="148">
        <f>IF(N283="snížená",J283,0)</f>
        <v>0</v>
      </c>
      <c r="BG283" s="148">
        <f>IF(N283="zákl. přenesená",J283,0)</f>
        <v>0</v>
      </c>
      <c r="BH283" s="148">
        <f>IF(N283="sníž. přenesená",J283,0)</f>
        <v>0</v>
      </c>
      <c r="BI283" s="148">
        <f>IF(N283="nulová",J283,0)</f>
        <v>0</v>
      </c>
      <c r="BJ283" s="16" t="s">
        <v>81</v>
      </c>
      <c r="BK283" s="148">
        <f>ROUND(I283*H283,2)</f>
        <v>0</v>
      </c>
      <c r="BL283" s="16" t="s">
        <v>238</v>
      </c>
      <c r="BM283" s="147" t="s">
        <v>1367</v>
      </c>
    </row>
    <row r="284" spans="2:63" s="11" customFormat="1" ht="22.9" customHeight="1">
      <c r="B284" s="123"/>
      <c r="D284" s="124" t="s">
        <v>76</v>
      </c>
      <c r="E284" s="133" t="s">
        <v>532</v>
      </c>
      <c r="F284" s="133" t="s">
        <v>533</v>
      </c>
      <c r="I284" s="126"/>
      <c r="J284" s="134">
        <f>BK284</f>
        <v>0</v>
      </c>
      <c r="L284" s="123"/>
      <c r="M284" s="128"/>
      <c r="P284" s="129">
        <f>SUM(P285:P340)</f>
        <v>0</v>
      </c>
      <c r="R284" s="129">
        <f>SUM(R285:R340)</f>
        <v>0.138742</v>
      </c>
      <c r="T284" s="130">
        <f>SUM(T285:T340)</f>
        <v>0</v>
      </c>
      <c r="AR284" s="124" t="s">
        <v>85</v>
      </c>
      <c r="AT284" s="131" t="s">
        <v>76</v>
      </c>
      <c r="AU284" s="131" t="s">
        <v>81</v>
      </c>
      <c r="AY284" s="124" t="s">
        <v>161</v>
      </c>
      <c r="BK284" s="132">
        <f>SUM(BK285:BK340)</f>
        <v>0</v>
      </c>
    </row>
    <row r="285" spans="2:65" s="1" customFormat="1" ht="24.2" customHeight="1">
      <c r="B285" s="135"/>
      <c r="C285" s="136" t="s">
        <v>518</v>
      </c>
      <c r="D285" s="136" t="s">
        <v>164</v>
      </c>
      <c r="E285" s="137" t="s">
        <v>535</v>
      </c>
      <c r="F285" s="138" t="s">
        <v>536</v>
      </c>
      <c r="G285" s="139" t="s">
        <v>316</v>
      </c>
      <c r="H285" s="140">
        <v>44</v>
      </c>
      <c r="I285" s="141"/>
      <c r="J285" s="142">
        <f>ROUND(I285*H285,2)</f>
        <v>0</v>
      </c>
      <c r="K285" s="138" t="s">
        <v>168</v>
      </c>
      <c r="L285" s="31"/>
      <c r="M285" s="143" t="s">
        <v>1</v>
      </c>
      <c r="N285" s="144" t="s">
        <v>42</v>
      </c>
      <c r="P285" s="145">
        <f>O285*H285</f>
        <v>0</v>
      </c>
      <c r="Q285" s="145">
        <v>0</v>
      </c>
      <c r="R285" s="145">
        <f>Q285*H285</f>
        <v>0</v>
      </c>
      <c r="S285" s="145">
        <v>0</v>
      </c>
      <c r="T285" s="146">
        <f>S285*H285</f>
        <v>0</v>
      </c>
      <c r="AR285" s="147" t="s">
        <v>238</v>
      </c>
      <c r="AT285" s="147" t="s">
        <v>164</v>
      </c>
      <c r="AU285" s="147" t="s">
        <v>85</v>
      </c>
      <c r="AY285" s="16" t="s">
        <v>161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6" t="s">
        <v>81</v>
      </c>
      <c r="BK285" s="148">
        <f>ROUND(I285*H285,2)</f>
        <v>0</v>
      </c>
      <c r="BL285" s="16" t="s">
        <v>238</v>
      </c>
      <c r="BM285" s="147" t="s">
        <v>1368</v>
      </c>
    </row>
    <row r="286" spans="2:65" s="1" customFormat="1" ht="24.2" customHeight="1">
      <c r="B286" s="135"/>
      <c r="C286" s="164" t="s">
        <v>524</v>
      </c>
      <c r="D286" s="164" t="s">
        <v>175</v>
      </c>
      <c r="E286" s="165" t="s">
        <v>539</v>
      </c>
      <c r="F286" s="166" t="s">
        <v>540</v>
      </c>
      <c r="G286" s="167" t="s">
        <v>316</v>
      </c>
      <c r="H286" s="168">
        <v>46.2</v>
      </c>
      <c r="I286" s="169"/>
      <c r="J286" s="170">
        <f>ROUND(I286*H286,2)</f>
        <v>0</v>
      </c>
      <c r="K286" s="166" t="s">
        <v>168</v>
      </c>
      <c r="L286" s="171"/>
      <c r="M286" s="172" t="s">
        <v>1</v>
      </c>
      <c r="N286" s="173" t="s">
        <v>42</v>
      </c>
      <c r="P286" s="145">
        <f>O286*H286</f>
        <v>0</v>
      </c>
      <c r="Q286" s="145">
        <v>0.00021</v>
      </c>
      <c r="R286" s="145">
        <f>Q286*H286</f>
        <v>0.009702</v>
      </c>
      <c r="S286" s="145">
        <v>0</v>
      </c>
      <c r="T286" s="146">
        <f>S286*H286</f>
        <v>0</v>
      </c>
      <c r="AR286" s="147" t="s">
        <v>327</v>
      </c>
      <c r="AT286" s="147" t="s">
        <v>175</v>
      </c>
      <c r="AU286" s="147" t="s">
        <v>85</v>
      </c>
      <c r="AY286" s="16" t="s">
        <v>161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6" t="s">
        <v>81</v>
      </c>
      <c r="BK286" s="148">
        <f>ROUND(I286*H286,2)</f>
        <v>0</v>
      </c>
      <c r="BL286" s="16" t="s">
        <v>238</v>
      </c>
      <c r="BM286" s="147" t="s">
        <v>1369</v>
      </c>
    </row>
    <row r="287" spans="2:51" s="12" customFormat="1" ht="12">
      <c r="B287" s="149"/>
      <c r="D287" s="150" t="s">
        <v>171</v>
      </c>
      <c r="F287" s="152" t="s">
        <v>1370</v>
      </c>
      <c r="H287" s="153">
        <v>46.2</v>
      </c>
      <c r="I287" s="154"/>
      <c r="L287" s="149"/>
      <c r="M287" s="155"/>
      <c r="T287" s="156"/>
      <c r="AT287" s="151" t="s">
        <v>171</v>
      </c>
      <c r="AU287" s="151" t="s">
        <v>85</v>
      </c>
      <c r="AV287" s="12" t="s">
        <v>85</v>
      </c>
      <c r="AW287" s="12" t="s">
        <v>3</v>
      </c>
      <c r="AX287" s="12" t="s">
        <v>81</v>
      </c>
      <c r="AY287" s="151" t="s">
        <v>161</v>
      </c>
    </row>
    <row r="288" spans="2:65" s="1" customFormat="1" ht="16.5" customHeight="1">
      <c r="B288" s="135"/>
      <c r="C288" s="136" t="s">
        <v>528</v>
      </c>
      <c r="D288" s="136" t="s">
        <v>164</v>
      </c>
      <c r="E288" s="137" t="s">
        <v>544</v>
      </c>
      <c r="F288" s="138" t="s">
        <v>545</v>
      </c>
      <c r="G288" s="139" t="s">
        <v>378</v>
      </c>
      <c r="H288" s="140">
        <v>28</v>
      </c>
      <c r="I288" s="141"/>
      <c r="J288" s="142">
        <f>ROUND(I288*H288,2)</f>
        <v>0</v>
      </c>
      <c r="K288" s="138" t="s">
        <v>168</v>
      </c>
      <c r="L288" s="31"/>
      <c r="M288" s="143" t="s">
        <v>1</v>
      </c>
      <c r="N288" s="144" t="s">
        <v>42</v>
      </c>
      <c r="P288" s="145">
        <f>O288*H288</f>
        <v>0</v>
      </c>
      <c r="Q288" s="145">
        <v>0</v>
      </c>
      <c r="R288" s="145">
        <f>Q288*H288</f>
        <v>0</v>
      </c>
      <c r="S288" s="145">
        <v>0</v>
      </c>
      <c r="T288" s="146">
        <f>S288*H288</f>
        <v>0</v>
      </c>
      <c r="AR288" s="147" t="s">
        <v>238</v>
      </c>
      <c r="AT288" s="147" t="s">
        <v>164</v>
      </c>
      <c r="AU288" s="147" t="s">
        <v>85</v>
      </c>
      <c r="AY288" s="16" t="s">
        <v>161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6" t="s">
        <v>81</v>
      </c>
      <c r="BK288" s="148">
        <f>ROUND(I288*H288,2)</f>
        <v>0</v>
      </c>
      <c r="BL288" s="16" t="s">
        <v>238</v>
      </c>
      <c r="BM288" s="147" t="s">
        <v>1371</v>
      </c>
    </row>
    <row r="289" spans="2:65" s="1" customFormat="1" ht="24.2" customHeight="1">
      <c r="B289" s="135"/>
      <c r="C289" s="164" t="s">
        <v>534</v>
      </c>
      <c r="D289" s="164" t="s">
        <v>175</v>
      </c>
      <c r="E289" s="165" t="s">
        <v>548</v>
      </c>
      <c r="F289" s="166" t="s">
        <v>549</v>
      </c>
      <c r="G289" s="167" t="s">
        <v>378</v>
      </c>
      <c r="H289" s="168">
        <v>2</v>
      </c>
      <c r="I289" s="169"/>
      <c r="J289" s="170">
        <f>ROUND(I289*H289,2)</f>
        <v>0</v>
      </c>
      <c r="K289" s="166" t="s">
        <v>168</v>
      </c>
      <c r="L289" s="171"/>
      <c r="M289" s="172" t="s">
        <v>1</v>
      </c>
      <c r="N289" s="173" t="s">
        <v>42</v>
      </c>
      <c r="P289" s="145">
        <f>O289*H289</f>
        <v>0</v>
      </c>
      <c r="Q289" s="145">
        <v>4E-05</v>
      </c>
      <c r="R289" s="145">
        <f>Q289*H289</f>
        <v>8E-05</v>
      </c>
      <c r="S289" s="145">
        <v>0</v>
      </c>
      <c r="T289" s="146">
        <f>S289*H289</f>
        <v>0</v>
      </c>
      <c r="AR289" s="147" t="s">
        <v>327</v>
      </c>
      <c r="AT289" s="147" t="s">
        <v>175</v>
      </c>
      <c r="AU289" s="147" t="s">
        <v>85</v>
      </c>
      <c r="AY289" s="16" t="s">
        <v>161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6" t="s">
        <v>81</v>
      </c>
      <c r="BK289" s="148">
        <f>ROUND(I289*H289,2)</f>
        <v>0</v>
      </c>
      <c r="BL289" s="16" t="s">
        <v>238</v>
      </c>
      <c r="BM289" s="147" t="s">
        <v>1372</v>
      </c>
    </row>
    <row r="290" spans="2:65" s="1" customFormat="1" ht="24.2" customHeight="1">
      <c r="B290" s="135"/>
      <c r="C290" s="164" t="s">
        <v>538</v>
      </c>
      <c r="D290" s="164" t="s">
        <v>175</v>
      </c>
      <c r="E290" s="165" t="s">
        <v>552</v>
      </c>
      <c r="F290" s="166" t="s">
        <v>553</v>
      </c>
      <c r="G290" s="167" t="s">
        <v>378</v>
      </c>
      <c r="H290" s="168">
        <v>24</v>
      </c>
      <c r="I290" s="169"/>
      <c r="J290" s="170">
        <f>ROUND(I290*H290,2)</f>
        <v>0</v>
      </c>
      <c r="K290" s="166" t="s">
        <v>168</v>
      </c>
      <c r="L290" s="171"/>
      <c r="M290" s="172" t="s">
        <v>1</v>
      </c>
      <c r="N290" s="173" t="s">
        <v>42</v>
      </c>
      <c r="P290" s="145">
        <f>O290*H290</f>
        <v>0</v>
      </c>
      <c r="Q290" s="145">
        <v>9E-05</v>
      </c>
      <c r="R290" s="145">
        <f>Q290*H290</f>
        <v>0.00216</v>
      </c>
      <c r="S290" s="145">
        <v>0</v>
      </c>
      <c r="T290" s="146">
        <f>S290*H290</f>
        <v>0</v>
      </c>
      <c r="AR290" s="147" t="s">
        <v>327</v>
      </c>
      <c r="AT290" s="147" t="s">
        <v>175</v>
      </c>
      <c r="AU290" s="147" t="s">
        <v>85</v>
      </c>
      <c r="AY290" s="16" t="s">
        <v>161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6" t="s">
        <v>81</v>
      </c>
      <c r="BK290" s="148">
        <f>ROUND(I290*H290,2)</f>
        <v>0</v>
      </c>
      <c r="BL290" s="16" t="s">
        <v>238</v>
      </c>
      <c r="BM290" s="147" t="s">
        <v>1373</v>
      </c>
    </row>
    <row r="291" spans="2:65" s="1" customFormat="1" ht="24.2" customHeight="1">
      <c r="B291" s="135"/>
      <c r="C291" s="164" t="s">
        <v>543</v>
      </c>
      <c r="D291" s="164" t="s">
        <v>175</v>
      </c>
      <c r="E291" s="165" t="s">
        <v>556</v>
      </c>
      <c r="F291" s="166" t="s">
        <v>557</v>
      </c>
      <c r="G291" s="167" t="s">
        <v>378</v>
      </c>
      <c r="H291" s="168">
        <v>2</v>
      </c>
      <c r="I291" s="169"/>
      <c r="J291" s="170">
        <f>ROUND(I291*H291,2)</f>
        <v>0</v>
      </c>
      <c r="K291" s="166" t="s">
        <v>168</v>
      </c>
      <c r="L291" s="171"/>
      <c r="M291" s="172" t="s">
        <v>1</v>
      </c>
      <c r="N291" s="173" t="s">
        <v>42</v>
      </c>
      <c r="P291" s="145">
        <f>O291*H291</f>
        <v>0</v>
      </c>
      <c r="Q291" s="145">
        <v>9E-05</v>
      </c>
      <c r="R291" s="145">
        <f>Q291*H291</f>
        <v>0.00018</v>
      </c>
      <c r="S291" s="145">
        <v>0</v>
      </c>
      <c r="T291" s="146">
        <f>S291*H291</f>
        <v>0</v>
      </c>
      <c r="AR291" s="147" t="s">
        <v>327</v>
      </c>
      <c r="AT291" s="147" t="s">
        <v>175</v>
      </c>
      <c r="AU291" s="147" t="s">
        <v>85</v>
      </c>
      <c r="AY291" s="16" t="s">
        <v>161</v>
      </c>
      <c r="BE291" s="148">
        <f>IF(N291="základní",J291,0)</f>
        <v>0</v>
      </c>
      <c r="BF291" s="148">
        <f>IF(N291="snížená",J291,0)</f>
        <v>0</v>
      </c>
      <c r="BG291" s="148">
        <f>IF(N291="zákl. přenesená",J291,0)</f>
        <v>0</v>
      </c>
      <c r="BH291" s="148">
        <f>IF(N291="sníž. přenesená",J291,0)</f>
        <v>0</v>
      </c>
      <c r="BI291" s="148">
        <f>IF(N291="nulová",J291,0)</f>
        <v>0</v>
      </c>
      <c r="BJ291" s="16" t="s">
        <v>81</v>
      </c>
      <c r="BK291" s="148">
        <f>ROUND(I291*H291,2)</f>
        <v>0</v>
      </c>
      <c r="BL291" s="16" t="s">
        <v>238</v>
      </c>
      <c r="BM291" s="147" t="s">
        <v>1374</v>
      </c>
    </row>
    <row r="292" spans="2:65" s="1" customFormat="1" ht="24.2" customHeight="1">
      <c r="B292" s="135"/>
      <c r="C292" s="136" t="s">
        <v>547</v>
      </c>
      <c r="D292" s="136" t="s">
        <v>164</v>
      </c>
      <c r="E292" s="137" t="s">
        <v>560</v>
      </c>
      <c r="F292" s="138" t="s">
        <v>561</v>
      </c>
      <c r="G292" s="139" t="s">
        <v>316</v>
      </c>
      <c r="H292" s="140">
        <v>100</v>
      </c>
      <c r="I292" s="141"/>
      <c r="J292" s="142">
        <f>ROUND(I292*H292,2)</f>
        <v>0</v>
      </c>
      <c r="K292" s="138" t="s">
        <v>168</v>
      </c>
      <c r="L292" s="31"/>
      <c r="M292" s="143" t="s">
        <v>1</v>
      </c>
      <c r="N292" s="144" t="s">
        <v>42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238</v>
      </c>
      <c r="AT292" s="147" t="s">
        <v>164</v>
      </c>
      <c r="AU292" s="147" t="s">
        <v>85</v>
      </c>
      <c r="AY292" s="16" t="s">
        <v>161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6" t="s">
        <v>81</v>
      </c>
      <c r="BK292" s="148">
        <f>ROUND(I292*H292,2)</f>
        <v>0</v>
      </c>
      <c r="BL292" s="16" t="s">
        <v>238</v>
      </c>
      <c r="BM292" s="147" t="s">
        <v>1375</v>
      </c>
    </row>
    <row r="293" spans="2:65" s="1" customFormat="1" ht="24.2" customHeight="1">
      <c r="B293" s="135"/>
      <c r="C293" s="164" t="s">
        <v>551</v>
      </c>
      <c r="D293" s="164" t="s">
        <v>175</v>
      </c>
      <c r="E293" s="165" t="s">
        <v>564</v>
      </c>
      <c r="F293" s="166" t="s">
        <v>565</v>
      </c>
      <c r="G293" s="167" t="s">
        <v>316</v>
      </c>
      <c r="H293" s="168">
        <v>115</v>
      </c>
      <c r="I293" s="169"/>
      <c r="J293" s="170">
        <f>ROUND(I293*H293,2)</f>
        <v>0</v>
      </c>
      <c r="K293" s="166" t="s">
        <v>168</v>
      </c>
      <c r="L293" s="171"/>
      <c r="M293" s="172" t="s">
        <v>1</v>
      </c>
      <c r="N293" s="173" t="s">
        <v>42</v>
      </c>
      <c r="P293" s="145">
        <f>O293*H293</f>
        <v>0</v>
      </c>
      <c r="Q293" s="145">
        <v>7E-05</v>
      </c>
      <c r="R293" s="145">
        <f>Q293*H293</f>
        <v>0.00805</v>
      </c>
      <c r="S293" s="145">
        <v>0</v>
      </c>
      <c r="T293" s="146">
        <f>S293*H293</f>
        <v>0</v>
      </c>
      <c r="AR293" s="147" t="s">
        <v>327</v>
      </c>
      <c r="AT293" s="147" t="s">
        <v>175</v>
      </c>
      <c r="AU293" s="147" t="s">
        <v>85</v>
      </c>
      <c r="AY293" s="16" t="s">
        <v>161</v>
      </c>
      <c r="BE293" s="148">
        <f>IF(N293="základní",J293,0)</f>
        <v>0</v>
      </c>
      <c r="BF293" s="148">
        <f>IF(N293="snížená",J293,0)</f>
        <v>0</v>
      </c>
      <c r="BG293" s="148">
        <f>IF(N293="zákl. přenesená",J293,0)</f>
        <v>0</v>
      </c>
      <c r="BH293" s="148">
        <f>IF(N293="sníž. přenesená",J293,0)</f>
        <v>0</v>
      </c>
      <c r="BI293" s="148">
        <f>IF(N293="nulová",J293,0)</f>
        <v>0</v>
      </c>
      <c r="BJ293" s="16" t="s">
        <v>81</v>
      </c>
      <c r="BK293" s="148">
        <f>ROUND(I293*H293,2)</f>
        <v>0</v>
      </c>
      <c r="BL293" s="16" t="s">
        <v>238</v>
      </c>
      <c r="BM293" s="147" t="s">
        <v>1376</v>
      </c>
    </row>
    <row r="294" spans="2:47" s="1" customFormat="1" ht="12">
      <c r="B294" s="31"/>
      <c r="D294" s="150" t="s">
        <v>180</v>
      </c>
      <c r="F294" s="174" t="s">
        <v>567</v>
      </c>
      <c r="I294" s="175"/>
      <c r="L294" s="31"/>
      <c r="M294" s="176"/>
      <c r="T294" s="55"/>
      <c r="AT294" s="16" t="s">
        <v>180</v>
      </c>
      <c r="AU294" s="16" t="s">
        <v>85</v>
      </c>
    </row>
    <row r="295" spans="2:51" s="12" customFormat="1" ht="12">
      <c r="B295" s="149"/>
      <c r="D295" s="150" t="s">
        <v>171</v>
      </c>
      <c r="F295" s="152" t="s">
        <v>1377</v>
      </c>
      <c r="H295" s="153">
        <v>115</v>
      </c>
      <c r="I295" s="154"/>
      <c r="L295" s="149"/>
      <c r="M295" s="155"/>
      <c r="T295" s="156"/>
      <c r="AT295" s="151" t="s">
        <v>171</v>
      </c>
      <c r="AU295" s="151" t="s">
        <v>85</v>
      </c>
      <c r="AV295" s="12" t="s">
        <v>85</v>
      </c>
      <c r="AW295" s="12" t="s">
        <v>3</v>
      </c>
      <c r="AX295" s="12" t="s">
        <v>81</v>
      </c>
      <c r="AY295" s="151" t="s">
        <v>161</v>
      </c>
    </row>
    <row r="296" spans="2:65" s="1" customFormat="1" ht="33" customHeight="1">
      <c r="B296" s="135"/>
      <c r="C296" s="136" t="s">
        <v>555</v>
      </c>
      <c r="D296" s="136" t="s">
        <v>164</v>
      </c>
      <c r="E296" s="137" t="s">
        <v>570</v>
      </c>
      <c r="F296" s="138" t="s">
        <v>571</v>
      </c>
      <c r="G296" s="139" t="s">
        <v>316</v>
      </c>
      <c r="H296" s="140">
        <v>60</v>
      </c>
      <c r="I296" s="141"/>
      <c r="J296" s="142">
        <f>ROUND(I296*H296,2)</f>
        <v>0</v>
      </c>
      <c r="K296" s="138" t="s">
        <v>168</v>
      </c>
      <c r="L296" s="31"/>
      <c r="M296" s="143" t="s">
        <v>1</v>
      </c>
      <c r="N296" s="144" t="s">
        <v>42</v>
      </c>
      <c r="P296" s="145">
        <f>O296*H296</f>
        <v>0</v>
      </c>
      <c r="Q296" s="145">
        <v>0</v>
      </c>
      <c r="R296" s="145">
        <f>Q296*H296</f>
        <v>0</v>
      </c>
      <c r="S296" s="145">
        <v>0</v>
      </c>
      <c r="T296" s="146">
        <f>S296*H296</f>
        <v>0</v>
      </c>
      <c r="AR296" s="147" t="s">
        <v>238</v>
      </c>
      <c r="AT296" s="147" t="s">
        <v>164</v>
      </c>
      <c r="AU296" s="147" t="s">
        <v>85</v>
      </c>
      <c r="AY296" s="16" t="s">
        <v>161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6" t="s">
        <v>81</v>
      </c>
      <c r="BK296" s="148">
        <f>ROUND(I296*H296,2)</f>
        <v>0</v>
      </c>
      <c r="BL296" s="16" t="s">
        <v>238</v>
      </c>
      <c r="BM296" s="147" t="s">
        <v>1378</v>
      </c>
    </row>
    <row r="297" spans="2:65" s="1" customFormat="1" ht="16.5" customHeight="1">
      <c r="B297" s="135"/>
      <c r="C297" s="164" t="s">
        <v>559</v>
      </c>
      <c r="D297" s="164" t="s">
        <v>175</v>
      </c>
      <c r="E297" s="165" t="s">
        <v>574</v>
      </c>
      <c r="F297" s="166" t="s">
        <v>575</v>
      </c>
      <c r="G297" s="167" t="s">
        <v>316</v>
      </c>
      <c r="H297" s="168">
        <v>69</v>
      </c>
      <c r="I297" s="169"/>
      <c r="J297" s="170">
        <f>ROUND(I297*H297,2)</f>
        <v>0</v>
      </c>
      <c r="K297" s="166" t="s">
        <v>1</v>
      </c>
      <c r="L297" s="171"/>
      <c r="M297" s="172" t="s">
        <v>1</v>
      </c>
      <c r="N297" s="173" t="s">
        <v>42</v>
      </c>
      <c r="P297" s="145">
        <f>O297*H297</f>
        <v>0</v>
      </c>
      <c r="Q297" s="145">
        <v>0.00011</v>
      </c>
      <c r="R297" s="145">
        <f>Q297*H297</f>
        <v>0.00759</v>
      </c>
      <c r="S297" s="145">
        <v>0</v>
      </c>
      <c r="T297" s="146">
        <f>S297*H297</f>
        <v>0</v>
      </c>
      <c r="AR297" s="147" t="s">
        <v>327</v>
      </c>
      <c r="AT297" s="147" t="s">
        <v>175</v>
      </c>
      <c r="AU297" s="147" t="s">
        <v>85</v>
      </c>
      <c r="AY297" s="16" t="s">
        <v>161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6" t="s">
        <v>81</v>
      </c>
      <c r="BK297" s="148">
        <f>ROUND(I297*H297,2)</f>
        <v>0</v>
      </c>
      <c r="BL297" s="16" t="s">
        <v>238</v>
      </c>
      <c r="BM297" s="147" t="s">
        <v>1379</v>
      </c>
    </row>
    <row r="298" spans="2:51" s="12" customFormat="1" ht="12">
      <c r="B298" s="149"/>
      <c r="D298" s="150" t="s">
        <v>171</v>
      </c>
      <c r="F298" s="152" t="s">
        <v>1380</v>
      </c>
      <c r="H298" s="153">
        <v>69</v>
      </c>
      <c r="I298" s="154"/>
      <c r="L298" s="149"/>
      <c r="M298" s="155"/>
      <c r="T298" s="156"/>
      <c r="AT298" s="151" t="s">
        <v>171</v>
      </c>
      <c r="AU298" s="151" t="s">
        <v>85</v>
      </c>
      <c r="AV298" s="12" t="s">
        <v>85</v>
      </c>
      <c r="AW298" s="12" t="s">
        <v>3</v>
      </c>
      <c r="AX298" s="12" t="s">
        <v>81</v>
      </c>
      <c r="AY298" s="151" t="s">
        <v>161</v>
      </c>
    </row>
    <row r="299" spans="2:65" s="1" customFormat="1" ht="24.2" customHeight="1">
      <c r="B299" s="135"/>
      <c r="C299" s="136" t="s">
        <v>563</v>
      </c>
      <c r="D299" s="136" t="s">
        <v>164</v>
      </c>
      <c r="E299" s="137" t="s">
        <v>579</v>
      </c>
      <c r="F299" s="138" t="s">
        <v>580</v>
      </c>
      <c r="G299" s="139" t="s">
        <v>316</v>
      </c>
      <c r="H299" s="140">
        <v>300</v>
      </c>
      <c r="I299" s="141"/>
      <c r="J299" s="142">
        <f>ROUND(I299*H299,2)</f>
        <v>0</v>
      </c>
      <c r="K299" s="138" t="s">
        <v>168</v>
      </c>
      <c r="L299" s="31"/>
      <c r="M299" s="143" t="s">
        <v>1</v>
      </c>
      <c r="N299" s="144" t="s">
        <v>42</v>
      </c>
      <c r="P299" s="145">
        <f>O299*H299</f>
        <v>0</v>
      </c>
      <c r="Q299" s="145">
        <v>0</v>
      </c>
      <c r="R299" s="145">
        <f>Q299*H299</f>
        <v>0</v>
      </c>
      <c r="S299" s="145">
        <v>0</v>
      </c>
      <c r="T299" s="146">
        <f>S299*H299</f>
        <v>0</v>
      </c>
      <c r="AR299" s="147" t="s">
        <v>238</v>
      </c>
      <c r="AT299" s="147" t="s">
        <v>164</v>
      </c>
      <c r="AU299" s="147" t="s">
        <v>85</v>
      </c>
      <c r="AY299" s="16" t="s">
        <v>161</v>
      </c>
      <c r="BE299" s="148">
        <f>IF(N299="základní",J299,0)</f>
        <v>0</v>
      </c>
      <c r="BF299" s="148">
        <f>IF(N299="snížená",J299,0)</f>
        <v>0</v>
      </c>
      <c r="BG299" s="148">
        <f>IF(N299="zákl. přenesená",J299,0)</f>
        <v>0</v>
      </c>
      <c r="BH299" s="148">
        <f>IF(N299="sníž. přenesená",J299,0)</f>
        <v>0</v>
      </c>
      <c r="BI299" s="148">
        <f>IF(N299="nulová",J299,0)</f>
        <v>0</v>
      </c>
      <c r="BJ299" s="16" t="s">
        <v>81</v>
      </c>
      <c r="BK299" s="148">
        <f>ROUND(I299*H299,2)</f>
        <v>0</v>
      </c>
      <c r="BL299" s="16" t="s">
        <v>238</v>
      </c>
      <c r="BM299" s="147" t="s">
        <v>1381</v>
      </c>
    </row>
    <row r="300" spans="2:65" s="1" customFormat="1" ht="24.2" customHeight="1">
      <c r="B300" s="135"/>
      <c r="C300" s="164" t="s">
        <v>569</v>
      </c>
      <c r="D300" s="164" t="s">
        <v>175</v>
      </c>
      <c r="E300" s="165" t="s">
        <v>583</v>
      </c>
      <c r="F300" s="166" t="s">
        <v>584</v>
      </c>
      <c r="G300" s="167" t="s">
        <v>316</v>
      </c>
      <c r="H300" s="168">
        <v>345</v>
      </c>
      <c r="I300" s="169"/>
      <c r="J300" s="170">
        <f>ROUND(I300*H300,2)</f>
        <v>0</v>
      </c>
      <c r="K300" s="166" t="s">
        <v>168</v>
      </c>
      <c r="L300" s="171"/>
      <c r="M300" s="172" t="s">
        <v>1</v>
      </c>
      <c r="N300" s="173" t="s">
        <v>42</v>
      </c>
      <c r="P300" s="145">
        <f>O300*H300</f>
        <v>0</v>
      </c>
      <c r="Q300" s="145">
        <v>0.00012</v>
      </c>
      <c r="R300" s="145">
        <f>Q300*H300</f>
        <v>0.0414</v>
      </c>
      <c r="S300" s="145">
        <v>0</v>
      </c>
      <c r="T300" s="146">
        <f>S300*H300</f>
        <v>0</v>
      </c>
      <c r="AR300" s="147" t="s">
        <v>327</v>
      </c>
      <c r="AT300" s="147" t="s">
        <v>175</v>
      </c>
      <c r="AU300" s="147" t="s">
        <v>85</v>
      </c>
      <c r="AY300" s="16" t="s">
        <v>161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6" t="s">
        <v>81</v>
      </c>
      <c r="BK300" s="148">
        <f>ROUND(I300*H300,2)</f>
        <v>0</v>
      </c>
      <c r="BL300" s="16" t="s">
        <v>238</v>
      </c>
      <c r="BM300" s="147" t="s">
        <v>1382</v>
      </c>
    </row>
    <row r="301" spans="2:47" s="1" customFormat="1" ht="12">
      <c r="B301" s="31"/>
      <c r="D301" s="150" t="s">
        <v>180</v>
      </c>
      <c r="F301" s="174" t="s">
        <v>586</v>
      </c>
      <c r="I301" s="175"/>
      <c r="L301" s="31"/>
      <c r="M301" s="176"/>
      <c r="T301" s="55"/>
      <c r="AT301" s="16" t="s">
        <v>180</v>
      </c>
      <c r="AU301" s="16" t="s">
        <v>85</v>
      </c>
    </row>
    <row r="302" spans="2:51" s="12" customFormat="1" ht="12">
      <c r="B302" s="149"/>
      <c r="D302" s="150" t="s">
        <v>171</v>
      </c>
      <c r="F302" s="152" t="s">
        <v>1383</v>
      </c>
      <c r="H302" s="153">
        <v>345</v>
      </c>
      <c r="I302" s="154"/>
      <c r="L302" s="149"/>
      <c r="M302" s="155"/>
      <c r="T302" s="156"/>
      <c r="AT302" s="151" t="s">
        <v>171</v>
      </c>
      <c r="AU302" s="151" t="s">
        <v>85</v>
      </c>
      <c r="AV302" s="12" t="s">
        <v>85</v>
      </c>
      <c r="AW302" s="12" t="s">
        <v>3</v>
      </c>
      <c r="AX302" s="12" t="s">
        <v>81</v>
      </c>
      <c r="AY302" s="151" t="s">
        <v>161</v>
      </c>
    </row>
    <row r="303" spans="2:65" s="1" customFormat="1" ht="33" customHeight="1">
      <c r="B303" s="135"/>
      <c r="C303" s="136" t="s">
        <v>573</v>
      </c>
      <c r="D303" s="136" t="s">
        <v>164</v>
      </c>
      <c r="E303" s="137" t="s">
        <v>597</v>
      </c>
      <c r="F303" s="138" t="s">
        <v>598</v>
      </c>
      <c r="G303" s="139" t="s">
        <v>316</v>
      </c>
      <c r="H303" s="140">
        <v>80</v>
      </c>
      <c r="I303" s="141"/>
      <c r="J303" s="142">
        <f>ROUND(I303*H303,2)</f>
        <v>0</v>
      </c>
      <c r="K303" s="138" t="s">
        <v>168</v>
      </c>
      <c r="L303" s="31"/>
      <c r="M303" s="143" t="s">
        <v>1</v>
      </c>
      <c r="N303" s="144" t="s">
        <v>42</v>
      </c>
      <c r="P303" s="145">
        <f>O303*H303</f>
        <v>0</v>
      </c>
      <c r="Q303" s="145">
        <v>0</v>
      </c>
      <c r="R303" s="145">
        <f>Q303*H303</f>
        <v>0</v>
      </c>
      <c r="S303" s="145">
        <v>0</v>
      </c>
      <c r="T303" s="146">
        <f>S303*H303</f>
        <v>0</v>
      </c>
      <c r="AR303" s="147" t="s">
        <v>238</v>
      </c>
      <c r="AT303" s="147" t="s">
        <v>164</v>
      </c>
      <c r="AU303" s="147" t="s">
        <v>85</v>
      </c>
      <c r="AY303" s="16" t="s">
        <v>161</v>
      </c>
      <c r="BE303" s="148">
        <f>IF(N303="základní",J303,0)</f>
        <v>0</v>
      </c>
      <c r="BF303" s="148">
        <f>IF(N303="snížená",J303,0)</f>
        <v>0</v>
      </c>
      <c r="BG303" s="148">
        <f>IF(N303="zákl. přenesená",J303,0)</f>
        <v>0</v>
      </c>
      <c r="BH303" s="148">
        <f>IF(N303="sníž. přenesená",J303,0)</f>
        <v>0</v>
      </c>
      <c r="BI303" s="148">
        <f>IF(N303="nulová",J303,0)</f>
        <v>0</v>
      </c>
      <c r="BJ303" s="16" t="s">
        <v>81</v>
      </c>
      <c r="BK303" s="148">
        <f>ROUND(I303*H303,2)</f>
        <v>0</v>
      </c>
      <c r="BL303" s="16" t="s">
        <v>238</v>
      </c>
      <c r="BM303" s="147" t="s">
        <v>1384</v>
      </c>
    </row>
    <row r="304" spans="2:65" s="1" customFormat="1" ht="49.15" customHeight="1">
      <c r="B304" s="135"/>
      <c r="C304" s="164" t="s">
        <v>578</v>
      </c>
      <c r="D304" s="164" t="s">
        <v>175</v>
      </c>
      <c r="E304" s="165" t="s">
        <v>601</v>
      </c>
      <c r="F304" s="166" t="s">
        <v>602</v>
      </c>
      <c r="G304" s="167" t="s">
        <v>316</v>
      </c>
      <c r="H304" s="168">
        <v>92</v>
      </c>
      <c r="I304" s="169"/>
      <c r="J304" s="170">
        <f>ROUND(I304*H304,2)</f>
        <v>0</v>
      </c>
      <c r="K304" s="166" t="s">
        <v>168</v>
      </c>
      <c r="L304" s="171"/>
      <c r="M304" s="172" t="s">
        <v>1</v>
      </c>
      <c r="N304" s="173" t="s">
        <v>42</v>
      </c>
      <c r="P304" s="145">
        <f>O304*H304</f>
        <v>0</v>
      </c>
      <c r="Q304" s="145">
        <v>0.00017</v>
      </c>
      <c r="R304" s="145">
        <f>Q304*H304</f>
        <v>0.01564</v>
      </c>
      <c r="S304" s="145">
        <v>0</v>
      </c>
      <c r="T304" s="146">
        <f>S304*H304</f>
        <v>0</v>
      </c>
      <c r="AR304" s="147" t="s">
        <v>327</v>
      </c>
      <c r="AT304" s="147" t="s">
        <v>175</v>
      </c>
      <c r="AU304" s="147" t="s">
        <v>85</v>
      </c>
      <c r="AY304" s="16" t="s">
        <v>161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6" t="s">
        <v>81</v>
      </c>
      <c r="BK304" s="148">
        <f>ROUND(I304*H304,2)</f>
        <v>0</v>
      </c>
      <c r="BL304" s="16" t="s">
        <v>238</v>
      </c>
      <c r="BM304" s="147" t="s">
        <v>1385</v>
      </c>
    </row>
    <row r="305" spans="2:47" s="1" customFormat="1" ht="12">
      <c r="B305" s="31"/>
      <c r="D305" s="150" t="s">
        <v>180</v>
      </c>
      <c r="F305" s="174" t="s">
        <v>604</v>
      </c>
      <c r="I305" s="175"/>
      <c r="L305" s="31"/>
      <c r="M305" s="176"/>
      <c r="T305" s="55"/>
      <c r="AT305" s="16" t="s">
        <v>180</v>
      </c>
      <c r="AU305" s="16" t="s">
        <v>85</v>
      </c>
    </row>
    <row r="306" spans="2:51" s="12" customFormat="1" ht="12">
      <c r="B306" s="149"/>
      <c r="D306" s="150" t="s">
        <v>171</v>
      </c>
      <c r="F306" s="152" t="s">
        <v>1386</v>
      </c>
      <c r="H306" s="153">
        <v>92</v>
      </c>
      <c r="I306" s="154"/>
      <c r="L306" s="149"/>
      <c r="M306" s="155"/>
      <c r="T306" s="156"/>
      <c r="AT306" s="151" t="s">
        <v>171</v>
      </c>
      <c r="AU306" s="151" t="s">
        <v>85</v>
      </c>
      <c r="AV306" s="12" t="s">
        <v>85</v>
      </c>
      <c r="AW306" s="12" t="s">
        <v>3</v>
      </c>
      <c r="AX306" s="12" t="s">
        <v>81</v>
      </c>
      <c r="AY306" s="151" t="s">
        <v>161</v>
      </c>
    </row>
    <row r="307" spans="2:65" s="1" customFormat="1" ht="33" customHeight="1">
      <c r="B307" s="135"/>
      <c r="C307" s="136" t="s">
        <v>582</v>
      </c>
      <c r="D307" s="136" t="s">
        <v>164</v>
      </c>
      <c r="E307" s="137" t="s">
        <v>607</v>
      </c>
      <c r="F307" s="138" t="s">
        <v>608</v>
      </c>
      <c r="G307" s="139" t="s">
        <v>316</v>
      </c>
      <c r="H307" s="140">
        <v>40</v>
      </c>
      <c r="I307" s="141"/>
      <c r="J307" s="142">
        <f>ROUND(I307*H307,2)</f>
        <v>0</v>
      </c>
      <c r="K307" s="138" t="s">
        <v>168</v>
      </c>
      <c r="L307" s="31"/>
      <c r="M307" s="143" t="s">
        <v>1</v>
      </c>
      <c r="N307" s="144" t="s">
        <v>42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238</v>
      </c>
      <c r="AT307" s="147" t="s">
        <v>164</v>
      </c>
      <c r="AU307" s="147" t="s">
        <v>85</v>
      </c>
      <c r="AY307" s="16" t="s">
        <v>161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6" t="s">
        <v>81</v>
      </c>
      <c r="BK307" s="148">
        <f>ROUND(I307*H307,2)</f>
        <v>0</v>
      </c>
      <c r="BL307" s="16" t="s">
        <v>238</v>
      </c>
      <c r="BM307" s="147" t="s">
        <v>1387</v>
      </c>
    </row>
    <row r="308" spans="2:65" s="1" customFormat="1" ht="24.2" customHeight="1">
      <c r="B308" s="135"/>
      <c r="C308" s="164" t="s">
        <v>588</v>
      </c>
      <c r="D308" s="164" t="s">
        <v>175</v>
      </c>
      <c r="E308" s="165" t="s">
        <v>611</v>
      </c>
      <c r="F308" s="166" t="s">
        <v>612</v>
      </c>
      <c r="G308" s="167" t="s">
        <v>316</v>
      </c>
      <c r="H308" s="168">
        <v>46</v>
      </c>
      <c r="I308" s="169"/>
      <c r="J308" s="170">
        <f>ROUND(I308*H308,2)</f>
        <v>0</v>
      </c>
      <c r="K308" s="166" t="s">
        <v>168</v>
      </c>
      <c r="L308" s="171"/>
      <c r="M308" s="172" t="s">
        <v>1</v>
      </c>
      <c r="N308" s="173" t="s">
        <v>42</v>
      </c>
      <c r="P308" s="145">
        <f>O308*H308</f>
        <v>0</v>
      </c>
      <c r="Q308" s="145">
        <v>0.00016</v>
      </c>
      <c r="R308" s="145">
        <f>Q308*H308</f>
        <v>0.00736</v>
      </c>
      <c r="S308" s="145">
        <v>0</v>
      </c>
      <c r="T308" s="146">
        <f>S308*H308</f>
        <v>0</v>
      </c>
      <c r="AR308" s="147" t="s">
        <v>327</v>
      </c>
      <c r="AT308" s="147" t="s">
        <v>175</v>
      </c>
      <c r="AU308" s="147" t="s">
        <v>85</v>
      </c>
      <c r="AY308" s="16" t="s">
        <v>161</v>
      </c>
      <c r="BE308" s="148">
        <f>IF(N308="základní",J308,0)</f>
        <v>0</v>
      </c>
      <c r="BF308" s="148">
        <f>IF(N308="snížená",J308,0)</f>
        <v>0</v>
      </c>
      <c r="BG308" s="148">
        <f>IF(N308="zákl. přenesená",J308,0)</f>
        <v>0</v>
      </c>
      <c r="BH308" s="148">
        <f>IF(N308="sníž. přenesená",J308,0)</f>
        <v>0</v>
      </c>
      <c r="BI308" s="148">
        <f>IF(N308="nulová",J308,0)</f>
        <v>0</v>
      </c>
      <c r="BJ308" s="16" t="s">
        <v>81</v>
      </c>
      <c r="BK308" s="148">
        <f>ROUND(I308*H308,2)</f>
        <v>0</v>
      </c>
      <c r="BL308" s="16" t="s">
        <v>238</v>
      </c>
      <c r="BM308" s="147" t="s">
        <v>1388</v>
      </c>
    </row>
    <row r="309" spans="2:47" s="1" customFormat="1" ht="12">
      <c r="B309" s="31"/>
      <c r="D309" s="150" t="s">
        <v>180</v>
      </c>
      <c r="F309" s="174" t="s">
        <v>614</v>
      </c>
      <c r="I309" s="175"/>
      <c r="L309" s="31"/>
      <c r="M309" s="176"/>
      <c r="T309" s="55"/>
      <c r="AT309" s="16" t="s">
        <v>180</v>
      </c>
      <c r="AU309" s="16" t="s">
        <v>85</v>
      </c>
    </row>
    <row r="310" spans="2:51" s="12" customFormat="1" ht="12">
      <c r="B310" s="149"/>
      <c r="D310" s="150" t="s">
        <v>171</v>
      </c>
      <c r="F310" s="152" t="s">
        <v>1389</v>
      </c>
      <c r="H310" s="153">
        <v>46</v>
      </c>
      <c r="I310" s="154"/>
      <c r="L310" s="149"/>
      <c r="M310" s="155"/>
      <c r="T310" s="156"/>
      <c r="AT310" s="151" t="s">
        <v>171</v>
      </c>
      <c r="AU310" s="151" t="s">
        <v>85</v>
      </c>
      <c r="AV310" s="12" t="s">
        <v>85</v>
      </c>
      <c r="AW310" s="12" t="s">
        <v>3</v>
      </c>
      <c r="AX310" s="12" t="s">
        <v>81</v>
      </c>
      <c r="AY310" s="151" t="s">
        <v>161</v>
      </c>
    </row>
    <row r="311" spans="2:65" s="1" customFormat="1" ht="24.2" customHeight="1">
      <c r="B311" s="135"/>
      <c r="C311" s="136" t="s">
        <v>590</v>
      </c>
      <c r="D311" s="136" t="s">
        <v>164</v>
      </c>
      <c r="E311" s="137" t="s">
        <v>1390</v>
      </c>
      <c r="F311" s="138" t="s">
        <v>1391</v>
      </c>
      <c r="G311" s="139" t="s">
        <v>316</v>
      </c>
      <c r="H311" s="140">
        <v>60</v>
      </c>
      <c r="I311" s="141"/>
      <c r="J311" s="142">
        <f>ROUND(I311*H311,2)</f>
        <v>0</v>
      </c>
      <c r="K311" s="138" t="s">
        <v>168</v>
      </c>
      <c r="L311" s="31"/>
      <c r="M311" s="143" t="s">
        <v>1</v>
      </c>
      <c r="N311" s="144" t="s">
        <v>42</v>
      </c>
      <c r="P311" s="145">
        <f>O311*H311</f>
        <v>0</v>
      </c>
      <c r="Q311" s="145">
        <v>0</v>
      </c>
      <c r="R311" s="145">
        <f>Q311*H311</f>
        <v>0</v>
      </c>
      <c r="S311" s="145">
        <v>0</v>
      </c>
      <c r="T311" s="146">
        <f>S311*H311</f>
        <v>0</v>
      </c>
      <c r="AR311" s="147" t="s">
        <v>238</v>
      </c>
      <c r="AT311" s="147" t="s">
        <v>164</v>
      </c>
      <c r="AU311" s="147" t="s">
        <v>85</v>
      </c>
      <c r="AY311" s="16" t="s">
        <v>161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6" t="s">
        <v>81</v>
      </c>
      <c r="BK311" s="148">
        <f>ROUND(I311*H311,2)</f>
        <v>0</v>
      </c>
      <c r="BL311" s="16" t="s">
        <v>238</v>
      </c>
      <c r="BM311" s="147" t="s">
        <v>1392</v>
      </c>
    </row>
    <row r="312" spans="2:65" s="1" customFormat="1" ht="44.25" customHeight="1">
      <c r="B312" s="135"/>
      <c r="C312" s="164" t="s">
        <v>596</v>
      </c>
      <c r="D312" s="164" t="s">
        <v>175</v>
      </c>
      <c r="E312" s="165" t="s">
        <v>1393</v>
      </c>
      <c r="F312" s="166" t="s">
        <v>1394</v>
      </c>
      <c r="G312" s="167" t="s">
        <v>316</v>
      </c>
      <c r="H312" s="168">
        <v>69</v>
      </c>
      <c r="I312" s="169"/>
      <c r="J312" s="170">
        <f>ROUND(I312*H312,2)</f>
        <v>0</v>
      </c>
      <c r="K312" s="166" t="s">
        <v>168</v>
      </c>
      <c r="L312" s="171"/>
      <c r="M312" s="172" t="s">
        <v>1</v>
      </c>
      <c r="N312" s="173" t="s">
        <v>42</v>
      </c>
      <c r="P312" s="145">
        <f>O312*H312</f>
        <v>0</v>
      </c>
      <c r="Q312" s="145">
        <v>0.00033</v>
      </c>
      <c r="R312" s="145">
        <f>Q312*H312</f>
        <v>0.02277</v>
      </c>
      <c r="S312" s="145">
        <v>0</v>
      </c>
      <c r="T312" s="146">
        <f>S312*H312</f>
        <v>0</v>
      </c>
      <c r="AR312" s="147" t="s">
        <v>327</v>
      </c>
      <c r="AT312" s="147" t="s">
        <v>175</v>
      </c>
      <c r="AU312" s="147" t="s">
        <v>85</v>
      </c>
      <c r="AY312" s="16" t="s">
        <v>161</v>
      </c>
      <c r="BE312" s="148">
        <f>IF(N312="základní",J312,0)</f>
        <v>0</v>
      </c>
      <c r="BF312" s="148">
        <f>IF(N312="snížená",J312,0)</f>
        <v>0</v>
      </c>
      <c r="BG312" s="148">
        <f>IF(N312="zákl. přenesená",J312,0)</f>
        <v>0</v>
      </c>
      <c r="BH312" s="148">
        <f>IF(N312="sníž. přenesená",J312,0)</f>
        <v>0</v>
      </c>
      <c r="BI312" s="148">
        <f>IF(N312="nulová",J312,0)</f>
        <v>0</v>
      </c>
      <c r="BJ312" s="16" t="s">
        <v>81</v>
      </c>
      <c r="BK312" s="148">
        <f>ROUND(I312*H312,2)</f>
        <v>0</v>
      </c>
      <c r="BL312" s="16" t="s">
        <v>238</v>
      </c>
      <c r="BM312" s="147" t="s">
        <v>1395</v>
      </c>
    </row>
    <row r="313" spans="2:47" s="1" customFormat="1" ht="12">
      <c r="B313" s="31"/>
      <c r="D313" s="150" t="s">
        <v>180</v>
      </c>
      <c r="F313" s="174" t="s">
        <v>1396</v>
      </c>
      <c r="I313" s="175"/>
      <c r="L313" s="31"/>
      <c r="M313" s="176"/>
      <c r="T313" s="55"/>
      <c r="AT313" s="16" t="s">
        <v>180</v>
      </c>
      <c r="AU313" s="16" t="s">
        <v>85</v>
      </c>
    </row>
    <row r="314" spans="2:51" s="12" customFormat="1" ht="12">
      <c r="B314" s="149"/>
      <c r="D314" s="150" t="s">
        <v>171</v>
      </c>
      <c r="F314" s="152" t="s">
        <v>1380</v>
      </c>
      <c r="H314" s="153">
        <v>69</v>
      </c>
      <c r="I314" s="154"/>
      <c r="L314" s="149"/>
      <c r="M314" s="155"/>
      <c r="T314" s="156"/>
      <c r="AT314" s="151" t="s">
        <v>171</v>
      </c>
      <c r="AU314" s="151" t="s">
        <v>85</v>
      </c>
      <c r="AV314" s="12" t="s">
        <v>85</v>
      </c>
      <c r="AW314" s="12" t="s">
        <v>3</v>
      </c>
      <c r="AX314" s="12" t="s">
        <v>81</v>
      </c>
      <c r="AY314" s="151" t="s">
        <v>161</v>
      </c>
    </row>
    <row r="315" spans="2:65" s="1" customFormat="1" ht="24.2" customHeight="1">
      <c r="B315" s="135"/>
      <c r="C315" s="136" t="s">
        <v>600</v>
      </c>
      <c r="D315" s="136" t="s">
        <v>164</v>
      </c>
      <c r="E315" s="137" t="s">
        <v>617</v>
      </c>
      <c r="F315" s="138" t="s">
        <v>618</v>
      </c>
      <c r="G315" s="139" t="s">
        <v>378</v>
      </c>
      <c r="H315" s="140">
        <v>2</v>
      </c>
      <c r="I315" s="141"/>
      <c r="J315" s="142">
        <f>ROUND(I315*H315,2)</f>
        <v>0</v>
      </c>
      <c r="K315" s="138" t="s">
        <v>168</v>
      </c>
      <c r="L315" s="31"/>
      <c r="M315" s="143" t="s">
        <v>1</v>
      </c>
      <c r="N315" s="144" t="s">
        <v>42</v>
      </c>
      <c r="P315" s="145">
        <f>O315*H315</f>
        <v>0</v>
      </c>
      <c r="Q315" s="145">
        <v>0</v>
      </c>
      <c r="R315" s="145">
        <f>Q315*H315</f>
        <v>0</v>
      </c>
      <c r="S315" s="145">
        <v>0</v>
      </c>
      <c r="T315" s="146">
        <f>S315*H315</f>
        <v>0</v>
      </c>
      <c r="AR315" s="147" t="s">
        <v>238</v>
      </c>
      <c r="AT315" s="147" t="s">
        <v>164</v>
      </c>
      <c r="AU315" s="147" t="s">
        <v>85</v>
      </c>
      <c r="AY315" s="16" t="s">
        <v>161</v>
      </c>
      <c r="BE315" s="148">
        <f>IF(N315="základní",J315,0)</f>
        <v>0</v>
      </c>
      <c r="BF315" s="148">
        <f>IF(N315="snížená",J315,0)</f>
        <v>0</v>
      </c>
      <c r="BG315" s="148">
        <f>IF(N315="zákl. přenesená",J315,0)</f>
        <v>0</v>
      </c>
      <c r="BH315" s="148">
        <f>IF(N315="sníž. přenesená",J315,0)</f>
        <v>0</v>
      </c>
      <c r="BI315" s="148">
        <f>IF(N315="nulová",J315,0)</f>
        <v>0</v>
      </c>
      <c r="BJ315" s="16" t="s">
        <v>81</v>
      </c>
      <c r="BK315" s="148">
        <f>ROUND(I315*H315,2)</f>
        <v>0</v>
      </c>
      <c r="BL315" s="16" t="s">
        <v>238</v>
      </c>
      <c r="BM315" s="147" t="s">
        <v>1397</v>
      </c>
    </row>
    <row r="316" spans="2:65" s="1" customFormat="1" ht="24.2" customHeight="1">
      <c r="B316" s="135"/>
      <c r="C316" s="164" t="s">
        <v>606</v>
      </c>
      <c r="D316" s="164" t="s">
        <v>175</v>
      </c>
      <c r="E316" s="165" t="s">
        <v>1398</v>
      </c>
      <c r="F316" s="166" t="s">
        <v>1399</v>
      </c>
      <c r="G316" s="167" t="s">
        <v>378</v>
      </c>
      <c r="H316" s="168">
        <v>2</v>
      </c>
      <c r="I316" s="169"/>
      <c r="J316" s="170">
        <f>ROUND(I316*H316,2)</f>
        <v>0</v>
      </c>
      <c r="K316" s="166" t="s">
        <v>168</v>
      </c>
      <c r="L316" s="171"/>
      <c r="M316" s="172" t="s">
        <v>1</v>
      </c>
      <c r="N316" s="173" t="s">
        <v>42</v>
      </c>
      <c r="P316" s="145">
        <f>O316*H316</f>
        <v>0</v>
      </c>
      <c r="Q316" s="145">
        <v>0.00335</v>
      </c>
      <c r="R316" s="145">
        <f>Q316*H316</f>
        <v>0.0067</v>
      </c>
      <c r="S316" s="145">
        <v>0</v>
      </c>
      <c r="T316" s="146">
        <f>S316*H316</f>
        <v>0</v>
      </c>
      <c r="AR316" s="147" t="s">
        <v>327</v>
      </c>
      <c r="AT316" s="147" t="s">
        <v>175</v>
      </c>
      <c r="AU316" s="147" t="s">
        <v>85</v>
      </c>
      <c r="AY316" s="16" t="s">
        <v>161</v>
      </c>
      <c r="BE316" s="148">
        <f>IF(N316="základní",J316,0)</f>
        <v>0</v>
      </c>
      <c r="BF316" s="148">
        <f>IF(N316="snížená",J316,0)</f>
        <v>0</v>
      </c>
      <c r="BG316" s="148">
        <f>IF(N316="zákl. přenesená",J316,0)</f>
        <v>0</v>
      </c>
      <c r="BH316" s="148">
        <f>IF(N316="sníž. přenesená",J316,0)</f>
        <v>0</v>
      </c>
      <c r="BI316" s="148">
        <f>IF(N316="nulová",J316,0)</f>
        <v>0</v>
      </c>
      <c r="BJ316" s="16" t="s">
        <v>81</v>
      </c>
      <c r="BK316" s="148">
        <f>ROUND(I316*H316,2)</f>
        <v>0</v>
      </c>
      <c r="BL316" s="16" t="s">
        <v>238</v>
      </c>
      <c r="BM316" s="147" t="s">
        <v>1400</v>
      </c>
    </row>
    <row r="317" spans="2:65" s="1" customFormat="1" ht="33" customHeight="1">
      <c r="B317" s="135"/>
      <c r="C317" s="136" t="s">
        <v>610</v>
      </c>
      <c r="D317" s="136" t="s">
        <v>164</v>
      </c>
      <c r="E317" s="137" t="s">
        <v>625</v>
      </c>
      <c r="F317" s="138" t="s">
        <v>626</v>
      </c>
      <c r="G317" s="139" t="s">
        <v>378</v>
      </c>
      <c r="H317" s="140">
        <v>14</v>
      </c>
      <c r="I317" s="141"/>
      <c r="J317" s="142">
        <f>ROUND(I317*H317,2)</f>
        <v>0</v>
      </c>
      <c r="K317" s="138" t="s">
        <v>168</v>
      </c>
      <c r="L317" s="31"/>
      <c r="M317" s="143" t="s">
        <v>1</v>
      </c>
      <c r="N317" s="144" t="s">
        <v>42</v>
      </c>
      <c r="P317" s="145">
        <f>O317*H317</f>
        <v>0</v>
      </c>
      <c r="Q317" s="145">
        <v>0</v>
      </c>
      <c r="R317" s="145">
        <f>Q317*H317</f>
        <v>0</v>
      </c>
      <c r="S317" s="145">
        <v>0</v>
      </c>
      <c r="T317" s="146">
        <f>S317*H317</f>
        <v>0</v>
      </c>
      <c r="AR317" s="147" t="s">
        <v>238</v>
      </c>
      <c r="AT317" s="147" t="s">
        <v>164</v>
      </c>
      <c r="AU317" s="147" t="s">
        <v>85</v>
      </c>
      <c r="AY317" s="16" t="s">
        <v>161</v>
      </c>
      <c r="BE317" s="148">
        <f>IF(N317="základní",J317,0)</f>
        <v>0</v>
      </c>
      <c r="BF317" s="148">
        <f>IF(N317="snížená",J317,0)</f>
        <v>0</v>
      </c>
      <c r="BG317" s="148">
        <f>IF(N317="zákl. přenesená",J317,0)</f>
        <v>0</v>
      </c>
      <c r="BH317" s="148">
        <f>IF(N317="sníž. přenesená",J317,0)</f>
        <v>0</v>
      </c>
      <c r="BI317" s="148">
        <f>IF(N317="nulová",J317,0)</f>
        <v>0</v>
      </c>
      <c r="BJ317" s="16" t="s">
        <v>81</v>
      </c>
      <c r="BK317" s="148">
        <f>ROUND(I317*H317,2)</f>
        <v>0</v>
      </c>
      <c r="BL317" s="16" t="s">
        <v>238</v>
      </c>
      <c r="BM317" s="147" t="s">
        <v>1401</v>
      </c>
    </row>
    <row r="318" spans="2:65" s="1" customFormat="1" ht="24.2" customHeight="1">
      <c r="B318" s="135"/>
      <c r="C318" s="164" t="s">
        <v>616</v>
      </c>
      <c r="D318" s="164" t="s">
        <v>175</v>
      </c>
      <c r="E318" s="165" t="s">
        <v>629</v>
      </c>
      <c r="F318" s="166" t="s">
        <v>630</v>
      </c>
      <c r="G318" s="167" t="s">
        <v>378</v>
      </c>
      <c r="H318" s="168">
        <v>14</v>
      </c>
      <c r="I318" s="169"/>
      <c r="J318" s="170">
        <f>ROUND(I318*H318,2)</f>
        <v>0</v>
      </c>
      <c r="K318" s="166" t="s">
        <v>168</v>
      </c>
      <c r="L318" s="171"/>
      <c r="M318" s="172" t="s">
        <v>1</v>
      </c>
      <c r="N318" s="173" t="s">
        <v>42</v>
      </c>
      <c r="P318" s="145">
        <f>O318*H318</f>
        <v>0</v>
      </c>
      <c r="Q318" s="145">
        <v>4E-05</v>
      </c>
      <c r="R318" s="145">
        <f>Q318*H318</f>
        <v>0.0005600000000000001</v>
      </c>
      <c r="S318" s="145">
        <v>0</v>
      </c>
      <c r="T318" s="146">
        <f>S318*H318</f>
        <v>0</v>
      </c>
      <c r="AR318" s="147" t="s">
        <v>327</v>
      </c>
      <c r="AT318" s="147" t="s">
        <v>175</v>
      </c>
      <c r="AU318" s="147" t="s">
        <v>85</v>
      </c>
      <c r="AY318" s="16" t="s">
        <v>161</v>
      </c>
      <c r="BE318" s="148">
        <f>IF(N318="základní",J318,0)</f>
        <v>0</v>
      </c>
      <c r="BF318" s="148">
        <f>IF(N318="snížená",J318,0)</f>
        <v>0</v>
      </c>
      <c r="BG318" s="148">
        <f>IF(N318="zákl. přenesená",J318,0)</f>
        <v>0</v>
      </c>
      <c r="BH318" s="148">
        <f>IF(N318="sníž. přenesená",J318,0)</f>
        <v>0</v>
      </c>
      <c r="BI318" s="148">
        <f>IF(N318="nulová",J318,0)</f>
        <v>0</v>
      </c>
      <c r="BJ318" s="16" t="s">
        <v>81</v>
      </c>
      <c r="BK318" s="148">
        <f>ROUND(I318*H318,2)</f>
        <v>0</v>
      </c>
      <c r="BL318" s="16" t="s">
        <v>238</v>
      </c>
      <c r="BM318" s="147" t="s">
        <v>1402</v>
      </c>
    </row>
    <row r="319" spans="2:65" s="1" customFormat="1" ht="16.5" customHeight="1">
      <c r="B319" s="135"/>
      <c r="C319" s="164" t="s">
        <v>620</v>
      </c>
      <c r="D319" s="164" t="s">
        <v>175</v>
      </c>
      <c r="E319" s="165" t="s">
        <v>633</v>
      </c>
      <c r="F319" s="166" t="s">
        <v>634</v>
      </c>
      <c r="G319" s="167" t="s">
        <v>378</v>
      </c>
      <c r="H319" s="168">
        <v>14</v>
      </c>
      <c r="I319" s="169"/>
      <c r="J319" s="170">
        <f>ROUND(I319*H319,2)</f>
        <v>0</v>
      </c>
      <c r="K319" s="166" t="s">
        <v>168</v>
      </c>
      <c r="L319" s="171"/>
      <c r="M319" s="172" t="s">
        <v>1</v>
      </c>
      <c r="N319" s="173" t="s">
        <v>42</v>
      </c>
      <c r="P319" s="145">
        <f>O319*H319</f>
        <v>0</v>
      </c>
      <c r="Q319" s="145">
        <v>1E-05</v>
      </c>
      <c r="R319" s="145">
        <f>Q319*H319</f>
        <v>0.00014000000000000001</v>
      </c>
      <c r="S319" s="145">
        <v>0</v>
      </c>
      <c r="T319" s="146">
        <f>S319*H319</f>
        <v>0</v>
      </c>
      <c r="AR319" s="147" t="s">
        <v>327</v>
      </c>
      <c r="AT319" s="147" t="s">
        <v>175</v>
      </c>
      <c r="AU319" s="147" t="s">
        <v>85</v>
      </c>
      <c r="AY319" s="16" t="s">
        <v>161</v>
      </c>
      <c r="BE319" s="148">
        <f>IF(N319="základní",J319,0)</f>
        <v>0</v>
      </c>
      <c r="BF319" s="148">
        <f>IF(N319="snížená",J319,0)</f>
        <v>0</v>
      </c>
      <c r="BG319" s="148">
        <f>IF(N319="zákl. přenesená",J319,0)</f>
        <v>0</v>
      </c>
      <c r="BH319" s="148">
        <f>IF(N319="sníž. přenesená",J319,0)</f>
        <v>0</v>
      </c>
      <c r="BI319" s="148">
        <f>IF(N319="nulová",J319,0)</f>
        <v>0</v>
      </c>
      <c r="BJ319" s="16" t="s">
        <v>81</v>
      </c>
      <c r="BK319" s="148">
        <f>ROUND(I319*H319,2)</f>
        <v>0</v>
      </c>
      <c r="BL319" s="16" t="s">
        <v>238</v>
      </c>
      <c r="BM319" s="147" t="s">
        <v>1403</v>
      </c>
    </row>
    <row r="320" spans="2:65" s="1" customFormat="1" ht="33" customHeight="1">
      <c r="B320" s="135"/>
      <c r="C320" s="136" t="s">
        <v>624</v>
      </c>
      <c r="D320" s="136" t="s">
        <v>164</v>
      </c>
      <c r="E320" s="137" t="s">
        <v>637</v>
      </c>
      <c r="F320" s="138" t="s">
        <v>638</v>
      </c>
      <c r="G320" s="139" t="s">
        <v>378</v>
      </c>
      <c r="H320" s="140">
        <v>10</v>
      </c>
      <c r="I320" s="141"/>
      <c r="J320" s="142">
        <f>ROUND(I320*H320,2)</f>
        <v>0</v>
      </c>
      <c r="K320" s="138" t="s">
        <v>168</v>
      </c>
      <c r="L320" s="31"/>
      <c r="M320" s="143" t="s">
        <v>1</v>
      </c>
      <c r="N320" s="144" t="s">
        <v>42</v>
      </c>
      <c r="P320" s="145">
        <f>O320*H320</f>
        <v>0</v>
      </c>
      <c r="Q320" s="145">
        <v>0</v>
      </c>
      <c r="R320" s="145">
        <f>Q320*H320</f>
        <v>0</v>
      </c>
      <c r="S320" s="145">
        <v>0</v>
      </c>
      <c r="T320" s="146">
        <f>S320*H320</f>
        <v>0</v>
      </c>
      <c r="AR320" s="147" t="s">
        <v>238</v>
      </c>
      <c r="AT320" s="147" t="s">
        <v>164</v>
      </c>
      <c r="AU320" s="147" t="s">
        <v>85</v>
      </c>
      <c r="AY320" s="16" t="s">
        <v>161</v>
      </c>
      <c r="BE320" s="148">
        <f>IF(N320="základní",J320,0)</f>
        <v>0</v>
      </c>
      <c r="BF320" s="148">
        <f>IF(N320="snížená",J320,0)</f>
        <v>0</v>
      </c>
      <c r="BG320" s="148">
        <f>IF(N320="zákl. přenesená",J320,0)</f>
        <v>0</v>
      </c>
      <c r="BH320" s="148">
        <f>IF(N320="sníž. přenesená",J320,0)</f>
        <v>0</v>
      </c>
      <c r="BI320" s="148">
        <f>IF(N320="nulová",J320,0)</f>
        <v>0</v>
      </c>
      <c r="BJ320" s="16" t="s">
        <v>81</v>
      </c>
      <c r="BK320" s="148">
        <f>ROUND(I320*H320,2)</f>
        <v>0</v>
      </c>
      <c r="BL320" s="16" t="s">
        <v>238</v>
      </c>
      <c r="BM320" s="147" t="s">
        <v>1404</v>
      </c>
    </row>
    <row r="321" spans="2:65" s="1" customFormat="1" ht="24.2" customHeight="1">
      <c r="B321" s="135"/>
      <c r="C321" s="164" t="s">
        <v>628</v>
      </c>
      <c r="D321" s="164" t="s">
        <v>175</v>
      </c>
      <c r="E321" s="165" t="s">
        <v>641</v>
      </c>
      <c r="F321" s="166" t="s">
        <v>642</v>
      </c>
      <c r="G321" s="167" t="s">
        <v>378</v>
      </c>
      <c r="H321" s="168">
        <v>10</v>
      </c>
      <c r="I321" s="169"/>
      <c r="J321" s="170">
        <f>ROUND(I321*H321,2)</f>
        <v>0</v>
      </c>
      <c r="K321" s="166" t="s">
        <v>168</v>
      </c>
      <c r="L321" s="171"/>
      <c r="M321" s="172" t="s">
        <v>1</v>
      </c>
      <c r="N321" s="173" t="s">
        <v>42</v>
      </c>
      <c r="P321" s="145">
        <f>O321*H321</f>
        <v>0</v>
      </c>
      <c r="Q321" s="145">
        <v>0.00019</v>
      </c>
      <c r="R321" s="145">
        <f>Q321*H321</f>
        <v>0.0019000000000000002</v>
      </c>
      <c r="S321" s="145">
        <v>0</v>
      </c>
      <c r="T321" s="146">
        <f>S321*H321</f>
        <v>0</v>
      </c>
      <c r="AR321" s="147" t="s">
        <v>327</v>
      </c>
      <c r="AT321" s="147" t="s">
        <v>175</v>
      </c>
      <c r="AU321" s="147" t="s">
        <v>85</v>
      </c>
      <c r="AY321" s="16" t="s">
        <v>161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6" t="s">
        <v>81</v>
      </c>
      <c r="BK321" s="148">
        <f>ROUND(I321*H321,2)</f>
        <v>0</v>
      </c>
      <c r="BL321" s="16" t="s">
        <v>238</v>
      </c>
      <c r="BM321" s="147" t="s">
        <v>1405</v>
      </c>
    </row>
    <row r="322" spans="2:65" s="1" customFormat="1" ht="24.2" customHeight="1">
      <c r="B322" s="135"/>
      <c r="C322" s="136" t="s">
        <v>632</v>
      </c>
      <c r="D322" s="136" t="s">
        <v>164</v>
      </c>
      <c r="E322" s="137" t="s">
        <v>645</v>
      </c>
      <c r="F322" s="138" t="s">
        <v>646</v>
      </c>
      <c r="G322" s="139" t="s">
        <v>378</v>
      </c>
      <c r="H322" s="140">
        <v>13</v>
      </c>
      <c r="I322" s="141"/>
      <c r="J322" s="142">
        <f>ROUND(I322*H322,2)</f>
        <v>0</v>
      </c>
      <c r="K322" s="138" t="s">
        <v>168</v>
      </c>
      <c r="L322" s="31"/>
      <c r="M322" s="143" t="s">
        <v>1</v>
      </c>
      <c r="N322" s="144" t="s">
        <v>42</v>
      </c>
      <c r="P322" s="145">
        <f>O322*H322</f>
        <v>0</v>
      </c>
      <c r="Q322" s="145">
        <v>0</v>
      </c>
      <c r="R322" s="145">
        <f>Q322*H322</f>
        <v>0</v>
      </c>
      <c r="S322" s="145">
        <v>0</v>
      </c>
      <c r="T322" s="146">
        <f>S322*H322</f>
        <v>0</v>
      </c>
      <c r="AR322" s="147" t="s">
        <v>238</v>
      </c>
      <c r="AT322" s="147" t="s">
        <v>164</v>
      </c>
      <c r="AU322" s="147" t="s">
        <v>85</v>
      </c>
      <c r="AY322" s="16" t="s">
        <v>161</v>
      </c>
      <c r="BE322" s="148">
        <f>IF(N322="základní",J322,0)</f>
        <v>0</v>
      </c>
      <c r="BF322" s="148">
        <f>IF(N322="snížená",J322,0)</f>
        <v>0</v>
      </c>
      <c r="BG322" s="148">
        <f>IF(N322="zákl. přenesená",J322,0)</f>
        <v>0</v>
      </c>
      <c r="BH322" s="148">
        <f>IF(N322="sníž. přenesená",J322,0)</f>
        <v>0</v>
      </c>
      <c r="BI322" s="148">
        <f>IF(N322="nulová",J322,0)</f>
        <v>0</v>
      </c>
      <c r="BJ322" s="16" t="s">
        <v>81</v>
      </c>
      <c r="BK322" s="148">
        <f>ROUND(I322*H322,2)</f>
        <v>0</v>
      </c>
      <c r="BL322" s="16" t="s">
        <v>238</v>
      </c>
      <c r="BM322" s="147" t="s">
        <v>1406</v>
      </c>
    </row>
    <row r="323" spans="2:65" s="1" customFormat="1" ht="24.2" customHeight="1">
      <c r="B323" s="135"/>
      <c r="C323" s="164" t="s">
        <v>636</v>
      </c>
      <c r="D323" s="164" t="s">
        <v>175</v>
      </c>
      <c r="E323" s="165" t="s">
        <v>649</v>
      </c>
      <c r="F323" s="166" t="s">
        <v>650</v>
      </c>
      <c r="G323" s="167" t="s">
        <v>378</v>
      </c>
      <c r="H323" s="168">
        <v>4</v>
      </c>
      <c r="I323" s="169"/>
      <c r="J323" s="170">
        <f>ROUND(I323*H323,2)</f>
        <v>0</v>
      </c>
      <c r="K323" s="166" t="s">
        <v>168</v>
      </c>
      <c r="L323" s="171"/>
      <c r="M323" s="172" t="s">
        <v>1</v>
      </c>
      <c r="N323" s="173" t="s">
        <v>42</v>
      </c>
      <c r="P323" s="145">
        <f>O323*H323</f>
        <v>0</v>
      </c>
      <c r="Q323" s="145">
        <v>0.0004</v>
      </c>
      <c r="R323" s="145">
        <f>Q323*H323</f>
        <v>0.0016</v>
      </c>
      <c r="S323" s="145">
        <v>0</v>
      </c>
      <c r="T323" s="146">
        <f>S323*H323</f>
        <v>0</v>
      </c>
      <c r="AR323" s="147" t="s">
        <v>327</v>
      </c>
      <c r="AT323" s="147" t="s">
        <v>175</v>
      </c>
      <c r="AU323" s="147" t="s">
        <v>85</v>
      </c>
      <c r="AY323" s="16" t="s">
        <v>161</v>
      </c>
      <c r="BE323" s="148">
        <f>IF(N323="základní",J323,0)</f>
        <v>0</v>
      </c>
      <c r="BF323" s="148">
        <f>IF(N323="snížená",J323,0)</f>
        <v>0</v>
      </c>
      <c r="BG323" s="148">
        <f>IF(N323="zákl. přenesená",J323,0)</f>
        <v>0</v>
      </c>
      <c r="BH323" s="148">
        <f>IF(N323="sníž. přenesená",J323,0)</f>
        <v>0</v>
      </c>
      <c r="BI323" s="148">
        <f>IF(N323="nulová",J323,0)</f>
        <v>0</v>
      </c>
      <c r="BJ323" s="16" t="s">
        <v>81</v>
      </c>
      <c r="BK323" s="148">
        <f>ROUND(I323*H323,2)</f>
        <v>0</v>
      </c>
      <c r="BL323" s="16" t="s">
        <v>238</v>
      </c>
      <c r="BM323" s="147" t="s">
        <v>1407</v>
      </c>
    </row>
    <row r="324" spans="2:65" s="1" customFormat="1" ht="24.2" customHeight="1">
      <c r="B324" s="135"/>
      <c r="C324" s="164" t="s">
        <v>640</v>
      </c>
      <c r="D324" s="164" t="s">
        <v>175</v>
      </c>
      <c r="E324" s="165" t="s">
        <v>653</v>
      </c>
      <c r="F324" s="166" t="s">
        <v>654</v>
      </c>
      <c r="G324" s="167" t="s">
        <v>378</v>
      </c>
      <c r="H324" s="168">
        <v>7</v>
      </c>
      <c r="I324" s="169"/>
      <c r="J324" s="170">
        <f>ROUND(I324*H324,2)</f>
        <v>0</v>
      </c>
      <c r="K324" s="166" t="s">
        <v>168</v>
      </c>
      <c r="L324" s="171"/>
      <c r="M324" s="172" t="s">
        <v>1</v>
      </c>
      <c r="N324" s="173" t="s">
        <v>42</v>
      </c>
      <c r="P324" s="145">
        <f>O324*H324</f>
        <v>0</v>
      </c>
      <c r="Q324" s="145">
        <v>0.0004</v>
      </c>
      <c r="R324" s="145">
        <f>Q324*H324</f>
        <v>0.0028</v>
      </c>
      <c r="S324" s="145">
        <v>0</v>
      </c>
      <c r="T324" s="146">
        <f>S324*H324</f>
        <v>0</v>
      </c>
      <c r="AR324" s="147" t="s">
        <v>327</v>
      </c>
      <c r="AT324" s="147" t="s">
        <v>175</v>
      </c>
      <c r="AU324" s="147" t="s">
        <v>85</v>
      </c>
      <c r="AY324" s="16" t="s">
        <v>161</v>
      </c>
      <c r="BE324" s="148">
        <f>IF(N324="základní",J324,0)</f>
        <v>0</v>
      </c>
      <c r="BF324" s="148">
        <f>IF(N324="snížená",J324,0)</f>
        <v>0</v>
      </c>
      <c r="BG324" s="148">
        <f>IF(N324="zákl. přenesená",J324,0)</f>
        <v>0</v>
      </c>
      <c r="BH324" s="148">
        <f>IF(N324="sníž. přenesená",J324,0)</f>
        <v>0</v>
      </c>
      <c r="BI324" s="148">
        <f>IF(N324="nulová",J324,0)</f>
        <v>0</v>
      </c>
      <c r="BJ324" s="16" t="s">
        <v>81</v>
      </c>
      <c r="BK324" s="148">
        <f>ROUND(I324*H324,2)</f>
        <v>0</v>
      </c>
      <c r="BL324" s="16" t="s">
        <v>238</v>
      </c>
      <c r="BM324" s="147" t="s">
        <v>1408</v>
      </c>
    </row>
    <row r="325" spans="2:65" s="1" customFormat="1" ht="24.2" customHeight="1">
      <c r="B325" s="135"/>
      <c r="C325" s="164" t="s">
        <v>644</v>
      </c>
      <c r="D325" s="164" t="s">
        <v>175</v>
      </c>
      <c r="E325" s="165" t="s">
        <v>1409</v>
      </c>
      <c r="F325" s="166" t="s">
        <v>1410</v>
      </c>
      <c r="G325" s="167" t="s">
        <v>378</v>
      </c>
      <c r="H325" s="168">
        <v>2</v>
      </c>
      <c r="I325" s="169"/>
      <c r="J325" s="170">
        <f>ROUND(I325*H325,2)</f>
        <v>0</v>
      </c>
      <c r="K325" s="166" t="s">
        <v>168</v>
      </c>
      <c r="L325" s="171"/>
      <c r="M325" s="172" t="s">
        <v>1</v>
      </c>
      <c r="N325" s="173" t="s">
        <v>42</v>
      </c>
      <c r="P325" s="145">
        <f>O325*H325</f>
        <v>0</v>
      </c>
      <c r="Q325" s="145">
        <v>0.0004</v>
      </c>
      <c r="R325" s="145">
        <f>Q325*H325</f>
        <v>0.0008</v>
      </c>
      <c r="S325" s="145">
        <v>0</v>
      </c>
      <c r="T325" s="146">
        <f>S325*H325</f>
        <v>0</v>
      </c>
      <c r="AR325" s="147" t="s">
        <v>327</v>
      </c>
      <c r="AT325" s="147" t="s">
        <v>175</v>
      </c>
      <c r="AU325" s="147" t="s">
        <v>85</v>
      </c>
      <c r="AY325" s="16" t="s">
        <v>161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6" t="s">
        <v>81</v>
      </c>
      <c r="BK325" s="148">
        <f>ROUND(I325*H325,2)</f>
        <v>0</v>
      </c>
      <c r="BL325" s="16" t="s">
        <v>238</v>
      </c>
      <c r="BM325" s="147" t="s">
        <v>1411</v>
      </c>
    </row>
    <row r="326" spans="2:65" s="1" customFormat="1" ht="24.2" customHeight="1">
      <c r="B326" s="135"/>
      <c r="C326" s="136" t="s">
        <v>648</v>
      </c>
      <c r="D326" s="136" t="s">
        <v>164</v>
      </c>
      <c r="E326" s="137" t="s">
        <v>657</v>
      </c>
      <c r="F326" s="138" t="s">
        <v>658</v>
      </c>
      <c r="G326" s="139" t="s">
        <v>378</v>
      </c>
      <c r="H326" s="140">
        <v>2</v>
      </c>
      <c r="I326" s="141"/>
      <c r="J326" s="142">
        <f>ROUND(I326*H326,2)</f>
        <v>0</v>
      </c>
      <c r="K326" s="138" t="s">
        <v>168</v>
      </c>
      <c r="L326" s="31"/>
      <c r="M326" s="143" t="s">
        <v>1</v>
      </c>
      <c r="N326" s="144" t="s">
        <v>42</v>
      </c>
      <c r="P326" s="145">
        <f>O326*H326</f>
        <v>0</v>
      </c>
      <c r="Q326" s="145">
        <v>0</v>
      </c>
      <c r="R326" s="145">
        <f>Q326*H326</f>
        <v>0</v>
      </c>
      <c r="S326" s="145">
        <v>0</v>
      </c>
      <c r="T326" s="146">
        <f>S326*H326</f>
        <v>0</v>
      </c>
      <c r="AR326" s="147" t="s">
        <v>238</v>
      </c>
      <c r="AT326" s="147" t="s">
        <v>164</v>
      </c>
      <c r="AU326" s="147" t="s">
        <v>85</v>
      </c>
      <c r="AY326" s="16" t="s">
        <v>161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6" t="s">
        <v>81</v>
      </c>
      <c r="BK326" s="148">
        <f>ROUND(I326*H326,2)</f>
        <v>0</v>
      </c>
      <c r="BL326" s="16" t="s">
        <v>238</v>
      </c>
      <c r="BM326" s="147" t="s">
        <v>1412</v>
      </c>
    </row>
    <row r="327" spans="2:65" s="1" customFormat="1" ht="16.5" customHeight="1">
      <c r="B327" s="135"/>
      <c r="C327" s="164" t="s">
        <v>652</v>
      </c>
      <c r="D327" s="164" t="s">
        <v>175</v>
      </c>
      <c r="E327" s="165" t="s">
        <v>661</v>
      </c>
      <c r="F327" s="166" t="s">
        <v>662</v>
      </c>
      <c r="G327" s="167" t="s">
        <v>378</v>
      </c>
      <c r="H327" s="168">
        <v>2</v>
      </c>
      <c r="I327" s="169"/>
      <c r="J327" s="170">
        <f>ROUND(I327*H327,2)</f>
        <v>0</v>
      </c>
      <c r="K327" s="166" t="s">
        <v>168</v>
      </c>
      <c r="L327" s="171"/>
      <c r="M327" s="172" t="s">
        <v>1</v>
      </c>
      <c r="N327" s="173" t="s">
        <v>42</v>
      </c>
      <c r="P327" s="145">
        <f>O327*H327</f>
        <v>0</v>
      </c>
      <c r="Q327" s="145">
        <v>0.00025</v>
      </c>
      <c r="R327" s="145">
        <f>Q327*H327</f>
        <v>0.0005</v>
      </c>
      <c r="S327" s="145">
        <v>0</v>
      </c>
      <c r="T327" s="146">
        <f>S327*H327</f>
        <v>0</v>
      </c>
      <c r="AR327" s="147" t="s">
        <v>327</v>
      </c>
      <c r="AT327" s="147" t="s">
        <v>175</v>
      </c>
      <c r="AU327" s="147" t="s">
        <v>85</v>
      </c>
      <c r="AY327" s="16" t="s">
        <v>161</v>
      </c>
      <c r="BE327" s="148">
        <f>IF(N327="základní",J327,0)</f>
        <v>0</v>
      </c>
      <c r="BF327" s="148">
        <f>IF(N327="snížená",J327,0)</f>
        <v>0</v>
      </c>
      <c r="BG327" s="148">
        <f>IF(N327="zákl. přenesená",J327,0)</f>
        <v>0</v>
      </c>
      <c r="BH327" s="148">
        <f>IF(N327="sníž. přenesená",J327,0)</f>
        <v>0</v>
      </c>
      <c r="BI327" s="148">
        <f>IF(N327="nulová",J327,0)</f>
        <v>0</v>
      </c>
      <c r="BJ327" s="16" t="s">
        <v>81</v>
      </c>
      <c r="BK327" s="148">
        <f>ROUND(I327*H327,2)</f>
        <v>0</v>
      </c>
      <c r="BL327" s="16" t="s">
        <v>238</v>
      </c>
      <c r="BM327" s="147" t="s">
        <v>1413</v>
      </c>
    </row>
    <row r="328" spans="2:65" s="1" customFormat="1" ht="24.2" customHeight="1">
      <c r="B328" s="135"/>
      <c r="C328" s="136" t="s">
        <v>656</v>
      </c>
      <c r="D328" s="136" t="s">
        <v>164</v>
      </c>
      <c r="E328" s="137" t="s">
        <v>665</v>
      </c>
      <c r="F328" s="138" t="s">
        <v>666</v>
      </c>
      <c r="G328" s="139" t="s">
        <v>378</v>
      </c>
      <c r="H328" s="140">
        <v>20</v>
      </c>
      <c r="I328" s="141"/>
      <c r="J328" s="142">
        <f>ROUND(I328*H328,2)</f>
        <v>0</v>
      </c>
      <c r="K328" s="138" t="s">
        <v>168</v>
      </c>
      <c r="L328" s="31"/>
      <c r="M328" s="143" t="s">
        <v>1</v>
      </c>
      <c r="N328" s="144" t="s">
        <v>42</v>
      </c>
      <c r="P328" s="145">
        <f>O328*H328</f>
        <v>0</v>
      </c>
      <c r="Q328" s="145">
        <v>0</v>
      </c>
      <c r="R328" s="145">
        <f>Q328*H328</f>
        <v>0</v>
      </c>
      <c r="S328" s="145">
        <v>0</v>
      </c>
      <c r="T328" s="146">
        <f>S328*H328</f>
        <v>0</v>
      </c>
      <c r="AR328" s="147" t="s">
        <v>238</v>
      </c>
      <c r="AT328" s="147" t="s">
        <v>164</v>
      </c>
      <c r="AU328" s="147" t="s">
        <v>85</v>
      </c>
      <c r="AY328" s="16" t="s">
        <v>161</v>
      </c>
      <c r="BE328" s="148">
        <f>IF(N328="základní",J328,0)</f>
        <v>0</v>
      </c>
      <c r="BF328" s="148">
        <f>IF(N328="snížená",J328,0)</f>
        <v>0</v>
      </c>
      <c r="BG328" s="148">
        <f>IF(N328="zákl. přenesená",J328,0)</f>
        <v>0</v>
      </c>
      <c r="BH328" s="148">
        <f>IF(N328="sníž. přenesená",J328,0)</f>
        <v>0</v>
      </c>
      <c r="BI328" s="148">
        <f>IF(N328="nulová",J328,0)</f>
        <v>0</v>
      </c>
      <c r="BJ328" s="16" t="s">
        <v>81</v>
      </c>
      <c r="BK328" s="148">
        <f>ROUND(I328*H328,2)</f>
        <v>0</v>
      </c>
      <c r="BL328" s="16" t="s">
        <v>238</v>
      </c>
      <c r="BM328" s="147" t="s">
        <v>1414</v>
      </c>
    </row>
    <row r="329" spans="2:65" s="1" customFormat="1" ht="37.9" customHeight="1">
      <c r="B329" s="135"/>
      <c r="C329" s="164" t="s">
        <v>660</v>
      </c>
      <c r="D329" s="164" t="s">
        <v>175</v>
      </c>
      <c r="E329" s="165" t="s">
        <v>669</v>
      </c>
      <c r="F329" s="166" t="s">
        <v>670</v>
      </c>
      <c r="G329" s="167" t="s">
        <v>378</v>
      </c>
      <c r="H329" s="168">
        <v>20</v>
      </c>
      <c r="I329" s="169"/>
      <c r="J329" s="170">
        <f>ROUND(I329*H329,2)</f>
        <v>0</v>
      </c>
      <c r="K329" s="166" t="s">
        <v>1</v>
      </c>
      <c r="L329" s="171"/>
      <c r="M329" s="172" t="s">
        <v>1</v>
      </c>
      <c r="N329" s="173" t="s">
        <v>42</v>
      </c>
      <c r="P329" s="145">
        <f>O329*H329</f>
        <v>0</v>
      </c>
      <c r="Q329" s="145">
        <v>0</v>
      </c>
      <c r="R329" s="145">
        <f>Q329*H329</f>
        <v>0</v>
      </c>
      <c r="S329" s="145">
        <v>0</v>
      </c>
      <c r="T329" s="146">
        <f>S329*H329</f>
        <v>0</v>
      </c>
      <c r="AR329" s="147" t="s">
        <v>327</v>
      </c>
      <c r="AT329" s="147" t="s">
        <v>175</v>
      </c>
      <c r="AU329" s="147" t="s">
        <v>85</v>
      </c>
      <c r="AY329" s="16" t="s">
        <v>161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6" t="s">
        <v>81</v>
      </c>
      <c r="BK329" s="148">
        <f>ROUND(I329*H329,2)</f>
        <v>0</v>
      </c>
      <c r="BL329" s="16" t="s">
        <v>238</v>
      </c>
      <c r="BM329" s="147" t="s">
        <v>1415</v>
      </c>
    </row>
    <row r="330" spans="2:65" s="1" customFormat="1" ht="24.2" customHeight="1">
      <c r="B330" s="135"/>
      <c r="C330" s="136" t="s">
        <v>664</v>
      </c>
      <c r="D330" s="136" t="s">
        <v>164</v>
      </c>
      <c r="E330" s="137" t="s">
        <v>673</v>
      </c>
      <c r="F330" s="138" t="s">
        <v>674</v>
      </c>
      <c r="G330" s="139" t="s">
        <v>378</v>
      </c>
      <c r="H330" s="140">
        <v>3</v>
      </c>
      <c r="I330" s="141"/>
      <c r="J330" s="142">
        <f>ROUND(I330*H330,2)</f>
        <v>0</v>
      </c>
      <c r="K330" s="138" t="s">
        <v>168</v>
      </c>
      <c r="L330" s="31"/>
      <c r="M330" s="143" t="s">
        <v>1</v>
      </c>
      <c r="N330" s="144" t="s">
        <v>42</v>
      </c>
      <c r="P330" s="145">
        <f>O330*H330</f>
        <v>0</v>
      </c>
      <c r="Q330" s="145">
        <v>0</v>
      </c>
      <c r="R330" s="145">
        <f>Q330*H330</f>
        <v>0</v>
      </c>
      <c r="S330" s="145">
        <v>0</v>
      </c>
      <c r="T330" s="146">
        <f>S330*H330</f>
        <v>0</v>
      </c>
      <c r="AR330" s="147" t="s">
        <v>238</v>
      </c>
      <c r="AT330" s="147" t="s">
        <v>164</v>
      </c>
      <c r="AU330" s="147" t="s">
        <v>85</v>
      </c>
      <c r="AY330" s="16" t="s">
        <v>161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6" t="s">
        <v>81</v>
      </c>
      <c r="BK330" s="148">
        <f>ROUND(I330*H330,2)</f>
        <v>0</v>
      </c>
      <c r="BL330" s="16" t="s">
        <v>238</v>
      </c>
      <c r="BM330" s="147" t="s">
        <v>1416</v>
      </c>
    </row>
    <row r="331" spans="2:65" s="1" customFormat="1" ht="16.5" customHeight="1">
      <c r="B331" s="135"/>
      <c r="C331" s="164" t="s">
        <v>668</v>
      </c>
      <c r="D331" s="164" t="s">
        <v>175</v>
      </c>
      <c r="E331" s="165" t="s">
        <v>677</v>
      </c>
      <c r="F331" s="166" t="s">
        <v>678</v>
      </c>
      <c r="G331" s="167" t="s">
        <v>378</v>
      </c>
      <c r="H331" s="168">
        <v>3</v>
      </c>
      <c r="I331" s="169"/>
      <c r="J331" s="170">
        <f>ROUND(I331*H331,2)</f>
        <v>0</v>
      </c>
      <c r="K331" s="166" t="s">
        <v>168</v>
      </c>
      <c r="L331" s="171"/>
      <c r="M331" s="172" t="s">
        <v>1</v>
      </c>
      <c r="N331" s="173" t="s">
        <v>42</v>
      </c>
      <c r="P331" s="145">
        <f>O331*H331</f>
        <v>0</v>
      </c>
      <c r="Q331" s="145">
        <v>0.00027</v>
      </c>
      <c r="R331" s="145">
        <f>Q331*H331</f>
        <v>0.00081</v>
      </c>
      <c r="S331" s="145">
        <v>0</v>
      </c>
      <c r="T331" s="146">
        <f>S331*H331</f>
        <v>0</v>
      </c>
      <c r="AR331" s="147" t="s">
        <v>327</v>
      </c>
      <c r="AT331" s="147" t="s">
        <v>175</v>
      </c>
      <c r="AU331" s="147" t="s">
        <v>85</v>
      </c>
      <c r="AY331" s="16" t="s">
        <v>161</v>
      </c>
      <c r="BE331" s="148">
        <f>IF(N331="základní",J331,0)</f>
        <v>0</v>
      </c>
      <c r="BF331" s="148">
        <f>IF(N331="snížená",J331,0)</f>
        <v>0</v>
      </c>
      <c r="BG331" s="148">
        <f>IF(N331="zákl. přenesená",J331,0)</f>
        <v>0</v>
      </c>
      <c r="BH331" s="148">
        <f>IF(N331="sníž. přenesená",J331,0)</f>
        <v>0</v>
      </c>
      <c r="BI331" s="148">
        <f>IF(N331="nulová",J331,0)</f>
        <v>0</v>
      </c>
      <c r="BJ331" s="16" t="s">
        <v>81</v>
      </c>
      <c r="BK331" s="148">
        <f>ROUND(I331*H331,2)</f>
        <v>0</v>
      </c>
      <c r="BL331" s="16" t="s">
        <v>238</v>
      </c>
      <c r="BM331" s="147" t="s">
        <v>1417</v>
      </c>
    </row>
    <row r="332" spans="2:65" s="1" customFormat="1" ht="24.2" customHeight="1">
      <c r="B332" s="135"/>
      <c r="C332" s="136" t="s">
        <v>672</v>
      </c>
      <c r="D332" s="136" t="s">
        <v>164</v>
      </c>
      <c r="E332" s="137" t="s">
        <v>1418</v>
      </c>
      <c r="F332" s="138" t="s">
        <v>1419</v>
      </c>
      <c r="G332" s="139" t="s">
        <v>378</v>
      </c>
      <c r="H332" s="140">
        <v>1</v>
      </c>
      <c r="I332" s="141"/>
      <c r="J332" s="142">
        <f>ROUND(I332*H332,2)</f>
        <v>0</v>
      </c>
      <c r="K332" s="138" t="s">
        <v>168</v>
      </c>
      <c r="L332" s="31"/>
      <c r="M332" s="143" t="s">
        <v>1</v>
      </c>
      <c r="N332" s="144" t="s">
        <v>42</v>
      </c>
      <c r="P332" s="145">
        <f>O332*H332</f>
        <v>0</v>
      </c>
      <c r="Q332" s="145">
        <v>0</v>
      </c>
      <c r="R332" s="145">
        <f>Q332*H332</f>
        <v>0</v>
      </c>
      <c r="S332" s="145">
        <v>0</v>
      </c>
      <c r="T332" s="146">
        <f>S332*H332</f>
        <v>0</v>
      </c>
      <c r="AR332" s="147" t="s">
        <v>238</v>
      </c>
      <c r="AT332" s="147" t="s">
        <v>164</v>
      </c>
      <c r="AU332" s="147" t="s">
        <v>85</v>
      </c>
      <c r="AY332" s="16" t="s">
        <v>161</v>
      </c>
      <c r="BE332" s="148">
        <f>IF(N332="základní",J332,0)</f>
        <v>0</v>
      </c>
      <c r="BF332" s="148">
        <f>IF(N332="snížená",J332,0)</f>
        <v>0</v>
      </c>
      <c r="BG332" s="148">
        <f>IF(N332="zákl. přenesená",J332,0)</f>
        <v>0</v>
      </c>
      <c r="BH332" s="148">
        <f>IF(N332="sníž. přenesená",J332,0)</f>
        <v>0</v>
      </c>
      <c r="BI332" s="148">
        <f>IF(N332="nulová",J332,0)</f>
        <v>0</v>
      </c>
      <c r="BJ332" s="16" t="s">
        <v>81</v>
      </c>
      <c r="BK332" s="148">
        <f>ROUND(I332*H332,2)</f>
        <v>0</v>
      </c>
      <c r="BL332" s="16" t="s">
        <v>238</v>
      </c>
      <c r="BM332" s="147" t="s">
        <v>1420</v>
      </c>
    </row>
    <row r="333" spans="2:65" s="1" customFormat="1" ht="37.9" customHeight="1">
      <c r="B333" s="135"/>
      <c r="C333" s="136" t="s">
        <v>676</v>
      </c>
      <c r="D333" s="136" t="s">
        <v>164</v>
      </c>
      <c r="E333" s="137" t="s">
        <v>685</v>
      </c>
      <c r="F333" s="138" t="s">
        <v>686</v>
      </c>
      <c r="G333" s="139" t="s">
        <v>378</v>
      </c>
      <c r="H333" s="140">
        <v>4</v>
      </c>
      <c r="I333" s="141"/>
      <c r="J333" s="142">
        <f>ROUND(I333*H333,2)</f>
        <v>0</v>
      </c>
      <c r="K333" s="138" t="s">
        <v>168</v>
      </c>
      <c r="L333" s="31"/>
      <c r="M333" s="143" t="s">
        <v>1</v>
      </c>
      <c r="N333" s="144" t="s">
        <v>42</v>
      </c>
      <c r="P333" s="145">
        <f>O333*H333</f>
        <v>0</v>
      </c>
      <c r="Q333" s="145">
        <v>0.002</v>
      </c>
      <c r="R333" s="145">
        <f>Q333*H333</f>
        <v>0.008</v>
      </c>
      <c r="S333" s="145">
        <v>0</v>
      </c>
      <c r="T333" s="146">
        <f>S333*H333</f>
        <v>0</v>
      </c>
      <c r="AR333" s="147" t="s">
        <v>238</v>
      </c>
      <c r="AT333" s="147" t="s">
        <v>164</v>
      </c>
      <c r="AU333" s="147" t="s">
        <v>85</v>
      </c>
      <c r="AY333" s="16" t="s">
        <v>161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6" t="s">
        <v>81</v>
      </c>
      <c r="BK333" s="148">
        <f>ROUND(I333*H333,2)</f>
        <v>0</v>
      </c>
      <c r="BL333" s="16" t="s">
        <v>238</v>
      </c>
      <c r="BM333" s="147" t="s">
        <v>1421</v>
      </c>
    </row>
    <row r="334" spans="2:65" s="1" customFormat="1" ht="16.5" customHeight="1">
      <c r="B334" s="135"/>
      <c r="C334" s="136" t="s">
        <v>680</v>
      </c>
      <c r="D334" s="136" t="s">
        <v>164</v>
      </c>
      <c r="E334" s="137" t="s">
        <v>689</v>
      </c>
      <c r="F334" s="138" t="s">
        <v>1422</v>
      </c>
      <c r="G334" s="139" t="s">
        <v>378</v>
      </c>
      <c r="H334" s="140">
        <v>2</v>
      </c>
      <c r="I334" s="141"/>
      <c r="J334" s="142">
        <f>ROUND(I334*H334,2)</f>
        <v>0</v>
      </c>
      <c r="K334" s="138" t="s">
        <v>1</v>
      </c>
      <c r="L334" s="31"/>
      <c r="M334" s="143" t="s">
        <v>1</v>
      </c>
      <c r="N334" s="144" t="s">
        <v>42</v>
      </c>
      <c r="P334" s="145">
        <f>O334*H334</f>
        <v>0</v>
      </c>
      <c r="Q334" s="145">
        <v>0</v>
      </c>
      <c r="R334" s="145">
        <f>Q334*H334</f>
        <v>0</v>
      </c>
      <c r="S334" s="145">
        <v>0</v>
      </c>
      <c r="T334" s="146">
        <f>S334*H334</f>
        <v>0</v>
      </c>
      <c r="AR334" s="147" t="s">
        <v>238</v>
      </c>
      <c r="AT334" s="147" t="s">
        <v>164</v>
      </c>
      <c r="AU334" s="147" t="s">
        <v>85</v>
      </c>
      <c r="AY334" s="16" t="s">
        <v>161</v>
      </c>
      <c r="BE334" s="148">
        <f>IF(N334="základní",J334,0)</f>
        <v>0</v>
      </c>
      <c r="BF334" s="148">
        <f>IF(N334="snížená",J334,0)</f>
        <v>0</v>
      </c>
      <c r="BG334" s="148">
        <f>IF(N334="zákl. přenesená",J334,0)</f>
        <v>0</v>
      </c>
      <c r="BH334" s="148">
        <f>IF(N334="sníž. přenesená",J334,0)</f>
        <v>0</v>
      </c>
      <c r="BI334" s="148">
        <f>IF(N334="nulová",J334,0)</f>
        <v>0</v>
      </c>
      <c r="BJ334" s="16" t="s">
        <v>81</v>
      </c>
      <c r="BK334" s="148">
        <f>ROUND(I334*H334,2)</f>
        <v>0</v>
      </c>
      <c r="BL334" s="16" t="s">
        <v>238</v>
      </c>
      <c r="BM334" s="147" t="s">
        <v>1423</v>
      </c>
    </row>
    <row r="335" spans="2:65" s="1" customFormat="1" ht="24.2" customHeight="1">
      <c r="B335" s="135"/>
      <c r="C335" s="136" t="s">
        <v>684</v>
      </c>
      <c r="D335" s="136" t="s">
        <v>164</v>
      </c>
      <c r="E335" s="137" t="s">
        <v>693</v>
      </c>
      <c r="F335" s="138" t="s">
        <v>694</v>
      </c>
      <c r="G335" s="139" t="s">
        <v>378</v>
      </c>
      <c r="H335" s="140">
        <v>2</v>
      </c>
      <c r="I335" s="141"/>
      <c r="J335" s="142">
        <f>ROUND(I335*H335,2)</f>
        <v>0</v>
      </c>
      <c r="K335" s="138" t="s">
        <v>1</v>
      </c>
      <c r="L335" s="31"/>
      <c r="M335" s="143" t="s">
        <v>1</v>
      </c>
      <c r="N335" s="144" t="s">
        <v>42</v>
      </c>
      <c r="P335" s="145">
        <f>O335*H335</f>
        <v>0</v>
      </c>
      <c r="Q335" s="145">
        <v>0</v>
      </c>
      <c r="R335" s="145">
        <f>Q335*H335</f>
        <v>0</v>
      </c>
      <c r="S335" s="145">
        <v>0</v>
      </c>
      <c r="T335" s="146">
        <f>S335*H335</f>
        <v>0</v>
      </c>
      <c r="AR335" s="147" t="s">
        <v>238</v>
      </c>
      <c r="AT335" s="147" t="s">
        <v>164</v>
      </c>
      <c r="AU335" s="147" t="s">
        <v>85</v>
      </c>
      <c r="AY335" s="16" t="s">
        <v>161</v>
      </c>
      <c r="BE335" s="148">
        <f>IF(N335="základní",J335,0)</f>
        <v>0</v>
      </c>
      <c r="BF335" s="148">
        <f>IF(N335="snížená",J335,0)</f>
        <v>0</v>
      </c>
      <c r="BG335" s="148">
        <f>IF(N335="zákl. přenesená",J335,0)</f>
        <v>0</v>
      </c>
      <c r="BH335" s="148">
        <f>IF(N335="sníž. přenesená",J335,0)</f>
        <v>0</v>
      </c>
      <c r="BI335" s="148">
        <f>IF(N335="nulová",J335,0)</f>
        <v>0</v>
      </c>
      <c r="BJ335" s="16" t="s">
        <v>81</v>
      </c>
      <c r="BK335" s="148">
        <f>ROUND(I335*H335,2)</f>
        <v>0</v>
      </c>
      <c r="BL335" s="16" t="s">
        <v>238</v>
      </c>
      <c r="BM335" s="147" t="s">
        <v>1424</v>
      </c>
    </row>
    <row r="336" spans="2:65" s="1" customFormat="1" ht="24.2" customHeight="1">
      <c r="B336" s="135"/>
      <c r="C336" s="136" t="s">
        <v>688</v>
      </c>
      <c r="D336" s="136" t="s">
        <v>164</v>
      </c>
      <c r="E336" s="137" t="s">
        <v>697</v>
      </c>
      <c r="F336" s="138" t="s">
        <v>698</v>
      </c>
      <c r="G336" s="139" t="s">
        <v>378</v>
      </c>
      <c r="H336" s="140">
        <v>30</v>
      </c>
      <c r="I336" s="141"/>
      <c r="J336" s="142">
        <f>ROUND(I336*H336,2)</f>
        <v>0</v>
      </c>
      <c r="K336" s="138" t="s">
        <v>1</v>
      </c>
      <c r="L336" s="31"/>
      <c r="M336" s="143" t="s">
        <v>1</v>
      </c>
      <c r="N336" s="144" t="s">
        <v>42</v>
      </c>
      <c r="P336" s="145">
        <f>O336*H336</f>
        <v>0</v>
      </c>
      <c r="Q336" s="145">
        <v>0</v>
      </c>
      <c r="R336" s="145">
        <f>Q336*H336</f>
        <v>0</v>
      </c>
      <c r="S336" s="145">
        <v>0</v>
      </c>
      <c r="T336" s="146">
        <f>S336*H336</f>
        <v>0</v>
      </c>
      <c r="AR336" s="147" t="s">
        <v>238</v>
      </c>
      <c r="AT336" s="147" t="s">
        <v>164</v>
      </c>
      <c r="AU336" s="147" t="s">
        <v>85</v>
      </c>
      <c r="AY336" s="16" t="s">
        <v>161</v>
      </c>
      <c r="BE336" s="148">
        <f>IF(N336="základní",J336,0)</f>
        <v>0</v>
      </c>
      <c r="BF336" s="148">
        <f>IF(N336="snížená",J336,0)</f>
        <v>0</v>
      </c>
      <c r="BG336" s="148">
        <f>IF(N336="zákl. přenesená",J336,0)</f>
        <v>0</v>
      </c>
      <c r="BH336" s="148">
        <f>IF(N336="sníž. přenesená",J336,0)</f>
        <v>0</v>
      </c>
      <c r="BI336" s="148">
        <f>IF(N336="nulová",J336,0)</f>
        <v>0</v>
      </c>
      <c r="BJ336" s="16" t="s">
        <v>81</v>
      </c>
      <c r="BK336" s="148">
        <f>ROUND(I336*H336,2)</f>
        <v>0</v>
      </c>
      <c r="BL336" s="16" t="s">
        <v>238</v>
      </c>
      <c r="BM336" s="147" t="s">
        <v>1425</v>
      </c>
    </row>
    <row r="337" spans="2:65" s="1" customFormat="1" ht="37.9" customHeight="1">
      <c r="B337" s="135"/>
      <c r="C337" s="136" t="s">
        <v>692</v>
      </c>
      <c r="D337" s="136" t="s">
        <v>164</v>
      </c>
      <c r="E337" s="137" t="s">
        <v>701</v>
      </c>
      <c r="F337" s="138" t="s">
        <v>702</v>
      </c>
      <c r="G337" s="139" t="s">
        <v>378</v>
      </c>
      <c r="H337" s="140">
        <v>2</v>
      </c>
      <c r="I337" s="141"/>
      <c r="J337" s="142">
        <f>ROUND(I337*H337,2)</f>
        <v>0</v>
      </c>
      <c r="K337" s="138" t="s">
        <v>1</v>
      </c>
      <c r="L337" s="31"/>
      <c r="M337" s="143" t="s">
        <v>1</v>
      </c>
      <c r="N337" s="144" t="s">
        <v>42</v>
      </c>
      <c r="P337" s="145">
        <f>O337*H337</f>
        <v>0</v>
      </c>
      <c r="Q337" s="145">
        <v>0</v>
      </c>
      <c r="R337" s="145">
        <f>Q337*H337</f>
        <v>0</v>
      </c>
      <c r="S337" s="145">
        <v>0</v>
      </c>
      <c r="T337" s="146">
        <f>S337*H337</f>
        <v>0</v>
      </c>
      <c r="AR337" s="147" t="s">
        <v>238</v>
      </c>
      <c r="AT337" s="147" t="s">
        <v>164</v>
      </c>
      <c r="AU337" s="147" t="s">
        <v>85</v>
      </c>
      <c r="AY337" s="16" t="s">
        <v>161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6" t="s">
        <v>81</v>
      </c>
      <c r="BK337" s="148">
        <f>ROUND(I337*H337,2)</f>
        <v>0</v>
      </c>
      <c r="BL337" s="16" t="s">
        <v>238</v>
      </c>
      <c r="BM337" s="147" t="s">
        <v>1426</v>
      </c>
    </row>
    <row r="338" spans="2:65" s="1" customFormat="1" ht="16.5" customHeight="1">
      <c r="B338" s="135"/>
      <c r="C338" s="136" t="s">
        <v>696</v>
      </c>
      <c r="D338" s="136" t="s">
        <v>164</v>
      </c>
      <c r="E338" s="137" t="s">
        <v>705</v>
      </c>
      <c r="F338" s="138" t="s">
        <v>706</v>
      </c>
      <c r="G338" s="139" t="s">
        <v>492</v>
      </c>
      <c r="H338" s="140">
        <v>2</v>
      </c>
      <c r="I338" s="141"/>
      <c r="J338" s="142">
        <f>ROUND(I338*H338,2)</f>
        <v>0</v>
      </c>
      <c r="K338" s="138" t="s">
        <v>1</v>
      </c>
      <c r="L338" s="31"/>
      <c r="M338" s="143" t="s">
        <v>1</v>
      </c>
      <c r="N338" s="144" t="s">
        <v>42</v>
      </c>
      <c r="P338" s="145">
        <f>O338*H338</f>
        <v>0</v>
      </c>
      <c r="Q338" s="145">
        <v>0</v>
      </c>
      <c r="R338" s="145">
        <f>Q338*H338</f>
        <v>0</v>
      </c>
      <c r="S338" s="145">
        <v>0</v>
      </c>
      <c r="T338" s="146">
        <f>S338*H338</f>
        <v>0</v>
      </c>
      <c r="AR338" s="147" t="s">
        <v>238</v>
      </c>
      <c r="AT338" s="147" t="s">
        <v>164</v>
      </c>
      <c r="AU338" s="147" t="s">
        <v>85</v>
      </c>
      <c r="AY338" s="16" t="s">
        <v>161</v>
      </c>
      <c r="BE338" s="148">
        <f>IF(N338="základní",J338,0)</f>
        <v>0</v>
      </c>
      <c r="BF338" s="148">
        <f>IF(N338="snížená",J338,0)</f>
        <v>0</v>
      </c>
      <c r="BG338" s="148">
        <f>IF(N338="zákl. přenesená",J338,0)</f>
        <v>0</v>
      </c>
      <c r="BH338" s="148">
        <f>IF(N338="sníž. přenesená",J338,0)</f>
        <v>0</v>
      </c>
      <c r="BI338" s="148">
        <f>IF(N338="nulová",J338,0)</f>
        <v>0</v>
      </c>
      <c r="BJ338" s="16" t="s">
        <v>81</v>
      </c>
      <c r="BK338" s="148">
        <f>ROUND(I338*H338,2)</f>
        <v>0</v>
      </c>
      <c r="BL338" s="16" t="s">
        <v>238</v>
      </c>
      <c r="BM338" s="147" t="s">
        <v>1427</v>
      </c>
    </row>
    <row r="339" spans="2:65" s="1" customFormat="1" ht="16.5" customHeight="1">
      <c r="B339" s="135"/>
      <c r="C339" s="136" t="s">
        <v>700</v>
      </c>
      <c r="D339" s="136" t="s">
        <v>164</v>
      </c>
      <c r="E339" s="137" t="s">
        <v>1428</v>
      </c>
      <c r="F339" s="138" t="s">
        <v>1429</v>
      </c>
      <c r="G339" s="139" t="s">
        <v>492</v>
      </c>
      <c r="H339" s="140">
        <v>4</v>
      </c>
      <c r="I339" s="141"/>
      <c r="J339" s="142">
        <f>ROUND(I339*H339,2)</f>
        <v>0</v>
      </c>
      <c r="K339" s="138" t="s">
        <v>1</v>
      </c>
      <c r="L339" s="31"/>
      <c r="M339" s="143" t="s">
        <v>1</v>
      </c>
      <c r="N339" s="144" t="s">
        <v>42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238</v>
      </c>
      <c r="AT339" s="147" t="s">
        <v>164</v>
      </c>
      <c r="AU339" s="147" t="s">
        <v>85</v>
      </c>
      <c r="AY339" s="16" t="s">
        <v>161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6" t="s">
        <v>81</v>
      </c>
      <c r="BK339" s="148">
        <f>ROUND(I339*H339,2)</f>
        <v>0</v>
      </c>
      <c r="BL339" s="16" t="s">
        <v>238</v>
      </c>
      <c r="BM339" s="147" t="s">
        <v>1430</v>
      </c>
    </row>
    <row r="340" spans="2:65" s="1" customFormat="1" ht="33" customHeight="1">
      <c r="B340" s="135"/>
      <c r="C340" s="136" t="s">
        <v>704</v>
      </c>
      <c r="D340" s="136" t="s">
        <v>164</v>
      </c>
      <c r="E340" s="137" t="s">
        <v>1431</v>
      </c>
      <c r="F340" s="138" t="s">
        <v>1432</v>
      </c>
      <c r="G340" s="139" t="s">
        <v>167</v>
      </c>
      <c r="H340" s="140">
        <v>0.139</v>
      </c>
      <c r="I340" s="141"/>
      <c r="J340" s="142">
        <f>ROUND(I340*H340,2)</f>
        <v>0</v>
      </c>
      <c r="K340" s="138" t="s">
        <v>168</v>
      </c>
      <c r="L340" s="31"/>
      <c r="M340" s="143" t="s">
        <v>1</v>
      </c>
      <c r="N340" s="144" t="s">
        <v>42</v>
      </c>
      <c r="P340" s="145">
        <f>O340*H340</f>
        <v>0</v>
      </c>
      <c r="Q340" s="145">
        <v>0</v>
      </c>
      <c r="R340" s="145">
        <f>Q340*H340</f>
        <v>0</v>
      </c>
      <c r="S340" s="145">
        <v>0</v>
      </c>
      <c r="T340" s="146">
        <f>S340*H340</f>
        <v>0</v>
      </c>
      <c r="AR340" s="147" t="s">
        <v>238</v>
      </c>
      <c r="AT340" s="147" t="s">
        <v>164</v>
      </c>
      <c r="AU340" s="147" t="s">
        <v>85</v>
      </c>
      <c r="AY340" s="16" t="s">
        <v>161</v>
      </c>
      <c r="BE340" s="148">
        <f>IF(N340="základní",J340,0)</f>
        <v>0</v>
      </c>
      <c r="BF340" s="148">
        <f>IF(N340="snížená",J340,0)</f>
        <v>0</v>
      </c>
      <c r="BG340" s="148">
        <f>IF(N340="zákl. přenesená",J340,0)</f>
        <v>0</v>
      </c>
      <c r="BH340" s="148">
        <f>IF(N340="sníž. přenesená",J340,0)</f>
        <v>0</v>
      </c>
      <c r="BI340" s="148">
        <f>IF(N340="nulová",J340,0)</f>
        <v>0</v>
      </c>
      <c r="BJ340" s="16" t="s">
        <v>81</v>
      </c>
      <c r="BK340" s="148">
        <f>ROUND(I340*H340,2)</f>
        <v>0</v>
      </c>
      <c r="BL340" s="16" t="s">
        <v>238</v>
      </c>
      <c r="BM340" s="147" t="s">
        <v>1433</v>
      </c>
    </row>
    <row r="341" spans="2:63" s="11" customFormat="1" ht="22.9" customHeight="1">
      <c r="B341" s="123"/>
      <c r="D341" s="124" t="s">
        <v>76</v>
      </c>
      <c r="E341" s="133" t="s">
        <v>716</v>
      </c>
      <c r="F341" s="133" t="s">
        <v>717</v>
      </c>
      <c r="I341" s="126"/>
      <c r="J341" s="134">
        <f>BK341</f>
        <v>0</v>
      </c>
      <c r="L341" s="123"/>
      <c r="M341" s="128"/>
      <c r="P341" s="129">
        <f>SUM(P342:P380)</f>
        <v>0</v>
      </c>
      <c r="R341" s="129">
        <f>SUM(R342:R380)</f>
        <v>0.44261000000000006</v>
      </c>
      <c r="T341" s="130">
        <f>SUM(T342:T380)</f>
        <v>0</v>
      </c>
      <c r="AR341" s="124" t="s">
        <v>85</v>
      </c>
      <c r="AT341" s="131" t="s">
        <v>76</v>
      </c>
      <c r="AU341" s="131" t="s">
        <v>81</v>
      </c>
      <c r="AY341" s="124" t="s">
        <v>161</v>
      </c>
      <c r="BK341" s="132">
        <f>SUM(BK342:BK380)</f>
        <v>0</v>
      </c>
    </row>
    <row r="342" spans="2:65" s="1" customFormat="1" ht="24.2" customHeight="1">
      <c r="B342" s="135"/>
      <c r="C342" s="136" t="s">
        <v>708</v>
      </c>
      <c r="D342" s="136" t="s">
        <v>164</v>
      </c>
      <c r="E342" s="137" t="s">
        <v>1434</v>
      </c>
      <c r="F342" s="138" t="s">
        <v>1435</v>
      </c>
      <c r="G342" s="139" t="s">
        <v>378</v>
      </c>
      <c r="H342" s="140">
        <v>1</v>
      </c>
      <c r="I342" s="141"/>
      <c r="J342" s="142">
        <f>ROUND(I342*H342,2)</f>
        <v>0</v>
      </c>
      <c r="K342" s="138" t="s">
        <v>168</v>
      </c>
      <c r="L342" s="31"/>
      <c r="M342" s="143" t="s">
        <v>1</v>
      </c>
      <c r="N342" s="144" t="s">
        <v>42</v>
      </c>
      <c r="P342" s="145">
        <f>O342*H342</f>
        <v>0</v>
      </c>
      <c r="Q342" s="145">
        <v>0</v>
      </c>
      <c r="R342" s="145">
        <f>Q342*H342</f>
        <v>0</v>
      </c>
      <c r="S342" s="145">
        <v>0</v>
      </c>
      <c r="T342" s="146">
        <f>S342*H342</f>
        <v>0</v>
      </c>
      <c r="AR342" s="147" t="s">
        <v>238</v>
      </c>
      <c r="AT342" s="147" t="s">
        <v>164</v>
      </c>
      <c r="AU342" s="147" t="s">
        <v>85</v>
      </c>
      <c r="AY342" s="16" t="s">
        <v>161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6" t="s">
        <v>81</v>
      </c>
      <c r="BK342" s="148">
        <f>ROUND(I342*H342,2)</f>
        <v>0</v>
      </c>
      <c r="BL342" s="16" t="s">
        <v>238</v>
      </c>
      <c r="BM342" s="147" t="s">
        <v>1436</v>
      </c>
    </row>
    <row r="343" spans="2:65" s="1" customFormat="1" ht="24.2" customHeight="1">
      <c r="B343" s="135"/>
      <c r="C343" s="164" t="s">
        <v>712</v>
      </c>
      <c r="D343" s="164" t="s">
        <v>175</v>
      </c>
      <c r="E343" s="165" t="s">
        <v>1437</v>
      </c>
      <c r="F343" s="166" t="s">
        <v>1438</v>
      </c>
      <c r="G343" s="167" t="s">
        <v>378</v>
      </c>
      <c r="H343" s="168">
        <v>1</v>
      </c>
      <c r="I343" s="169"/>
      <c r="J343" s="170">
        <f>ROUND(I343*H343,2)</f>
        <v>0</v>
      </c>
      <c r="K343" s="166" t="s">
        <v>168</v>
      </c>
      <c r="L343" s="171"/>
      <c r="M343" s="172" t="s">
        <v>1</v>
      </c>
      <c r="N343" s="173" t="s">
        <v>42</v>
      </c>
      <c r="P343" s="145">
        <f>O343*H343</f>
        <v>0</v>
      </c>
      <c r="Q343" s="145">
        <v>0.0015</v>
      </c>
      <c r="R343" s="145">
        <f>Q343*H343</f>
        <v>0.0015</v>
      </c>
      <c r="S343" s="145">
        <v>0</v>
      </c>
      <c r="T343" s="146">
        <f>S343*H343</f>
        <v>0</v>
      </c>
      <c r="AR343" s="147" t="s">
        <v>327</v>
      </c>
      <c r="AT343" s="147" t="s">
        <v>175</v>
      </c>
      <c r="AU343" s="147" t="s">
        <v>85</v>
      </c>
      <c r="AY343" s="16" t="s">
        <v>161</v>
      </c>
      <c r="BE343" s="148">
        <f>IF(N343="základní",J343,0)</f>
        <v>0</v>
      </c>
      <c r="BF343" s="148">
        <f>IF(N343="snížená",J343,0)</f>
        <v>0</v>
      </c>
      <c r="BG343" s="148">
        <f>IF(N343="zákl. přenesená",J343,0)</f>
        <v>0</v>
      </c>
      <c r="BH343" s="148">
        <f>IF(N343="sníž. přenesená",J343,0)</f>
        <v>0</v>
      </c>
      <c r="BI343" s="148">
        <f>IF(N343="nulová",J343,0)</f>
        <v>0</v>
      </c>
      <c r="BJ343" s="16" t="s">
        <v>81</v>
      </c>
      <c r="BK343" s="148">
        <f>ROUND(I343*H343,2)</f>
        <v>0</v>
      </c>
      <c r="BL343" s="16" t="s">
        <v>238</v>
      </c>
      <c r="BM343" s="147" t="s">
        <v>1439</v>
      </c>
    </row>
    <row r="344" spans="2:65" s="1" customFormat="1" ht="24.2" customHeight="1">
      <c r="B344" s="135"/>
      <c r="C344" s="136" t="s">
        <v>718</v>
      </c>
      <c r="D344" s="136" t="s">
        <v>164</v>
      </c>
      <c r="E344" s="137" t="s">
        <v>719</v>
      </c>
      <c r="F344" s="138" t="s">
        <v>720</v>
      </c>
      <c r="G344" s="139" t="s">
        <v>378</v>
      </c>
      <c r="H344" s="140">
        <v>2</v>
      </c>
      <c r="I344" s="141"/>
      <c r="J344" s="142">
        <f>ROUND(I344*H344,2)</f>
        <v>0</v>
      </c>
      <c r="K344" s="138" t="s">
        <v>168</v>
      </c>
      <c r="L344" s="31"/>
      <c r="M344" s="143" t="s">
        <v>1</v>
      </c>
      <c r="N344" s="144" t="s">
        <v>42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238</v>
      </c>
      <c r="AT344" s="147" t="s">
        <v>164</v>
      </c>
      <c r="AU344" s="147" t="s">
        <v>85</v>
      </c>
      <c r="AY344" s="16" t="s">
        <v>161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6" t="s">
        <v>81</v>
      </c>
      <c r="BK344" s="148">
        <f>ROUND(I344*H344,2)</f>
        <v>0</v>
      </c>
      <c r="BL344" s="16" t="s">
        <v>238</v>
      </c>
      <c r="BM344" s="147" t="s">
        <v>1440</v>
      </c>
    </row>
    <row r="345" spans="2:65" s="1" customFormat="1" ht="24.2" customHeight="1">
      <c r="B345" s="135"/>
      <c r="C345" s="164" t="s">
        <v>722</v>
      </c>
      <c r="D345" s="164" t="s">
        <v>175</v>
      </c>
      <c r="E345" s="165" t="s">
        <v>723</v>
      </c>
      <c r="F345" s="166" t="s">
        <v>724</v>
      </c>
      <c r="G345" s="167" t="s">
        <v>378</v>
      </c>
      <c r="H345" s="168">
        <v>2</v>
      </c>
      <c r="I345" s="169"/>
      <c r="J345" s="170">
        <f>ROUND(I345*H345,2)</f>
        <v>0</v>
      </c>
      <c r="K345" s="166" t="s">
        <v>168</v>
      </c>
      <c r="L345" s="171"/>
      <c r="M345" s="172" t="s">
        <v>1</v>
      </c>
      <c r="N345" s="173" t="s">
        <v>42</v>
      </c>
      <c r="P345" s="145">
        <f>O345*H345</f>
        <v>0</v>
      </c>
      <c r="Q345" s="145">
        <v>0.014</v>
      </c>
      <c r="R345" s="145">
        <f>Q345*H345</f>
        <v>0.028</v>
      </c>
      <c r="S345" s="145">
        <v>0</v>
      </c>
      <c r="T345" s="146">
        <f>S345*H345</f>
        <v>0</v>
      </c>
      <c r="AR345" s="147" t="s">
        <v>327</v>
      </c>
      <c r="AT345" s="147" t="s">
        <v>175</v>
      </c>
      <c r="AU345" s="147" t="s">
        <v>85</v>
      </c>
      <c r="AY345" s="16" t="s">
        <v>161</v>
      </c>
      <c r="BE345" s="148">
        <f>IF(N345="základní",J345,0)</f>
        <v>0</v>
      </c>
      <c r="BF345" s="148">
        <f>IF(N345="snížená",J345,0)</f>
        <v>0</v>
      </c>
      <c r="BG345" s="148">
        <f>IF(N345="zákl. přenesená",J345,0)</f>
        <v>0</v>
      </c>
      <c r="BH345" s="148">
        <f>IF(N345="sníž. přenesená",J345,0)</f>
        <v>0</v>
      </c>
      <c r="BI345" s="148">
        <f>IF(N345="nulová",J345,0)</f>
        <v>0</v>
      </c>
      <c r="BJ345" s="16" t="s">
        <v>81</v>
      </c>
      <c r="BK345" s="148">
        <f>ROUND(I345*H345,2)</f>
        <v>0</v>
      </c>
      <c r="BL345" s="16" t="s">
        <v>238</v>
      </c>
      <c r="BM345" s="147" t="s">
        <v>1441</v>
      </c>
    </row>
    <row r="346" spans="2:47" s="1" customFormat="1" ht="12">
      <c r="B346" s="31"/>
      <c r="D346" s="150" t="s">
        <v>180</v>
      </c>
      <c r="F346" s="174" t="s">
        <v>726</v>
      </c>
      <c r="I346" s="175"/>
      <c r="L346" s="31"/>
      <c r="M346" s="176"/>
      <c r="T346" s="55"/>
      <c r="AT346" s="16" t="s">
        <v>180</v>
      </c>
      <c r="AU346" s="16" t="s">
        <v>85</v>
      </c>
    </row>
    <row r="347" spans="2:65" s="1" customFormat="1" ht="16.5" customHeight="1">
      <c r="B347" s="135"/>
      <c r="C347" s="136" t="s">
        <v>727</v>
      </c>
      <c r="D347" s="136" t="s">
        <v>164</v>
      </c>
      <c r="E347" s="137" t="s">
        <v>728</v>
      </c>
      <c r="F347" s="138" t="s">
        <v>729</v>
      </c>
      <c r="G347" s="139" t="s">
        <v>378</v>
      </c>
      <c r="H347" s="140">
        <v>8</v>
      </c>
      <c r="I347" s="141"/>
      <c r="J347" s="142">
        <f>ROUND(I347*H347,2)</f>
        <v>0</v>
      </c>
      <c r="K347" s="138" t="s">
        <v>168</v>
      </c>
      <c r="L347" s="31"/>
      <c r="M347" s="143" t="s">
        <v>1</v>
      </c>
      <c r="N347" s="144" t="s">
        <v>42</v>
      </c>
      <c r="P347" s="145">
        <f>O347*H347</f>
        <v>0</v>
      </c>
      <c r="Q347" s="145">
        <v>0</v>
      </c>
      <c r="R347" s="145">
        <f>Q347*H347</f>
        <v>0</v>
      </c>
      <c r="S347" s="145">
        <v>0</v>
      </c>
      <c r="T347" s="146">
        <f>S347*H347</f>
        <v>0</v>
      </c>
      <c r="AR347" s="147" t="s">
        <v>238</v>
      </c>
      <c r="AT347" s="147" t="s">
        <v>164</v>
      </c>
      <c r="AU347" s="147" t="s">
        <v>85</v>
      </c>
      <c r="AY347" s="16" t="s">
        <v>161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6" t="s">
        <v>81</v>
      </c>
      <c r="BK347" s="148">
        <f>ROUND(I347*H347,2)</f>
        <v>0</v>
      </c>
      <c r="BL347" s="16" t="s">
        <v>238</v>
      </c>
      <c r="BM347" s="147" t="s">
        <v>1442</v>
      </c>
    </row>
    <row r="348" spans="2:65" s="1" customFormat="1" ht="21.75" customHeight="1">
      <c r="B348" s="135"/>
      <c r="C348" s="164" t="s">
        <v>731</v>
      </c>
      <c r="D348" s="164" t="s">
        <v>175</v>
      </c>
      <c r="E348" s="165" t="s">
        <v>732</v>
      </c>
      <c r="F348" s="166" t="s">
        <v>733</v>
      </c>
      <c r="G348" s="167" t="s">
        <v>378</v>
      </c>
      <c r="H348" s="168">
        <v>8</v>
      </c>
      <c r="I348" s="169"/>
      <c r="J348" s="170">
        <f>ROUND(I348*H348,2)</f>
        <v>0</v>
      </c>
      <c r="K348" s="166" t="s">
        <v>168</v>
      </c>
      <c r="L348" s="171"/>
      <c r="M348" s="172" t="s">
        <v>1</v>
      </c>
      <c r="N348" s="173" t="s">
        <v>42</v>
      </c>
      <c r="P348" s="145">
        <f>O348*H348</f>
        <v>0</v>
      </c>
      <c r="Q348" s="145">
        <v>0.0004</v>
      </c>
      <c r="R348" s="145">
        <f>Q348*H348</f>
        <v>0.0032</v>
      </c>
      <c r="S348" s="145">
        <v>0</v>
      </c>
      <c r="T348" s="146">
        <f>S348*H348</f>
        <v>0</v>
      </c>
      <c r="AR348" s="147" t="s">
        <v>327</v>
      </c>
      <c r="AT348" s="147" t="s">
        <v>175</v>
      </c>
      <c r="AU348" s="147" t="s">
        <v>85</v>
      </c>
      <c r="AY348" s="16" t="s">
        <v>161</v>
      </c>
      <c r="BE348" s="148">
        <f>IF(N348="základní",J348,0)</f>
        <v>0</v>
      </c>
      <c r="BF348" s="148">
        <f>IF(N348="snížená",J348,0)</f>
        <v>0</v>
      </c>
      <c r="BG348" s="148">
        <f>IF(N348="zákl. přenesená",J348,0)</f>
        <v>0</v>
      </c>
      <c r="BH348" s="148">
        <f>IF(N348="sníž. přenesená",J348,0)</f>
        <v>0</v>
      </c>
      <c r="BI348" s="148">
        <f>IF(N348="nulová",J348,0)</f>
        <v>0</v>
      </c>
      <c r="BJ348" s="16" t="s">
        <v>81</v>
      </c>
      <c r="BK348" s="148">
        <f>ROUND(I348*H348,2)</f>
        <v>0</v>
      </c>
      <c r="BL348" s="16" t="s">
        <v>238</v>
      </c>
      <c r="BM348" s="147" t="s">
        <v>1443</v>
      </c>
    </row>
    <row r="349" spans="2:65" s="1" customFormat="1" ht="21.75" customHeight="1">
      <c r="B349" s="135"/>
      <c r="C349" s="136" t="s">
        <v>735</v>
      </c>
      <c r="D349" s="136" t="s">
        <v>164</v>
      </c>
      <c r="E349" s="137" t="s">
        <v>736</v>
      </c>
      <c r="F349" s="138" t="s">
        <v>737</v>
      </c>
      <c r="G349" s="139" t="s">
        <v>378</v>
      </c>
      <c r="H349" s="140">
        <v>4</v>
      </c>
      <c r="I349" s="141"/>
      <c r="J349" s="142">
        <f>ROUND(I349*H349,2)</f>
        <v>0</v>
      </c>
      <c r="K349" s="138" t="s">
        <v>168</v>
      </c>
      <c r="L349" s="31"/>
      <c r="M349" s="143" t="s">
        <v>1</v>
      </c>
      <c r="N349" s="144" t="s">
        <v>42</v>
      </c>
      <c r="P349" s="145">
        <f>O349*H349</f>
        <v>0</v>
      </c>
      <c r="Q349" s="145">
        <v>0</v>
      </c>
      <c r="R349" s="145">
        <f>Q349*H349</f>
        <v>0</v>
      </c>
      <c r="S349" s="145">
        <v>0</v>
      </c>
      <c r="T349" s="146">
        <f>S349*H349</f>
        <v>0</v>
      </c>
      <c r="AR349" s="147" t="s">
        <v>238</v>
      </c>
      <c r="AT349" s="147" t="s">
        <v>164</v>
      </c>
      <c r="AU349" s="147" t="s">
        <v>85</v>
      </c>
      <c r="AY349" s="16" t="s">
        <v>161</v>
      </c>
      <c r="BE349" s="148">
        <f>IF(N349="základní",J349,0)</f>
        <v>0</v>
      </c>
      <c r="BF349" s="148">
        <f>IF(N349="snížená",J349,0)</f>
        <v>0</v>
      </c>
      <c r="BG349" s="148">
        <f>IF(N349="zákl. přenesená",J349,0)</f>
        <v>0</v>
      </c>
      <c r="BH349" s="148">
        <f>IF(N349="sníž. přenesená",J349,0)</f>
        <v>0</v>
      </c>
      <c r="BI349" s="148">
        <f>IF(N349="nulová",J349,0)</f>
        <v>0</v>
      </c>
      <c r="BJ349" s="16" t="s">
        <v>81</v>
      </c>
      <c r="BK349" s="148">
        <f>ROUND(I349*H349,2)</f>
        <v>0</v>
      </c>
      <c r="BL349" s="16" t="s">
        <v>238</v>
      </c>
      <c r="BM349" s="147" t="s">
        <v>1444</v>
      </c>
    </row>
    <row r="350" spans="2:65" s="1" customFormat="1" ht="21.75" customHeight="1">
      <c r="B350" s="135"/>
      <c r="C350" s="164" t="s">
        <v>739</v>
      </c>
      <c r="D350" s="164" t="s">
        <v>175</v>
      </c>
      <c r="E350" s="165" t="s">
        <v>740</v>
      </c>
      <c r="F350" s="166" t="s">
        <v>741</v>
      </c>
      <c r="G350" s="167" t="s">
        <v>378</v>
      </c>
      <c r="H350" s="168">
        <v>4</v>
      </c>
      <c r="I350" s="169"/>
      <c r="J350" s="170">
        <f>ROUND(I350*H350,2)</f>
        <v>0</v>
      </c>
      <c r="K350" s="166" t="s">
        <v>168</v>
      </c>
      <c r="L350" s="171"/>
      <c r="M350" s="172" t="s">
        <v>1</v>
      </c>
      <c r="N350" s="173" t="s">
        <v>42</v>
      </c>
      <c r="P350" s="145">
        <f>O350*H350</f>
        <v>0</v>
      </c>
      <c r="Q350" s="145">
        <v>0.0006</v>
      </c>
      <c r="R350" s="145">
        <f>Q350*H350</f>
        <v>0.0024</v>
      </c>
      <c r="S350" s="145">
        <v>0</v>
      </c>
      <c r="T350" s="146">
        <f>S350*H350</f>
        <v>0</v>
      </c>
      <c r="AR350" s="147" t="s">
        <v>327</v>
      </c>
      <c r="AT350" s="147" t="s">
        <v>175</v>
      </c>
      <c r="AU350" s="147" t="s">
        <v>85</v>
      </c>
      <c r="AY350" s="16" t="s">
        <v>161</v>
      </c>
      <c r="BE350" s="148">
        <f>IF(N350="základní",J350,0)</f>
        <v>0</v>
      </c>
      <c r="BF350" s="148">
        <f>IF(N350="snížená",J350,0)</f>
        <v>0</v>
      </c>
      <c r="BG350" s="148">
        <f>IF(N350="zákl. přenesená",J350,0)</f>
        <v>0</v>
      </c>
      <c r="BH350" s="148">
        <f>IF(N350="sníž. přenesená",J350,0)</f>
        <v>0</v>
      </c>
      <c r="BI350" s="148">
        <f>IF(N350="nulová",J350,0)</f>
        <v>0</v>
      </c>
      <c r="BJ350" s="16" t="s">
        <v>81</v>
      </c>
      <c r="BK350" s="148">
        <f>ROUND(I350*H350,2)</f>
        <v>0</v>
      </c>
      <c r="BL350" s="16" t="s">
        <v>238</v>
      </c>
      <c r="BM350" s="147" t="s">
        <v>1445</v>
      </c>
    </row>
    <row r="351" spans="2:65" s="1" customFormat="1" ht="33" customHeight="1">
      <c r="B351" s="135"/>
      <c r="C351" s="136" t="s">
        <v>743</v>
      </c>
      <c r="D351" s="136" t="s">
        <v>164</v>
      </c>
      <c r="E351" s="137" t="s">
        <v>772</v>
      </c>
      <c r="F351" s="138" t="s">
        <v>773</v>
      </c>
      <c r="G351" s="139" t="s">
        <v>316</v>
      </c>
      <c r="H351" s="140">
        <v>1</v>
      </c>
      <c r="I351" s="141"/>
      <c r="J351" s="142">
        <f>ROUND(I351*H351,2)</f>
        <v>0</v>
      </c>
      <c r="K351" s="138" t="s">
        <v>168</v>
      </c>
      <c r="L351" s="31"/>
      <c r="M351" s="143" t="s">
        <v>1</v>
      </c>
      <c r="N351" s="144" t="s">
        <v>42</v>
      </c>
      <c r="P351" s="145">
        <f>O351*H351</f>
        <v>0</v>
      </c>
      <c r="Q351" s="145">
        <v>0</v>
      </c>
      <c r="R351" s="145">
        <f>Q351*H351</f>
        <v>0</v>
      </c>
      <c r="S351" s="145">
        <v>0</v>
      </c>
      <c r="T351" s="146">
        <f>S351*H351</f>
        <v>0</v>
      </c>
      <c r="AR351" s="147" t="s">
        <v>238</v>
      </c>
      <c r="AT351" s="147" t="s">
        <v>164</v>
      </c>
      <c r="AU351" s="147" t="s">
        <v>85</v>
      </c>
      <c r="AY351" s="16" t="s">
        <v>161</v>
      </c>
      <c r="BE351" s="148">
        <f>IF(N351="základní",J351,0)</f>
        <v>0</v>
      </c>
      <c r="BF351" s="148">
        <f>IF(N351="snížená",J351,0)</f>
        <v>0</v>
      </c>
      <c r="BG351" s="148">
        <f>IF(N351="zákl. přenesená",J351,0)</f>
        <v>0</v>
      </c>
      <c r="BH351" s="148">
        <f>IF(N351="sníž. přenesená",J351,0)</f>
        <v>0</v>
      </c>
      <c r="BI351" s="148">
        <f>IF(N351="nulová",J351,0)</f>
        <v>0</v>
      </c>
      <c r="BJ351" s="16" t="s">
        <v>81</v>
      </c>
      <c r="BK351" s="148">
        <f>ROUND(I351*H351,2)</f>
        <v>0</v>
      </c>
      <c r="BL351" s="16" t="s">
        <v>238</v>
      </c>
      <c r="BM351" s="147" t="s">
        <v>1446</v>
      </c>
    </row>
    <row r="352" spans="2:65" s="1" customFormat="1" ht="16.5" customHeight="1">
      <c r="B352" s="135"/>
      <c r="C352" s="164" t="s">
        <v>747</v>
      </c>
      <c r="D352" s="164" t="s">
        <v>175</v>
      </c>
      <c r="E352" s="165" t="s">
        <v>776</v>
      </c>
      <c r="F352" s="166" t="s">
        <v>777</v>
      </c>
      <c r="G352" s="167" t="s">
        <v>316</v>
      </c>
      <c r="H352" s="168">
        <v>1.2</v>
      </c>
      <c r="I352" s="169"/>
      <c r="J352" s="170">
        <f>ROUND(I352*H352,2)</f>
        <v>0</v>
      </c>
      <c r="K352" s="166" t="s">
        <v>168</v>
      </c>
      <c r="L352" s="171"/>
      <c r="M352" s="172" t="s">
        <v>1</v>
      </c>
      <c r="N352" s="173" t="s">
        <v>42</v>
      </c>
      <c r="P352" s="145">
        <f>O352*H352</f>
        <v>0</v>
      </c>
      <c r="Q352" s="145">
        <v>0.0015</v>
      </c>
      <c r="R352" s="145">
        <f>Q352*H352</f>
        <v>0.0018</v>
      </c>
      <c r="S352" s="145">
        <v>0</v>
      </c>
      <c r="T352" s="146">
        <f>S352*H352</f>
        <v>0</v>
      </c>
      <c r="AR352" s="147" t="s">
        <v>327</v>
      </c>
      <c r="AT352" s="147" t="s">
        <v>175</v>
      </c>
      <c r="AU352" s="147" t="s">
        <v>85</v>
      </c>
      <c r="AY352" s="16" t="s">
        <v>161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6" t="s">
        <v>81</v>
      </c>
      <c r="BK352" s="148">
        <f>ROUND(I352*H352,2)</f>
        <v>0</v>
      </c>
      <c r="BL352" s="16" t="s">
        <v>238</v>
      </c>
      <c r="BM352" s="147" t="s">
        <v>1447</v>
      </c>
    </row>
    <row r="353" spans="2:51" s="12" customFormat="1" ht="12">
      <c r="B353" s="149"/>
      <c r="D353" s="150" t="s">
        <v>171</v>
      </c>
      <c r="F353" s="152" t="s">
        <v>1448</v>
      </c>
      <c r="H353" s="153">
        <v>1.2</v>
      </c>
      <c r="I353" s="154"/>
      <c r="L353" s="149"/>
      <c r="M353" s="155"/>
      <c r="T353" s="156"/>
      <c r="AT353" s="151" t="s">
        <v>171</v>
      </c>
      <c r="AU353" s="151" t="s">
        <v>85</v>
      </c>
      <c r="AV353" s="12" t="s">
        <v>85</v>
      </c>
      <c r="AW353" s="12" t="s">
        <v>3</v>
      </c>
      <c r="AX353" s="12" t="s">
        <v>81</v>
      </c>
      <c r="AY353" s="151" t="s">
        <v>161</v>
      </c>
    </row>
    <row r="354" spans="2:65" s="1" customFormat="1" ht="37.9" customHeight="1">
      <c r="B354" s="135"/>
      <c r="C354" s="136" t="s">
        <v>751</v>
      </c>
      <c r="D354" s="136" t="s">
        <v>164</v>
      </c>
      <c r="E354" s="137" t="s">
        <v>781</v>
      </c>
      <c r="F354" s="138" t="s">
        <v>782</v>
      </c>
      <c r="G354" s="139" t="s">
        <v>316</v>
      </c>
      <c r="H354" s="140">
        <v>51</v>
      </c>
      <c r="I354" s="141"/>
      <c r="J354" s="142">
        <f>ROUND(I354*H354,2)</f>
        <v>0</v>
      </c>
      <c r="K354" s="138" t="s">
        <v>168</v>
      </c>
      <c r="L354" s="31"/>
      <c r="M354" s="143" t="s">
        <v>1</v>
      </c>
      <c r="N354" s="144" t="s">
        <v>42</v>
      </c>
      <c r="P354" s="145">
        <f>O354*H354</f>
        <v>0</v>
      </c>
      <c r="Q354" s="145">
        <v>0</v>
      </c>
      <c r="R354" s="145">
        <f>Q354*H354</f>
        <v>0</v>
      </c>
      <c r="S354" s="145">
        <v>0</v>
      </c>
      <c r="T354" s="146">
        <f>S354*H354</f>
        <v>0</v>
      </c>
      <c r="AR354" s="147" t="s">
        <v>238</v>
      </c>
      <c r="AT354" s="147" t="s">
        <v>164</v>
      </c>
      <c r="AU354" s="147" t="s">
        <v>85</v>
      </c>
      <c r="AY354" s="16" t="s">
        <v>161</v>
      </c>
      <c r="BE354" s="148">
        <f>IF(N354="základní",J354,0)</f>
        <v>0</v>
      </c>
      <c r="BF354" s="148">
        <f>IF(N354="snížená",J354,0)</f>
        <v>0</v>
      </c>
      <c r="BG354" s="148">
        <f>IF(N354="zákl. přenesená",J354,0)</f>
        <v>0</v>
      </c>
      <c r="BH354" s="148">
        <f>IF(N354="sníž. přenesená",J354,0)</f>
        <v>0</v>
      </c>
      <c r="BI354" s="148">
        <f>IF(N354="nulová",J354,0)</f>
        <v>0</v>
      </c>
      <c r="BJ354" s="16" t="s">
        <v>81</v>
      </c>
      <c r="BK354" s="148">
        <f>ROUND(I354*H354,2)</f>
        <v>0</v>
      </c>
      <c r="BL354" s="16" t="s">
        <v>238</v>
      </c>
      <c r="BM354" s="147" t="s">
        <v>1449</v>
      </c>
    </row>
    <row r="355" spans="2:51" s="12" customFormat="1" ht="12">
      <c r="B355" s="149"/>
      <c r="D355" s="150" t="s">
        <v>171</v>
      </c>
      <c r="E355" s="151" t="s">
        <v>1</v>
      </c>
      <c r="F355" s="152" t="s">
        <v>1450</v>
      </c>
      <c r="H355" s="153">
        <v>51</v>
      </c>
      <c r="I355" s="154"/>
      <c r="L355" s="149"/>
      <c r="M355" s="155"/>
      <c r="T355" s="156"/>
      <c r="AT355" s="151" t="s">
        <v>171</v>
      </c>
      <c r="AU355" s="151" t="s">
        <v>85</v>
      </c>
      <c r="AV355" s="12" t="s">
        <v>85</v>
      </c>
      <c r="AW355" s="12" t="s">
        <v>32</v>
      </c>
      <c r="AX355" s="12" t="s">
        <v>81</v>
      </c>
      <c r="AY355" s="151" t="s">
        <v>161</v>
      </c>
    </row>
    <row r="356" spans="2:65" s="1" customFormat="1" ht="16.5" customHeight="1">
      <c r="B356" s="135"/>
      <c r="C356" s="164" t="s">
        <v>755</v>
      </c>
      <c r="D356" s="164" t="s">
        <v>175</v>
      </c>
      <c r="E356" s="165" t="s">
        <v>785</v>
      </c>
      <c r="F356" s="166" t="s">
        <v>786</v>
      </c>
      <c r="G356" s="167" t="s">
        <v>316</v>
      </c>
      <c r="H356" s="168">
        <v>3.6</v>
      </c>
      <c r="I356" s="169"/>
      <c r="J356" s="170">
        <f>ROUND(I356*H356,2)</f>
        <v>0</v>
      </c>
      <c r="K356" s="166" t="s">
        <v>168</v>
      </c>
      <c r="L356" s="171"/>
      <c r="M356" s="172" t="s">
        <v>1</v>
      </c>
      <c r="N356" s="173" t="s">
        <v>42</v>
      </c>
      <c r="P356" s="145">
        <f>O356*H356</f>
        <v>0</v>
      </c>
      <c r="Q356" s="145">
        <v>0.0018</v>
      </c>
      <c r="R356" s="145">
        <f>Q356*H356</f>
        <v>0.00648</v>
      </c>
      <c r="S356" s="145">
        <v>0</v>
      </c>
      <c r="T356" s="146">
        <f>S356*H356</f>
        <v>0</v>
      </c>
      <c r="AR356" s="147" t="s">
        <v>327</v>
      </c>
      <c r="AT356" s="147" t="s">
        <v>175</v>
      </c>
      <c r="AU356" s="147" t="s">
        <v>85</v>
      </c>
      <c r="AY356" s="16" t="s">
        <v>161</v>
      </c>
      <c r="BE356" s="148">
        <f>IF(N356="základní",J356,0)</f>
        <v>0</v>
      </c>
      <c r="BF356" s="148">
        <f>IF(N356="snížená",J356,0)</f>
        <v>0</v>
      </c>
      <c r="BG356" s="148">
        <f>IF(N356="zákl. přenesená",J356,0)</f>
        <v>0</v>
      </c>
      <c r="BH356" s="148">
        <f>IF(N356="sníž. přenesená",J356,0)</f>
        <v>0</v>
      </c>
      <c r="BI356" s="148">
        <f>IF(N356="nulová",J356,0)</f>
        <v>0</v>
      </c>
      <c r="BJ356" s="16" t="s">
        <v>81</v>
      </c>
      <c r="BK356" s="148">
        <f>ROUND(I356*H356,2)</f>
        <v>0</v>
      </c>
      <c r="BL356" s="16" t="s">
        <v>238</v>
      </c>
      <c r="BM356" s="147" t="s">
        <v>1451</v>
      </c>
    </row>
    <row r="357" spans="2:51" s="12" customFormat="1" ht="12">
      <c r="B357" s="149"/>
      <c r="D357" s="150" t="s">
        <v>171</v>
      </c>
      <c r="F357" s="152" t="s">
        <v>806</v>
      </c>
      <c r="H357" s="153">
        <v>3.6</v>
      </c>
      <c r="I357" s="154"/>
      <c r="L357" s="149"/>
      <c r="M357" s="155"/>
      <c r="T357" s="156"/>
      <c r="AT357" s="151" t="s">
        <v>171</v>
      </c>
      <c r="AU357" s="151" t="s">
        <v>85</v>
      </c>
      <c r="AV357" s="12" t="s">
        <v>85</v>
      </c>
      <c r="AW357" s="12" t="s">
        <v>3</v>
      </c>
      <c r="AX357" s="12" t="s">
        <v>81</v>
      </c>
      <c r="AY357" s="151" t="s">
        <v>161</v>
      </c>
    </row>
    <row r="358" spans="2:65" s="1" customFormat="1" ht="16.5" customHeight="1">
      <c r="B358" s="135"/>
      <c r="C358" s="164" t="s">
        <v>759</v>
      </c>
      <c r="D358" s="164" t="s">
        <v>175</v>
      </c>
      <c r="E358" s="165" t="s">
        <v>790</v>
      </c>
      <c r="F358" s="166" t="s">
        <v>791</v>
      </c>
      <c r="G358" s="167" t="s">
        <v>316</v>
      </c>
      <c r="H358" s="168">
        <v>16.8</v>
      </c>
      <c r="I358" s="169"/>
      <c r="J358" s="170">
        <f>ROUND(I358*H358,2)</f>
        <v>0</v>
      </c>
      <c r="K358" s="166" t="s">
        <v>168</v>
      </c>
      <c r="L358" s="171"/>
      <c r="M358" s="172" t="s">
        <v>1</v>
      </c>
      <c r="N358" s="173" t="s">
        <v>42</v>
      </c>
      <c r="P358" s="145">
        <f>O358*H358</f>
        <v>0</v>
      </c>
      <c r="Q358" s="145">
        <v>0.0021</v>
      </c>
      <c r="R358" s="145">
        <f>Q358*H358</f>
        <v>0.03528</v>
      </c>
      <c r="S358" s="145">
        <v>0</v>
      </c>
      <c r="T358" s="146">
        <f>S358*H358</f>
        <v>0</v>
      </c>
      <c r="AR358" s="147" t="s">
        <v>327</v>
      </c>
      <c r="AT358" s="147" t="s">
        <v>175</v>
      </c>
      <c r="AU358" s="147" t="s">
        <v>85</v>
      </c>
      <c r="AY358" s="16" t="s">
        <v>161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6" t="s">
        <v>81</v>
      </c>
      <c r="BK358" s="148">
        <f>ROUND(I358*H358,2)</f>
        <v>0</v>
      </c>
      <c r="BL358" s="16" t="s">
        <v>238</v>
      </c>
      <c r="BM358" s="147" t="s">
        <v>1452</v>
      </c>
    </row>
    <row r="359" spans="2:51" s="12" customFormat="1" ht="12">
      <c r="B359" s="149"/>
      <c r="D359" s="150" t="s">
        <v>171</v>
      </c>
      <c r="F359" s="152" t="s">
        <v>1453</v>
      </c>
      <c r="H359" s="153">
        <v>16.8</v>
      </c>
      <c r="I359" s="154"/>
      <c r="L359" s="149"/>
      <c r="M359" s="155"/>
      <c r="T359" s="156"/>
      <c r="AT359" s="151" t="s">
        <v>171</v>
      </c>
      <c r="AU359" s="151" t="s">
        <v>85</v>
      </c>
      <c r="AV359" s="12" t="s">
        <v>85</v>
      </c>
      <c r="AW359" s="12" t="s">
        <v>3</v>
      </c>
      <c r="AX359" s="12" t="s">
        <v>81</v>
      </c>
      <c r="AY359" s="151" t="s">
        <v>161</v>
      </c>
    </row>
    <row r="360" spans="2:65" s="1" customFormat="1" ht="16.5" customHeight="1">
      <c r="B360" s="135"/>
      <c r="C360" s="164" t="s">
        <v>763</v>
      </c>
      <c r="D360" s="164" t="s">
        <v>175</v>
      </c>
      <c r="E360" s="165" t="s">
        <v>1454</v>
      </c>
      <c r="F360" s="166" t="s">
        <v>1455</v>
      </c>
      <c r="G360" s="167" t="s">
        <v>316</v>
      </c>
      <c r="H360" s="168">
        <v>40.8</v>
      </c>
      <c r="I360" s="169"/>
      <c r="J360" s="170">
        <f>ROUND(I360*H360,2)</f>
        <v>0</v>
      </c>
      <c r="K360" s="166" t="s">
        <v>168</v>
      </c>
      <c r="L360" s="171"/>
      <c r="M360" s="172" t="s">
        <v>1</v>
      </c>
      <c r="N360" s="173" t="s">
        <v>42</v>
      </c>
      <c r="P360" s="145">
        <f>O360*H360</f>
        <v>0</v>
      </c>
      <c r="Q360" s="145">
        <v>0.0028</v>
      </c>
      <c r="R360" s="145">
        <f>Q360*H360</f>
        <v>0.11424</v>
      </c>
      <c r="S360" s="145">
        <v>0</v>
      </c>
      <c r="T360" s="146">
        <f>S360*H360</f>
        <v>0</v>
      </c>
      <c r="AR360" s="147" t="s">
        <v>327</v>
      </c>
      <c r="AT360" s="147" t="s">
        <v>175</v>
      </c>
      <c r="AU360" s="147" t="s">
        <v>85</v>
      </c>
      <c r="AY360" s="16" t="s">
        <v>161</v>
      </c>
      <c r="BE360" s="148">
        <f>IF(N360="základní",J360,0)</f>
        <v>0</v>
      </c>
      <c r="BF360" s="148">
        <f>IF(N360="snížená",J360,0)</f>
        <v>0</v>
      </c>
      <c r="BG360" s="148">
        <f>IF(N360="zákl. přenesená",J360,0)</f>
        <v>0</v>
      </c>
      <c r="BH360" s="148">
        <f>IF(N360="sníž. přenesená",J360,0)</f>
        <v>0</v>
      </c>
      <c r="BI360" s="148">
        <f>IF(N360="nulová",J360,0)</f>
        <v>0</v>
      </c>
      <c r="BJ360" s="16" t="s">
        <v>81</v>
      </c>
      <c r="BK360" s="148">
        <f>ROUND(I360*H360,2)</f>
        <v>0</v>
      </c>
      <c r="BL360" s="16" t="s">
        <v>238</v>
      </c>
      <c r="BM360" s="147" t="s">
        <v>1456</v>
      </c>
    </row>
    <row r="361" spans="2:51" s="12" customFormat="1" ht="12">
      <c r="B361" s="149"/>
      <c r="D361" s="150" t="s">
        <v>171</v>
      </c>
      <c r="F361" s="152" t="s">
        <v>1457</v>
      </c>
      <c r="H361" s="153">
        <v>40.8</v>
      </c>
      <c r="I361" s="154"/>
      <c r="L361" s="149"/>
      <c r="M361" s="155"/>
      <c r="T361" s="156"/>
      <c r="AT361" s="151" t="s">
        <v>171</v>
      </c>
      <c r="AU361" s="151" t="s">
        <v>85</v>
      </c>
      <c r="AV361" s="12" t="s">
        <v>85</v>
      </c>
      <c r="AW361" s="12" t="s">
        <v>3</v>
      </c>
      <c r="AX361" s="12" t="s">
        <v>81</v>
      </c>
      <c r="AY361" s="151" t="s">
        <v>161</v>
      </c>
    </row>
    <row r="362" spans="2:65" s="1" customFormat="1" ht="37.9" customHeight="1">
      <c r="B362" s="135"/>
      <c r="C362" s="136" t="s">
        <v>767</v>
      </c>
      <c r="D362" s="136" t="s">
        <v>164</v>
      </c>
      <c r="E362" s="137" t="s">
        <v>799</v>
      </c>
      <c r="F362" s="138" t="s">
        <v>800</v>
      </c>
      <c r="G362" s="139" t="s">
        <v>316</v>
      </c>
      <c r="H362" s="140">
        <v>21</v>
      </c>
      <c r="I362" s="141"/>
      <c r="J362" s="142">
        <f>ROUND(I362*H362,2)</f>
        <v>0</v>
      </c>
      <c r="K362" s="138" t="s">
        <v>168</v>
      </c>
      <c r="L362" s="31"/>
      <c r="M362" s="143" t="s">
        <v>1</v>
      </c>
      <c r="N362" s="144" t="s">
        <v>42</v>
      </c>
      <c r="P362" s="145">
        <f>O362*H362</f>
        <v>0</v>
      </c>
      <c r="Q362" s="145">
        <v>0</v>
      </c>
      <c r="R362" s="145">
        <f>Q362*H362</f>
        <v>0</v>
      </c>
      <c r="S362" s="145">
        <v>0</v>
      </c>
      <c r="T362" s="146">
        <f>S362*H362</f>
        <v>0</v>
      </c>
      <c r="AR362" s="147" t="s">
        <v>238</v>
      </c>
      <c r="AT362" s="147" t="s">
        <v>164</v>
      </c>
      <c r="AU362" s="147" t="s">
        <v>85</v>
      </c>
      <c r="AY362" s="16" t="s">
        <v>161</v>
      </c>
      <c r="BE362" s="148">
        <f>IF(N362="základní",J362,0)</f>
        <v>0</v>
      </c>
      <c r="BF362" s="148">
        <f>IF(N362="snížená",J362,0)</f>
        <v>0</v>
      </c>
      <c r="BG362" s="148">
        <f>IF(N362="zákl. přenesená",J362,0)</f>
        <v>0</v>
      </c>
      <c r="BH362" s="148">
        <f>IF(N362="sníž. přenesená",J362,0)</f>
        <v>0</v>
      </c>
      <c r="BI362" s="148">
        <f>IF(N362="nulová",J362,0)</f>
        <v>0</v>
      </c>
      <c r="BJ362" s="16" t="s">
        <v>81</v>
      </c>
      <c r="BK362" s="148">
        <f>ROUND(I362*H362,2)</f>
        <v>0</v>
      </c>
      <c r="BL362" s="16" t="s">
        <v>238</v>
      </c>
      <c r="BM362" s="147" t="s">
        <v>1458</v>
      </c>
    </row>
    <row r="363" spans="2:65" s="1" customFormat="1" ht="16.5" customHeight="1">
      <c r="B363" s="135"/>
      <c r="C363" s="164" t="s">
        <v>771</v>
      </c>
      <c r="D363" s="164" t="s">
        <v>175</v>
      </c>
      <c r="E363" s="165" t="s">
        <v>1459</v>
      </c>
      <c r="F363" s="166" t="s">
        <v>1460</v>
      </c>
      <c r="G363" s="167" t="s">
        <v>316</v>
      </c>
      <c r="H363" s="168">
        <v>25.2</v>
      </c>
      <c r="I363" s="169"/>
      <c r="J363" s="170">
        <f>ROUND(I363*H363,2)</f>
        <v>0</v>
      </c>
      <c r="K363" s="166" t="s">
        <v>168</v>
      </c>
      <c r="L363" s="171"/>
      <c r="M363" s="172" t="s">
        <v>1</v>
      </c>
      <c r="N363" s="173" t="s">
        <v>42</v>
      </c>
      <c r="P363" s="145">
        <f>O363*H363</f>
        <v>0</v>
      </c>
      <c r="Q363" s="145">
        <v>0.0038</v>
      </c>
      <c r="R363" s="145">
        <f>Q363*H363</f>
        <v>0.09576</v>
      </c>
      <c r="S363" s="145">
        <v>0</v>
      </c>
      <c r="T363" s="146">
        <f>S363*H363</f>
        <v>0</v>
      </c>
      <c r="AR363" s="147" t="s">
        <v>327</v>
      </c>
      <c r="AT363" s="147" t="s">
        <v>175</v>
      </c>
      <c r="AU363" s="147" t="s">
        <v>85</v>
      </c>
      <c r="AY363" s="16" t="s">
        <v>161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6" t="s">
        <v>81</v>
      </c>
      <c r="BK363" s="148">
        <f>ROUND(I363*H363,2)</f>
        <v>0</v>
      </c>
      <c r="BL363" s="16" t="s">
        <v>238</v>
      </c>
      <c r="BM363" s="147" t="s">
        <v>1461</v>
      </c>
    </row>
    <row r="364" spans="2:51" s="12" customFormat="1" ht="12">
      <c r="B364" s="149"/>
      <c r="D364" s="150" t="s">
        <v>171</v>
      </c>
      <c r="F364" s="152" t="s">
        <v>1462</v>
      </c>
      <c r="H364" s="153">
        <v>25.2</v>
      </c>
      <c r="I364" s="154"/>
      <c r="L364" s="149"/>
      <c r="M364" s="155"/>
      <c r="T364" s="156"/>
      <c r="AT364" s="151" t="s">
        <v>171</v>
      </c>
      <c r="AU364" s="151" t="s">
        <v>85</v>
      </c>
      <c r="AV364" s="12" t="s">
        <v>85</v>
      </c>
      <c r="AW364" s="12" t="s">
        <v>3</v>
      </c>
      <c r="AX364" s="12" t="s">
        <v>81</v>
      </c>
      <c r="AY364" s="151" t="s">
        <v>161</v>
      </c>
    </row>
    <row r="365" spans="2:65" s="1" customFormat="1" ht="33" customHeight="1">
      <c r="B365" s="135"/>
      <c r="C365" s="136" t="s">
        <v>775</v>
      </c>
      <c r="D365" s="136" t="s">
        <v>164</v>
      </c>
      <c r="E365" s="137" t="s">
        <v>817</v>
      </c>
      <c r="F365" s="138" t="s">
        <v>818</v>
      </c>
      <c r="G365" s="139" t="s">
        <v>378</v>
      </c>
      <c r="H365" s="140">
        <v>1</v>
      </c>
      <c r="I365" s="141"/>
      <c r="J365" s="142">
        <f>ROUND(I365*H365,2)</f>
        <v>0</v>
      </c>
      <c r="K365" s="138" t="s">
        <v>168</v>
      </c>
      <c r="L365" s="31"/>
      <c r="M365" s="143" t="s">
        <v>1</v>
      </c>
      <c r="N365" s="144" t="s">
        <v>42</v>
      </c>
      <c r="P365" s="145">
        <f>O365*H365</f>
        <v>0</v>
      </c>
      <c r="Q365" s="145">
        <v>0</v>
      </c>
      <c r="R365" s="145">
        <f>Q365*H365</f>
        <v>0</v>
      </c>
      <c r="S365" s="145">
        <v>0</v>
      </c>
      <c r="T365" s="146">
        <f>S365*H365</f>
        <v>0</v>
      </c>
      <c r="AR365" s="147" t="s">
        <v>238</v>
      </c>
      <c r="AT365" s="147" t="s">
        <v>164</v>
      </c>
      <c r="AU365" s="147" t="s">
        <v>85</v>
      </c>
      <c r="AY365" s="16" t="s">
        <v>161</v>
      </c>
      <c r="BE365" s="148">
        <f>IF(N365="základní",J365,0)</f>
        <v>0</v>
      </c>
      <c r="BF365" s="148">
        <f>IF(N365="snížená",J365,0)</f>
        <v>0</v>
      </c>
      <c r="BG365" s="148">
        <f>IF(N365="zákl. přenesená",J365,0)</f>
        <v>0</v>
      </c>
      <c r="BH365" s="148">
        <f>IF(N365="sníž. přenesená",J365,0)</f>
        <v>0</v>
      </c>
      <c r="BI365" s="148">
        <f>IF(N365="nulová",J365,0)</f>
        <v>0</v>
      </c>
      <c r="BJ365" s="16" t="s">
        <v>81</v>
      </c>
      <c r="BK365" s="148">
        <f>ROUND(I365*H365,2)</f>
        <v>0</v>
      </c>
      <c r="BL365" s="16" t="s">
        <v>238</v>
      </c>
      <c r="BM365" s="147" t="s">
        <v>1463</v>
      </c>
    </row>
    <row r="366" spans="2:65" s="1" customFormat="1" ht="16.5" customHeight="1">
      <c r="B366" s="135"/>
      <c r="C366" s="164" t="s">
        <v>780</v>
      </c>
      <c r="D366" s="164" t="s">
        <v>175</v>
      </c>
      <c r="E366" s="165" t="s">
        <v>821</v>
      </c>
      <c r="F366" s="166" t="s">
        <v>822</v>
      </c>
      <c r="G366" s="167" t="s">
        <v>378</v>
      </c>
      <c r="H366" s="168">
        <v>1</v>
      </c>
      <c r="I366" s="169"/>
      <c r="J366" s="170">
        <f>ROUND(I366*H366,2)</f>
        <v>0</v>
      </c>
      <c r="K366" s="166" t="s">
        <v>168</v>
      </c>
      <c r="L366" s="171"/>
      <c r="M366" s="172" t="s">
        <v>1</v>
      </c>
      <c r="N366" s="173" t="s">
        <v>42</v>
      </c>
      <c r="P366" s="145">
        <f>O366*H366</f>
        <v>0</v>
      </c>
      <c r="Q366" s="145">
        <v>0.0036</v>
      </c>
      <c r="R366" s="145">
        <f>Q366*H366</f>
        <v>0.0036</v>
      </c>
      <c r="S366" s="145">
        <v>0</v>
      </c>
      <c r="T366" s="146">
        <f>S366*H366</f>
        <v>0</v>
      </c>
      <c r="AR366" s="147" t="s">
        <v>327</v>
      </c>
      <c r="AT366" s="147" t="s">
        <v>175</v>
      </c>
      <c r="AU366" s="147" t="s">
        <v>85</v>
      </c>
      <c r="AY366" s="16" t="s">
        <v>161</v>
      </c>
      <c r="BE366" s="148">
        <f>IF(N366="základní",J366,0)</f>
        <v>0</v>
      </c>
      <c r="BF366" s="148">
        <f>IF(N366="snížená",J366,0)</f>
        <v>0</v>
      </c>
      <c r="BG366" s="148">
        <f>IF(N366="zákl. přenesená",J366,0)</f>
        <v>0</v>
      </c>
      <c r="BH366" s="148">
        <f>IF(N366="sníž. přenesená",J366,0)</f>
        <v>0</v>
      </c>
      <c r="BI366" s="148">
        <f>IF(N366="nulová",J366,0)</f>
        <v>0</v>
      </c>
      <c r="BJ366" s="16" t="s">
        <v>81</v>
      </c>
      <c r="BK366" s="148">
        <f>ROUND(I366*H366,2)</f>
        <v>0</v>
      </c>
      <c r="BL366" s="16" t="s">
        <v>238</v>
      </c>
      <c r="BM366" s="147" t="s">
        <v>1464</v>
      </c>
    </row>
    <row r="367" spans="2:65" s="1" customFormat="1" ht="33" customHeight="1">
      <c r="B367" s="135"/>
      <c r="C367" s="136" t="s">
        <v>784</v>
      </c>
      <c r="D367" s="136" t="s">
        <v>164</v>
      </c>
      <c r="E367" s="137" t="s">
        <v>1465</v>
      </c>
      <c r="F367" s="138" t="s">
        <v>1466</v>
      </c>
      <c r="G367" s="139" t="s">
        <v>378</v>
      </c>
      <c r="H367" s="140">
        <v>2</v>
      </c>
      <c r="I367" s="141"/>
      <c r="J367" s="142">
        <f>ROUND(I367*H367,2)</f>
        <v>0</v>
      </c>
      <c r="K367" s="138" t="s">
        <v>168</v>
      </c>
      <c r="L367" s="31"/>
      <c r="M367" s="143" t="s">
        <v>1</v>
      </c>
      <c r="N367" s="144" t="s">
        <v>42</v>
      </c>
      <c r="P367" s="145">
        <f>O367*H367</f>
        <v>0</v>
      </c>
      <c r="Q367" s="145">
        <v>0</v>
      </c>
      <c r="R367" s="145">
        <f>Q367*H367</f>
        <v>0</v>
      </c>
      <c r="S367" s="145">
        <v>0</v>
      </c>
      <c r="T367" s="146">
        <f>S367*H367</f>
        <v>0</v>
      </c>
      <c r="AR367" s="147" t="s">
        <v>238</v>
      </c>
      <c r="AT367" s="147" t="s">
        <v>164</v>
      </c>
      <c r="AU367" s="147" t="s">
        <v>85</v>
      </c>
      <c r="AY367" s="16" t="s">
        <v>161</v>
      </c>
      <c r="BE367" s="148">
        <f>IF(N367="základní",J367,0)</f>
        <v>0</v>
      </c>
      <c r="BF367" s="148">
        <f>IF(N367="snížená",J367,0)</f>
        <v>0</v>
      </c>
      <c r="BG367" s="148">
        <f>IF(N367="zákl. přenesená",J367,0)</f>
        <v>0</v>
      </c>
      <c r="BH367" s="148">
        <f>IF(N367="sníž. přenesená",J367,0)</f>
        <v>0</v>
      </c>
      <c r="BI367" s="148">
        <f>IF(N367="nulová",J367,0)</f>
        <v>0</v>
      </c>
      <c r="BJ367" s="16" t="s">
        <v>81</v>
      </c>
      <c r="BK367" s="148">
        <f>ROUND(I367*H367,2)</f>
        <v>0</v>
      </c>
      <c r="BL367" s="16" t="s">
        <v>238</v>
      </c>
      <c r="BM367" s="147" t="s">
        <v>1467</v>
      </c>
    </row>
    <row r="368" spans="2:65" s="1" customFormat="1" ht="24.2" customHeight="1">
      <c r="B368" s="135"/>
      <c r="C368" s="164" t="s">
        <v>789</v>
      </c>
      <c r="D368" s="164" t="s">
        <v>175</v>
      </c>
      <c r="E368" s="165" t="s">
        <v>1468</v>
      </c>
      <c r="F368" s="166" t="s">
        <v>1469</v>
      </c>
      <c r="G368" s="167" t="s">
        <v>378</v>
      </c>
      <c r="H368" s="168">
        <v>2</v>
      </c>
      <c r="I368" s="169"/>
      <c r="J368" s="170">
        <f>ROUND(I368*H368,2)</f>
        <v>0</v>
      </c>
      <c r="K368" s="166" t="s">
        <v>168</v>
      </c>
      <c r="L368" s="171"/>
      <c r="M368" s="172" t="s">
        <v>1</v>
      </c>
      <c r="N368" s="173" t="s">
        <v>42</v>
      </c>
      <c r="P368" s="145">
        <f>O368*H368</f>
        <v>0</v>
      </c>
      <c r="Q368" s="145">
        <v>0.0005</v>
      </c>
      <c r="R368" s="145">
        <f>Q368*H368</f>
        <v>0.001</v>
      </c>
      <c r="S368" s="145">
        <v>0</v>
      </c>
      <c r="T368" s="146">
        <f>S368*H368</f>
        <v>0</v>
      </c>
      <c r="AR368" s="147" t="s">
        <v>327</v>
      </c>
      <c r="AT368" s="147" t="s">
        <v>175</v>
      </c>
      <c r="AU368" s="147" t="s">
        <v>85</v>
      </c>
      <c r="AY368" s="16" t="s">
        <v>161</v>
      </c>
      <c r="BE368" s="148">
        <f>IF(N368="základní",J368,0)</f>
        <v>0</v>
      </c>
      <c r="BF368" s="148">
        <f>IF(N368="snížená",J368,0)</f>
        <v>0</v>
      </c>
      <c r="BG368" s="148">
        <f>IF(N368="zákl. přenesená",J368,0)</f>
        <v>0</v>
      </c>
      <c r="BH368" s="148">
        <f>IF(N368="sníž. přenesená",J368,0)</f>
        <v>0</v>
      </c>
      <c r="BI368" s="148">
        <f>IF(N368="nulová",J368,0)</f>
        <v>0</v>
      </c>
      <c r="BJ368" s="16" t="s">
        <v>81</v>
      </c>
      <c r="BK368" s="148">
        <f>ROUND(I368*H368,2)</f>
        <v>0</v>
      </c>
      <c r="BL368" s="16" t="s">
        <v>238</v>
      </c>
      <c r="BM368" s="147" t="s">
        <v>1470</v>
      </c>
    </row>
    <row r="369" spans="2:65" s="1" customFormat="1" ht="37.9" customHeight="1">
      <c r="B369" s="135"/>
      <c r="C369" s="136" t="s">
        <v>794</v>
      </c>
      <c r="D369" s="136" t="s">
        <v>164</v>
      </c>
      <c r="E369" s="137" t="s">
        <v>1471</v>
      </c>
      <c r="F369" s="138" t="s">
        <v>1472</v>
      </c>
      <c r="G369" s="139" t="s">
        <v>378</v>
      </c>
      <c r="H369" s="140">
        <v>1</v>
      </c>
      <c r="I369" s="141"/>
      <c r="J369" s="142">
        <f>ROUND(I369*H369,2)</f>
        <v>0</v>
      </c>
      <c r="K369" s="138" t="s">
        <v>168</v>
      </c>
      <c r="L369" s="31"/>
      <c r="M369" s="143" t="s">
        <v>1</v>
      </c>
      <c r="N369" s="144" t="s">
        <v>42</v>
      </c>
      <c r="P369" s="145">
        <f>O369*H369</f>
        <v>0</v>
      </c>
      <c r="Q369" s="145">
        <v>0</v>
      </c>
      <c r="R369" s="145">
        <f>Q369*H369</f>
        <v>0</v>
      </c>
      <c r="S369" s="145">
        <v>0</v>
      </c>
      <c r="T369" s="146">
        <f>S369*H369</f>
        <v>0</v>
      </c>
      <c r="AR369" s="147" t="s">
        <v>238</v>
      </c>
      <c r="AT369" s="147" t="s">
        <v>164</v>
      </c>
      <c r="AU369" s="147" t="s">
        <v>85</v>
      </c>
      <c r="AY369" s="16" t="s">
        <v>161</v>
      </c>
      <c r="BE369" s="148">
        <f>IF(N369="základní",J369,0)</f>
        <v>0</v>
      </c>
      <c r="BF369" s="148">
        <f>IF(N369="snížená",J369,0)</f>
        <v>0</v>
      </c>
      <c r="BG369" s="148">
        <f>IF(N369="zákl. přenesená",J369,0)</f>
        <v>0</v>
      </c>
      <c r="BH369" s="148">
        <f>IF(N369="sníž. přenesená",J369,0)</f>
        <v>0</v>
      </c>
      <c r="BI369" s="148">
        <f>IF(N369="nulová",J369,0)</f>
        <v>0</v>
      </c>
      <c r="BJ369" s="16" t="s">
        <v>81</v>
      </c>
      <c r="BK369" s="148">
        <f>ROUND(I369*H369,2)</f>
        <v>0</v>
      </c>
      <c r="BL369" s="16" t="s">
        <v>238</v>
      </c>
      <c r="BM369" s="147" t="s">
        <v>1473</v>
      </c>
    </row>
    <row r="370" spans="2:65" s="1" customFormat="1" ht="24.2" customHeight="1">
      <c r="B370" s="135"/>
      <c r="C370" s="164" t="s">
        <v>798</v>
      </c>
      <c r="D370" s="164" t="s">
        <v>175</v>
      </c>
      <c r="E370" s="165" t="s">
        <v>1474</v>
      </c>
      <c r="F370" s="166" t="s">
        <v>1475</v>
      </c>
      <c r="G370" s="167" t="s">
        <v>378</v>
      </c>
      <c r="H370" s="168">
        <v>1</v>
      </c>
      <c r="I370" s="169"/>
      <c r="J370" s="170">
        <f>ROUND(I370*H370,2)</f>
        <v>0</v>
      </c>
      <c r="K370" s="166" t="s">
        <v>168</v>
      </c>
      <c r="L370" s="171"/>
      <c r="M370" s="172" t="s">
        <v>1</v>
      </c>
      <c r="N370" s="173" t="s">
        <v>42</v>
      </c>
      <c r="P370" s="145">
        <f>O370*H370</f>
        <v>0</v>
      </c>
      <c r="Q370" s="145">
        <v>0.002</v>
      </c>
      <c r="R370" s="145">
        <f>Q370*H370</f>
        <v>0.002</v>
      </c>
      <c r="S370" s="145">
        <v>0</v>
      </c>
      <c r="T370" s="146">
        <f>S370*H370</f>
        <v>0</v>
      </c>
      <c r="AR370" s="147" t="s">
        <v>327</v>
      </c>
      <c r="AT370" s="147" t="s">
        <v>175</v>
      </c>
      <c r="AU370" s="147" t="s">
        <v>85</v>
      </c>
      <c r="AY370" s="16" t="s">
        <v>161</v>
      </c>
      <c r="BE370" s="148">
        <f>IF(N370="základní",J370,0)</f>
        <v>0</v>
      </c>
      <c r="BF370" s="148">
        <f>IF(N370="snížená",J370,0)</f>
        <v>0</v>
      </c>
      <c r="BG370" s="148">
        <f>IF(N370="zákl. přenesená",J370,0)</f>
        <v>0</v>
      </c>
      <c r="BH370" s="148">
        <f>IF(N370="sníž. přenesená",J370,0)</f>
        <v>0</v>
      </c>
      <c r="BI370" s="148">
        <f>IF(N370="nulová",J370,0)</f>
        <v>0</v>
      </c>
      <c r="BJ370" s="16" t="s">
        <v>81</v>
      </c>
      <c r="BK370" s="148">
        <f>ROUND(I370*H370,2)</f>
        <v>0</v>
      </c>
      <c r="BL370" s="16" t="s">
        <v>238</v>
      </c>
      <c r="BM370" s="147" t="s">
        <v>1476</v>
      </c>
    </row>
    <row r="371" spans="2:65" s="1" customFormat="1" ht="33" customHeight="1">
      <c r="B371" s="135"/>
      <c r="C371" s="136" t="s">
        <v>802</v>
      </c>
      <c r="D371" s="136" t="s">
        <v>164</v>
      </c>
      <c r="E371" s="137" t="s">
        <v>1477</v>
      </c>
      <c r="F371" s="138" t="s">
        <v>1478</v>
      </c>
      <c r="G371" s="139" t="s">
        <v>316</v>
      </c>
      <c r="H371" s="140">
        <v>26</v>
      </c>
      <c r="I371" s="141"/>
      <c r="J371" s="142">
        <f>ROUND(I371*H371,2)</f>
        <v>0</v>
      </c>
      <c r="K371" s="138" t="s">
        <v>168</v>
      </c>
      <c r="L371" s="31"/>
      <c r="M371" s="143" t="s">
        <v>1</v>
      </c>
      <c r="N371" s="144" t="s">
        <v>42</v>
      </c>
      <c r="P371" s="145">
        <f>O371*H371</f>
        <v>0</v>
      </c>
      <c r="Q371" s="145">
        <v>0</v>
      </c>
      <c r="R371" s="145">
        <f>Q371*H371</f>
        <v>0</v>
      </c>
      <c r="S371" s="145">
        <v>0</v>
      </c>
      <c r="T371" s="146">
        <f>S371*H371</f>
        <v>0</v>
      </c>
      <c r="AR371" s="147" t="s">
        <v>238</v>
      </c>
      <c r="AT371" s="147" t="s">
        <v>164</v>
      </c>
      <c r="AU371" s="147" t="s">
        <v>85</v>
      </c>
      <c r="AY371" s="16" t="s">
        <v>161</v>
      </c>
      <c r="BE371" s="148">
        <f>IF(N371="základní",J371,0)</f>
        <v>0</v>
      </c>
      <c r="BF371" s="148">
        <f>IF(N371="snížená",J371,0)</f>
        <v>0</v>
      </c>
      <c r="BG371" s="148">
        <f>IF(N371="zákl. přenesená",J371,0)</f>
        <v>0</v>
      </c>
      <c r="BH371" s="148">
        <f>IF(N371="sníž. přenesená",J371,0)</f>
        <v>0</v>
      </c>
      <c r="BI371" s="148">
        <f>IF(N371="nulová",J371,0)</f>
        <v>0</v>
      </c>
      <c r="BJ371" s="16" t="s">
        <v>81</v>
      </c>
      <c r="BK371" s="148">
        <f>ROUND(I371*H371,2)</f>
        <v>0</v>
      </c>
      <c r="BL371" s="16" t="s">
        <v>238</v>
      </c>
      <c r="BM371" s="147" t="s">
        <v>1479</v>
      </c>
    </row>
    <row r="372" spans="2:65" s="1" customFormat="1" ht="33" customHeight="1">
      <c r="B372" s="135"/>
      <c r="C372" s="136" t="s">
        <v>807</v>
      </c>
      <c r="D372" s="136" t="s">
        <v>164</v>
      </c>
      <c r="E372" s="137" t="s">
        <v>1480</v>
      </c>
      <c r="F372" s="138" t="s">
        <v>1481</v>
      </c>
      <c r="G372" s="139" t="s">
        <v>316</v>
      </c>
      <c r="H372" s="140">
        <v>10</v>
      </c>
      <c r="I372" s="141"/>
      <c r="J372" s="142">
        <f>ROUND(I372*H372,2)</f>
        <v>0</v>
      </c>
      <c r="K372" s="138" t="s">
        <v>168</v>
      </c>
      <c r="L372" s="31"/>
      <c r="M372" s="143" t="s">
        <v>1</v>
      </c>
      <c r="N372" s="144" t="s">
        <v>42</v>
      </c>
      <c r="P372" s="145">
        <f>O372*H372</f>
        <v>0</v>
      </c>
      <c r="Q372" s="145">
        <v>0</v>
      </c>
      <c r="R372" s="145">
        <f>Q372*H372</f>
        <v>0</v>
      </c>
      <c r="S372" s="145">
        <v>0</v>
      </c>
      <c r="T372" s="146">
        <f>S372*H372</f>
        <v>0</v>
      </c>
      <c r="AR372" s="147" t="s">
        <v>238</v>
      </c>
      <c r="AT372" s="147" t="s">
        <v>164</v>
      </c>
      <c r="AU372" s="147" t="s">
        <v>85</v>
      </c>
      <c r="AY372" s="16" t="s">
        <v>161</v>
      </c>
      <c r="BE372" s="148">
        <f>IF(N372="základní",J372,0)</f>
        <v>0</v>
      </c>
      <c r="BF372" s="148">
        <f>IF(N372="snížená",J372,0)</f>
        <v>0</v>
      </c>
      <c r="BG372" s="148">
        <f>IF(N372="zákl. přenesená",J372,0)</f>
        <v>0</v>
      </c>
      <c r="BH372" s="148">
        <f>IF(N372="sníž. přenesená",J372,0)</f>
        <v>0</v>
      </c>
      <c r="BI372" s="148">
        <f>IF(N372="nulová",J372,0)</f>
        <v>0</v>
      </c>
      <c r="BJ372" s="16" t="s">
        <v>81</v>
      </c>
      <c r="BK372" s="148">
        <f>ROUND(I372*H372,2)</f>
        <v>0</v>
      </c>
      <c r="BL372" s="16" t="s">
        <v>238</v>
      </c>
      <c r="BM372" s="147" t="s">
        <v>1482</v>
      </c>
    </row>
    <row r="373" spans="2:65" s="1" customFormat="1" ht="33" customHeight="1">
      <c r="B373" s="135"/>
      <c r="C373" s="164" t="s">
        <v>811</v>
      </c>
      <c r="D373" s="164" t="s">
        <v>175</v>
      </c>
      <c r="E373" s="165" t="s">
        <v>1483</v>
      </c>
      <c r="F373" s="166" t="s">
        <v>1484</v>
      </c>
      <c r="G373" s="167" t="s">
        <v>316</v>
      </c>
      <c r="H373" s="168">
        <v>7.2</v>
      </c>
      <c r="I373" s="169"/>
      <c r="J373" s="170">
        <f>ROUND(I373*H373,2)</f>
        <v>0</v>
      </c>
      <c r="K373" s="166" t="s">
        <v>168</v>
      </c>
      <c r="L373" s="171"/>
      <c r="M373" s="172" t="s">
        <v>1</v>
      </c>
      <c r="N373" s="173" t="s">
        <v>42</v>
      </c>
      <c r="P373" s="145">
        <f>O373*H373</f>
        <v>0</v>
      </c>
      <c r="Q373" s="145">
        <v>0.0054</v>
      </c>
      <c r="R373" s="145">
        <f>Q373*H373</f>
        <v>0.038880000000000005</v>
      </c>
      <c r="S373" s="145">
        <v>0</v>
      </c>
      <c r="T373" s="146">
        <f>S373*H373</f>
        <v>0</v>
      </c>
      <c r="AR373" s="147" t="s">
        <v>327</v>
      </c>
      <c r="AT373" s="147" t="s">
        <v>175</v>
      </c>
      <c r="AU373" s="147" t="s">
        <v>85</v>
      </c>
      <c r="AY373" s="16" t="s">
        <v>161</v>
      </c>
      <c r="BE373" s="148">
        <f>IF(N373="základní",J373,0)</f>
        <v>0</v>
      </c>
      <c r="BF373" s="148">
        <f>IF(N373="snížená",J373,0)</f>
        <v>0</v>
      </c>
      <c r="BG373" s="148">
        <f>IF(N373="zákl. přenesená",J373,0)</f>
        <v>0</v>
      </c>
      <c r="BH373" s="148">
        <f>IF(N373="sníž. přenesená",J373,0)</f>
        <v>0</v>
      </c>
      <c r="BI373" s="148">
        <f>IF(N373="nulová",J373,0)</f>
        <v>0</v>
      </c>
      <c r="BJ373" s="16" t="s">
        <v>81</v>
      </c>
      <c r="BK373" s="148">
        <f>ROUND(I373*H373,2)</f>
        <v>0</v>
      </c>
      <c r="BL373" s="16" t="s">
        <v>238</v>
      </c>
      <c r="BM373" s="147" t="s">
        <v>1485</v>
      </c>
    </row>
    <row r="374" spans="2:51" s="12" customFormat="1" ht="12">
      <c r="B374" s="149"/>
      <c r="D374" s="150" t="s">
        <v>171</v>
      </c>
      <c r="F374" s="152" t="s">
        <v>1486</v>
      </c>
      <c r="H374" s="153">
        <v>7.2</v>
      </c>
      <c r="I374" s="154"/>
      <c r="L374" s="149"/>
      <c r="M374" s="155"/>
      <c r="T374" s="156"/>
      <c r="AT374" s="151" t="s">
        <v>171</v>
      </c>
      <c r="AU374" s="151" t="s">
        <v>85</v>
      </c>
      <c r="AV374" s="12" t="s">
        <v>85</v>
      </c>
      <c r="AW374" s="12" t="s">
        <v>3</v>
      </c>
      <c r="AX374" s="12" t="s">
        <v>81</v>
      </c>
      <c r="AY374" s="151" t="s">
        <v>161</v>
      </c>
    </row>
    <row r="375" spans="2:65" s="1" customFormat="1" ht="33" customHeight="1">
      <c r="B375" s="135"/>
      <c r="C375" s="164" t="s">
        <v>816</v>
      </c>
      <c r="D375" s="164" t="s">
        <v>175</v>
      </c>
      <c r="E375" s="165" t="s">
        <v>1487</v>
      </c>
      <c r="F375" s="166" t="s">
        <v>1488</v>
      </c>
      <c r="G375" s="167" t="s">
        <v>316</v>
      </c>
      <c r="H375" s="168">
        <v>4.8</v>
      </c>
      <c r="I375" s="169"/>
      <c r="J375" s="170">
        <f>ROUND(I375*H375,2)</f>
        <v>0</v>
      </c>
      <c r="K375" s="166" t="s">
        <v>168</v>
      </c>
      <c r="L375" s="171"/>
      <c r="M375" s="172" t="s">
        <v>1</v>
      </c>
      <c r="N375" s="173" t="s">
        <v>42</v>
      </c>
      <c r="P375" s="145">
        <f>O375*H375</f>
        <v>0</v>
      </c>
      <c r="Q375" s="145">
        <v>0.010200000000000002</v>
      </c>
      <c r="R375" s="145">
        <f>Q375*H375</f>
        <v>0.04896000000000001</v>
      </c>
      <c r="S375" s="145">
        <v>0</v>
      </c>
      <c r="T375" s="146">
        <f>S375*H375</f>
        <v>0</v>
      </c>
      <c r="AR375" s="147" t="s">
        <v>327</v>
      </c>
      <c r="AT375" s="147" t="s">
        <v>175</v>
      </c>
      <c r="AU375" s="147" t="s">
        <v>85</v>
      </c>
      <c r="AY375" s="16" t="s">
        <v>161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6" t="s">
        <v>81</v>
      </c>
      <c r="BK375" s="148">
        <f>ROUND(I375*H375,2)</f>
        <v>0</v>
      </c>
      <c r="BL375" s="16" t="s">
        <v>238</v>
      </c>
      <c r="BM375" s="147" t="s">
        <v>1489</v>
      </c>
    </row>
    <row r="376" spans="2:51" s="12" customFormat="1" ht="12">
      <c r="B376" s="149"/>
      <c r="D376" s="150" t="s">
        <v>171</v>
      </c>
      <c r="F376" s="152" t="s">
        <v>1490</v>
      </c>
      <c r="H376" s="153">
        <v>4.8</v>
      </c>
      <c r="I376" s="154"/>
      <c r="L376" s="149"/>
      <c r="M376" s="155"/>
      <c r="T376" s="156"/>
      <c r="AT376" s="151" t="s">
        <v>171</v>
      </c>
      <c r="AU376" s="151" t="s">
        <v>85</v>
      </c>
      <c r="AV376" s="12" t="s">
        <v>85</v>
      </c>
      <c r="AW376" s="12" t="s">
        <v>3</v>
      </c>
      <c r="AX376" s="12" t="s">
        <v>81</v>
      </c>
      <c r="AY376" s="151" t="s">
        <v>161</v>
      </c>
    </row>
    <row r="377" spans="2:65" s="1" customFormat="1" ht="16.5" customHeight="1">
      <c r="B377" s="135"/>
      <c r="C377" s="136" t="s">
        <v>820</v>
      </c>
      <c r="D377" s="136" t="s">
        <v>164</v>
      </c>
      <c r="E377" s="137" t="s">
        <v>1491</v>
      </c>
      <c r="F377" s="138" t="s">
        <v>1492</v>
      </c>
      <c r="G377" s="139" t="s">
        <v>316</v>
      </c>
      <c r="H377" s="140">
        <v>11</v>
      </c>
      <c r="I377" s="141"/>
      <c r="J377" s="142">
        <f>ROUND(I377*H377,2)</f>
        <v>0</v>
      </c>
      <c r="K377" s="138" t="s">
        <v>1</v>
      </c>
      <c r="L377" s="31"/>
      <c r="M377" s="143" t="s">
        <v>1</v>
      </c>
      <c r="N377" s="144" t="s">
        <v>42</v>
      </c>
      <c r="P377" s="145">
        <f>O377*H377</f>
        <v>0</v>
      </c>
      <c r="Q377" s="145">
        <v>0.00058</v>
      </c>
      <c r="R377" s="145">
        <f>Q377*H377</f>
        <v>0.00638</v>
      </c>
      <c r="S377" s="145">
        <v>0</v>
      </c>
      <c r="T377" s="146">
        <f>S377*H377</f>
        <v>0</v>
      </c>
      <c r="AR377" s="147" t="s">
        <v>238</v>
      </c>
      <c r="AT377" s="147" t="s">
        <v>164</v>
      </c>
      <c r="AU377" s="147" t="s">
        <v>85</v>
      </c>
      <c r="AY377" s="16" t="s">
        <v>161</v>
      </c>
      <c r="BE377" s="148">
        <f>IF(N377="základní",J377,0)</f>
        <v>0</v>
      </c>
      <c r="BF377" s="148">
        <f>IF(N377="snížená",J377,0)</f>
        <v>0</v>
      </c>
      <c r="BG377" s="148">
        <f>IF(N377="zákl. přenesená",J377,0)</f>
        <v>0</v>
      </c>
      <c r="BH377" s="148">
        <f>IF(N377="sníž. přenesená",J377,0)</f>
        <v>0</v>
      </c>
      <c r="BI377" s="148">
        <f>IF(N377="nulová",J377,0)</f>
        <v>0</v>
      </c>
      <c r="BJ377" s="16" t="s">
        <v>81</v>
      </c>
      <c r="BK377" s="148">
        <f>ROUND(I377*H377,2)</f>
        <v>0</v>
      </c>
      <c r="BL377" s="16" t="s">
        <v>238</v>
      </c>
      <c r="BM377" s="147" t="s">
        <v>1493</v>
      </c>
    </row>
    <row r="378" spans="2:65" s="1" customFormat="1" ht="21.75" customHeight="1">
      <c r="B378" s="135"/>
      <c r="C378" s="136" t="s">
        <v>824</v>
      </c>
      <c r="D378" s="136" t="s">
        <v>164</v>
      </c>
      <c r="E378" s="137" t="s">
        <v>1494</v>
      </c>
      <c r="F378" s="138" t="s">
        <v>838</v>
      </c>
      <c r="G378" s="139" t="s">
        <v>316</v>
      </c>
      <c r="H378" s="140">
        <v>51</v>
      </c>
      <c r="I378" s="141"/>
      <c r="J378" s="142">
        <f>ROUND(I378*H378,2)</f>
        <v>0</v>
      </c>
      <c r="K378" s="138" t="s">
        <v>1</v>
      </c>
      <c r="L378" s="31"/>
      <c r="M378" s="143" t="s">
        <v>1</v>
      </c>
      <c r="N378" s="144" t="s">
        <v>42</v>
      </c>
      <c r="P378" s="145">
        <f>O378*H378</f>
        <v>0</v>
      </c>
      <c r="Q378" s="145">
        <v>0.0007</v>
      </c>
      <c r="R378" s="145">
        <f>Q378*H378</f>
        <v>0.0357</v>
      </c>
      <c r="S378" s="145">
        <v>0</v>
      </c>
      <c r="T378" s="146">
        <f>S378*H378</f>
        <v>0</v>
      </c>
      <c r="AR378" s="147" t="s">
        <v>238</v>
      </c>
      <c r="AT378" s="147" t="s">
        <v>164</v>
      </c>
      <c r="AU378" s="147" t="s">
        <v>85</v>
      </c>
      <c r="AY378" s="16" t="s">
        <v>161</v>
      </c>
      <c r="BE378" s="148">
        <f>IF(N378="základní",J378,0)</f>
        <v>0</v>
      </c>
      <c r="BF378" s="148">
        <f>IF(N378="snížená",J378,0)</f>
        <v>0</v>
      </c>
      <c r="BG378" s="148">
        <f>IF(N378="zákl. přenesená",J378,0)</f>
        <v>0</v>
      </c>
      <c r="BH378" s="148">
        <f>IF(N378="sníž. přenesená",J378,0)</f>
        <v>0</v>
      </c>
      <c r="BI378" s="148">
        <f>IF(N378="nulová",J378,0)</f>
        <v>0</v>
      </c>
      <c r="BJ378" s="16" t="s">
        <v>81</v>
      </c>
      <c r="BK378" s="148">
        <f>ROUND(I378*H378,2)</f>
        <v>0</v>
      </c>
      <c r="BL378" s="16" t="s">
        <v>238</v>
      </c>
      <c r="BM378" s="147" t="s">
        <v>1495</v>
      </c>
    </row>
    <row r="379" spans="2:65" s="1" customFormat="1" ht="21.75" customHeight="1">
      <c r="B379" s="135"/>
      <c r="C379" s="136" t="s">
        <v>828</v>
      </c>
      <c r="D379" s="136" t="s">
        <v>164</v>
      </c>
      <c r="E379" s="137" t="s">
        <v>1496</v>
      </c>
      <c r="F379" s="138" t="s">
        <v>842</v>
      </c>
      <c r="G379" s="139" t="s">
        <v>316</v>
      </c>
      <c r="H379" s="140">
        <v>21</v>
      </c>
      <c r="I379" s="141"/>
      <c r="J379" s="142">
        <f>ROUND(I379*H379,2)</f>
        <v>0</v>
      </c>
      <c r="K379" s="138" t="s">
        <v>1</v>
      </c>
      <c r="L379" s="31"/>
      <c r="M379" s="143" t="s">
        <v>1</v>
      </c>
      <c r="N379" s="144" t="s">
        <v>42</v>
      </c>
      <c r="P379" s="145">
        <f>O379*H379</f>
        <v>0</v>
      </c>
      <c r="Q379" s="145">
        <v>0.00083</v>
      </c>
      <c r="R379" s="145">
        <f>Q379*H379</f>
        <v>0.01743</v>
      </c>
      <c r="S379" s="145">
        <v>0</v>
      </c>
      <c r="T379" s="146">
        <f>S379*H379</f>
        <v>0</v>
      </c>
      <c r="AR379" s="147" t="s">
        <v>238</v>
      </c>
      <c r="AT379" s="147" t="s">
        <v>164</v>
      </c>
      <c r="AU379" s="147" t="s">
        <v>85</v>
      </c>
      <c r="AY379" s="16" t="s">
        <v>161</v>
      </c>
      <c r="BE379" s="148">
        <f>IF(N379="základní",J379,0)</f>
        <v>0</v>
      </c>
      <c r="BF379" s="148">
        <f>IF(N379="snížená",J379,0)</f>
        <v>0</v>
      </c>
      <c r="BG379" s="148">
        <f>IF(N379="zákl. přenesená",J379,0)</f>
        <v>0</v>
      </c>
      <c r="BH379" s="148">
        <f>IF(N379="sníž. přenesená",J379,0)</f>
        <v>0</v>
      </c>
      <c r="BI379" s="148">
        <f>IF(N379="nulová",J379,0)</f>
        <v>0</v>
      </c>
      <c r="BJ379" s="16" t="s">
        <v>81</v>
      </c>
      <c r="BK379" s="148">
        <f>ROUND(I379*H379,2)</f>
        <v>0</v>
      </c>
      <c r="BL379" s="16" t="s">
        <v>238</v>
      </c>
      <c r="BM379" s="147" t="s">
        <v>1497</v>
      </c>
    </row>
    <row r="380" spans="2:65" s="1" customFormat="1" ht="33" customHeight="1">
      <c r="B380" s="135"/>
      <c r="C380" s="136" t="s">
        <v>832</v>
      </c>
      <c r="D380" s="136" t="s">
        <v>164</v>
      </c>
      <c r="E380" s="137" t="s">
        <v>1498</v>
      </c>
      <c r="F380" s="138" t="s">
        <v>1499</v>
      </c>
      <c r="G380" s="139" t="s">
        <v>167</v>
      </c>
      <c r="H380" s="140">
        <v>0.443</v>
      </c>
      <c r="I380" s="141"/>
      <c r="J380" s="142">
        <f>ROUND(I380*H380,2)</f>
        <v>0</v>
      </c>
      <c r="K380" s="138" t="s">
        <v>168</v>
      </c>
      <c r="L380" s="31"/>
      <c r="M380" s="143" t="s">
        <v>1</v>
      </c>
      <c r="N380" s="144" t="s">
        <v>42</v>
      </c>
      <c r="P380" s="145">
        <f>O380*H380</f>
        <v>0</v>
      </c>
      <c r="Q380" s="145">
        <v>0</v>
      </c>
      <c r="R380" s="145">
        <f>Q380*H380</f>
        <v>0</v>
      </c>
      <c r="S380" s="145">
        <v>0</v>
      </c>
      <c r="T380" s="146">
        <f>S380*H380</f>
        <v>0</v>
      </c>
      <c r="AR380" s="147" t="s">
        <v>238</v>
      </c>
      <c r="AT380" s="147" t="s">
        <v>164</v>
      </c>
      <c r="AU380" s="147" t="s">
        <v>85</v>
      </c>
      <c r="AY380" s="16" t="s">
        <v>161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6" t="s">
        <v>81</v>
      </c>
      <c r="BK380" s="148">
        <f>ROUND(I380*H380,2)</f>
        <v>0</v>
      </c>
      <c r="BL380" s="16" t="s">
        <v>238</v>
      </c>
      <c r="BM380" s="147" t="s">
        <v>1500</v>
      </c>
    </row>
    <row r="381" spans="2:63" s="11" customFormat="1" ht="22.9" customHeight="1">
      <c r="B381" s="123"/>
      <c r="D381" s="124" t="s">
        <v>76</v>
      </c>
      <c r="E381" s="133" t="s">
        <v>856</v>
      </c>
      <c r="F381" s="133" t="s">
        <v>857</v>
      </c>
      <c r="I381" s="126"/>
      <c r="J381" s="134">
        <f>BK381</f>
        <v>0</v>
      </c>
      <c r="L381" s="123"/>
      <c r="M381" s="128"/>
      <c r="P381" s="129">
        <f>SUM(P382:P383)</f>
        <v>0</v>
      </c>
      <c r="R381" s="129">
        <f>SUM(R382:R383)</f>
        <v>0.6021</v>
      </c>
      <c r="T381" s="130">
        <f>SUM(T382:T383)</f>
        <v>0</v>
      </c>
      <c r="AR381" s="124" t="s">
        <v>85</v>
      </c>
      <c r="AT381" s="131" t="s">
        <v>76</v>
      </c>
      <c r="AU381" s="131" t="s">
        <v>81</v>
      </c>
      <c r="AY381" s="124" t="s">
        <v>161</v>
      </c>
      <c r="BK381" s="132">
        <f>SUM(BK382:BK383)</f>
        <v>0</v>
      </c>
    </row>
    <row r="382" spans="2:65" s="1" customFormat="1" ht="24.2" customHeight="1">
      <c r="B382" s="135"/>
      <c r="C382" s="136" t="s">
        <v>836</v>
      </c>
      <c r="D382" s="136" t="s">
        <v>164</v>
      </c>
      <c r="E382" s="137" t="s">
        <v>859</v>
      </c>
      <c r="F382" s="138" t="s">
        <v>860</v>
      </c>
      <c r="G382" s="139" t="s">
        <v>190</v>
      </c>
      <c r="H382" s="140">
        <v>6</v>
      </c>
      <c r="I382" s="141"/>
      <c r="J382" s="142">
        <f>ROUND(I382*H382,2)</f>
        <v>0</v>
      </c>
      <c r="K382" s="138" t="s">
        <v>168</v>
      </c>
      <c r="L382" s="31"/>
      <c r="M382" s="143" t="s">
        <v>1</v>
      </c>
      <c r="N382" s="144" t="s">
        <v>42</v>
      </c>
      <c r="P382" s="145">
        <f>O382*H382</f>
        <v>0</v>
      </c>
      <c r="Q382" s="145">
        <v>0.10035</v>
      </c>
      <c r="R382" s="145">
        <f>Q382*H382</f>
        <v>0.6021</v>
      </c>
      <c r="S382" s="145">
        <v>0</v>
      </c>
      <c r="T382" s="146">
        <f>S382*H382</f>
        <v>0</v>
      </c>
      <c r="AR382" s="147" t="s">
        <v>238</v>
      </c>
      <c r="AT382" s="147" t="s">
        <v>164</v>
      </c>
      <c r="AU382" s="147" t="s">
        <v>85</v>
      </c>
      <c r="AY382" s="16" t="s">
        <v>161</v>
      </c>
      <c r="BE382" s="148">
        <f>IF(N382="základní",J382,0)</f>
        <v>0</v>
      </c>
      <c r="BF382" s="148">
        <f>IF(N382="snížená",J382,0)</f>
        <v>0</v>
      </c>
      <c r="BG382" s="148">
        <f>IF(N382="zákl. přenesená",J382,0)</f>
        <v>0</v>
      </c>
      <c r="BH382" s="148">
        <f>IF(N382="sníž. přenesená",J382,0)</f>
        <v>0</v>
      </c>
      <c r="BI382" s="148">
        <f>IF(N382="nulová",J382,0)</f>
        <v>0</v>
      </c>
      <c r="BJ382" s="16" t="s">
        <v>81</v>
      </c>
      <c r="BK382" s="148">
        <f>ROUND(I382*H382,2)</f>
        <v>0</v>
      </c>
      <c r="BL382" s="16" t="s">
        <v>238</v>
      </c>
      <c r="BM382" s="147" t="s">
        <v>1501</v>
      </c>
    </row>
    <row r="383" spans="2:65" s="1" customFormat="1" ht="33" customHeight="1">
      <c r="B383" s="135"/>
      <c r="C383" s="136" t="s">
        <v>840</v>
      </c>
      <c r="D383" s="136" t="s">
        <v>164</v>
      </c>
      <c r="E383" s="137" t="s">
        <v>1502</v>
      </c>
      <c r="F383" s="138" t="s">
        <v>1503</v>
      </c>
      <c r="G383" s="139" t="s">
        <v>167</v>
      </c>
      <c r="H383" s="140">
        <v>0.6019999999999999</v>
      </c>
      <c r="I383" s="141"/>
      <c r="J383" s="142">
        <f>ROUND(I383*H383,2)</f>
        <v>0</v>
      </c>
      <c r="K383" s="138" t="s">
        <v>168</v>
      </c>
      <c r="L383" s="31"/>
      <c r="M383" s="143" t="s">
        <v>1</v>
      </c>
      <c r="N383" s="144" t="s">
        <v>42</v>
      </c>
      <c r="P383" s="145">
        <f>O383*H383</f>
        <v>0</v>
      </c>
      <c r="Q383" s="145">
        <v>0</v>
      </c>
      <c r="R383" s="145">
        <f>Q383*H383</f>
        <v>0</v>
      </c>
      <c r="S383" s="145">
        <v>0</v>
      </c>
      <c r="T383" s="146">
        <f>S383*H383</f>
        <v>0</v>
      </c>
      <c r="AR383" s="147" t="s">
        <v>238</v>
      </c>
      <c r="AT383" s="147" t="s">
        <v>164</v>
      </c>
      <c r="AU383" s="147" t="s">
        <v>85</v>
      </c>
      <c r="AY383" s="16" t="s">
        <v>161</v>
      </c>
      <c r="BE383" s="148">
        <f>IF(N383="základní",J383,0)</f>
        <v>0</v>
      </c>
      <c r="BF383" s="148">
        <f>IF(N383="snížená",J383,0)</f>
        <v>0</v>
      </c>
      <c r="BG383" s="148">
        <f>IF(N383="zákl. přenesená",J383,0)</f>
        <v>0</v>
      </c>
      <c r="BH383" s="148">
        <f>IF(N383="sníž. přenesená",J383,0)</f>
        <v>0</v>
      </c>
      <c r="BI383" s="148">
        <f>IF(N383="nulová",J383,0)</f>
        <v>0</v>
      </c>
      <c r="BJ383" s="16" t="s">
        <v>81</v>
      </c>
      <c r="BK383" s="148">
        <f>ROUND(I383*H383,2)</f>
        <v>0</v>
      </c>
      <c r="BL383" s="16" t="s">
        <v>238</v>
      </c>
      <c r="BM383" s="147" t="s">
        <v>1504</v>
      </c>
    </row>
    <row r="384" spans="2:63" s="11" customFormat="1" ht="22.9" customHeight="1">
      <c r="B384" s="123"/>
      <c r="D384" s="124" t="s">
        <v>76</v>
      </c>
      <c r="E384" s="133" t="s">
        <v>870</v>
      </c>
      <c r="F384" s="133" t="s">
        <v>871</v>
      </c>
      <c r="I384" s="126"/>
      <c r="J384" s="134">
        <f>BK384</f>
        <v>0</v>
      </c>
      <c r="L384" s="123"/>
      <c r="M384" s="128"/>
      <c r="P384" s="129">
        <f>SUM(P385:P395)</f>
        <v>0</v>
      </c>
      <c r="R384" s="129">
        <f>SUM(R385:R395)</f>
        <v>0.59692</v>
      </c>
      <c r="T384" s="130">
        <f>SUM(T385:T395)</f>
        <v>0.4195999999999999</v>
      </c>
      <c r="AR384" s="124" t="s">
        <v>85</v>
      </c>
      <c r="AT384" s="131" t="s">
        <v>76</v>
      </c>
      <c r="AU384" s="131" t="s">
        <v>81</v>
      </c>
      <c r="AY384" s="124" t="s">
        <v>161</v>
      </c>
      <c r="BK384" s="132">
        <f>SUM(BK385:BK395)</f>
        <v>0</v>
      </c>
    </row>
    <row r="385" spans="2:65" s="1" customFormat="1" ht="24.2" customHeight="1">
      <c r="B385" s="135"/>
      <c r="C385" s="136" t="s">
        <v>844</v>
      </c>
      <c r="D385" s="136" t="s">
        <v>164</v>
      </c>
      <c r="E385" s="137" t="s">
        <v>1505</v>
      </c>
      <c r="F385" s="138" t="s">
        <v>1506</v>
      </c>
      <c r="G385" s="139" t="s">
        <v>190</v>
      </c>
      <c r="H385" s="140">
        <v>32</v>
      </c>
      <c r="I385" s="141"/>
      <c r="J385" s="142">
        <f>ROUND(I385*H385,2)</f>
        <v>0</v>
      </c>
      <c r="K385" s="138" t="s">
        <v>168</v>
      </c>
      <c r="L385" s="31"/>
      <c r="M385" s="143" t="s">
        <v>1</v>
      </c>
      <c r="N385" s="144" t="s">
        <v>42</v>
      </c>
      <c r="P385" s="145">
        <f>O385*H385</f>
        <v>0</v>
      </c>
      <c r="Q385" s="145">
        <v>0.01259</v>
      </c>
      <c r="R385" s="145">
        <f>Q385*H385</f>
        <v>0.40288</v>
      </c>
      <c r="S385" s="145">
        <v>0</v>
      </c>
      <c r="T385" s="146">
        <f>S385*H385</f>
        <v>0</v>
      </c>
      <c r="AR385" s="147" t="s">
        <v>238</v>
      </c>
      <c r="AT385" s="147" t="s">
        <v>164</v>
      </c>
      <c r="AU385" s="147" t="s">
        <v>85</v>
      </c>
      <c r="AY385" s="16" t="s">
        <v>161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6" t="s">
        <v>81</v>
      </c>
      <c r="BK385" s="148">
        <f>ROUND(I385*H385,2)</f>
        <v>0</v>
      </c>
      <c r="BL385" s="16" t="s">
        <v>238</v>
      </c>
      <c r="BM385" s="147" t="s">
        <v>1507</v>
      </c>
    </row>
    <row r="386" spans="2:65" s="1" customFormat="1" ht="16.5" customHeight="1">
      <c r="B386" s="135"/>
      <c r="C386" s="136" t="s">
        <v>848</v>
      </c>
      <c r="D386" s="136" t="s">
        <v>164</v>
      </c>
      <c r="E386" s="137" t="s">
        <v>1508</v>
      </c>
      <c r="F386" s="138" t="s">
        <v>1509</v>
      </c>
      <c r="G386" s="139" t="s">
        <v>190</v>
      </c>
      <c r="H386" s="140">
        <v>32</v>
      </c>
      <c r="I386" s="141"/>
      <c r="J386" s="142">
        <f>ROUND(I386*H386,2)</f>
        <v>0</v>
      </c>
      <c r="K386" s="138" t="s">
        <v>168</v>
      </c>
      <c r="L386" s="31"/>
      <c r="M386" s="143" t="s">
        <v>1</v>
      </c>
      <c r="N386" s="144" t="s">
        <v>42</v>
      </c>
      <c r="P386" s="145">
        <f>O386*H386</f>
        <v>0</v>
      </c>
      <c r="Q386" s="145">
        <v>0.0001</v>
      </c>
      <c r="R386" s="145">
        <f>Q386*H386</f>
        <v>0.0032</v>
      </c>
      <c r="S386" s="145">
        <v>0</v>
      </c>
      <c r="T386" s="146">
        <f>S386*H386</f>
        <v>0</v>
      </c>
      <c r="AR386" s="147" t="s">
        <v>238</v>
      </c>
      <c r="AT386" s="147" t="s">
        <v>164</v>
      </c>
      <c r="AU386" s="147" t="s">
        <v>85</v>
      </c>
      <c r="AY386" s="16" t="s">
        <v>161</v>
      </c>
      <c r="BE386" s="148">
        <f>IF(N386="základní",J386,0)</f>
        <v>0</v>
      </c>
      <c r="BF386" s="148">
        <f>IF(N386="snížená",J386,0)</f>
        <v>0</v>
      </c>
      <c r="BG386" s="148">
        <f>IF(N386="zákl. přenesená",J386,0)</f>
        <v>0</v>
      </c>
      <c r="BH386" s="148">
        <f>IF(N386="sníž. přenesená",J386,0)</f>
        <v>0</v>
      </c>
      <c r="BI386" s="148">
        <f>IF(N386="nulová",J386,0)</f>
        <v>0</v>
      </c>
      <c r="BJ386" s="16" t="s">
        <v>81</v>
      </c>
      <c r="BK386" s="148">
        <f>ROUND(I386*H386,2)</f>
        <v>0</v>
      </c>
      <c r="BL386" s="16" t="s">
        <v>238</v>
      </c>
      <c r="BM386" s="147" t="s">
        <v>1510</v>
      </c>
    </row>
    <row r="387" spans="2:65" s="1" customFormat="1" ht="24.2" customHeight="1">
      <c r="B387" s="135"/>
      <c r="C387" s="136" t="s">
        <v>852</v>
      </c>
      <c r="D387" s="136" t="s">
        <v>164</v>
      </c>
      <c r="E387" s="137" t="s">
        <v>1511</v>
      </c>
      <c r="F387" s="138" t="s">
        <v>1512</v>
      </c>
      <c r="G387" s="139" t="s">
        <v>190</v>
      </c>
      <c r="H387" s="140">
        <v>40</v>
      </c>
      <c r="I387" s="141"/>
      <c r="J387" s="142">
        <f>ROUND(I387*H387,2)</f>
        <v>0</v>
      </c>
      <c r="K387" s="138" t="s">
        <v>168</v>
      </c>
      <c r="L387" s="31"/>
      <c r="M387" s="143" t="s">
        <v>1</v>
      </c>
      <c r="N387" s="144" t="s">
        <v>42</v>
      </c>
      <c r="P387" s="145">
        <f>O387*H387</f>
        <v>0</v>
      </c>
      <c r="Q387" s="145">
        <v>0</v>
      </c>
      <c r="R387" s="145">
        <f>Q387*H387</f>
        <v>0</v>
      </c>
      <c r="S387" s="145">
        <v>0.010489999999999998</v>
      </c>
      <c r="T387" s="146">
        <f>S387*H387</f>
        <v>0.4195999999999999</v>
      </c>
      <c r="AR387" s="147" t="s">
        <v>238</v>
      </c>
      <c r="AT387" s="147" t="s">
        <v>164</v>
      </c>
      <c r="AU387" s="147" t="s">
        <v>85</v>
      </c>
      <c r="AY387" s="16" t="s">
        <v>161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6" t="s">
        <v>81</v>
      </c>
      <c r="BK387" s="148">
        <f>ROUND(I387*H387,2)</f>
        <v>0</v>
      </c>
      <c r="BL387" s="16" t="s">
        <v>238</v>
      </c>
      <c r="BM387" s="147" t="s">
        <v>1513</v>
      </c>
    </row>
    <row r="388" spans="2:65" s="1" customFormat="1" ht="33" customHeight="1">
      <c r="B388" s="135"/>
      <c r="C388" s="136" t="s">
        <v>858</v>
      </c>
      <c r="D388" s="136" t="s">
        <v>164</v>
      </c>
      <c r="E388" s="137" t="s">
        <v>881</v>
      </c>
      <c r="F388" s="138" t="s">
        <v>882</v>
      </c>
      <c r="G388" s="139" t="s">
        <v>378</v>
      </c>
      <c r="H388" s="140">
        <v>4</v>
      </c>
      <c r="I388" s="141"/>
      <c r="J388" s="142">
        <f>ROUND(I388*H388,2)</f>
        <v>0</v>
      </c>
      <c r="K388" s="138" t="s">
        <v>168</v>
      </c>
      <c r="L388" s="31"/>
      <c r="M388" s="143" t="s">
        <v>1</v>
      </c>
      <c r="N388" s="144" t="s">
        <v>42</v>
      </c>
      <c r="P388" s="145">
        <f>O388*H388</f>
        <v>0</v>
      </c>
      <c r="Q388" s="145">
        <v>3E-05</v>
      </c>
      <c r="R388" s="145">
        <f>Q388*H388</f>
        <v>0.00012</v>
      </c>
      <c r="S388" s="145">
        <v>0</v>
      </c>
      <c r="T388" s="146">
        <f>S388*H388</f>
        <v>0</v>
      </c>
      <c r="AR388" s="147" t="s">
        <v>238</v>
      </c>
      <c r="AT388" s="147" t="s">
        <v>164</v>
      </c>
      <c r="AU388" s="147" t="s">
        <v>85</v>
      </c>
      <c r="AY388" s="16" t="s">
        <v>161</v>
      </c>
      <c r="BE388" s="148">
        <f>IF(N388="základní",J388,0)</f>
        <v>0</v>
      </c>
      <c r="BF388" s="148">
        <f>IF(N388="snížená",J388,0)</f>
        <v>0</v>
      </c>
      <c r="BG388" s="148">
        <f>IF(N388="zákl. přenesená",J388,0)</f>
        <v>0</v>
      </c>
      <c r="BH388" s="148">
        <f>IF(N388="sníž. přenesená",J388,0)</f>
        <v>0</v>
      </c>
      <c r="BI388" s="148">
        <f>IF(N388="nulová",J388,0)</f>
        <v>0</v>
      </c>
      <c r="BJ388" s="16" t="s">
        <v>81</v>
      </c>
      <c r="BK388" s="148">
        <f>ROUND(I388*H388,2)</f>
        <v>0</v>
      </c>
      <c r="BL388" s="16" t="s">
        <v>238</v>
      </c>
      <c r="BM388" s="147" t="s">
        <v>1514</v>
      </c>
    </row>
    <row r="389" spans="2:65" s="1" customFormat="1" ht="24.2" customHeight="1">
      <c r="B389" s="135"/>
      <c r="C389" s="164" t="s">
        <v>862</v>
      </c>
      <c r="D389" s="164" t="s">
        <v>175</v>
      </c>
      <c r="E389" s="165" t="s">
        <v>885</v>
      </c>
      <c r="F389" s="166" t="s">
        <v>886</v>
      </c>
      <c r="G389" s="167" t="s">
        <v>378</v>
      </c>
      <c r="H389" s="168">
        <v>4</v>
      </c>
      <c r="I389" s="169"/>
      <c r="J389" s="170">
        <f>ROUND(I389*H389,2)</f>
        <v>0</v>
      </c>
      <c r="K389" s="166" t="s">
        <v>168</v>
      </c>
      <c r="L389" s="171"/>
      <c r="M389" s="172" t="s">
        <v>1</v>
      </c>
      <c r="N389" s="173" t="s">
        <v>42</v>
      </c>
      <c r="P389" s="145">
        <f>O389*H389</f>
        <v>0</v>
      </c>
      <c r="Q389" s="145">
        <v>0.0032</v>
      </c>
      <c r="R389" s="145">
        <f>Q389*H389</f>
        <v>0.0128</v>
      </c>
      <c r="S389" s="145">
        <v>0</v>
      </c>
      <c r="T389" s="146">
        <f>S389*H389</f>
        <v>0</v>
      </c>
      <c r="AR389" s="147" t="s">
        <v>327</v>
      </c>
      <c r="AT389" s="147" t="s">
        <v>175</v>
      </c>
      <c r="AU389" s="147" t="s">
        <v>85</v>
      </c>
      <c r="AY389" s="16" t="s">
        <v>161</v>
      </c>
      <c r="BE389" s="148">
        <f>IF(N389="základní",J389,0)</f>
        <v>0</v>
      </c>
      <c r="BF389" s="148">
        <f>IF(N389="snížená",J389,0)</f>
        <v>0</v>
      </c>
      <c r="BG389" s="148">
        <f>IF(N389="zákl. přenesená",J389,0)</f>
        <v>0</v>
      </c>
      <c r="BH389" s="148">
        <f>IF(N389="sníž. přenesená",J389,0)</f>
        <v>0</v>
      </c>
      <c r="BI389" s="148">
        <f>IF(N389="nulová",J389,0)</f>
        <v>0</v>
      </c>
      <c r="BJ389" s="16" t="s">
        <v>81</v>
      </c>
      <c r="BK389" s="148">
        <f>ROUND(I389*H389,2)</f>
        <v>0</v>
      </c>
      <c r="BL389" s="16" t="s">
        <v>238</v>
      </c>
      <c r="BM389" s="147" t="s">
        <v>1515</v>
      </c>
    </row>
    <row r="390" spans="2:65" s="1" customFormat="1" ht="33" customHeight="1">
      <c r="B390" s="135"/>
      <c r="C390" s="136" t="s">
        <v>866</v>
      </c>
      <c r="D390" s="136" t="s">
        <v>164</v>
      </c>
      <c r="E390" s="137" t="s">
        <v>1516</v>
      </c>
      <c r="F390" s="138" t="s">
        <v>1517</v>
      </c>
      <c r="G390" s="139" t="s">
        <v>378</v>
      </c>
      <c r="H390" s="140">
        <v>2</v>
      </c>
      <c r="I390" s="141"/>
      <c r="J390" s="142">
        <f>ROUND(I390*H390,2)</f>
        <v>0</v>
      </c>
      <c r="K390" s="138" t="s">
        <v>168</v>
      </c>
      <c r="L390" s="31"/>
      <c r="M390" s="143" t="s">
        <v>1</v>
      </c>
      <c r="N390" s="144" t="s">
        <v>42</v>
      </c>
      <c r="P390" s="145">
        <f>O390*H390</f>
        <v>0</v>
      </c>
      <c r="Q390" s="145">
        <v>5E-05</v>
      </c>
      <c r="R390" s="145">
        <f>Q390*H390</f>
        <v>0.0001</v>
      </c>
      <c r="S390" s="145">
        <v>0</v>
      </c>
      <c r="T390" s="146">
        <f>S390*H390</f>
        <v>0</v>
      </c>
      <c r="AR390" s="147" t="s">
        <v>238</v>
      </c>
      <c r="AT390" s="147" t="s">
        <v>164</v>
      </c>
      <c r="AU390" s="147" t="s">
        <v>85</v>
      </c>
      <c r="AY390" s="16" t="s">
        <v>161</v>
      </c>
      <c r="BE390" s="148">
        <f>IF(N390="základní",J390,0)</f>
        <v>0</v>
      </c>
      <c r="BF390" s="148">
        <f>IF(N390="snížená",J390,0)</f>
        <v>0</v>
      </c>
      <c r="BG390" s="148">
        <f>IF(N390="zákl. přenesená",J390,0)</f>
        <v>0</v>
      </c>
      <c r="BH390" s="148">
        <f>IF(N390="sníž. přenesená",J390,0)</f>
        <v>0</v>
      </c>
      <c r="BI390" s="148">
        <f>IF(N390="nulová",J390,0)</f>
        <v>0</v>
      </c>
      <c r="BJ390" s="16" t="s">
        <v>81</v>
      </c>
      <c r="BK390" s="148">
        <f>ROUND(I390*H390,2)</f>
        <v>0</v>
      </c>
      <c r="BL390" s="16" t="s">
        <v>238</v>
      </c>
      <c r="BM390" s="147" t="s">
        <v>1518</v>
      </c>
    </row>
    <row r="391" spans="2:65" s="1" customFormat="1" ht="24.2" customHeight="1">
      <c r="B391" s="135"/>
      <c r="C391" s="164" t="s">
        <v>872</v>
      </c>
      <c r="D391" s="164" t="s">
        <v>175</v>
      </c>
      <c r="E391" s="165" t="s">
        <v>1519</v>
      </c>
      <c r="F391" s="166" t="s">
        <v>1520</v>
      </c>
      <c r="G391" s="167" t="s">
        <v>378</v>
      </c>
      <c r="H391" s="168">
        <v>2</v>
      </c>
      <c r="I391" s="169"/>
      <c r="J391" s="170">
        <f>ROUND(I391*H391,2)</f>
        <v>0</v>
      </c>
      <c r="K391" s="166" t="s">
        <v>168</v>
      </c>
      <c r="L391" s="171"/>
      <c r="M391" s="172" t="s">
        <v>1</v>
      </c>
      <c r="N391" s="173" t="s">
        <v>42</v>
      </c>
      <c r="P391" s="145">
        <f>O391*H391</f>
        <v>0</v>
      </c>
      <c r="Q391" s="145">
        <v>0.0033</v>
      </c>
      <c r="R391" s="145">
        <f>Q391*H391</f>
        <v>0.0066</v>
      </c>
      <c r="S391" s="145">
        <v>0</v>
      </c>
      <c r="T391" s="146">
        <f>S391*H391</f>
        <v>0</v>
      </c>
      <c r="AR391" s="147" t="s">
        <v>327</v>
      </c>
      <c r="AT391" s="147" t="s">
        <v>175</v>
      </c>
      <c r="AU391" s="147" t="s">
        <v>85</v>
      </c>
      <c r="AY391" s="16" t="s">
        <v>161</v>
      </c>
      <c r="BE391" s="148">
        <f>IF(N391="základní",J391,0)</f>
        <v>0</v>
      </c>
      <c r="BF391" s="148">
        <f>IF(N391="snížená",J391,0)</f>
        <v>0</v>
      </c>
      <c r="BG391" s="148">
        <f>IF(N391="zákl. přenesená",J391,0)</f>
        <v>0</v>
      </c>
      <c r="BH391" s="148">
        <f>IF(N391="sníž. přenesená",J391,0)</f>
        <v>0</v>
      </c>
      <c r="BI391" s="148">
        <f>IF(N391="nulová",J391,0)</f>
        <v>0</v>
      </c>
      <c r="BJ391" s="16" t="s">
        <v>81</v>
      </c>
      <c r="BK391" s="148">
        <f>ROUND(I391*H391,2)</f>
        <v>0</v>
      </c>
      <c r="BL391" s="16" t="s">
        <v>238</v>
      </c>
      <c r="BM391" s="147" t="s">
        <v>1521</v>
      </c>
    </row>
    <row r="392" spans="2:65" s="1" customFormat="1" ht="21.75" customHeight="1">
      <c r="B392" s="135"/>
      <c r="C392" s="136" t="s">
        <v>876</v>
      </c>
      <c r="D392" s="136" t="s">
        <v>164</v>
      </c>
      <c r="E392" s="137" t="s">
        <v>897</v>
      </c>
      <c r="F392" s="138" t="s">
        <v>898</v>
      </c>
      <c r="G392" s="139" t="s">
        <v>378</v>
      </c>
      <c r="H392" s="140">
        <v>14</v>
      </c>
      <c r="I392" s="141"/>
      <c r="J392" s="142">
        <f>ROUND(I392*H392,2)</f>
        <v>0</v>
      </c>
      <c r="K392" s="138" t="s">
        <v>168</v>
      </c>
      <c r="L392" s="31"/>
      <c r="M392" s="143" t="s">
        <v>1</v>
      </c>
      <c r="N392" s="144" t="s">
        <v>42</v>
      </c>
      <c r="P392" s="145">
        <f>O392*H392</f>
        <v>0</v>
      </c>
      <c r="Q392" s="145">
        <v>0.00022</v>
      </c>
      <c r="R392" s="145">
        <f>Q392*H392</f>
        <v>0.0030800000000000003</v>
      </c>
      <c r="S392" s="145">
        <v>0</v>
      </c>
      <c r="T392" s="146">
        <f>S392*H392</f>
        <v>0</v>
      </c>
      <c r="AR392" s="147" t="s">
        <v>238</v>
      </c>
      <c r="AT392" s="147" t="s">
        <v>164</v>
      </c>
      <c r="AU392" s="147" t="s">
        <v>85</v>
      </c>
      <c r="AY392" s="16" t="s">
        <v>161</v>
      </c>
      <c r="BE392" s="148">
        <f>IF(N392="základní",J392,0)</f>
        <v>0</v>
      </c>
      <c r="BF392" s="148">
        <f>IF(N392="snížená",J392,0)</f>
        <v>0</v>
      </c>
      <c r="BG392" s="148">
        <f>IF(N392="zákl. přenesená",J392,0)</f>
        <v>0</v>
      </c>
      <c r="BH392" s="148">
        <f>IF(N392="sníž. přenesená",J392,0)</f>
        <v>0</v>
      </c>
      <c r="BI392" s="148">
        <f>IF(N392="nulová",J392,0)</f>
        <v>0</v>
      </c>
      <c r="BJ392" s="16" t="s">
        <v>81</v>
      </c>
      <c r="BK392" s="148">
        <f>ROUND(I392*H392,2)</f>
        <v>0</v>
      </c>
      <c r="BL392" s="16" t="s">
        <v>238</v>
      </c>
      <c r="BM392" s="147" t="s">
        <v>1522</v>
      </c>
    </row>
    <row r="393" spans="2:65" s="1" customFormat="1" ht="33" customHeight="1">
      <c r="B393" s="135"/>
      <c r="C393" s="164" t="s">
        <v>880</v>
      </c>
      <c r="D393" s="164" t="s">
        <v>175</v>
      </c>
      <c r="E393" s="165" t="s">
        <v>901</v>
      </c>
      <c r="F393" s="166" t="s">
        <v>902</v>
      </c>
      <c r="G393" s="167" t="s">
        <v>378</v>
      </c>
      <c r="H393" s="168">
        <v>14</v>
      </c>
      <c r="I393" s="169"/>
      <c r="J393" s="170">
        <f>ROUND(I393*H393,2)</f>
        <v>0</v>
      </c>
      <c r="K393" s="166" t="s">
        <v>168</v>
      </c>
      <c r="L393" s="171"/>
      <c r="M393" s="172" t="s">
        <v>1</v>
      </c>
      <c r="N393" s="173" t="s">
        <v>42</v>
      </c>
      <c r="P393" s="145">
        <f>O393*H393</f>
        <v>0</v>
      </c>
      <c r="Q393" s="145">
        <v>0.01201</v>
      </c>
      <c r="R393" s="145">
        <f>Q393*H393</f>
        <v>0.16814</v>
      </c>
      <c r="S393" s="145">
        <v>0</v>
      </c>
      <c r="T393" s="146">
        <f>S393*H393</f>
        <v>0</v>
      </c>
      <c r="AR393" s="147" t="s">
        <v>327</v>
      </c>
      <c r="AT393" s="147" t="s">
        <v>175</v>
      </c>
      <c r="AU393" s="147" t="s">
        <v>85</v>
      </c>
      <c r="AY393" s="16" t="s">
        <v>161</v>
      </c>
      <c r="BE393" s="148">
        <f>IF(N393="základní",J393,0)</f>
        <v>0</v>
      </c>
      <c r="BF393" s="148">
        <f>IF(N393="snížená",J393,0)</f>
        <v>0</v>
      </c>
      <c r="BG393" s="148">
        <f>IF(N393="zákl. přenesená",J393,0)</f>
        <v>0</v>
      </c>
      <c r="BH393" s="148">
        <f>IF(N393="sníž. přenesená",J393,0)</f>
        <v>0</v>
      </c>
      <c r="BI393" s="148">
        <f>IF(N393="nulová",J393,0)</f>
        <v>0</v>
      </c>
      <c r="BJ393" s="16" t="s">
        <v>81</v>
      </c>
      <c r="BK393" s="148">
        <f>ROUND(I393*H393,2)</f>
        <v>0</v>
      </c>
      <c r="BL393" s="16" t="s">
        <v>238</v>
      </c>
      <c r="BM393" s="147" t="s">
        <v>1523</v>
      </c>
    </row>
    <row r="394" spans="2:47" s="1" customFormat="1" ht="12">
      <c r="B394" s="31"/>
      <c r="D394" s="150" t="s">
        <v>180</v>
      </c>
      <c r="F394" s="174" t="s">
        <v>904</v>
      </c>
      <c r="I394" s="175"/>
      <c r="L394" s="31"/>
      <c r="M394" s="176"/>
      <c r="T394" s="55"/>
      <c r="AT394" s="16" t="s">
        <v>180</v>
      </c>
      <c r="AU394" s="16" t="s">
        <v>85</v>
      </c>
    </row>
    <row r="395" spans="2:65" s="1" customFormat="1" ht="37.9" customHeight="1">
      <c r="B395" s="135"/>
      <c r="C395" s="136" t="s">
        <v>884</v>
      </c>
      <c r="D395" s="136" t="s">
        <v>164</v>
      </c>
      <c r="E395" s="137" t="s">
        <v>1524</v>
      </c>
      <c r="F395" s="138" t="s">
        <v>1525</v>
      </c>
      <c r="G395" s="139" t="s">
        <v>167</v>
      </c>
      <c r="H395" s="140">
        <v>0.597</v>
      </c>
      <c r="I395" s="141"/>
      <c r="J395" s="142">
        <f>ROUND(I395*H395,2)</f>
        <v>0</v>
      </c>
      <c r="K395" s="138" t="s">
        <v>168</v>
      </c>
      <c r="L395" s="31"/>
      <c r="M395" s="143" t="s">
        <v>1</v>
      </c>
      <c r="N395" s="144" t="s">
        <v>42</v>
      </c>
      <c r="P395" s="145">
        <f>O395*H395</f>
        <v>0</v>
      </c>
      <c r="Q395" s="145">
        <v>0</v>
      </c>
      <c r="R395" s="145">
        <f>Q395*H395</f>
        <v>0</v>
      </c>
      <c r="S395" s="145">
        <v>0</v>
      </c>
      <c r="T395" s="146">
        <f>S395*H395</f>
        <v>0</v>
      </c>
      <c r="AR395" s="147" t="s">
        <v>238</v>
      </c>
      <c r="AT395" s="147" t="s">
        <v>164</v>
      </c>
      <c r="AU395" s="147" t="s">
        <v>85</v>
      </c>
      <c r="AY395" s="16" t="s">
        <v>161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6" t="s">
        <v>81</v>
      </c>
      <c r="BK395" s="148">
        <f>ROUND(I395*H395,2)</f>
        <v>0</v>
      </c>
      <c r="BL395" s="16" t="s">
        <v>238</v>
      </c>
      <c r="BM395" s="147" t="s">
        <v>1526</v>
      </c>
    </row>
    <row r="396" spans="2:63" s="11" customFormat="1" ht="22.9" customHeight="1">
      <c r="B396" s="123"/>
      <c r="D396" s="124" t="s">
        <v>76</v>
      </c>
      <c r="E396" s="133" t="s">
        <v>1527</v>
      </c>
      <c r="F396" s="133" t="s">
        <v>1528</v>
      </c>
      <c r="I396" s="126"/>
      <c r="J396" s="134">
        <f>BK396</f>
        <v>0</v>
      </c>
      <c r="L396" s="123"/>
      <c r="M396" s="128"/>
      <c r="P396" s="129">
        <f>P397</f>
        <v>0</v>
      </c>
      <c r="R396" s="129">
        <f>R397</f>
        <v>0</v>
      </c>
      <c r="T396" s="130">
        <f>T397</f>
        <v>0.01169</v>
      </c>
      <c r="AR396" s="124" t="s">
        <v>85</v>
      </c>
      <c r="AT396" s="131" t="s">
        <v>76</v>
      </c>
      <c r="AU396" s="131" t="s">
        <v>81</v>
      </c>
      <c r="AY396" s="124" t="s">
        <v>161</v>
      </c>
      <c r="BK396" s="132">
        <f>BK397</f>
        <v>0</v>
      </c>
    </row>
    <row r="397" spans="2:65" s="1" customFormat="1" ht="16.5" customHeight="1">
      <c r="B397" s="135"/>
      <c r="C397" s="136" t="s">
        <v>888</v>
      </c>
      <c r="D397" s="136" t="s">
        <v>164</v>
      </c>
      <c r="E397" s="137" t="s">
        <v>1529</v>
      </c>
      <c r="F397" s="138" t="s">
        <v>1530</v>
      </c>
      <c r="G397" s="139" t="s">
        <v>316</v>
      </c>
      <c r="H397" s="140">
        <v>7</v>
      </c>
      <c r="I397" s="141"/>
      <c r="J397" s="142">
        <f>ROUND(I397*H397,2)</f>
        <v>0</v>
      </c>
      <c r="K397" s="138" t="s">
        <v>168</v>
      </c>
      <c r="L397" s="31"/>
      <c r="M397" s="143" t="s">
        <v>1</v>
      </c>
      <c r="N397" s="144" t="s">
        <v>42</v>
      </c>
      <c r="P397" s="145">
        <f>O397*H397</f>
        <v>0</v>
      </c>
      <c r="Q397" s="145">
        <v>0</v>
      </c>
      <c r="R397" s="145">
        <f>Q397*H397</f>
        <v>0</v>
      </c>
      <c r="S397" s="145">
        <v>0.00167</v>
      </c>
      <c r="T397" s="146">
        <f>S397*H397</f>
        <v>0.01169</v>
      </c>
      <c r="AR397" s="147" t="s">
        <v>238</v>
      </c>
      <c r="AT397" s="147" t="s">
        <v>164</v>
      </c>
      <c r="AU397" s="147" t="s">
        <v>85</v>
      </c>
      <c r="AY397" s="16" t="s">
        <v>161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6" t="s">
        <v>81</v>
      </c>
      <c r="BK397" s="148">
        <f>ROUND(I397*H397,2)</f>
        <v>0</v>
      </c>
      <c r="BL397" s="16" t="s">
        <v>238</v>
      </c>
      <c r="BM397" s="147" t="s">
        <v>1531</v>
      </c>
    </row>
    <row r="398" spans="2:63" s="11" customFormat="1" ht="22.9" customHeight="1">
      <c r="B398" s="123"/>
      <c r="D398" s="124" t="s">
        <v>76</v>
      </c>
      <c r="E398" s="133" t="s">
        <v>913</v>
      </c>
      <c r="F398" s="133" t="s">
        <v>914</v>
      </c>
      <c r="I398" s="126"/>
      <c r="J398" s="134">
        <f>BK398</f>
        <v>0</v>
      </c>
      <c r="L398" s="123"/>
      <c r="M398" s="128"/>
      <c r="P398" s="129">
        <f>SUM(P399:P411)</f>
        <v>0</v>
      </c>
      <c r="R398" s="129">
        <f>SUM(R399:R411)</f>
        <v>0.9708000000000001</v>
      </c>
      <c r="T398" s="130">
        <f>SUM(T399:T411)</f>
        <v>0.494</v>
      </c>
      <c r="AR398" s="124" t="s">
        <v>85</v>
      </c>
      <c r="AT398" s="131" t="s">
        <v>76</v>
      </c>
      <c r="AU398" s="131" t="s">
        <v>81</v>
      </c>
      <c r="AY398" s="124" t="s">
        <v>161</v>
      </c>
      <c r="BK398" s="132">
        <f>SUM(BK399:BK411)</f>
        <v>0</v>
      </c>
    </row>
    <row r="399" spans="2:65" s="1" customFormat="1" ht="24.2" customHeight="1">
      <c r="B399" s="135"/>
      <c r="C399" s="136" t="s">
        <v>892</v>
      </c>
      <c r="D399" s="136" t="s">
        <v>164</v>
      </c>
      <c r="E399" s="137" t="s">
        <v>916</v>
      </c>
      <c r="F399" s="138" t="s">
        <v>917</v>
      </c>
      <c r="G399" s="139" t="s">
        <v>378</v>
      </c>
      <c r="H399" s="140">
        <v>14</v>
      </c>
      <c r="I399" s="141"/>
      <c r="J399" s="142">
        <f>ROUND(I399*H399,2)</f>
        <v>0</v>
      </c>
      <c r="K399" s="138" t="s">
        <v>168</v>
      </c>
      <c r="L399" s="31"/>
      <c r="M399" s="143" t="s">
        <v>1</v>
      </c>
      <c r="N399" s="144" t="s">
        <v>42</v>
      </c>
      <c r="P399" s="145">
        <f>O399*H399</f>
        <v>0</v>
      </c>
      <c r="Q399" s="145">
        <v>0</v>
      </c>
      <c r="R399" s="145">
        <f>Q399*H399</f>
        <v>0</v>
      </c>
      <c r="S399" s="145">
        <v>0</v>
      </c>
      <c r="T399" s="146">
        <f>S399*H399</f>
        <v>0</v>
      </c>
      <c r="AR399" s="147" t="s">
        <v>238</v>
      </c>
      <c r="AT399" s="147" t="s">
        <v>164</v>
      </c>
      <c r="AU399" s="147" t="s">
        <v>85</v>
      </c>
      <c r="AY399" s="16" t="s">
        <v>161</v>
      </c>
      <c r="BE399" s="148">
        <f>IF(N399="základní",J399,0)</f>
        <v>0</v>
      </c>
      <c r="BF399" s="148">
        <f>IF(N399="snížená",J399,0)</f>
        <v>0</v>
      </c>
      <c r="BG399" s="148">
        <f>IF(N399="zákl. přenesená",J399,0)</f>
        <v>0</v>
      </c>
      <c r="BH399" s="148">
        <f>IF(N399="sníž. přenesená",J399,0)</f>
        <v>0</v>
      </c>
      <c r="BI399" s="148">
        <f>IF(N399="nulová",J399,0)</f>
        <v>0</v>
      </c>
      <c r="BJ399" s="16" t="s">
        <v>81</v>
      </c>
      <c r="BK399" s="148">
        <f>ROUND(I399*H399,2)</f>
        <v>0</v>
      </c>
      <c r="BL399" s="16" t="s">
        <v>238</v>
      </c>
      <c r="BM399" s="147" t="s">
        <v>1532</v>
      </c>
    </row>
    <row r="400" spans="2:65" s="1" customFormat="1" ht="24.2" customHeight="1">
      <c r="B400" s="135"/>
      <c r="C400" s="164" t="s">
        <v>896</v>
      </c>
      <c r="D400" s="164" t="s">
        <v>175</v>
      </c>
      <c r="E400" s="165" t="s">
        <v>1533</v>
      </c>
      <c r="F400" s="166" t="s">
        <v>921</v>
      </c>
      <c r="G400" s="167" t="s">
        <v>378</v>
      </c>
      <c r="H400" s="168">
        <v>10</v>
      </c>
      <c r="I400" s="169"/>
      <c r="J400" s="170">
        <f>ROUND(I400*H400,2)</f>
        <v>0</v>
      </c>
      <c r="K400" s="166" t="s">
        <v>1</v>
      </c>
      <c r="L400" s="171"/>
      <c r="M400" s="172" t="s">
        <v>1</v>
      </c>
      <c r="N400" s="173" t="s">
        <v>42</v>
      </c>
      <c r="P400" s="145">
        <f>O400*H400</f>
        <v>0</v>
      </c>
      <c r="Q400" s="145">
        <v>0.016</v>
      </c>
      <c r="R400" s="145">
        <f>Q400*H400</f>
        <v>0.16</v>
      </c>
      <c r="S400" s="145">
        <v>0</v>
      </c>
      <c r="T400" s="146">
        <f>S400*H400</f>
        <v>0</v>
      </c>
      <c r="AR400" s="147" t="s">
        <v>327</v>
      </c>
      <c r="AT400" s="147" t="s">
        <v>175</v>
      </c>
      <c r="AU400" s="147" t="s">
        <v>85</v>
      </c>
      <c r="AY400" s="16" t="s">
        <v>161</v>
      </c>
      <c r="BE400" s="148">
        <f>IF(N400="základní",J400,0)</f>
        <v>0</v>
      </c>
      <c r="BF400" s="148">
        <f>IF(N400="snížená",J400,0)</f>
        <v>0</v>
      </c>
      <c r="BG400" s="148">
        <f>IF(N400="zákl. přenesená",J400,0)</f>
        <v>0</v>
      </c>
      <c r="BH400" s="148">
        <f>IF(N400="sníž. přenesená",J400,0)</f>
        <v>0</v>
      </c>
      <c r="BI400" s="148">
        <f>IF(N400="nulová",J400,0)</f>
        <v>0</v>
      </c>
      <c r="BJ400" s="16" t="s">
        <v>81</v>
      </c>
      <c r="BK400" s="148">
        <f>ROUND(I400*H400,2)</f>
        <v>0</v>
      </c>
      <c r="BL400" s="16" t="s">
        <v>238</v>
      </c>
      <c r="BM400" s="147" t="s">
        <v>1534</v>
      </c>
    </row>
    <row r="401" spans="2:65" s="1" customFormat="1" ht="24.2" customHeight="1">
      <c r="B401" s="135"/>
      <c r="C401" s="164" t="s">
        <v>900</v>
      </c>
      <c r="D401" s="164" t="s">
        <v>175</v>
      </c>
      <c r="E401" s="165" t="s">
        <v>1535</v>
      </c>
      <c r="F401" s="166" t="s">
        <v>1536</v>
      </c>
      <c r="G401" s="167" t="s">
        <v>378</v>
      </c>
      <c r="H401" s="168">
        <v>4</v>
      </c>
      <c r="I401" s="169"/>
      <c r="J401" s="170">
        <f>ROUND(I401*H401,2)</f>
        <v>0</v>
      </c>
      <c r="K401" s="166" t="s">
        <v>1</v>
      </c>
      <c r="L401" s="171"/>
      <c r="M401" s="172" t="s">
        <v>1</v>
      </c>
      <c r="N401" s="173" t="s">
        <v>42</v>
      </c>
      <c r="P401" s="145">
        <f>O401*H401</f>
        <v>0</v>
      </c>
      <c r="Q401" s="145">
        <v>0.02</v>
      </c>
      <c r="R401" s="145">
        <f>Q401*H401</f>
        <v>0.08</v>
      </c>
      <c r="S401" s="145">
        <v>0</v>
      </c>
      <c r="T401" s="146">
        <f>S401*H401</f>
        <v>0</v>
      </c>
      <c r="AR401" s="147" t="s">
        <v>327</v>
      </c>
      <c r="AT401" s="147" t="s">
        <v>175</v>
      </c>
      <c r="AU401" s="147" t="s">
        <v>85</v>
      </c>
      <c r="AY401" s="16" t="s">
        <v>161</v>
      </c>
      <c r="BE401" s="148">
        <f>IF(N401="základní",J401,0)</f>
        <v>0</v>
      </c>
      <c r="BF401" s="148">
        <f>IF(N401="snížená",J401,0)</f>
        <v>0</v>
      </c>
      <c r="BG401" s="148">
        <f>IF(N401="zákl. přenesená",J401,0)</f>
        <v>0</v>
      </c>
      <c r="BH401" s="148">
        <f>IF(N401="sníž. přenesená",J401,0)</f>
        <v>0</v>
      </c>
      <c r="BI401" s="148">
        <f>IF(N401="nulová",J401,0)</f>
        <v>0</v>
      </c>
      <c r="BJ401" s="16" t="s">
        <v>81</v>
      </c>
      <c r="BK401" s="148">
        <f>ROUND(I401*H401,2)</f>
        <v>0</v>
      </c>
      <c r="BL401" s="16" t="s">
        <v>238</v>
      </c>
      <c r="BM401" s="147" t="s">
        <v>1537</v>
      </c>
    </row>
    <row r="402" spans="2:65" s="1" customFormat="1" ht="21.75" customHeight="1">
      <c r="B402" s="135"/>
      <c r="C402" s="136" t="s">
        <v>905</v>
      </c>
      <c r="D402" s="136" t="s">
        <v>164</v>
      </c>
      <c r="E402" s="137" t="s">
        <v>1538</v>
      </c>
      <c r="F402" s="138" t="s">
        <v>1539</v>
      </c>
      <c r="G402" s="139" t="s">
        <v>378</v>
      </c>
      <c r="H402" s="140">
        <v>4</v>
      </c>
      <c r="I402" s="141"/>
      <c r="J402" s="142">
        <f>ROUND(I402*H402,2)</f>
        <v>0</v>
      </c>
      <c r="K402" s="138" t="s">
        <v>168</v>
      </c>
      <c r="L402" s="31"/>
      <c r="M402" s="143" t="s">
        <v>1</v>
      </c>
      <c r="N402" s="144" t="s">
        <v>42</v>
      </c>
      <c r="P402" s="145">
        <f>O402*H402</f>
        <v>0</v>
      </c>
      <c r="Q402" s="145">
        <v>0</v>
      </c>
      <c r="R402" s="145">
        <f>Q402*H402</f>
        <v>0</v>
      </c>
      <c r="S402" s="145">
        <v>0</v>
      </c>
      <c r="T402" s="146">
        <f>S402*H402</f>
        <v>0</v>
      </c>
      <c r="AR402" s="147" t="s">
        <v>238</v>
      </c>
      <c r="AT402" s="147" t="s">
        <v>164</v>
      </c>
      <c r="AU402" s="147" t="s">
        <v>85</v>
      </c>
      <c r="AY402" s="16" t="s">
        <v>161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6" t="s">
        <v>81</v>
      </c>
      <c r="BK402" s="148">
        <f>ROUND(I402*H402,2)</f>
        <v>0</v>
      </c>
      <c r="BL402" s="16" t="s">
        <v>238</v>
      </c>
      <c r="BM402" s="147" t="s">
        <v>1540</v>
      </c>
    </row>
    <row r="403" spans="2:65" s="1" customFormat="1" ht="16.5" customHeight="1">
      <c r="B403" s="135"/>
      <c r="C403" s="164" t="s">
        <v>909</v>
      </c>
      <c r="D403" s="164" t="s">
        <v>175</v>
      </c>
      <c r="E403" s="165" t="s">
        <v>1541</v>
      </c>
      <c r="F403" s="166" t="s">
        <v>1542</v>
      </c>
      <c r="G403" s="167" t="s">
        <v>378</v>
      </c>
      <c r="H403" s="168">
        <v>4</v>
      </c>
      <c r="I403" s="169"/>
      <c r="J403" s="170">
        <f>ROUND(I403*H403,2)</f>
        <v>0</v>
      </c>
      <c r="K403" s="166" t="s">
        <v>168</v>
      </c>
      <c r="L403" s="171"/>
      <c r="M403" s="172" t="s">
        <v>1</v>
      </c>
      <c r="N403" s="173" t="s">
        <v>42</v>
      </c>
      <c r="P403" s="145">
        <f>O403*H403</f>
        <v>0</v>
      </c>
      <c r="Q403" s="145">
        <v>0.0022</v>
      </c>
      <c r="R403" s="145">
        <f>Q403*H403</f>
        <v>0.0088</v>
      </c>
      <c r="S403" s="145">
        <v>0</v>
      </c>
      <c r="T403" s="146">
        <f>S403*H403</f>
        <v>0</v>
      </c>
      <c r="AR403" s="147" t="s">
        <v>327</v>
      </c>
      <c r="AT403" s="147" t="s">
        <v>175</v>
      </c>
      <c r="AU403" s="147" t="s">
        <v>85</v>
      </c>
      <c r="AY403" s="16" t="s">
        <v>161</v>
      </c>
      <c r="BE403" s="148">
        <f>IF(N403="základní",J403,0)</f>
        <v>0</v>
      </c>
      <c r="BF403" s="148">
        <f>IF(N403="snížená",J403,0)</f>
        <v>0</v>
      </c>
      <c r="BG403" s="148">
        <f>IF(N403="zákl. přenesená",J403,0)</f>
        <v>0</v>
      </c>
      <c r="BH403" s="148">
        <f>IF(N403="sníž. přenesená",J403,0)</f>
        <v>0</v>
      </c>
      <c r="BI403" s="148">
        <f>IF(N403="nulová",J403,0)</f>
        <v>0</v>
      </c>
      <c r="BJ403" s="16" t="s">
        <v>81</v>
      </c>
      <c r="BK403" s="148">
        <f>ROUND(I403*H403,2)</f>
        <v>0</v>
      </c>
      <c r="BL403" s="16" t="s">
        <v>238</v>
      </c>
      <c r="BM403" s="147" t="s">
        <v>1543</v>
      </c>
    </row>
    <row r="404" spans="2:65" s="1" customFormat="1" ht="24.2" customHeight="1">
      <c r="B404" s="135"/>
      <c r="C404" s="136" t="s">
        <v>915</v>
      </c>
      <c r="D404" s="136" t="s">
        <v>164</v>
      </c>
      <c r="E404" s="137" t="s">
        <v>924</v>
      </c>
      <c r="F404" s="138" t="s">
        <v>925</v>
      </c>
      <c r="G404" s="139" t="s">
        <v>378</v>
      </c>
      <c r="H404" s="140">
        <v>10</v>
      </c>
      <c r="I404" s="141"/>
      <c r="J404" s="142">
        <f>ROUND(I404*H404,2)</f>
        <v>0</v>
      </c>
      <c r="K404" s="138" t="s">
        <v>168</v>
      </c>
      <c r="L404" s="31"/>
      <c r="M404" s="143" t="s">
        <v>1</v>
      </c>
      <c r="N404" s="144" t="s">
        <v>42</v>
      </c>
      <c r="P404" s="145">
        <f>O404*H404</f>
        <v>0</v>
      </c>
      <c r="Q404" s="145">
        <v>0</v>
      </c>
      <c r="R404" s="145">
        <f>Q404*H404</f>
        <v>0</v>
      </c>
      <c r="S404" s="145">
        <v>0</v>
      </c>
      <c r="T404" s="146">
        <f>S404*H404</f>
        <v>0</v>
      </c>
      <c r="AR404" s="147" t="s">
        <v>238</v>
      </c>
      <c r="AT404" s="147" t="s">
        <v>164</v>
      </c>
      <c r="AU404" s="147" t="s">
        <v>85</v>
      </c>
      <c r="AY404" s="16" t="s">
        <v>161</v>
      </c>
      <c r="BE404" s="148">
        <f>IF(N404="základní",J404,0)</f>
        <v>0</v>
      </c>
      <c r="BF404" s="148">
        <f>IF(N404="snížená",J404,0)</f>
        <v>0</v>
      </c>
      <c r="BG404" s="148">
        <f>IF(N404="zákl. přenesená",J404,0)</f>
        <v>0</v>
      </c>
      <c r="BH404" s="148">
        <f>IF(N404="sníž. přenesená",J404,0)</f>
        <v>0</v>
      </c>
      <c r="BI404" s="148">
        <f>IF(N404="nulová",J404,0)</f>
        <v>0</v>
      </c>
      <c r="BJ404" s="16" t="s">
        <v>81</v>
      </c>
      <c r="BK404" s="148">
        <f>ROUND(I404*H404,2)</f>
        <v>0</v>
      </c>
      <c r="BL404" s="16" t="s">
        <v>238</v>
      </c>
      <c r="BM404" s="147" t="s">
        <v>1544</v>
      </c>
    </row>
    <row r="405" spans="2:65" s="1" customFormat="1" ht="16.5" customHeight="1">
      <c r="B405" s="135"/>
      <c r="C405" s="164" t="s">
        <v>919</v>
      </c>
      <c r="D405" s="164" t="s">
        <v>175</v>
      </c>
      <c r="E405" s="165" t="s">
        <v>928</v>
      </c>
      <c r="F405" s="166" t="s">
        <v>929</v>
      </c>
      <c r="G405" s="167" t="s">
        <v>378</v>
      </c>
      <c r="H405" s="168">
        <v>10</v>
      </c>
      <c r="I405" s="169"/>
      <c r="J405" s="170">
        <f>ROUND(I405*H405,2)</f>
        <v>0</v>
      </c>
      <c r="K405" s="166" t="s">
        <v>168</v>
      </c>
      <c r="L405" s="171"/>
      <c r="M405" s="172" t="s">
        <v>1</v>
      </c>
      <c r="N405" s="173" t="s">
        <v>42</v>
      </c>
      <c r="P405" s="145">
        <f>O405*H405</f>
        <v>0</v>
      </c>
      <c r="Q405" s="145">
        <v>0.0022</v>
      </c>
      <c r="R405" s="145">
        <f>Q405*H405</f>
        <v>0.022000000000000002</v>
      </c>
      <c r="S405" s="145">
        <v>0</v>
      </c>
      <c r="T405" s="146">
        <f>S405*H405</f>
        <v>0</v>
      </c>
      <c r="AR405" s="147" t="s">
        <v>327</v>
      </c>
      <c r="AT405" s="147" t="s">
        <v>175</v>
      </c>
      <c r="AU405" s="147" t="s">
        <v>85</v>
      </c>
      <c r="AY405" s="16" t="s">
        <v>161</v>
      </c>
      <c r="BE405" s="148">
        <f>IF(N405="základní",J405,0)</f>
        <v>0</v>
      </c>
      <c r="BF405" s="148">
        <f>IF(N405="snížená",J405,0)</f>
        <v>0</v>
      </c>
      <c r="BG405" s="148">
        <f>IF(N405="zákl. přenesená",J405,0)</f>
        <v>0</v>
      </c>
      <c r="BH405" s="148">
        <f>IF(N405="sníž. přenesená",J405,0)</f>
        <v>0</v>
      </c>
      <c r="BI405" s="148">
        <f>IF(N405="nulová",J405,0)</f>
        <v>0</v>
      </c>
      <c r="BJ405" s="16" t="s">
        <v>81</v>
      </c>
      <c r="BK405" s="148">
        <f>ROUND(I405*H405,2)</f>
        <v>0</v>
      </c>
      <c r="BL405" s="16" t="s">
        <v>238</v>
      </c>
      <c r="BM405" s="147" t="s">
        <v>1545</v>
      </c>
    </row>
    <row r="406" spans="2:65" s="1" customFormat="1" ht="24.2" customHeight="1">
      <c r="B406" s="135"/>
      <c r="C406" s="136" t="s">
        <v>923</v>
      </c>
      <c r="D406" s="136" t="s">
        <v>164</v>
      </c>
      <c r="E406" s="137" t="s">
        <v>1546</v>
      </c>
      <c r="F406" s="138" t="s">
        <v>1547</v>
      </c>
      <c r="G406" s="139" t="s">
        <v>316</v>
      </c>
      <c r="H406" s="140">
        <v>7</v>
      </c>
      <c r="I406" s="141"/>
      <c r="J406" s="142">
        <f>ROUND(I406*H406,2)</f>
        <v>0</v>
      </c>
      <c r="K406" s="138" t="s">
        <v>168</v>
      </c>
      <c r="L406" s="31"/>
      <c r="M406" s="143" t="s">
        <v>1</v>
      </c>
      <c r="N406" s="144" t="s">
        <v>42</v>
      </c>
      <c r="P406" s="145">
        <f>O406*H406</f>
        <v>0</v>
      </c>
      <c r="Q406" s="145">
        <v>0</v>
      </c>
      <c r="R406" s="145">
        <f>Q406*H406</f>
        <v>0</v>
      </c>
      <c r="S406" s="145">
        <v>0.002</v>
      </c>
      <c r="T406" s="146">
        <f>S406*H406</f>
        <v>0.014</v>
      </c>
      <c r="AR406" s="147" t="s">
        <v>238</v>
      </c>
      <c r="AT406" s="147" t="s">
        <v>164</v>
      </c>
      <c r="AU406" s="147" t="s">
        <v>85</v>
      </c>
      <c r="AY406" s="16" t="s">
        <v>161</v>
      </c>
      <c r="BE406" s="148">
        <f>IF(N406="základní",J406,0)</f>
        <v>0</v>
      </c>
      <c r="BF406" s="148">
        <f>IF(N406="snížená",J406,0)</f>
        <v>0</v>
      </c>
      <c r="BG406" s="148">
        <f>IF(N406="zákl. přenesená",J406,0)</f>
        <v>0</v>
      </c>
      <c r="BH406" s="148">
        <f>IF(N406="sníž. přenesená",J406,0)</f>
        <v>0</v>
      </c>
      <c r="BI406" s="148">
        <f>IF(N406="nulová",J406,0)</f>
        <v>0</v>
      </c>
      <c r="BJ406" s="16" t="s">
        <v>81</v>
      </c>
      <c r="BK406" s="148">
        <f>ROUND(I406*H406,2)</f>
        <v>0</v>
      </c>
      <c r="BL406" s="16" t="s">
        <v>238</v>
      </c>
      <c r="BM406" s="147" t="s">
        <v>1548</v>
      </c>
    </row>
    <row r="407" spans="2:65" s="1" customFormat="1" ht="24.2" customHeight="1">
      <c r="B407" s="135"/>
      <c r="C407" s="136" t="s">
        <v>927</v>
      </c>
      <c r="D407" s="136" t="s">
        <v>164</v>
      </c>
      <c r="E407" s="137" t="s">
        <v>932</v>
      </c>
      <c r="F407" s="138" t="s">
        <v>933</v>
      </c>
      <c r="G407" s="139" t="s">
        <v>378</v>
      </c>
      <c r="H407" s="140">
        <v>20</v>
      </c>
      <c r="I407" s="141"/>
      <c r="J407" s="142">
        <f>ROUND(I407*H407,2)</f>
        <v>0</v>
      </c>
      <c r="K407" s="138" t="s">
        <v>168</v>
      </c>
      <c r="L407" s="31"/>
      <c r="M407" s="143" t="s">
        <v>1</v>
      </c>
      <c r="N407" s="144" t="s">
        <v>42</v>
      </c>
      <c r="P407" s="145">
        <f>O407*H407</f>
        <v>0</v>
      </c>
      <c r="Q407" s="145">
        <v>0</v>
      </c>
      <c r="R407" s="145">
        <f>Q407*H407</f>
        <v>0</v>
      </c>
      <c r="S407" s="145">
        <v>0.024</v>
      </c>
      <c r="T407" s="146">
        <f>S407*H407</f>
        <v>0.48</v>
      </c>
      <c r="AR407" s="147" t="s">
        <v>238</v>
      </c>
      <c r="AT407" s="147" t="s">
        <v>164</v>
      </c>
      <c r="AU407" s="147" t="s">
        <v>85</v>
      </c>
      <c r="AY407" s="16" t="s">
        <v>161</v>
      </c>
      <c r="BE407" s="148">
        <f>IF(N407="základní",J407,0)</f>
        <v>0</v>
      </c>
      <c r="BF407" s="148">
        <f>IF(N407="snížená",J407,0)</f>
        <v>0</v>
      </c>
      <c r="BG407" s="148">
        <f>IF(N407="zákl. přenesená",J407,0)</f>
        <v>0</v>
      </c>
      <c r="BH407" s="148">
        <f>IF(N407="sníž. přenesená",J407,0)</f>
        <v>0</v>
      </c>
      <c r="BI407" s="148">
        <f>IF(N407="nulová",J407,0)</f>
        <v>0</v>
      </c>
      <c r="BJ407" s="16" t="s">
        <v>81</v>
      </c>
      <c r="BK407" s="148">
        <f>ROUND(I407*H407,2)</f>
        <v>0</v>
      </c>
      <c r="BL407" s="16" t="s">
        <v>238</v>
      </c>
      <c r="BM407" s="147" t="s">
        <v>1549</v>
      </c>
    </row>
    <row r="408" spans="2:65" s="1" customFormat="1" ht="16.5" customHeight="1">
      <c r="B408" s="135"/>
      <c r="C408" s="136" t="s">
        <v>931</v>
      </c>
      <c r="D408" s="136" t="s">
        <v>164</v>
      </c>
      <c r="E408" s="137" t="s">
        <v>936</v>
      </c>
      <c r="F408" s="138" t="s">
        <v>937</v>
      </c>
      <c r="G408" s="139" t="s">
        <v>378</v>
      </c>
      <c r="H408" s="140">
        <v>14</v>
      </c>
      <c r="I408" s="141"/>
      <c r="J408" s="142">
        <f>ROUND(I408*H408,2)</f>
        <v>0</v>
      </c>
      <c r="K408" s="138" t="s">
        <v>168</v>
      </c>
      <c r="L408" s="31"/>
      <c r="M408" s="143" t="s">
        <v>1</v>
      </c>
      <c r="N408" s="144" t="s">
        <v>42</v>
      </c>
      <c r="P408" s="145">
        <f>O408*H408</f>
        <v>0</v>
      </c>
      <c r="Q408" s="145">
        <v>0</v>
      </c>
      <c r="R408" s="145">
        <f>Q408*H408</f>
        <v>0</v>
      </c>
      <c r="S408" s="145">
        <v>0</v>
      </c>
      <c r="T408" s="146">
        <f>S408*H408</f>
        <v>0</v>
      </c>
      <c r="AR408" s="147" t="s">
        <v>238</v>
      </c>
      <c r="AT408" s="147" t="s">
        <v>164</v>
      </c>
      <c r="AU408" s="147" t="s">
        <v>85</v>
      </c>
      <c r="AY408" s="16" t="s">
        <v>161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6" t="s">
        <v>81</v>
      </c>
      <c r="BK408" s="148">
        <f>ROUND(I408*H408,2)</f>
        <v>0</v>
      </c>
      <c r="BL408" s="16" t="s">
        <v>238</v>
      </c>
      <c r="BM408" s="147" t="s">
        <v>1550</v>
      </c>
    </row>
    <row r="409" spans="2:65" s="1" customFormat="1" ht="16.5" customHeight="1">
      <c r="B409" s="135"/>
      <c r="C409" s="164" t="s">
        <v>935</v>
      </c>
      <c r="D409" s="164" t="s">
        <v>175</v>
      </c>
      <c r="E409" s="165" t="s">
        <v>940</v>
      </c>
      <c r="F409" s="166" t="s">
        <v>941</v>
      </c>
      <c r="G409" s="167" t="s">
        <v>378</v>
      </c>
      <c r="H409" s="168">
        <v>14</v>
      </c>
      <c r="I409" s="169"/>
      <c r="J409" s="170">
        <f>ROUND(I409*H409,2)</f>
        <v>0</v>
      </c>
      <c r="K409" s="166" t="s">
        <v>1</v>
      </c>
      <c r="L409" s="171"/>
      <c r="M409" s="172" t="s">
        <v>1</v>
      </c>
      <c r="N409" s="173" t="s">
        <v>42</v>
      </c>
      <c r="P409" s="145">
        <f>O409*H409</f>
        <v>0</v>
      </c>
      <c r="Q409" s="145">
        <v>0</v>
      </c>
      <c r="R409" s="145">
        <f>Q409*H409</f>
        <v>0</v>
      </c>
      <c r="S409" s="145">
        <v>0</v>
      </c>
      <c r="T409" s="146">
        <f>S409*H409</f>
        <v>0</v>
      </c>
      <c r="AR409" s="147" t="s">
        <v>327</v>
      </c>
      <c r="AT409" s="147" t="s">
        <v>175</v>
      </c>
      <c r="AU409" s="147" t="s">
        <v>85</v>
      </c>
      <c r="AY409" s="16" t="s">
        <v>161</v>
      </c>
      <c r="BE409" s="148">
        <f>IF(N409="základní",J409,0)</f>
        <v>0</v>
      </c>
      <c r="BF409" s="148">
        <f>IF(N409="snížená",J409,0)</f>
        <v>0</v>
      </c>
      <c r="BG409" s="148">
        <f>IF(N409="zákl. přenesená",J409,0)</f>
        <v>0</v>
      </c>
      <c r="BH409" s="148">
        <f>IF(N409="sníž. přenesená",J409,0)</f>
        <v>0</v>
      </c>
      <c r="BI409" s="148">
        <f>IF(N409="nulová",J409,0)</f>
        <v>0</v>
      </c>
      <c r="BJ409" s="16" t="s">
        <v>81</v>
      </c>
      <c r="BK409" s="148">
        <f>ROUND(I409*H409,2)</f>
        <v>0</v>
      </c>
      <c r="BL409" s="16" t="s">
        <v>238</v>
      </c>
      <c r="BM409" s="147" t="s">
        <v>1551</v>
      </c>
    </row>
    <row r="410" spans="2:65" s="1" customFormat="1" ht="24.2" customHeight="1">
      <c r="B410" s="135"/>
      <c r="C410" s="136" t="s">
        <v>939</v>
      </c>
      <c r="D410" s="136" t="s">
        <v>164</v>
      </c>
      <c r="E410" s="137" t="s">
        <v>944</v>
      </c>
      <c r="F410" s="138" t="s">
        <v>1552</v>
      </c>
      <c r="G410" s="139" t="s">
        <v>378</v>
      </c>
      <c r="H410" s="140">
        <v>7</v>
      </c>
      <c r="I410" s="141"/>
      <c r="J410" s="142">
        <f>ROUND(I410*H410,2)</f>
        <v>0</v>
      </c>
      <c r="K410" s="138" t="s">
        <v>1</v>
      </c>
      <c r="L410" s="31"/>
      <c r="M410" s="143" t="s">
        <v>1</v>
      </c>
      <c r="N410" s="144" t="s">
        <v>42</v>
      </c>
      <c r="P410" s="145">
        <f>O410*H410</f>
        <v>0</v>
      </c>
      <c r="Q410" s="145">
        <v>0.1</v>
      </c>
      <c r="R410" s="145">
        <f>Q410*H410</f>
        <v>0.7000000000000001</v>
      </c>
      <c r="S410" s="145">
        <v>0</v>
      </c>
      <c r="T410" s="146">
        <f>S410*H410</f>
        <v>0</v>
      </c>
      <c r="AR410" s="147" t="s">
        <v>238</v>
      </c>
      <c r="AT410" s="147" t="s">
        <v>164</v>
      </c>
      <c r="AU410" s="147" t="s">
        <v>85</v>
      </c>
      <c r="AY410" s="16" t="s">
        <v>161</v>
      </c>
      <c r="BE410" s="148">
        <f>IF(N410="základní",J410,0)</f>
        <v>0</v>
      </c>
      <c r="BF410" s="148">
        <f>IF(N410="snížená",J410,0)</f>
        <v>0</v>
      </c>
      <c r="BG410" s="148">
        <f>IF(N410="zákl. přenesená",J410,0)</f>
        <v>0</v>
      </c>
      <c r="BH410" s="148">
        <f>IF(N410="sníž. přenesená",J410,0)</f>
        <v>0</v>
      </c>
      <c r="BI410" s="148">
        <f>IF(N410="nulová",J410,0)</f>
        <v>0</v>
      </c>
      <c r="BJ410" s="16" t="s">
        <v>81</v>
      </c>
      <c r="BK410" s="148">
        <f>ROUND(I410*H410,2)</f>
        <v>0</v>
      </c>
      <c r="BL410" s="16" t="s">
        <v>238</v>
      </c>
      <c r="BM410" s="147" t="s">
        <v>1553</v>
      </c>
    </row>
    <row r="411" spans="2:65" s="1" customFormat="1" ht="33" customHeight="1">
      <c r="B411" s="135"/>
      <c r="C411" s="136" t="s">
        <v>943</v>
      </c>
      <c r="D411" s="136" t="s">
        <v>164</v>
      </c>
      <c r="E411" s="137" t="s">
        <v>1554</v>
      </c>
      <c r="F411" s="138" t="s">
        <v>1555</v>
      </c>
      <c r="G411" s="139" t="s">
        <v>167</v>
      </c>
      <c r="H411" s="140">
        <v>0.9709999999999999</v>
      </c>
      <c r="I411" s="141"/>
      <c r="J411" s="142">
        <f>ROUND(I411*H411,2)</f>
        <v>0</v>
      </c>
      <c r="K411" s="138" t="s">
        <v>168</v>
      </c>
      <c r="L411" s="31"/>
      <c r="M411" s="143" t="s">
        <v>1</v>
      </c>
      <c r="N411" s="144" t="s">
        <v>42</v>
      </c>
      <c r="P411" s="145">
        <f>O411*H411</f>
        <v>0</v>
      </c>
      <c r="Q411" s="145">
        <v>0</v>
      </c>
      <c r="R411" s="145">
        <f>Q411*H411</f>
        <v>0</v>
      </c>
      <c r="S411" s="145">
        <v>0</v>
      </c>
      <c r="T411" s="146">
        <f>S411*H411</f>
        <v>0</v>
      </c>
      <c r="AR411" s="147" t="s">
        <v>238</v>
      </c>
      <c r="AT411" s="147" t="s">
        <v>164</v>
      </c>
      <c r="AU411" s="147" t="s">
        <v>85</v>
      </c>
      <c r="AY411" s="16" t="s">
        <v>161</v>
      </c>
      <c r="BE411" s="148">
        <f>IF(N411="základní",J411,0)</f>
        <v>0</v>
      </c>
      <c r="BF411" s="148">
        <f>IF(N411="snížená",J411,0)</f>
        <v>0</v>
      </c>
      <c r="BG411" s="148">
        <f>IF(N411="zákl. přenesená",J411,0)</f>
        <v>0</v>
      </c>
      <c r="BH411" s="148">
        <f>IF(N411="sníž. přenesená",J411,0)</f>
        <v>0</v>
      </c>
      <c r="BI411" s="148">
        <f>IF(N411="nulová",J411,0)</f>
        <v>0</v>
      </c>
      <c r="BJ411" s="16" t="s">
        <v>81</v>
      </c>
      <c r="BK411" s="148">
        <f>ROUND(I411*H411,2)</f>
        <v>0</v>
      </c>
      <c r="BL411" s="16" t="s">
        <v>238</v>
      </c>
      <c r="BM411" s="147" t="s">
        <v>1556</v>
      </c>
    </row>
    <row r="412" spans="2:63" s="11" customFormat="1" ht="22.9" customHeight="1">
      <c r="B412" s="123"/>
      <c r="D412" s="124" t="s">
        <v>76</v>
      </c>
      <c r="E412" s="133" t="s">
        <v>959</v>
      </c>
      <c r="F412" s="133" t="s">
        <v>960</v>
      </c>
      <c r="I412" s="126"/>
      <c r="J412" s="134">
        <f>BK412</f>
        <v>0</v>
      </c>
      <c r="L412" s="123"/>
      <c r="M412" s="128"/>
      <c r="P412" s="129">
        <f>SUM(P413:P428)</f>
        <v>0</v>
      </c>
      <c r="R412" s="129">
        <f>SUM(R413:R428)</f>
        <v>2.637415</v>
      </c>
      <c r="T412" s="130">
        <f>SUM(T413:T428)</f>
        <v>0</v>
      </c>
      <c r="AR412" s="124" t="s">
        <v>85</v>
      </c>
      <c r="AT412" s="131" t="s">
        <v>76</v>
      </c>
      <c r="AU412" s="131" t="s">
        <v>81</v>
      </c>
      <c r="AY412" s="124" t="s">
        <v>161</v>
      </c>
      <c r="BK412" s="132">
        <f>SUM(BK413:BK428)</f>
        <v>0</v>
      </c>
    </row>
    <row r="413" spans="2:65" s="1" customFormat="1" ht="16.5" customHeight="1">
      <c r="B413" s="135"/>
      <c r="C413" s="136" t="s">
        <v>947</v>
      </c>
      <c r="D413" s="136" t="s">
        <v>164</v>
      </c>
      <c r="E413" s="137" t="s">
        <v>962</v>
      </c>
      <c r="F413" s="138" t="s">
        <v>963</v>
      </c>
      <c r="G413" s="139" t="s">
        <v>190</v>
      </c>
      <c r="H413" s="140">
        <v>64.5</v>
      </c>
      <c r="I413" s="141"/>
      <c r="J413" s="142">
        <f>ROUND(I413*H413,2)</f>
        <v>0</v>
      </c>
      <c r="K413" s="138" t="s">
        <v>168</v>
      </c>
      <c r="L413" s="31"/>
      <c r="M413" s="143" t="s">
        <v>1</v>
      </c>
      <c r="N413" s="144" t="s">
        <v>42</v>
      </c>
      <c r="P413" s="145">
        <f>O413*H413</f>
        <v>0</v>
      </c>
      <c r="Q413" s="145">
        <v>0.0003</v>
      </c>
      <c r="R413" s="145">
        <f>Q413*H413</f>
        <v>0.01935</v>
      </c>
      <c r="S413" s="145">
        <v>0</v>
      </c>
      <c r="T413" s="146">
        <f>S413*H413</f>
        <v>0</v>
      </c>
      <c r="AR413" s="147" t="s">
        <v>238</v>
      </c>
      <c r="AT413" s="147" t="s">
        <v>164</v>
      </c>
      <c r="AU413" s="147" t="s">
        <v>85</v>
      </c>
      <c r="AY413" s="16" t="s">
        <v>161</v>
      </c>
      <c r="BE413" s="148">
        <f>IF(N413="základní",J413,0)</f>
        <v>0</v>
      </c>
      <c r="BF413" s="148">
        <f>IF(N413="snížená",J413,0)</f>
        <v>0</v>
      </c>
      <c r="BG413" s="148">
        <f>IF(N413="zákl. přenesená",J413,0)</f>
        <v>0</v>
      </c>
      <c r="BH413" s="148">
        <f>IF(N413="sníž. přenesená",J413,0)</f>
        <v>0</v>
      </c>
      <c r="BI413" s="148">
        <f>IF(N413="nulová",J413,0)</f>
        <v>0</v>
      </c>
      <c r="BJ413" s="16" t="s">
        <v>81</v>
      </c>
      <c r="BK413" s="148">
        <f>ROUND(I413*H413,2)</f>
        <v>0</v>
      </c>
      <c r="BL413" s="16" t="s">
        <v>238</v>
      </c>
      <c r="BM413" s="147" t="s">
        <v>1557</v>
      </c>
    </row>
    <row r="414" spans="2:51" s="12" customFormat="1" ht="12">
      <c r="B414" s="149"/>
      <c r="D414" s="150" t="s">
        <v>171</v>
      </c>
      <c r="E414" s="151" t="s">
        <v>1</v>
      </c>
      <c r="F414" s="152" t="s">
        <v>1558</v>
      </c>
      <c r="H414" s="153">
        <v>64.5</v>
      </c>
      <c r="I414" s="154"/>
      <c r="L414" s="149"/>
      <c r="M414" s="155"/>
      <c r="T414" s="156"/>
      <c r="AT414" s="151" t="s">
        <v>171</v>
      </c>
      <c r="AU414" s="151" t="s">
        <v>85</v>
      </c>
      <c r="AV414" s="12" t="s">
        <v>85</v>
      </c>
      <c r="AW414" s="12" t="s">
        <v>32</v>
      </c>
      <c r="AX414" s="12" t="s">
        <v>77</v>
      </c>
      <c r="AY414" s="151" t="s">
        <v>161</v>
      </c>
    </row>
    <row r="415" spans="2:51" s="13" customFormat="1" ht="12">
      <c r="B415" s="157"/>
      <c r="D415" s="150" t="s">
        <v>171</v>
      </c>
      <c r="E415" s="158" t="s">
        <v>1</v>
      </c>
      <c r="F415" s="159" t="s">
        <v>174</v>
      </c>
      <c r="H415" s="160">
        <v>64.5</v>
      </c>
      <c r="I415" s="161"/>
      <c r="L415" s="157"/>
      <c r="M415" s="162"/>
      <c r="T415" s="163"/>
      <c r="AT415" s="158" t="s">
        <v>171</v>
      </c>
      <c r="AU415" s="158" t="s">
        <v>85</v>
      </c>
      <c r="AV415" s="13" t="s">
        <v>169</v>
      </c>
      <c r="AW415" s="13" t="s">
        <v>32</v>
      </c>
      <c r="AX415" s="13" t="s">
        <v>81</v>
      </c>
      <c r="AY415" s="158" t="s">
        <v>161</v>
      </c>
    </row>
    <row r="416" spans="2:65" s="1" customFormat="1" ht="24.2" customHeight="1">
      <c r="B416" s="135"/>
      <c r="C416" s="136" t="s">
        <v>951</v>
      </c>
      <c r="D416" s="136" t="s">
        <v>164</v>
      </c>
      <c r="E416" s="137" t="s">
        <v>966</v>
      </c>
      <c r="F416" s="138" t="s">
        <v>967</v>
      </c>
      <c r="G416" s="139" t="s">
        <v>190</v>
      </c>
      <c r="H416" s="140">
        <v>50</v>
      </c>
      <c r="I416" s="141"/>
      <c r="J416" s="142">
        <f>ROUND(I416*H416,2)</f>
        <v>0</v>
      </c>
      <c r="K416" s="138" t="s">
        <v>1</v>
      </c>
      <c r="L416" s="31"/>
      <c r="M416" s="143" t="s">
        <v>1</v>
      </c>
      <c r="N416" s="144" t="s">
        <v>42</v>
      </c>
      <c r="P416" s="145">
        <f>O416*H416</f>
        <v>0</v>
      </c>
      <c r="Q416" s="145">
        <v>0.0075</v>
      </c>
      <c r="R416" s="145">
        <f>Q416*H416</f>
        <v>0.375</v>
      </c>
      <c r="S416" s="145">
        <v>0</v>
      </c>
      <c r="T416" s="146">
        <f>S416*H416</f>
        <v>0</v>
      </c>
      <c r="AR416" s="147" t="s">
        <v>238</v>
      </c>
      <c r="AT416" s="147" t="s">
        <v>164</v>
      </c>
      <c r="AU416" s="147" t="s">
        <v>85</v>
      </c>
      <c r="AY416" s="16" t="s">
        <v>161</v>
      </c>
      <c r="BE416" s="148">
        <f>IF(N416="základní",J416,0)</f>
        <v>0</v>
      </c>
      <c r="BF416" s="148">
        <f>IF(N416="snížená",J416,0)</f>
        <v>0</v>
      </c>
      <c r="BG416" s="148">
        <f>IF(N416="zákl. přenesená",J416,0)</f>
        <v>0</v>
      </c>
      <c r="BH416" s="148">
        <f>IF(N416="sníž. přenesená",J416,0)</f>
        <v>0</v>
      </c>
      <c r="BI416" s="148">
        <f>IF(N416="nulová",J416,0)</f>
        <v>0</v>
      </c>
      <c r="BJ416" s="16" t="s">
        <v>81</v>
      </c>
      <c r="BK416" s="148">
        <f>ROUND(I416*H416,2)</f>
        <v>0</v>
      </c>
      <c r="BL416" s="16" t="s">
        <v>238</v>
      </c>
      <c r="BM416" s="147" t="s">
        <v>1559</v>
      </c>
    </row>
    <row r="417" spans="2:65" s="1" customFormat="1" ht="16.5" customHeight="1">
      <c r="B417" s="135"/>
      <c r="C417" s="136" t="s">
        <v>955</v>
      </c>
      <c r="D417" s="136" t="s">
        <v>164</v>
      </c>
      <c r="E417" s="137" t="s">
        <v>970</v>
      </c>
      <c r="F417" s="138" t="s">
        <v>971</v>
      </c>
      <c r="G417" s="139" t="s">
        <v>190</v>
      </c>
      <c r="H417" s="140">
        <v>8.5</v>
      </c>
      <c r="I417" s="141"/>
      <c r="J417" s="142">
        <f>ROUND(I417*H417,2)</f>
        <v>0</v>
      </c>
      <c r="K417" s="138" t="s">
        <v>1</v>
      </c>
      <c r="L417" s="31"/>
      <c r="M417" s="143" t="s">
        <v>1</v>
      </c>
      <c r="N417" s="144" t="s">
        <v>42</v>
      </c>
      <c r="P417" s="145">
        <f>O417*H417</f>
        <v>0</v>
      </c>
      <c r="Q417" s="145">
        <v>0.0075</v>
      </c>
      <c r="R417" s="145">
        <f>Q417*H417</f>
        <v>0.06375</v>
      </c>
      <c r="S417" s="145">
        <v>0</v>
      </c>
      <c r="T417" s="146">
        <f>S417*H417</f>
        <v>0</v>
      </c>
      <c r="AR417" s="147" t="s">
        <v>238</v>
      </c>
      <c r="AT417" s="147" t="s">
        <v>164</v>
      </c>
      <c r="AU417" s="147" t="s">
        <v>85</v>
      </c>
      <c r="AY417" s="16" t="s">
        <v>161</v>
      </c>
      <c r="BE417" s="148">
        <f>IF(N417="základní",J417,0)</f>
        <v>0</v>
      </c>
      <c r="BF417" s="148">
        <f>IF(N417="snížená",J417,0)</f>
        <v>0</v>
      </c>
      <c r="BG417" s="148">
        <f>IF(N417="zákl. přenesená",J417,0)</f>
        <v>0</v>
      </c>
      <c r="BH417" s="148">
        <f>IF(N417="sníž. přenesená",J417,0)</f>
        <v>0</v>
      </c>
      <c r="BI417" s="148">
        <f>IF(N417="nulová",J417,0)</f>
        <v>0</v>
      </c>
      <c r="BJ417" s="16" t="s">
        <v>81</v>
      </c>
      <c r="BK417" s="148">
        <f>ROUND(I417*H417,2)</f>
        <v>0</v>
      </c>
      <c r="BL417" s="16" t="s">
        <v>238</v>
      </c>
      <c r="BM417" s="147" t="s">
        <v>1560</v>
      </c>
    </row>
    <row r="418" spans="2:65" s="1" customFormat="1" ht="33" customHeight="1">
      <c r="B418" s="135"/>
      <c r="C418" s="136" t="s">
        <v>961</v>
      </c>
      <c r="D418" s="136" t="s">
        <v>164</v>
      </c>
      <c r="E418" s="137" t="s">
        <v>974</v>
      </c>
      <c r="F418" s="138" t="s">
        <v>975</v>
      </c>
      <c r="G418" s="139" t="s">
        <v>316</v>
      </c>
      <c r="H418" s="140">
        <v>105</v>
      </c>
      <c r="I418" s="141"/>
      <c r="J418" s="142">
        <f>ROUND(I418*H418,2)</f>
        <v>0</v>
      </c>
      <c r="K418" s="138" t="s">
        <v>168</v>
      </c>
      <c r="L418" s="31"/>
      <c r="M418" s="143" t="s">
        <v>1</v>
      </c>
      <c r="N418" s="144" t="s">
        <v>42</v>
      </c>
      <c r="P418" s="145">
        <f>O418*H418</f>
        <v>0</v>
      </c>
      <c r="Q418" s="145">
        <v>0.00043</v>
      </c>
      <c r="R418" s="145">
        <f>Q418*H418</f>
        <v>0.045149999999999996</v>
      </c>
      <c r="S418" s="145">
        <v>0</v>
      </c>
      <c r="T418" s="146">
        <f>S418*H418</f>
        <v>0</v>
      </c>
      <c r="AR418" s="147" t="s">
        <v>238</v>
      </c>
      <c r="AT418" s="147" t="s">
        <v>164</v>
      </c>
      <c r="AU418" s="147" t="s">
        <v>85</v>
      </c>
      <c r="AY418" s="16" t="s">
        <v>161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6" t="s">
        <v>81</v>
      </c>
      <c r="BK418" s="148">
        <f>ROUND(I418*H418,2)</f>
        <v>0</v>
      </c>
      <c r="BL418" s="16" t="s">
        <v>238</v>
      </c>
      <c r="BM418" s="147" t="s">
        <v>1561</v>
      </c>
    </row>
    <row r="419" spans="2:65" s="1" customFormat="1" ht="24.2" customHeight="1">
      <c r="B419" s="135"/>
      <c r="C419" s="164" t="s">
        <v>965</v>
      </c>
      <c r="D419" s="164" t="s">
        <v>175</v>
      </c>
      <c r="E419" s="165" t="s">
        <v>978</v>
      </c>
      <c r="F419" s="166" t="s">
        <v>979</v>
      </c>
      <c r="G419" s="167" t="s">
        <v>316</v>
      </c>
      <c r="H419" s="168">
        <v>115.5</v>
      </c>
      <c r="I419" s="169"/>
      <c r="J419" s="170">
        <f>ROUND(I419*H419,2)</f>
        <v>0</v>
      </c>
      <c r="K419" s="166" t="s">
        <v>168</v>
      </c>
      <c r="L419" s="171"/>
      <c r="M419" s="172" t="s">
        <v>1</v>
      </c>
      <c r="N419" s="173" t="s">
        <v>42</v>
      </c>
      <c r="P419" s="145">
        <f>O419*H419</f>
        <v>0</v>
      </c>
      <c r="Q419" s="145">
        <v>0.00198</v>
      </c>
      <c r="R419" s="145">
        <f>Q419*H419</f>
        <v>0.22869</v>
      </c>
      <c r="S419" s="145">
        <v>0</v>
      </c>
      <c r="T419" s="146">
        <f>S419*H419</f>
        <v>0</v>
      </c>
      <c r="AR419" s="147" t="s">
        <v>327</v>
      </c>
      <c r="AT419" s="147" t="s">
        <v>175</v>
      </c>
      <c r="AU419" s="147" t="s">
        <v>85</v>
      </c>
      <c r="AY419" s="16" t="s">
        <v>161</v>
      </c>
      <c r="BE419" s="148">
        <f>IF(N419="základní",J419,0)</f>
        <v>0</v>
      </c>
      <c r="BF419" s="148">
        <f>IF(N419="snížená",J419,0)</f>
        <v>0</v>
      </c>
      <c r="BG419" s="148">
        <f>IF(N419="zákl. přenesená",J419,0)</f>
        <v>0</v>
      </c>
      <c r="BH419" s="148">
        <f>IF(N419="sníž. přenesená",J419,0)</f>
        <v>0</v>
      </c>
      <c r="BI419" s="148">
        <f>IF(N419="nulová",J419,0)</f>
        <v>0</v>
      </c>
      <c r="BJ419" s="16" t="s">
        <v>81</v>
      </c>
      <c r="BK419" s="148">
        <f>ROUND(I419*H419,2)</f>
        <v>0</v>
      </c>
      <c r="BL419" s="16" t="s">
        <v>238</v>
      </c>
      <c r="BM419" s="147" t="s">
        <v>1562</v>
      </c>
    </row>
    <row r="420" spans="2:51" s="12" customFormat="1" ht="12">
      <c r="B420" s="149"/>
      <c r="D420" s="150" t="s">
        <v>171</v>
      </c>
      <c r="F420" s="152" t="s">
        <v>1563</v>
      </c>
      <c r="H420" s="153">
        <v>115.5</v>
      </c>
      <c r="I420" s="154"/>
      <c r="L420" s="149"/>
      <c r="M420" s="155"/>
      <c r="T420" s="156"/>
      <c r="AT420" s="151" t="s">
        <v>171</v>
      </c>
      <c r="AU420" s="151" t="s">
        <v>85</v>
      </c>
      <c r="AV420" s="12" t="s">
        <v>85</v>
      </c>
      <c r="AW420" s="12" t="s">
        <v>3</v>
      </c>
      <c r="AX420" s="12" t="s">
        <v>81</v>
      </c>
      <c r="AY420" s="151" t="s">
        <v>161</v>
      </c>
    </row>
    <row r="421" spans="2:65" s="1" customFormat="1" ht="37.9" customHeight="1">
      <c r="B421" s="135"/>
      <c r="C421" s="136" t="s">
        <v>969</v>
      </c>
      <c r="D421" s="136" t="s">
        <v>164</v>
      </c>
      <c r="E421" s="137" t="s">
        <v>983</v>
      </c>
      <c r="F421" s="138" t="s">
        <v>984</v>
      </c>
      <c r="G421" s="139" t="s">
        <v>190</v>
      </c>
      <c r="H421" s="140">
        <v>56</v>
      </c>
      <c r="I421" s="141"/>
      <c r="J421" s="142">
        <f>ROUND(I421*H421,2)</f>
        <v>0</v>
      </c>
      <c r="K421" s="138" t="s">
        <v>168</v>
      </c>
      <c r="L421" s="31"/>
      <c r="M421" s="143" t="s">
        <v>1</v>
      </c>
      <c r="N421" s="144" t="s">
        <v>42</v>
      </c>
      <c r="P421" s="145">
        <f>O421*H421</f>
        <v>0</v>
      </c>
      <c r="Q421" s="145">
        <v>0.0053</v>
      </c>
      <c r="R421" s="145">
        <f>Q421*H421</f>
        <v>0.2968</v>
      </c>
      <c r="S421" s="145">
        <v>0</v>
      </c>
      <c r="T421" s="146">
        <f>S421*H421</f>
        <v>0</v>
      </c>
      <c r="AR421" s="147" t="s">
        <v>238</v>
      </c>
      <c r="AT421" s="147" t="s">
        <v>164</v>
      </c>
      <c r="AU421" s="147" t="s">
        <v>85</v>
      </c>
      <c r="AY421" s="16" t="s">
        <v>161</v>
      </c>
      <c r="BE421" s="148">
        <f>IF(N421="základní",J421,0)</f>
        <v>0</v>
      </c>
      <c r="BF421" s="148">
        <f>IF(N421="snížená",J421,0)</f>
        <v>0</v>
      </c>
      <c r="BG421" s="148">
        <f>IF(N421="zákl. přenesená",J421,0)</f>
        <v>0</v>
      </c>
      <c r="BH421" s="148">
        <f>IF(N421="sníž. přenesená",J421,0)</f>
        <v>0</v>
      </c>
      <c r="BI421" s="148">
        <f>IF(N421="nulová",J421,0)</f>
        <v>0</v>
      </c>
      <c r="BJ421" s="16" t="s">
        <v>81</v>
      </c>
      <c r="BK421" s="148">
        <f>ROUND(I421*H421,2)</f>
        <v>0</v>
      </c>
      <c r="BL421" s="16" t="s">
        <v>238</v>
      </c>
      <c r="BM421" s="147" t="s">
        <v>1564</v>
      </c>
    </row>
    <row r="422" spans="2:65" s="1" customFormat="1" ht="33" customHeight="1">
      <c r="B422" s="135"/>
      <c r="C422" s="164" t="s">
        <v>973</v>
      </c>
      <c r="D422" s="164" t="s">
        <v>175</v>
      </c>
      <c r="E422" s="165" t="s">
        <v>987</v>
      </c>
      <c r="F422" s="166" t="s">
        <v>988</v>
      </c>
      <c r="G422" s="167" t="s">
        <v>190</v>
      </c>
      <c r="H422" s="168">
        <v>61.6</v>
      </c>
      <c r="I422" s="169"/>
      <c r="J422" s="170">
        <f>ROUND(I422*H422,2)</f>
        <v>0</v>
      </c>
      <c r="K422" s="166" t="s">
        <v>168</v>
      </c>
      <c r="L422" s="171"/>
      <c r="M422" s="172" t="s">
        <v>1</v>
      </c>
      <c r="N422" s="173" t="s">
        <v>42</v>
      </c>
      <c r="P422" s="145">
        <f>O422*H422</f>
        <v>0</v>
      </c>
      <c r="Q422" s="145">
        <v>0.021999999999999995</v>
      </c>
      <c r="R422" s="145">
        <f>Q422*H422</f>
        <v>1.3551999999999997</v>
      </c>
      <c r="S422" s="145">
        <v>0</v>
      </c>
      <c r="T422" s="146">
        <f>S422*H422</f>
        <v>0</v>
      </c>
      <c r="AR422" s="147" t="s">
        <v>327</v>
      </c>
      <c r="AT422" s="147" t="s">
        <v>175</v>
      </c>
      <c r="AU422" s="147" t="s">
        <v>85</v>
      </c>
      <c r="AY422" s="16" t="s">
        <v>161</v>
      </c>
      <c r="BE422" s="148">
        <f>IF(N422="základní",J422,0)</f>
        <v>0</v>
      </c>
      <c r="BF422" s="148">
        <f>IF(N422="snížená",J422,0)</f>
        <v>0</v>
      </c>
      <c r="BG422" s="148">
        <f>IF(N422="zákl. přenesená",J422,0)</f>
        <v>0</v>
      </c>
      <c r="BH422" s="148">
        <f>IF(N422="sníž. přenesená",J422,0)</f>
        <v>0</v>
      </c>
      <c r="BI422" s="148">
        <f>IF(N422="nulová",J422,0)</f>
        <v>0</v>
      </c>
      <c r="BJ422" s="16" t="s">
        <v>81</v>
      </c>
      <c r="BK422" s="148">
        <f>ROUND(I422*H422,2)</f>
        <v>0</v>
      </c>
      <c r="BL422" s="16" t="s">
        <v>238</v>
      </c>
      <c r="BM422" s="147" t="s">
        <v>1565</v>
      </c>
    </row>
    <row r="423" spans="2:51" s="12" customFormat="1" ht="12">
      <c r="B423" s="149"/>
      <c r="D423" s="150" t="s">
        <v>171</v>
      </c>
      <c r="F423" s="152" t="s">
        <v>1566</v>
      </c>
      <c r="H423" s="153">
        <v>61.6</v>
      </c>
      <c r="I423" s="154"/>
      <c r="L423" s="149"/>
      <c r="M423" s="155"/>
      <c r="T423" s="156"/>
      <c r="AT423" s="151" t="s">
        <v>171</v>
      </c>
      <c r="AU423" s="151" t="s">
        <v>85</v>
      </c>
      <c r="AV423" s="12" t="s">
        <v>85</v>
      </c>
      <c r="AW423" s="12" t="s">
        <v>3</v>
      </c>
      <c r="AX423" s="12" t="s">
        <v>81</v>
      </c>
      <c r="AY423" s="151" t="s">
        <v>161</v>
      </c>
    </row>
    <row r="424" spans="2:65" s="1" customFormat="1" ht="37.9" customHeight="1">
      <c r="B424" s="135"/>
      <c r="C424" s="136" t="s">
        <v>977</v>
      </c>
      <c r="D424" s="136" t="s">
        <v>164</v>
      </c>
      <c r="E424" s="137" t="s">
        <v>992</v>
      </c>
      <c r="F424" s="138" t="s">
        <v>993</v>
      </c>
      <c r="G424" s="139" t="s">
        <v>190</v>
      </c>
      <c r="H424" s="140">
        <v>8.5</v>
      </c>
      <c r="I424" s="141"/>
      <c r="J424" s="142">
        <f>ROUND(I424*H424,2)</f>
        <v>0</v>
      </c>
      <c r="K424" s="138" t="s">
        <v>168</v>
      </c>
      <c r="L424" s="31"/>
      <c r="M424" s="143" t="s">
        <v>1</v>
      </c>
      <c r="N424" s="144" t="s">
        <v>42</v>
      </c>
      <c r="P424" s="145">
        <f>O424*H424</f>
        <v>0</v>
      </c>
      <c r="Q424" s="145">
        <v>0.00525</v>
      </c>
      <c r="R424" s="145">
        <f>Q424*H424</f>
        <v>0.044625000000000005</v>
      </c>
      <c r="S424" s="145">
        <v>0</v>
      </c>
      <c r="T424" s="146">
        <f>S424*H424</f>
        <v>0</v>
      </c>
      <c r="AR424" s="147" t="s">
        <v>238</v>
      </c>
      <c r="AT424" s="147" t="s">
        <v>164</v>
      </c>
      <c r="AU424" s="147" t="s">
        <v>85</v>
      </c>
      <c r="AY424" s="16" t="s">
        <v>161</v>
      </c>
      <c r="BE424" s="148">
        <f>IF(N424="základní",J424,0)</f>
        <v>0</v>
      </c>
      <c r="BF424" s="148">
        <f>IF(N424="snížená",J424,0)</f>
        <v>0</v>
      </c>
      <c r="BG424" s="148">
        <f>IF(N424="zákl. přenesená",J424,0)</f>
        <v>0</v>
      </c>
      <c r="BH424" s="148">
        <f>IF(N424="sníž. přenesená",J424,0)</f>
        <v>0</v>
      </c>
      <c r="BI424" s="148">
        <f>IF(N424="nulová",J424,0)</f>
        <v>0</v>
      </c>
      <c r="BJ424" s="16" t="s">
        <v>81</v>
      </c>
      <c r="BK424" s="148">
        <f>ROUND(I424*H424,2)</f>
        <v>0</v>
      </c>
      <c r="BL424" s="16" t="s">
        <v>238</v>
      </c>
      <c r="BM424" s="147" t="s">
        <v>1567</v>
      </c>
    </row>
    <row r="425" spans="2:65" s="1" customFormat="1" ht="37.9" customHeight="1">
      <c r="B425" s="135"/>
      <c r="C425" s="164" t="s">
        <v>982</v>
      </c>
      <c r="D425" s="164" t="s">
        <v>175</v>
      </c>
      <c r="E425" s="165" t="s">
        <v>996</v>
      </c>
      <c r="F425" s="166" t="s">
        <v>997</v>
      </c>
      <c r="G425" s="167" t="s">
        <v>190</v>
      </c>
      <c r="H425" s="168">
        <v>9.35</v>
      </c>
      <c r="I425" s="169"/>
      <c r="J425" s="170">
        <f>ROUND(I425*H425,2)</f>
        <v>0</v>
      </c>
      <c r="K425" s="166" t="s">
        <v>168</v>
      </c>
      <c r="L425" s="171"/>
      <c r="M425" s="172" t="s">
        <v>1</v>
      </c>
      <c r="N425" s="173" t="s">
        <v>42</v>
      </c>
      <c r="P425" s="145">
        <f>O425*H425</f>
        <v>0</v>
      </c>
      <c r="Q425" s="145">
        <v>0.021999999999999995</v>
      </c>
      <c r="R425" s="145">
        <f>Q425*H425</f>
        <v>0.20569999999999994</v>
      </c>
      <c r="S425" s="145">
        <v>0</v>
      </c>
      <c r="T425" s="146">
        <f>S425*H425</f>
        <v>0</v>
      </c>
      <c r="AR425" s="147" t="s">
        <v>327</v>
      </c>
      <c r="AT425" s="147" t="s">
        <v>175</v>
      </c>
      <c r="AU425" s="147" t="s">
        <v>85</v>
      </c>
      <c r="AY425" s="16" t="s">
        <v>161</v>
      </c>
      <c r="BE425" s="148">
        <f>IF(N425="základní",J425,0)</f>
        <v>0</v>
      </c>
      <c r="BF425" s="148">
        <f>IF(N425="snížená",J425,0)</f>
        <v>0</v>
      </c>
      <c r="BG425" s="148">
        <f>IF(N425="zákl. přenesená",J425,0)</f>
        <v>0</v>
      </c>
      <c r="BH425" s="148">
        <f>IF(N425="sníž. přenesená",J425,0)</f>
        <v>0</v>
      </c>
      <c r="BI425" s="148">
        <f>IF(N425="nulová",J425,0)</f>
        <v>0</v>
      </c>
      <c r="BJ425" s="16" t="s">
        <v>81</v>
      </c>
      <c r="BK425" s="148">
        <f>ROUND(I425*H425,2)</f>
        <v>0</v>
      </c>
      <c r="BL425" s="16" t="s">
        <v>238</v>
      </c>
      <c r="BM425" s="147" t="s">
        <v>1568</v>
      </c>
    </row>
    <row r="426" spans="2:51" s="12" customFormat="1" ht="12">
      <c r="B426" s="149"/>
      <c r="D426" s="150" t="s">
        <v>171</v>
      </c>
      <c r="F426" s="152" t="s">
        <v>1569</v>
      </c>
      <c r="H426" s="153">
        <v>9.35</v>
      </c>
      <c r="I426" s="154"/>
      <c r="L426" s="149"/>
      <c r="M426" s="155"/>
      <c r="T426" s="156"/>
      <c r="AT426" s="151" t="s">
        <v>171</v>
      </c>
      <c r="AU426" s="151" t="s">
        <v>85</v>
      </c>
      <c r="AV426" s="12" t="s">
        <v>85</v>
      </c>
      <c r="AW426" s="12" t="s">
        <v>3</v>
      </c>
      <c r="AX426" s="12" t="s">
        <v>81</v>
      </c>
      <c r="AY426" s="151" t="s">
        <v>161</v>
      </c>
    </row>
    <row r="427" spans="2:65" s="1" customFormat="1" ht="16.5" customHeight="1">
      <c r="B427" s="135"/>
      <c r="C427" s="136" t="s">
        <v>986</v>
      </c>
      <c r="D427" s="136" t="s">
        <v>164</v>
      </c>
      <c r="E427" s="137" t="s">
        <v>1001</v>
      </c>
      <c r="F427" s="138" t="s">
        <v>1002</v>
      </c>
      <c r="G427" s="139" t="s">
        <v>316</v>
      </c>
      <c r="H427" s="140">
        <v>105</v>
      </c>
      <c r="I427" s="141"/>
      <c r="J427" s="142">
        <f>ROUND(I427*H427,2)</f>
        <v>0</v>
      </c>
      <c r="K427" s="138" t="s">
        <v>168</v>
      </c>
      <c r="L427" s="31"/>
      <c r="M427" s="143" t="s">
        <v>1</v>
      </c>
      <c r="N427" s="144" t="s">
        <v>42</v>
      </c>
      <c r="P427" s="145">
        <f>O427*H427</f>
        <v>0</v>
      </c>
      <c r="Q427" s="145">
        <v>3E-05</v>
      </c>
      <c r="R427" s="145">
        <f>Q427*H427</f>
        <v>0.00315</v>
      </c>
      <c r="S427" s="145">
        <v>0</v>
      </c>
      <c r="T427" s="146">
        <f>S427*H427</f>
        <v>0</v>
      </c>
      <c r="AR427" s="147" t="s">
        <v>238</v>
      </c>
      <c r="AT427" s="147" t="s">
        <v>164</v>
      </c>
      <c r="AU427" s="147" t="s">
        <v>85</v>
      </c>
      <c r="AY427" s="16" t="s">
        <v>161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6" t="s">
        <v>81</v>
      </c>
      <c r="BK427" s="148">
        <f>ROUND(I427*H427,2)</f>
        <v>0</v>
      </c>
      <c r="BL427" s="16" t="s">
        <v>238</v>
      </c>
      <c r="BM427" s="147" t="s">
        <v>1570</v>
      </c>
    </row>
    <row r="428" spans="2:65" s="1" customFormat="1" ht="33" customHeight="1">
      <c r="B428" s="135"/>
      <c r="C428" s="136" t="s">
        <v>991</v>
      </c>
      <c r="D428" s="136" t="s">
        <v>164</v>
      </c>
      <c r="E428" s="137" t="s">
        <v>1571</v>
      </c>
      <c r="F428" s="138" t="s">
        <v>1572</v>
      </c>
      <c r="G428" s="139" t="s">
        <v>167</v>
      </c>
      <c r="H428" s="140">
        <v>2.637</v>
      </c>
      <c r="I428" s="141"/>
      <c r="J428" s="142">
        <f>ROUND(I428*H428,2)</f>
        <v>0</v>
      </c>
      <c r="K428" s="138" t="s">
        <v>168</v>
      </c>
      <c r="L428" s="31"/>
      <c r="M428" s="143" t="s">
        <v>1</v>
      </c>
      <c r="N428" s="144" t="s">
        <v>42</v>
      </c>
      <c r="P428" s="145">
        <f>O428*H428</f>
        <v>0</v>
      </c>
      <c r="Q428" s="145">
        <v>0</v>
      </c>
      <c r="R428" s="145">
        <f>Q428*H428</f>
        <v>0</v>
      </c>
      <c r="S428" s="145">
        <v>0</v>
      </c>
      <c r="T428" s="146">
        <f>S428*H428</f>
        <v>0</v>
      </c>
      <c r="AR428" s="147" t="s">
        <v>238</v>
      </c>
      <c r="AT428" s="147" t="s">
        <v>164</v>
      </c>
      <c r="AU428" s="147" t="s">
        <v>85</v>
      </c>
      <c r="AY428" s="16" t="s">
        <v>161</v>
      </c>
      <c r="BE428" s="148">
        <f>IF(N428="základní",J428,0)</f>
        <v>0</v>
      </c>
      <c r="BF428" s="148">
        <f>IF(N428="snížená",J428,0)</f>
        <v>0</v>
      </c>
      <c r="BG428" s="148">
        <f>IF(N428="zákl. přenesená",J428,0)</f>
        <v>0</v>
      </c>
      <c r="BH428" s="148">
        <f>IF(N428="sníž. přenesená",J428,0)</f>
        <v>0</v>
      </c>
      <c r="BI428" s="148">
        <f>IF(N428="nulová",J428,0)</f>
        <v>0</v>
      </c>
      <c r="BJ428" s="16" t="s">
        <v>81</v>
      </c>
      <c r="BK428" s="148">
        <f>ROUND(I428*H428,2)</f>
        <v>0</v>
      </c>
      <c r="BL428" s="16" t="s">
        <v>238</v>
      </c>
      <c r="BM428" s="147" t="s">
        <v>1573</v>
      </c>
    </row>
    <row r="429" spans="2:63" s="11" customFormat="1" ht="22.9" customHeight="1">
      <c r="B429" s="123"/>
      <c r="D429" s="124" t="s">
        <v>76</v>
      </c>
      <c r="E429" s="133" t="s">
        <v>1016</v>
      </c>
      <c r="F429" s="133" t="s">
        <v>1017</v>
      </c>
      <c r="I429" s="126"/>
      <c r="J429" s="134">
        <f>BK429</f>
        <v>0</v>
      </c>
      <c r="L429" s="123"/>
      <c r="M429" s="128"/>
      <c r="P429" s="129">
        <f>SUM(P430:P448)</f>
        <v>0</v>
      </c>
      <c r="R429" s="129">
        <f>SUM(R430:R448)</f>
        <v>1.1123119999999997</v>
      </c>
      <c r="T429" s="130">
        <f>SUM(T430:T448)</f>
        <v>4.215999999999999</v>
      </c>
      <c r="AR429" s="124" t="s">
        <v>85</v>
      </c>
      <c r="AT429" s="131" t="s">
        <v>76</v>
      </c>
      <c r="AU429" s="131" t="s">
        <v>81</v>
      </c>
      <c r="AY429" s="124" t="s">
        <v>161</v>
      </c>
      <c r="BK429" s="132">
        <f>SUM(BK430:BK448)</f>
        <v>0</v>
      </c>
    </row>
    <row r="430" spans="2:65" s="1" customFormat="1" ht="16.5" customHeight="1">
      <c r="B430" s="135"/>
      <c r="C430" s="136" t="s">
        <v>995</v>
      </c>
      <c r="D430" s="136" t="s">
        <v>164</v>
      </c>
      <c r="E430" s="137" t="s">
        <v>1019</v>
      </c>
      <c r="F430" s="138" t="s">
        <v>1020</v>
      </c>
      <c r="G430" s="139" t="s">
        <v>190</v>
      </c>
      <c r="H430" s="140">
        <v>63</v>
      </c>
      <c r="I430" s="141"/>
      <c r="J430" s="142">
        <f>ROUND(I430*H430,2)</f>
        <v>0</v>
      </c>
      <c r="K430" s="138" t="s">
        <v>168</v>
      </c>
      <c r="L430" s="31"/>
      <c r="M430" s="143" t="s">
        <v>1</v>
      </c>
      <c r="N430" s="144" t="s">
        <v>42</v>
      </c>
      <c r="P430" s="145">
        <f>O430*H430</f>
        <v>0</v>
      </c>
      <c r="Q430" s="145">
        <v>0</v>
      </c>
      <c r="R430" s="145">
        <f>Q430*H430</f>
        <v>0</v>
      </c>
      <c r="S430" s="145">
        <v>0</v>
      </c>
      <c r="T430" s="146">
        <f>S430*H430</f>
        <v>0</v>
      </c>
      <c r="AR430" s="147" t="s">
        <v>238</v>
      </c>
      <c r="AT430" s="147" t="s">
        <v>164</v>
      </c>
      <c r="AU430" s="147" t="s">
        <v>85</v>
      </c>
      <c r="AY430" s="16" t="s">
        <v>161</v>
      </c>
      <c r="BE430" s="148">
        <f>IF(N430="základní",J430,0)</f>
        <v>0</v>
      </c>
      <c r="BF430" s="148">
        <f>IF(N430="snížená",J430,0)</f>
        <v>0</v>
      </c>
      <c r="BG430" s="148">
        <f>IF(N430="zákl. přenesená",J430,0)</f>
        <v>0</v>
      </c>
      <c r="BH430" s="148">
        <f>IF(N430="sníž. přenesená",J430,0)</f>
        <v>0</v>
      </c>
      <c r="BI430" s="148">
        <f>IF(N430="nulová",J430,0)</f>
        <v>0</v>
      </c>
      <c r="BJ430" s="16" t="s">
        <v>81</v>
      </c>
      <c r="BK430" s="148">
        <f>ROUND(I430*H430,2)</f>
        <v>0</v>
      </c>
      <c r="BL430" s="16" t="s">
        <v>238</v>
      </c>
      <c r="BM430" s="147" t="s">
        <v>1574</v>
      </c>
    </row>
    <row r="431" spans="2:65" s="1" customFormat="1" ht="16.5" customHeight="1">
      <c r="B431" s="135"/>
      <c r="C431" s="136" t="s">
        <v>1000</v>
      </c>
      <c r="D431" s="136" t="s">
        <v>164</v>
      </c>
      <c r="E431" s="137" t="s">
        <v>1023</v>
      </c>
      <c r="F431" s="138" t="s">
        <v>1024</v>
      </c>
      <c r="G431" s="139" t="s">
        <v>190</v>
      </c>
      <c r="H431" s="140">
        <v>63</v>
      </c>
      <c r="I431" s="141"/>
      <c r="J431" s="142">
        <f>ROUND(I431*H431,2)</f>
        <v>0</v>
      </c>
      <c r="K431" s="138" t="s">
        <v>168</v>
      </c>
      <c r="L431" s="31"/>
      <c r="M431" s="143" t="s">
        <v>1</v>
      </c>
      <c r="N431" s="144" t="s">
        <v>42</v>
      </c>
      <c r="P431" s="145">
        <f>O431*H431</f>
        <v>0</v>
      </c>
      <c r="Q431" s="145">
        <v>0.0003</v>
      </c>
      <c r="R431" s="145">
        <f>Q431*H431</f>
        <v>0.018899999999999997</v>
      </c>
      <c r="S431" s="145">
        <v>0</v>
      </c>
      <c r="T431" s="146">
        <f>S431*H431</f>
        <v>0</v>
      </c>
      <c r="AR431" s="147" t="s">
        <v>238</v>
      </c>
      <c r="AT431" s="147" t="s">
        <v>164</v>
      </c>
      <c r="AU431" s="147" t="s">
        <v>85</v>
      </c>
      <c r="AY431" s="16" t="s">
        <v>161</v>
      </c>
      <c r="BE431" s="148">
        <f>IF(N431="základní",J431,0)</f>
        <v>0</v>
      </c>
      <c r="BF431" s="148">
        <f>IF(N431="snížená",J431,0)</f>
        <v>0</v>
      </c>
      <c r="BG431" s="148">
        <f>IF(N431="zákl. přenesená",J431,0)</f>
        <v>0</v>
      </c>
      <c r="BH431" s="148">
        <f>IF(N431="sníž. přenesená",J431,0)</f>
        <v>0</v>
      </c>
      <c r="BI431" s="148">
        <f>IF(N431="nulová",J431,0)</f>
        <v>0</v>
      </c>
      <c r="BJ431" s="16" t="s">
        <v>81</v>
      </c>
      <c r="BK431" s="148">
        <f>ROUND(I431*H431,2)</f>
        <v>0</v>
      </c>
      <c r="BL431" s="16" t="s">
        <v>238</v>
      </c>
      <c r="BM431" s="147" t="s">
        <v>1575</v>
      </c>
    </row>
    <row r="432" spans="2:65" s="1" customFormat="1" ht="24.2" customHeight="1">
      <c r="B432" s="135"/>
      <c r="C432" s="136" t="s">
        <v>1004</v>
      </c>
      <c r="D432" s="136" t="s">
        <v>164</v>
      </c>
      <c r="E432" s="137" t="s">
        <v>1027</v>
      </c>
      <c r="F432" s="138" t="s">
        <v>1028</v>
      </c>
      <c r="G432" s="139" t="s">
        <v>190</v>
      </c>
      <c r="H432" s="140">
        <v>25</v>
      </c>
      <c r="I432" s="141"/>
      <c r="J432" s="142">
        <f>ROUND(I432*H432,2)</f>
        <v>0</v>
      </c>
      <c r="K432" s="138" t="s">
        <v>168</v>
      </c>
      <c r="L432" s="31"/>
      <c r="M432" s="143" t="s">
        <v>1</v>
      </c>
      <c r="N432" s="144" t="s">
        <v>42</v>
      </c>
      <c r="P432" s="145">
        <f>O432*H432</f>
        <v>0</v>
      </c>
      <c r="Q432" s="145">
        <v>0.0015</v>
      </c>
      <c r="R432" s="145">
        <f>Q432*H432</f>
        <v>0.0375</v>
      </c>
      <c r="S432" s="145">
        <v>0</v>
      </c>
      <c r="T432" s="146">
        <f>S432*H432</f>
        <v>0</v>
      </c>
      <c r="AR432" s="147" t="s">
        <v>238</v>
      </c>
      <c r="AT432" s="147" t="s">
        <v>164</v>
      </c>
      <c r="AU432" s="147" t="s">
        <v>85</v>
      </c>
      <c r="AY432" s="16" t="s">
        <v>161</v>
      </c>
      <c r="BE432" s="148">
        <f>IF(N432="základní",J432,0)</f>
        <v>0</v>
      </c>
      <c r="BF432" s="148">
        <f>IF(N432="snížená",J432,0)</f>
        <v>0</v>
      </c>
      <c r="BG432" s="148">
        <f>IF(N432="zákl. přenesená",J432,0)</f>
        <v>0</v>
      </c>
      <c r="BH432" s="148">
        <f>IF(N432="sníž. přenesená",J432,0)</f>
        <v>0</v>
      </c>
      <c r="BI432" s="148">
        <f>IF(N432="nulová",J432,0)</f>
        <v>0</v>
      </c>
      <c r="BJ432" s="16" t="s">
        <v>81</v>
      </c>
      <c r="BK432" s="148">
        <f>ROUND(I432*H432,2)</f>
        <v>0</v>
      </c>
      <c r="BL432" s="16" t="s">
        <v>238</v>
      </c>
      <c r="BM432" s="147" t="s">
        <v>1576</v>
      </c>
    </row>
    <row r="433" spans="2:51" s="14" customFormat="1" ht="12">
      <c r="B433" s="177"/>
      <c r="D433" s="150" t="s">
        <v>171</v>
      </c>
      <c r="E433" s="178" t="s">
        <v>1</v>
      </c>
      <c r="F433" s="179" t="s">
        <v>1030</v>
      </c>
      <c r="H433" s="178" t="s">
        <v>1</v>
      </c>
      <c r="I433" s="180"/>
      <c r="L433" s="177"/>
      <c r="M433" s="181"/>
      <c r="T433" s="182"/>
      <c r="AT433" s="178" t="s">
        <v>171</v>
      </c>
      <c r="AU433" s="178" t="s">
        <v>85</v>
      </c>
      <c r="AV433" s="14" t="s">
        <v>81</v>
      </c>
      <c r="AW433" s="14" t="s">
        <v>32</v>
      </c>
      <c r="AX433" s="14" t="s">
        <v>77</v>
      </c>
      <c r="AY433" s="178" t="s">
        <v>161</v>
      </c>
    </row>
    <row r="434" spans="2:51" s="12" customFormat="1" ht="12">
      <c r="B434" s="149"/>
      <c r="D434" s="150" t="s">
        <v>171</v>
      </c>
      <c r="E434" s="151" t="s">
        <v>1</v>
      </c>
      <c r="F434" s="152" t="s">
        <v>285</v>
      </c>
      <c r="H434" s="153">
        <v>25</v>
      </c>
      <c r="I434" s="154"/>
      <c r="L434" s="149"/>
      <c r="M434" s="155"/>
      <c r="T434" s="156"/>
      <c r="AT434" s="151" t="s">
        <v>171</v>
      </c>
      <c r="AU434" s="151" t="s">
        <v>85</v>
      </c>
      <c r="AV434" s="12" t="s">
        <v>85</v>
      </c>
      <c r="AW434" s="12" t="s">
        <v>32</v>
      </c>
      <c r="AX434" s="12" t="s">
        <v>77</v>
      </c>
      <c r="AY434" s="151" t="s">
        <v>161</v>
      </c>
    </row>
    <row r="435" spans="2:51" s="13" customFormat="1" ht="12">
      <c r="B435" s="157"/>
      <c r="D435" s="150" t="s">
        <v>171</v>
      </c>
      <c r="E435" s="158" t="s">
        <v>1</v>
      </c>
      <c r="F435" s="159" t="s">
        <v>174</v>
      </c>
      <c r="H435" s="160">
        <v>25</v>
      </c>
      <c r="I435" s="161"/>
      <c r="L435" s="157"/>
      <c r="M435" s="162"/>
      <c r="T435" s="163"/>
      <c r="AT435" s="158" t="s">
        <v>171</v>
      </c>
      <c r="AU435" s="158" t="s">
        <v>85</v>
      </c>
      <c r="AV435" s="13" t="s">
        <v>169</v>
      </c>
      <c r="AW435" s="13" t="s">
        <v>32</v>
      </c>
      <c r="AX435" s="13" t="s">
        <v>81</v>
      </c>
      <c r="AY435" s="158" t="s">
        <v>161</v>
      </c>
    </row>
    <row r="436" spans="2:65" s="1" customFormat="1" ht="24.2" customHeight="1">
      <c r="B436" s="135"/>
      <c r="C436" s="136" t="s">
        <v>1008</v>
      </c>
      <c r="D436" s="136" t="s">
        <v>164</v>
      </c>
      <c r="E436" s="137" t="s">
        <v>1032</v>
      </c>
      <c r="F436" s="138" t="s">
        <v>1033</v>
      </c>
      <c r="G436" s="139" t="s">
        <v>316</v>
      </c>
      <c r="H436" s="140">
        <v>19</v>
      </c>
      <c r="I436" s="141"/>
      <c r="J436" s="142">
        <f>ROUND(I436*H436,2)</f>
        <v>0</v>
      </c>
      <c r="K436" s="138" t="s">
        <v>168</v>
      </c>
      <c r="L436" s="31"/>
      <c r="M436" s="143" t="s">
        <v>1</v>
      </c>
      <c r="N436" s="144" t="s">
        <v>42</v>
      </c>
      <c r="P436" s="145">
        <f>O436*H436</f>
        <v>0</v>
      </c>
      <c r="Q436" s="145">
        <v>0.00032</v>
      </c>
      <c r="R436" s="145">
        <f>Q436*H436</f>
        <v>0.00608</v>
      </c>
      <c r="S436" s="145">
        <v>0</v>
      </c>
      <c r="T436" s="146">
        <f>S436*H436</f>
        <v>0</v>
      </c>
      <c r="AR436" s="147" t="s">
        <v>238</v>
      </c>
      <c r="AT436" s="147" t="s">
        <v>164</v>
      </c>
      <c r="AU436" s="147" t="s">
        <v>85</v>
      </c>
      <c r="AY436" s="16" t="s">
        <v>161</v>
      </c>
      <c r="BE436" s="148">
        <f>IF(N436="základní",J436,0)</f>
        <v>0</v>
      </c>
      <c r="BF436" s="148">
        <f>IF(N436="snížená",J436,0)</f>
        <v>0</v>
      </c>
      <c r="BG436" s="148">
        <f>IF(N436="zákl. přenesená",J436,0)</f>
        <v>0</v>
      </c>
      <c r="BH436" s="148">
        <f>IF(N436="sníž. přenesená",J436,0)</f>
        <v>0</v>
      </c>
      <c r="BI436" s="148">
        <f>IF(N436="nulová",J436,0)</f>
        <v>0</v>
      </c>
      <c r="BJ436" s="16" t="s">
        <v>81</v>
      </c>
      <c r="BK436" s="148">
        <f>ROUND(I436*H436,2)</f>
        <v>0</v>
      </c>
      <c r="BL436" s="16" t="s">
        <v>238</v>
      </c>
      <c r="BM436" s="147" t="s">
        <v>1577</v>
      </c>
    </row>
    <row r="437" spans="2:65" s="1" customFormat="1" ht="16.5" customHeight="1">
      <c r="B437" s="135"/>
      <c r="C437" s="136" t="s">
        <v>1012</v>
      </c>
      <c r="D437" s="136" t="s">
        <v>164</v>
      </c>
      <c r="E437" s="137" t="s">
        <v>1036</v>
      </c>
      <c r="F437" s="138" t="s">
        <v>1037</v>
      </c>
      <c r="G437" s="139" t="s">
        <v>190</v>
      </c>
      <c r="H437" s="140">
        <v>0</v>
      </c>
      <c r="I437" s="141"/>
      <c r="J437" s="142">
        <f>ROUND(I437*H437,2)</f>
        <v>0</v>
      </c>
      <c r="K437" s="138" t="s">
        <v>168</v>
      </c>
      <c r="L437" s="31"/>
      <c r="M437" s="143" t="s">
        <v>1</v>
      </c>
      <c r="N437" s="144" t="s">
        <v>42</v>
      </c>
      <c r="P437" s="145">
        <f>O437*H437</f>
        <v>0</v>
      </c>
      <c r="Q437" s="145">
        <v>0.0045</v>
      </c>
      <c r="R437" s="145">
        <f>Q437*H437</f>
        <v>0</v>
      </c>
      <c r="S437" s="145">
        <v>0</v>
      </c>
      <c r="T437" s="146">
        <f>S437*H437</f>
        <v>0</v>
      </c>
      <c r="AR437" s="147" t="s">
        <v>238</v>
      </c>
      <c r="AT437" s="147" t="s">
        <v>164</v>
      </c>
      <c r="AU437" s="147" t="s">
        <v>85</v>
      </c>
      <c r="AY437" s="16" t="s">
        <v>161</v>
      </c>
      <c r="BE437" s="148">
        <f>IF(N437="základní",J437,0)</f>
        <v>0</v>
      </c>
      <c r="BF437" s="148">
        <f>IF(N437="snížená",J437,0)</f>
        <v>0</v>
      </c>
      <c r="BG437" s="148">
        <f>IF(N437="zákl. přenesená",J437,0)</f>
        <v>0</v>
      </c>
      <c r="BH437" s="148">
        <f>IF(N437="sníž. přenesená",J437,0)</f>
        <v>0</v>
      </c>
      <c r="BI437" s="148">
        <f>IF(N437="nulová",J437,0)</f>
        <v>0</v>
      </c>
      <c r="BJ437" s="16" t="s">
        <v>81</v>
      </c>
      <c r="BK437" s="148">
        <f>ROUND(I437*H437,2)</f>
        <v>0</v>
      </c>
      <c r="BL437" s="16" t="s">
        <v>238</v>
      </c>
      <c r="BM437" s="147" t="s">
        <v>1578</v>
      </c>
    </row>
    <row r="438" spans="2:65" s="1" customFormat="1" ht="24.2" customHeight="1">
      <c r="B438" s="135"/>
      <c r="C438" s="136" t="s">
        <v>1018</v>
      </c>
      <c r="D438" s="136" t="s">
        <v>164</v>
      </c>
      <c r="E438" s="137" t="s">
        <v>1040</v>
      </c>
      <c r="F438" s="138" t="s">
        <v>1041</v>
      </c>
      <c r="G438" s="139" t="s">
        <v>190</v>
      </c>
      <c r="H438" s="140">
        <v>0</v>
      </c>
      <c r="I438" s="141"/>
      <c r="J438" s="142">
        <f>ROUND(I438*H438,2)</f>
        <v>0</v>
      </c>
      <c r="K438" s="138" t="s">
        <v>168</v>
      </c>
      <c r="L438" s="31"/>
      <c r="M438" s="143" t="s">
        <v>1</v>
      </c>
      <c r="N438" s="144" t="s">
        <v>42</v>
      </c>
      <c r="P438" s="145">
        <f>O438*H438</f>
        <v>0</v>
      </c>
      <c r="Q438" s="145">
        <v>0.0014499999999999997</v>
      </c>
      <c r="R438" s="145">
        <f>Q438*H438</f>
        <v>0</v>
      </c>
      <c r="S438" s="145">
        <v>0</v>
      </c>
      <c r="T438" s="146">
        <f>S438*H438</f>
        <v>0</v>
      </c>
      <c r="AR438" s="147" t="s">
        <v>238</v>
      </c>
      <c r="AT438" s="147" t="s">
        <v>164</v>
      </c>
      <c r="AU438" s="147" t="s">
        <v>85</v>
      </c>
      <c r="AY438" s="16" t="s">
        <v>161</v>
      </c>
      <c r="BE438" s="148">
        <f>IF(N438="základní",J438,0)</f>
        <v>0</v>
      </c>
      <c r="BF438" s="148">
        <f>IF(N438="snížená",J438,0)</f>
        <v>0</v>
      </c>
      <c r="BG438" s="148">
        <f>IF(N438="zákl. přenesená",J438,0)</f>
        <v>0</v>
      </c>
      <c r="BH438" s="148">
        <f>IF(N438="sníž. přenesená",J438,0)</f>
        <v>0</v>
      </c>
      <c r="BI438" s="148">
        <f>IF(N438="nulová",J438,0)</f>
        <v>0</v>
      </c>
      <c r="BJ438" s="16" t="s">
        <v>81</v>
      </c>
      <c r="BK438" s="148">
        <f>ROUND(I438*H438,2)</f>
        <v>0</v>
      </c>
      <c r="BL438" s="16" t="s">
        <v>238</v>
      </c>
      <c r="BM438" s="147" t="s">
        <v>1579</v>
      </c>
    </row>
    <row r="439" spans="2:65" s="1" customFormat="1" ht="33" customHeight="1">
      <c r="B439" s="135"/>
      <c r="C439" s="136" t="s">
        <v>1022</v>
      </c>
      <c r="D439" s="136" t="s">
        <v>164</v>
      </c>
      <c r="E439" s="137" t="s">
        <v>1044</v>
      </c>
      <c r="F439" s="138" t="s">
        <v>1045</v>
      </c>
      <c r="G439" s="139" t="s">
        <v>190</v>
      </c>
      <c r="H439" s="140">
        <v>63</v>
      </c>
      <c r="I439" s="141"/>
      <c r="J439" s="142">
        <f>ROUND(I439*H439,2)</f>
        <v>0</v>
      </c>
      <c r="K439" s="138" t="s">
        <v>168</v>
      </c>
      <c r="L439" s="31"/>
      <c r="M439" s="143" t="s">
        <v>1</v>
      </c>
      <c r="N439" s="144" t="s">
        <v>42</v>
      </c>
      <c r="P439" s="145">
        <f>O439*H439</f>
        <v>0</v>
      </c>
      <c r="Q439" s="145">
        <v>0.00558</v>
      </c>
      <c r="R439" s="145">
        <f>Q439*H439</f>
        <v>0.35154</v>
      </c>
      <c r="S439" s="145">
        <v>0</v>
      </c>
      <c r="T439" s="146">
        <f>S439*H439</f>
        <v>0</v>
      </c>
      <c r="AR439" s="147" t="s">
        <v>238</v>
      </c>
      <c r="AT439" s="147" t="s">
        <v>164</v>
      </c>
      <c r="AU439" s="147" t="s">
        <v>85</v>
      </c>
      <c r="AY439" s="16" t="s">
        <v>161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6" t="s">
        <v>81</v>
      </c>
      <c r="BK439" s="148">
        <f>ROUND(I439*H439,2)</f>
        <v>0</v>
      </c>
      <c r="BL439" s="16" t="s">
        <v>238</v>
      </c>
      <c r="BM439" s="147" t="s">
        <v>1580</v>
      </c>
    </row>
    <row r="440" spans="2:65" s="1" customFormat="1" ht="24.2" customHeight="1">
      <c r="B440" s="135"/>
      <c r="C440" s="164" t="s">
        <v>1026</v>
      </c>
      <c r="D440" s="164" t="s">
        <v>175</v>
      </c>
      <c r="E440" s="165" t="s">
        <v>1048</v>
      </c>
      <c r="F440" s="166" t="s">
        <v>1049</v>
      </c>
      <c r="G440" s="167" t="s">
        <v>190</v>
      </c>
      <c r="H440" s="168">
        <v>69.3</v>
      </c>
      <c r="I440" s="169"/>
      <c r="J440" s="170">
        <f>ROUND(I440*H440,2)</f>
        <v>0</v>
      </c>
      <c r="K440" s="166" t="s">
        <v>168</v>
      </c>
      <c r="L440" s="171"/>
      <c r="M440" s="172" t="s">
        <v>1</v>
      </c>
      <c r="N440" s="173" t="s">
        <v>42</v>
      </c>
      <c r="P440" s="145">
        <f>O440*H440</f>
        <v>0</v>
      </c>
      <c r="Q440" s="145">
        <v>0.00992</v>
      </c>
      <c r="R440" s="145">
        <f>Q440*H440</f>
        <v>0.687456</v>
      </c>
      <c r="S440" s="145">
        <v>0</v>
      </c>
      <c r="T440" s="146">
        <f>S440*H440</f>
        <v>0</v>
      </c>
      <c r="AR440" s="147" t="s">
        <v>327</v>
      </c>
      <c r="AT440" s="147" t="s">
        <v>175</v>
      </c>
      <c r="AU440" s="147" t="s">
        <v>85</v>
      </c>
      <c r="AY440" s="16" t="s">
        <v>161</v>
      </c>
      <c r="BE440" s="148">
        <f>IF(N440="základní",J440,0)</f>
        <v>0</v>
      </c>
      <c r="BF440" s="148">
        <f>IF(N440="snížená",J440,0)</f>
        <v>0</v>
      </c>
      <c r="BG440" s="148">
        <f>IF(N440="zákl. přenesená",J440,0)</f>
        <v>0</v>
      </c>
      <c r="BH440" s="148">
        <f>IF(N440="sníž. přenesená",J440,0)</f>
        <v>0</v>
      </c>
      <c r="BI440" s="148">
        <f>IF(N440="nulová",J440,0)</f>
        <v>0</v>
      </c>
      <c r="BJ440" s="16" t="s">
        <v>81</v>
      </c>
      <c r="BK440" s="148">
        <f>ROUND(I440*H440,2)</f>
        <v>0</v>
      </c>
      <c r="BL440" s="16" t="s">
        <v>238</v>
      </c>
      <c r="BM440" s="147" t="s">
        <v>1581</v>
      </c>
    </row>
    <row r="441" spans="2:51" s="12" customFormat="1" ht="12">
      <c r="B441" s="149"/>
      <c r="D441" s="150" t="s">
        <v>171</v>
      </c>
      <c r="F441" s="152" t="s">
        <v>1582</v>
      </c>
      <c r="H441" s="153">
        <v>69.3</v>
      </c>
      <c r="I441" s="154"/>
      <c r="L441" s="149"/>
      <c r="M441" s="155"/>
      <c r="T441" s="156"/>
      <c r="AT441" s="151" t="s">
        <v>171</v>
      </c>
      <c r="AU441" s="151" t="s">
        <v>85</v>
      </c>
      <c r="AV441" s="12" t="s">
        <v>85</v>
      </c>
      <c r="AW441" s="12" t="s">
        <v>3</v>
      </c>
      <c r="AX441" s="12" t="s">
        <v>81</v>
      </c>
      <c r="AY441" s="151" t="s">
        <v>161</v>
      </c>
    </row>
    <row r="442" spans="2:65" s="1" customFormat="1" ht="24.2" customHeight="1">
      <c r="B442" s="135"/>
      <c r="C442" s="136" t="s">
        <v>1031</v>
      </c>
      <c r="D442" s="136" t="s">
        <v>164</v>
      </c>
      <c r="E442" s="137" t="s">
        <v>1053</v>
      </c>
      <c r="F442" s="138" t="s">
        <v>1054</v>
      </c>
      <c r="G442" s="139" t="s">
        <v>190</v>
      </c>
      <c r="H442" s="140">
        <v>155</v>
      </c>
      <c r="I442" s="141"/>
      <c r="J442" s="142">
        <f>ROUND(I442*H442,2)</f>
        <v>0</v>
      </c>
      <c r="K442" s="138" t="s">
        <v>168</v>
      </c>
      <c r="L442" s="31"/>
      <c r="M442" s="143" t="s">
        <v>1</v>
      </c>
      <c r="N442" s="144" t="s">
        <v>42</v>
      </c>
      <c r="P442" s="145">
        <f>O442*H442</f>
        <v>0</v>
      </c>
      <c r="Q442" s="145">
        <v>0</v>
      </c>
      <c r="R442" s="145">
        <f>Q442*H442</f>
        <v>0</v>
      </c>
      <c r="S442" s="145">
        <v>0.027199999999999995</v>
      </c>
      <c r="T442" s="146">
        <f>S442*H442</f>
        <v>4.215999999999999</v>
      </c>
      <c r="AR442" s="147" t="s">
        <v>238</v>
      </c>
      <c r="AT442" s="147" t="s">
        <v>164</v>
      </c>
      <c r="AU442" s="147" t="s">
        <v>85</v>
      </c>
      <c r="AY442" s="16" t="s">
        <v>161</v>
      </c>
      <c r="BE442" s="148">
        <f>IF(N442="základní",J442,0)</f>
        <v>0</v>
      </c>
      <c r="BF442" s="148">
        <f>IF(N442="snížená",J442,0)</f>
        <v>0</v>
      </c>
      <c r="BG442" s="148">
        <f>IF(N442="zákl. přenesená",J442,0)</f>
        <v>0</v>
      </c>
      <c r="BH442" s="148">
        <f>IF(N442="sníž. přenesená",J442,0)</f>
        <v>0</v>
      </c>
      <c r="BI442" s="148">
        <f>IF(N442="nulová",J442,0)</f>
        <v>0</v>
      </c>
      <c r="BJ442" s="16" t="s">
        <v>81</v>
      </c>
      <c r="BK442" s="148">
        <f>ROUND(I442*H442,2)</f>
        <v>0</v>
      </c>
      <c r="BL442" s="16" t="s">
        <v>238</v>
      </c>
      <c r="BM442" s="147" t="s">
        <v>1583</v>
      </c>
    </row>
    <row r="443" spans="2:65" s="1" customFormat="1" ht="24.2" customHeight="1">
      <c r="B443" s="135"/>
      <c r="C443" s="136" t="s">
        <v>1035</v>
      </c>
      <c r="D443" s="136" t="s">
        <v>164</v>
      </c>
      <c r="E443" s="137" t="s">
        <v>1057</v>
      </c>
      <c r="F443" s="138" t="s">
        <v>1058</v>
      </c>
      <c r="G443" s="139" t="s">
        <v>316</v>
      </c>
      <c r="H443" s="140">
        <v>21</v>
      </c>
      <c r="I443" s="141"/>
      <c r="J443" s="142">
        <f>ROUND(I443*H443,2)</f>
        <v>0</v>
      </c>
      <c r="K443" s="138" t="s">
        <v>168</v>
      </c>
      <c r="L443" s="31"/>
      <c r="M443" s="143" t="s">
        <v>1</v>
      </c>
      <c r="N443" s="144" t="s">
        <v>42</v>
      </c>
      <c r="P443" s="145">
        <f>O443*H443</f>
        <v>0</v>
      </c>
      <c r="Q443" s="145">
        <v>0.00018</v>
      </c>
      <c r="R443" s="145">
        <f>Q443*H443</f>
        <v>0.0037800000000000004</v>
      </c>
      <c r="S443" s="145">
        <v>0</v>
      </c>
      <c r="T443" s="146">
        <f>S443*H443</f>
        <v>0</v>
      </c>
      <c r="AR443" s="147" t="s">
        <v>238</v>
      </c>
      <c r="AT443" s="147" t="s">
        <v>164</v>
      </c>
      <c r="AU443" s="147" t="s">
        <v>85</v>
      </c>
      <c r="AY443" s="16" t="s">
        <v>161</v>
      </c>
      <c r="BE443" s="148">
        <f>IF(N443="základní",J443,0)</f>
        <v>0</v>
      </c>
      <c r="BF443" s="148">
        <f>IF(N443="snížená",J443,0)</f>
        <v>0</v>
      </c>
      <c r="BG443" s="148">
        <f>IF(N443="zákl. přenesená",J443,0)</f>
        <v>0</v>
      </c>
      <c r="BH443" s="148">
        <f>IF(N443="sníž. přenesená",J443,0)</f>
        <v>0</v>
      </c>
      <c r="BI443" s="148">
        <f>IF(N443="nulová",J443,0)</f>
        <v>0</v>
      </c>
      <c r="BJ443" s="16" t="s">
        <v>81</v>
      </c>
      <c r="BK443" s="148">
        <f>ROUND(I443*H443,2)</f>
        <v>0</v>
      </c>
      <c r="BL443" s="16" t="s">
        <v>238</v>
      </c>
      <c r="BM443" s="147" t="s">
        <v>1584</v>
      </c>
    </row>
    <row r="444" spans="2:65" s="1" customFormat="1" ht="16.5" customHeight="1">
      <c r="B444" s="135"/>
      <c r="C444" s="164" t="s">
        <v>1039</v>
      </c>
      <c r="D444" s="164" t="s">
        <v>175</v>
      </c>
      <c r="E444" s="165" t="s">
        <v>1061</v>
      </c>
      <c r="F444" s="166" t="s">
        <v>1062</v>
      </c>
      <c r="G444" s="167" t="s">
        <v>316</v>
      </c>
      <c r="H444" s="168">
        <v>22.05</v>
      </c>
      <c r="I444" s="169"/>
      <c r="J444" s="170">
        <f>ROUND(I444*H444,2)</f>
        <v>0</v>
      </c>
      <c r="K444" s="166" t="s">
        <v>168</v>
      </c>
      <c r="L444" s="171"/>
      <c r="M444" s="172" t="s">
        <v>1</v>
      </c>
      <c r="N444" s="173" t="s">
        <v>42</v>
      </c>
      <c r="P444" s="145">
        <f>O444*H444</f>
        <v>0</v>
      </c>
      <c r="Q444" s="145">
        <v>0.00032</v>
      </c>
      <c r="R444" s="145">
        <f>Q444*H444</f>
        <v>0.007056000000000001</v>
      </c>
      <c r="S444" s="145">
        <v>0</v>
      </c>
      <c r="T444" s="146">
        <f>S444*H444</f>
        <v>0</v>
      </c>
      <c r="AR444" s="147" t="s">
        <v>327</v>
      </c>
      <c r="AT444" s="147" t="s">
        <v>175</v>
      </c>
      <c r="AU444" s="147" t="s">
        <v>85</v>
      </c>
      <c r="AY444" s="16" t="s">
        <v>161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6" t="s">
        <v>81</v>
      </c>
      <c r="BK444" s="148">
        <f>ROUND(I444*H444,2)</f>
        <v>0</v>
      </c>
      <c r="BL444" s="16" t="s">
        <v>238</v>
      </c>
      <c r="BM444" s="147" t="s">
        <v>1585</v>
      </c>
    </row>
    <row r="445" spans="2:51" s="12" customFormat="1" ht="12">
      <c r="B445" s="149"/>
      <c r="D445" s="150" t="s">
        <v>171</v>
      </c>
      <c r="F445" s="152" t="s">
        <v>1586</v>
      </c>
      <c r="H445" s="153">
        <v>22.05</v>
      </c>
      <c r="I445" s="154"/>
      <c r="L445" s="149"/>
      <c r="M445" s="155"/>
      <c r="T445" s="156"/>
      <c r="AT445" s="151" t="s">
        <v>171</v>
      </c>
      <c r="AU445" s="151" t="s">
        <v>85</v>
      </c>
      <c r="AV445" s="12" t="s">
        <v>85</v>
      </c>
      <c r="AW445" s="12" t="s">
        <v>3</v>
      </c>
      <c r="AX445" s="12" t="s">
        <v>81</v>
      </c>
      <c r="AY445" s="151" t="s">
        <v>161</v>
      </c>
    </row>
    <row r="446" spans="2:65" s="1" customFormat="1" ht="16.5" customHeight="1">
      <c r="B446" s="135"/>
      <c r="C446" s="136" t="s">
        <v>1043</v>
      </c>
      <c r="D446" s="136" t="s">
        <v>164</v>
      </c>
      <c r="E446" s="137" t="s">
        <v>1066</v>
      </c>
      <c r="F446" s="138" t="s">
        <v>1067</v>
      </c>
      <c r="G446" s="139" t="s">
        <v>378</v>
      </c>
      <c r="H446" s="140">
        <v>12</v>
      </c>
      <c r="I446" s="141"/>
      <c r="J446" s="142">
        <f>ROUND(I446*H446,2)</f>
        <v>0</v>
      </c>
      <c r="K446" s="138" t="s">
        <v>168</v>
      </c>
      <c r="L446" s="31"/>
      <c r="M446" s="143" t="s">
        <v>1</v>
      </c>
      <c r="N446" s="144" t="s">
        <v>42</v>
      </c>
      <c r="P446" s="145">
        <f>O446*H446</f>
        <v>0</v>
      </c>
      <c r="Q446" s="145">
        <v>0</v>
      </c>
      <c r="R446" s="145">
        <f>Q446*H446</f>
        <v>0</v>
      </c>
      <c r="S446" s="145">
        <v>0</v>
      </c>
      <c r="T446" s="146">
        <f>S446*H446</f>
        <v>0</v>
      </c>
      <c r="AR446" s="147" t="s">
        <v>238</v>
      </c>
      <c r="AT446" s="147" t="s">
        <v>164</v>
      </c>
      <c r="AU446" s="147" t="s">
        <v>85</v>
      </c>
      <c r="AY446" s="16" t="s">
        <v>161</v>
      </c>
      <c r="BE446" s="148">
        <f>IF(N446="základní",J446,0)</f>
        <v>0</v>
      </c>
      <c r="BF446" s="148">
        <f>IF(N446="snížená",J446,0)</f>
        <v>0</v>
      </c>
      <c r="BG446" s="148">
        <f>IF(N446="zákl. přenesená",J446,0)</f>
        <v>0</v>
      </c>
      <c r="BH446" s="148">
        <f>IF(N446="sníž. přenesená",J446,0)</f>
        <v>0</v>
      </c>
      <c r="BI446" s="148">
        <f>IF(N446="nulová",J446,0)</f>
        <v>0</v>
      </c>
      <c r="BJ446" s="16" t="s">
        <v>81</v>
      </c>
      <c r="BK446" s="148">
        <f>ROUND(I446*H446,2)</f>
        <v>0</v>
      </c>
      <c r="BL446" s="16" t="s">
        <v>238</v>
      </c>
      <c r="BM446" s="147" t="s">
        <v>1587</v>
      </c>
    </row>
    <row r="447" spans="2:65" s="1" customFormat="1" ht="21.75" customHeight="1">
      <c r="B447" s="135"/>
      <c r="C447" s="136" t="s">
        <v>1047</v>
      </c>
      <c r="D447" s="136" t="s">
        <v>164</v>
      </c>
      <c r="E447" s="137" t="s">
        <v>1070</v>
      </c>
      <c r="F447" s="138" t="s">
        <v>1071</v>
      </c>
      <c r="G447" s="139" t="s">
        <v>378</v>
      </c>
      <c r="H447" s="140">
        <v>6</v>
      </c>
      <c r="I447" s="141"/>
      <c r="J447" s="142">
        <f>ROUND(I447*H447,2)</f>
        <v>0</v>
      </c>
      <c r="K447" s="138" t="s">
        <v>168</v>
      </c>
      <c r="L447" s="31"/>
      <c r="M447" s="143" t="s">
        <v>1</v>
      </c>
      <c r="N447" s="144" t="s">
        <v>42</v>
      </c>
      <c r="P447" s="145">
        <f>O447*H447</f>
        <v>0</v>
      </c>
      <c r="Q447" s="145">
        <v>0</v>
      </c>
      <c r="R447" s="145">
        <f>Q447*H447</f>
        <v>0</v>
      </c>
      <c r="S447" s="145">
        <v>0</v>
      </c>
      <c r="T447" s="146">
        <f>S447*H447</f>
        <v>0</v>
      </c>
      <c r="AR447" s="147" t="s">
        <v>238</v>
      </c>
      <c r="AT447" s="147" t="s">
        <v>164</v>
      </c>
      <c r="AU447" s="147" t="s">
        <v>85</v>
      </c>
      <c r="AY447" s="16" t="s">
        <v>161</v>
      </c>
      <c r="BE447" s="148">
        <f>IF(N447="základní",J447,0)</f>
        <v>0</v>
      </c>
      <c r="BF447" s="148">
        <f>IF(N447="snížená",J447,0)</f>
        <v>0</v>
      </c>
      <c r="BG447" s="148">
        <f>IF(N447="zákl. přenesená",J447,0)</f>
        <v>0</v>
      </c>
      <c r="BH447" s="148">
        <f>IF(N447="sníž. přenesená",J447,0)</f>
        <v>0</v>
      </c>
      <c r="BI447" s="148">
        <f>IF(N447="nulová",J447,0)</f>
        <v>0</v>
      </c>
      <c r="BJ447" s="16" t="s">
        <v>81</v>
      </c>
      <c r="BK447" s="148">
        <f>ROUND(I447*H447,2)</f>
        <v>0</v>
      </c>
      <c r="BL447" s="16" t="s">
        <v>238</v>
      </c>
      <c r="BM447" s="147" t="s">
        <v>1588</v>
      </c>
    </row>
    <row r="448" spans="2:65" s="1" customFormat="1" ht="33" customHeight="1">
      <c r="B448" s="135"/>
      <c r="C448" s="136" t="s">
        <v>1052</v>
      </c>
      <c r="D448" s="136" t="s">
        <v>164</v>
      </c>
      <c r="E448" s="137" t="s">
        <v>1589</v>
      </c>
      <c r="F448" s="138" t="s">
        <v>1590</v>
      </c>
      <c r="G448" s="139" t="s">
        <v>167</v>
      </c>
      <c r="H448" s="140">
        <v>1.112</v>
      </c>
      <c r="I448" s="141"/>
      <c r="J448" s="142">
        <f>ROUND(I448*H448,2)</f>
        <v>0</v>
      </c>
      <c r="K448" s="138" t="s">
        <v>168</v>
      </c>
      <c r="L448" s="31"/>
      <c r="M448" s="143" t="s">
        <v>1</v>
      </c>
      <c r="N448" s="144" t="s">
        <v>42</v>
      </c>
      <c r="P448" s="145">
        <f>O448*H448</f>
        <v>0</v>
      </c>
      <c r="Q448" s="145">
        <v>0</v>
      </c>
      <c r="R448" s="145">
        <f>Q448*H448</f>
        <v>0</v>
      </c>
      <c r="S448" s="145">
        <v>0</v>
      </c>
      <c r="T448" s="146">
        <f>S448*H448</f>
        <v>0</v>
      </c>
      <c r="AR448" s="147" t="s">
        <v>238</v>
      </c>
      <c r="AT448" s="147" t="s">
        <v>164</v>
      </c>
      <c r="AU448" s="147" t="s">
        <v>85</v>
      </c>
      <c r="AY448" s="16" t="s">
        <v>161</v>
      </c>
      <c r="BE448" s="148">
        <f>IF(N448="základní",J448,0)</f>
        <v>0</v>
      </c>
      <c r="BF448" s="148">
        <f>IF(N448="snížená",J448,0)</f>
        <v>0</v>
      </c>
      <c r="BG448" s="148">
        <f>IF(N448="zákl. přenesená",J448,0)</f>
        <v>0</v>
      </c>
      <c r="BH448" s="148">
        <f>IF(N448="sníž. přenesená",J448,0)</f>
        <v>0</v>
      </c>
      <c r="BI448" s="148">
        <f>IF(N448="nulová",J448,0)</f>
        <v>0</v>
      </c>
      <c r="BJ448" s="16" t="s">
        <v>81</v>
      </c>
      <c r="BK448" s="148">
        <f>ROUND(I448*H448,2)</f>
        <v>0</v>
      </c>
      <c r="BL448" s="16" t="s">
        <v>238</v>
      </c>
      <c r="BM448" s="147" t="s">
        <v>1591</v>
      </c>
    </row>
    <row r="449" spans="2:63" s="11" customFormat="1" ht="22.9" customHeight="1">
      <c r="B449" s="123"/>
      <c r="D449" s="124" t="s">
        <v>76</v>
      </c>
      <c r="E449" s="133" t="s">
        <v>1085</v>
      </c>
      <c r="F449" s="133" t="s">
        <v>1086</v>
      </c>
      <c r="I449" s="126"/>
      <c r="J449" s="134">
        <f>BK449</f>
        <v>0</v>
      </c>
      <c r="L449" s="123"/>
      <c r="M449" s="128"/>
      <c r="P449" s="129">
        <f>SUM(P450:P459)</f>
        <v>0</v>
      </c>
      <c r="R449" s="129">
        <f>SUM(R450:R459)</f>
        <v>0.0236</v>
      </c>
      <c r="T449" s="130">
        <f>SUM(T450:T459)</f>
        <v>0</v>
      </c>
      <c r="AR449" s="124" t="s">
        <v>85</v>
      </c>
      <c r="AT449" s="131" t="s">
        <v>76</v>
      </c>
      <c r="AU449" s="131" t="s">
        <v>81</v>
      </c>
      <c r="AY449" s="124" t="s">
        <v>161</v>
      </c>
      <c r="BK449" s="132">
        <f>SUM(BK450:BK459)</f>
        <v>0</v>
      </c>
    </row>
    <row r="450" spans="2:65" s="1" customFormat="1" ht="24.2" customHeight="1">
      <c r="B450" s="135"/>
      <c r="C450" s="136" t="s">
        <v>1056</v>
      </c>
      <c r="D450" s="136" t="s">
        <v>164</v>
      </c>
      <c r="E450" s="137" t="s">
        <v>1088</v>
      </c>
      <c r="F450" s="138" t="s">
        <v>1089</v>
      </c>
      <c r="G450" s="139" t="s">
        <v>190</v>
      </c>
      <c r="H450" s="140">
        <v>20</v>
      </c>
      <c r="I450" s="141"/>
      <c r="J450" s="142">
        <f>ROUND(I450*H450,2)</f>
        <v>0</v>
      </c>
      <c r="K450" s="138" t="s">
        <v>168</v>
      </c>
      <c r="L450" s="31"/>
      <c r="M450" s="143" t="s">
        <v>1</v>
      </c>
      <c r="N450" s="144" t="s">
        <v>42</v>
      </c>
      <c r="P450" s="145">
        <f>O450*H450</f>
        <v>0</v>
      </c>
      <c r="Q450" s="145">
        <v>7E-05</v>
      </c>
      <c r="R450" s="145">
        <f>Q450*H450</f>
        <v>0.0013999999999999998</v>
      </c>
      <c r="S450" s="145">
        <v>0</v>
      </c>
      <c r="T450" s="146">
        <f>S450*H450</f>
        <v>0</v>
      </c>
      <c r="AR450" s="147" t="s">
        <v>238</v>
      </c>
      <c r="AT450" s="147" t="s">
        <v>164</v>
      </c>
      <c r="AU450" s="147" t="s">
        <v>85</v>
      </c>
      <c r="AY450" s="16" t="s">
        <v>161</v>
      </c>
      <c r="BE450" s="148">
        <f>IF(N450="základní",J450,0)</f>
        <v>0</v>
      </c>
      <c r="BF450" s="148">
        <f>IF(N450="snížená",J450,0)</f>
        <v>0</v>
      </c>
      <c r="BG450" s="148">
        <f>IF(N450="zákl. přenesená",J450,0)</f>
        <v>0</v>
      </c>
      <c r="BH450" s="148">
        <f>IF(N450="sníž. přenesená",J450,0)</f>
        <v>0</v>
      </c>
      <c r="BI450" s="148">
        <f>IF(N450="nulová",J450,0)</f>
        <v>0</v>
      </c>
      <c r="BJ450" s="16" t="s">
        <v>81</v>
      </c>
      <c r="BK450" s="148">
        <f>ROUND(I450*H450,2)</f>
        <v>0</v>
      </c>
      <c r="BL450" s="16" t="s">
        <v>238</v>
      </c>
      <c r="BM450" s="147" t="s">
        <v>1592</v>
      </c>
    </row>
    <row r="451" spans="2:65" s="1" customFormat="1" ht="16.5" customHeight="1">
      <c r="B451" s="135"/>
      <c r="C451" s="136" t="s">
        <v>1060</v>
      </c>
      <c r="D451" s="136" t="s">
        <v>164</v>
      </c>
      <c r="E451" s="137" t="s">
        <v>1092</v>
      </c>
      <c r="F451" s="138" t="s">
        <v>1093</v>
      </c>
      <c r="G451" s="139" t="s">
        <v>190</v>
      </c>
      <c r="H451" s="140">
        <v>20</v>
      </c>
      <c r="I451" s="141"/>
      <c r="J451" s="142">
        <f>ROUND(I451*H451,2)</f>
        <v>0</v>
      </c>
      <c r="K451" s="138" t="s">
        <v>168</v>
      </c>
      <c r="L451" s="31"/>
      <c r="M451" s="143" t="s">
        <v>1</v>
      </c>
      <c r="N451" s="144" t="s">
        <v>42</v>
      </c>
      <c r="P451" s="145">
        <f>O451*H451</f>
        <v>0</v>
      </c>
      <c r="Q451" s="145">
        <v>0</v>
      </c>
      <c r="R451" s="145">
        <f>Q451*H451</f>
        <v>0</v>
      </c>
      <c r="S451" s="145">
        <v>0</v>
      </c>
      <c r="T451" s="146">
        <f>S451*H451</f>
        <v>0</v>
      </c>
      <c r="AR451" s="147" t="s">
        <v>238</v>
      </c>
      <c r="AT451" s="147" t="s">
        <v>164</v>
      </c>
      <c r="AU451" s="147" t="s">
        <v>85</v>
      </c>
      <c r="AY451" s="16" t="s">
        <v>161</v>
      </c>
      <c r="BE451" s="148">
        <f>IF(N451="základní",J451,0)</f>
        <v>0</v>
      </c>
      <c r="BF451" s="148">
        <f>IF(N451="snížená",J451,0)</f>
        <v>0</v>
      </c>
      <c r="BG451" s="148">
        <f>IF(N451="zákl. přenesená",J451,0)</f>
        <v>0</v>
      </c>
      <c r="BH451" s="148">
        <f>IF(N451="sníž. přenesená",J451,0)</f>
        <v>0</v>
      </c>
      <c r="BI451" s="148">
        <f>IF(N451="nulová",J451,0)</f>
        <v>0</v>
      </c>
      <c r="BJ451" s="16" t="s">
        <v>81</v>
      </c>
      <c r="BK451" s="148">
        <f>ROUND(I451*H451,2)</f>
        <v>0</v>
      </c>
      <c r="BL451" s="16" t="s">
        <v>238</v>
      </c>
      <c r="BM451" s="147" t="s">
        <v>1593</v>
      </c>
    </row>
    <row r="452" spans="2:65" s="1" customFormat="1" ht="24.2" customHeight="1">
      <c r="B452" s="135"/>
      <c r="C452" s="136" t="s">
        <v>1065</v>
      </c>
      <c r="D452" s="136" t="s">
        <v>164</v>
      </c>
      <c r="E452" s="137" t="s">
        <v>1096</v>
      </c>
      <c r="F452" s="138" t="s">
        <v>1097</v>
      </c>
      <c r="G452" s="139" t="s">
        <v>190</v>
      </c>
      <c r="H452" s="140">
        <v>20</v>
      </c>
      <c r="I452" s="141"/>
      <c r="J452" s="142">
        <f>ROUND(I452*H452,2)</f>
        <v>0</v>
      </c>
      <c r="K452" s="138" t="s">
        <v>168</v>
      </c>
      <c r="L452" s="31"/>
      <c r="M452" s="143" t="s">
        <v>1</v>
      </c>
      <c r="N452" s="144" t="s">
        <v>42</v>
      </c>
      <c r="P452" s="145">
        <f>O452*H452</f>
        <v>0</v>
      </c>
      <c r="Q452" s="145">
        <v>0.00013</v>
      </c>
      <c r="R452" s="145">
        <f>Q452*H452</f>
        <v>0.0026</v>
      </c>
      <c r="S452" s="145">
        <v>0</v>
      </c>
      <c r="T452" s="146">
        <f>S452*H452</f>
        <v>0</v>
      </c>
      <c r="AR452" s="147" t="s">
        <v>238</v>
      </c>
      <c r="AT452" s="147" t="s">
        <v>164</v>
      </c>
      <c r="AU452" s="147" t="s">
        <v>85</v>
      </c>
      <c r="AY452" s="16" t="s">
        <v>161</v>
      </c>
      <c r="BE452" s="148">
        <f>IF(N452="základní",J452,0)</f>
        <v>0</v>
      </c>
      <c r="BF452" s="148">
        <f>IF(N452="snížená",J452,0)</f>
        <v>0</v>
      </c>
      <c r="BG452" s="148">
        <f>IF(N452="zákl. přenesená",J452,0)</f>
        <v>0</v>
      </c>
      <c r="BH452" s="148">
        <f>IF(N452="sníž. přenesená",J452,0)</f>
        <v>0</v>
      </c>
      <c r="BI452" s="148">
        <f>IF(N452="nulová",J452,0)</f>
        <v>0</v>
      </c>
      <c r="BJ452" s="16" t="s">
        <v>81</v>
      </c>
      <c r="BK452" s="148">
        <f>ROUND(I452*H452,2)</f>
        <v>0</v>
      </c>
      <c r="BL452" s="16" t="s">
        <v>238</v>
      </c>
      <c r="BM452" s="147" t="s">
        <v>1594</v>
      </c>
    </row>
    <row r="453" spans="2:65" s="1" customFormat="1" ht="24.2" customHeight="1">
      <c r="B453" s="135"/>
      <c r="C453" s="136" t="s">
        <v>1069</v>
      </c>
      <c r="D453" s="136" t="s">
        <v>164</v>
      </c>
      <c r="E453" s="137" t="s">
        <v>1100</v>
      </c>
      <c r="F453" s="138" t="s">
        <v>1101</v>
      </c>
      <c r="G453" s="139" t="s">
        <v>190</v>
      </c>
      <c r="H453" s="140">
        <v>20</v>
      </c>
      <c r="I453" s="141"/>
      <c r="J453" s="142">
        <f>ROUND(I453*H453,2)</f>
        <v>0</v>
      </c>
      <c r="K453" s="138" t="s">
        <v>168</v>
      </c>
      <c r="L453" s="31"/>
      <c r="M453" s="143" t="s">
        <v>1</v>
      </c>
      <c r="N453" s="144" t="s">
        <v>42</v>
      </c>
      <c r="P453" s="145">
        <f>O453*H453</f>
        <v>0</v>
      </c>
      <c r="Q453" s="145">
        <v>0.00023</v>
      </c>
      <c r="R453" s="145">
        <f>Q453*H453</f>
        <v>0.0046</v>
      </c>
      <c r="S453" s="145">
        <v>0</v>
      </c>
      <c r="T453" s="146">
        <f>S453*H453</f>
        <v>0</v>
      </c>
      <c r="AR453" s="147" t="s">
        <v>238</v>
      </c>
      <c r="AT453" s="147" t="s">
        <v>164</v>
      </c>
      <c r="AU453" s="147" t="s">
        <v>85</v>
      </c>
      <c r="AY453" s="16" t="s">
        <v>161</v>
      </c>
      <c r="BE453" s="148">
        <f>IF(N453="základní",J453,0)</f>
        <v>0</v>
      </c>
      <c r="BF453" s="148">
        <f>IF(N453="snížená",J453,0)</f>
        <v>0</v>
      </c>
      <c r="BG453" s="148">
        <f>IF(N453="zákl. přenesená",J453,0)</f>
        <v>0</v>
      </c>
      <c r="BH453" s="148">
        <f>IF(N453="sníž. přenesená",J453,0)</f>
        <v>0</v>
      </c>
      <c r="BI453" s="148">
        <f>IF(N453="nulová",J453,0)</f>
        <v>0</v>
      </c>
      <c r="BJ453" s="16" t="s">
        <v>81</v>
      </c>
      <c r="BK453" s="148">
        <f>ROUND(I453*H453,2)</f>
        <v>0</v>
      </c>
      <c r="BL453" s="16" t="s">
        <v>238</v>
      </c>
      <c r="BM453" s="147" t="s">
        <v>1595</v>
      </c>
    </row>
    <row r="454" spans="2:65" s="1" customFormat="1" ht="24.2" customHeight="1">
      <c r="B454" s="135"/>
      <c r="C454" s="136" t="s">
        <v>1073</v>
      </c>
      <c r="D454" s="136" t="s">
        <v>164</v>
      </c>
      <c r="E454" s="137" t="s">
        <v>1104</v>
      </c>
      <c r="F454" s="138" t="s">
        <v>1105</v>
      </c>
      <c r="G454" s="139" t="s">
        <v>190</v>
      </c>
      <c r="H454" s="140">
        <v>20</v>
      </c>
      <c r="I454" s="141"/>
      <c r="J454" s="142">
        <f>ROUND(I454*H454,2)</f>
        <v>0</v>
      </c>
      <c r="K454" s="138" t="s">
        <v>168</v>
      </c>
      <c r="L454" s="31"/>
      <c r="M454" s="143" t="s">
        <v>1</v>
      </c>
      <c r="N454" s="144" t="s">
        <v>42</v>
      </c>
      <c r="P454" s="145">
        <f>O454*H454</f>
        <v>0</v>
      </c>
      <c r="Q454" s="145">
        <v>0.00023</v>
      </c>
      <c r="R454" s="145">
        <f>Q454*H454</f>
        <v>0.0046</v>
      </c>
      <c r="S454" s="145">
        <v>0</v>
      </c>
      <c r="T454" s="146">
        <f>S454*H454</f>
        <v>0</v>
      </c>
      <c r="AR454" s="147" t="s">
        <v>238</v>
      </c>
      <c r="AT454" s="147" t="s">
        <v>164</v>
      </c>
      <c r="AU454" s="147" t="s">
        <v>85</v>
      </c>
      <c r="AY454" s="16" t="s">
        <v>161</v>
      </c>
      <c r="BE454" s="148">
        <f>IF(N454="základní",J454,0)</f>
        <v>0</v>
      </c>
      <c r="BF454" s="148">
        <f>IF(N454="snížená",J454,0)</f>
        <v>0</v>
      </c>
      <c r="BG454" s="148">
        <f>IF(N454="zákl. přenesená",J454,0)</f>
        <v>0</v>
      </c>
      <c r="BH454" s="148">
        <f>IF(N454="sníž. přenesená",J454,0)</f>
        <v>0</v>
      </c>
      <c r="BI454" s="148">
        <f>IF(N454="nulová",J454,0)</f>
        <v>0</v>
      </c>
      <c r="BJ454" s="16" t="s">
        <v>81</v>
      </c>
      <c r="BK454" s="148">
        <f>ROUND(I454*H454,2)</f>
        <v>0</v>
      </c>
      <c r="BL454" s="16" t="s">
        <v>238</v>
      </c>
      <c r="BM454" s="147" t="s">
        <v>1596</v>
      </c>
    </row>
    <row r="455" spans="2:65" s="1" customFormat="1" ht="24.2" customHeight="1">
      <c r="B455" s="135"/>
      <c r="C455" s="136" t="s">
        <v>1077</v>
      </c>
      <c r="D455" s="136" t="s">
        <v>164</v>
      </c>
      <c r="E455" s="137" t="s">
        <v>1108</v>
      </c>
      <c r="F455" s="138" t="s">
        <v>1109</v>
      </c>
      <c r="G455" s="139" t="s">
        <v>316</v>
      </c>
      <c r="H455" s="140">
        <v>80</v>
      </c>
      <c r="I455" s="141"/>
      <c r="J455" s="142">
        <f>ROUND(I455*H455,2)</f>
        <v>0</v>
      </c>
      <c r="K455" s="138" t="s">
        <v>168</v>
      </c>
      <c r="L455" s="31"/>
      <c r="M455" s="143" t="s">
        <v>1</v>
      </c>
      <c r="N455" s="144" t="s">
        <v>42</v>
      </c>
      <c r="P455" s="145">
        <f>O455*H455</f>
        <v>0</v>
      </c>
      <c r="Q455" s="145">
        <v>1E-05</v>
      </c>
      <c r="R455" s="145">
        <f>Q455*H455</f>
        <v>0.0008</v>
      </c>
      <c r="S455" s="145">
        <v>0</v>
      </c>
      <c r="T455" s="146">
        <f>S455*H455</f>
        <v>0</v>
      </c>
      <c r="AR455" s="147" t="s">
        <v>238</v>
      </c>
      <c r="AT455" s="147" t="s">
        <v>164</v>
      </c>
      <c r="AU455" s="147" t="s">
        <v>85</v>
      </c>
      <c r="AY455" s="16" t="s">
        <v>161</v>
      </c>
      <c r="BE455" s="148">
        <f>IF(N455="základní",J455,0)</f>
        <v>0</v>
      </c>
      <c r="BF455" s="148">
        <f>IF(N455="snížená",J455,0)</f>
        <v>0</v>
      </c>
      <c r="BG455" s="148">
        <f>IF(N455="zákl. přenesená",J455,0)</f>
        <v>0</v>
      </c>
      <c r="BH455" s="148">
        <f>IF(N455="sníž. přenesená",J455,0)</f>
        <v>0</v>
      </c>
      <c r="BI455" s="148">
        <f>IF(N455="nulová",J455,0)</f>
        <v>0</v>
      </c>
      <c r="BJ455" s="16" t="s">
        <v>81</v>
      </c>
      <c r="BK455" s="148">
        <f>ROUND(I455*H455,2)</f>
        <v>0</v>
      </c>
      <c r="BL455" s="16" t="s">
        <v>238</v>
      </c>
      <c r="BM455" s="147" t="s">
        <v>1597</v>
      </c>
    </row>
    <row r="456" spans="2:65" s="1" customFormat="1" ht="24.2" customHeight="1">
      <c r="B456" s="135"/>
      <c r="C456" s="136" t="s">
        <v>1081</v>
      </c>
      <c r="D456" s="136" t="s">
        <v>164</v>
      </c>
      <c r="E456" s="137" t="s">
        <v>1112</v>
      </c>
      <c r="F456" s="138" t="s">
        <v>1113</v>
      </c>
      <c r="G456" s="139" t="s">
        <v>316</v>
      </c>
      <c r="H456" s="140">
        <v>80</v>
      </c>
      <c r="I456" s="141"/>
      <c r="J456" s="142">
        <f>ROUND(I456*H456,2)</f>
        <v>0</v>
      </c>
      <c r="K456" s="138" t="s">
        <v>168</v>
      </c>
      <c r="L456" s="31"/>
      <c r="M456" s="143" t="s">
        <v>1</v>
      </c>
      <c r="N456" s="144" t="s">
        <v>42</v>
      </c>
      <c r="P456" s="145">
        <f>O456*H456</f>
        <v>0</v>
      </c>
      <c r="Q456" s="145">
        <v>2E-05</v>
      </c>
      <c r="R456" s="145">
        <f>Q456*H456</f>
        <v>0.0016</v>
      </c>
      <c r="S456" s="145">
        <v>0</v>
      </c>
      <c r="T456" s="146">
        <f>S456*H456</f>
        <v>0</v>
      </c>
      <c r="AR456" s="147" t="s">
        <v>238</v>
      </c>
      <c r="AT456" s="147" t="s">
        <v>164</v>
      </c>
      <c r="AU456" s="147" t="s">
        <v>85</v>
      </c>
      <c r="AY456" s="16" t="s">
        <v>161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6" t="s">
        <v>81</v>
      </c>
      <c r="BK456" s="148">
        <f>ROUND(I456*H456,2)</f>
        <v>0</v>
      </c>
      <c r="BL456" s="16" t="s">
        <v>238</v>
      </c>
      <c r="BM456" s="147" t="s">
        <v>1598</v>
      </c>
    </row>
    <row r="457" spans="2:65" s="1" customFormat="1" ht="24.2" customHeight="1">
      <c r="B457" s="135"/>
      <c r="C457" s="136" t="s">
        <v>1087</v>
      </c>
      <c r="D457" s="136" t="s">
        <v>164</v>
      </c>
      <c r="E457" s="137" t="s">
        <v>1116</v>
      </c>
      <c r="F457" s="138" t="s">
        <v>1117</v>
      </c>
      <c r="G457" s="139" t="s">
        <v>316</v>
      </c>
      <c r="H457" s="140">
        <v>80</v>
      </c>
      <c r="I457" s="141"/>
      <c r="J457" s="142">
        <f>ROUND(I457*H457,2)</f>
        <v>0</v>
      </c>
      <c r="K457" s="138" t="s">
        <v>168</v>
      </c>
      <c r="L457" s="31"/>
      <c r="M457" s="143" t="s">
        <v>1</v>
      </c>
      <c r="N457" s="144" t="s">
        <v>42</v>
      </c>
      <c r="P457" s="145">
        <f>O457*H457</f>
        <v>0</v>
      </c>
      <c r="Q457" s="145">
        <v>2E-05</v>
      </c>
      <c r="R457" s="145">
        <f>Q457*H457</f>
        <v>0.0016</v>
      </c>
      <c r="S457" s="145">
        <v>0</v>
      </c>
      <c r="T457" s="146">
        <f>S457*H457</f>
        <v>0</v>
      </c>
      <c r="AR457" s="147" t="s">
        <v>238</v>
      </c>
      <c r="AT457" s="147" t="s">
        <v>164</v>
      </c>
      <c r="AU457" s="147" t="s">
        <v>85</v>
      </c>
      <c r="AY457" s="16" t="s">
        <v>161</v>
      </c>
      <c r="BE457" s="148">
        <f>IF(N457="základní",J457,0)</f>
        <v>0</v>
      </c>
      <c r="BF457" s="148">
        <f>IF(N457="snížená",J457,0)</f>
        <v>0</v>
      </c>
      <c r="BG457" s="148">
        <f>IF(N457="zákl. přenesená",J457,0)</f>
        <v>0</v>
      </c>
      <c r="BH457" s="148">
        <f>IF(N457="sníž. přenesená",J457,0)</f>
        <v>0</v>
      </c>
      <c r="BI457" s="148">
        <f>IF(N457="nulová",J457,0)</f>
        <v>0</v>
      </c>
      <c r="BJ457" s="16" t="s">
        <v>81</v>
      </c>
      <c r="BK457" s="148">
        <f>ROUND(I457*H457,2)</f>
        <v>0</v>
      </c>
      <c r="BL457" s="16" t="s">
        <v>238</v>
      </c>
      <c r="BM457" s="147" t="s">
        <v>1599</v>
      </c>
    </row>
    <row r="458" spans="2:65" s="1" customFormat="1" ht="24.2" customHeight="1">
      <c r="B458" s="135"/>
      <c r="C458" s="136" t="s">
        <v>1091</v>
      </c>
      <c r="D458" s="136" t="s">
        <v>164</v>
      </c>
      <c r="E458" s="137" t="s">
        <v>1120</v>
      </c>
      <c r="F458" s="138" t="s">
        <v>1121</v>
      </c>
      <c r="G458" s="139" t="s">
        <v>316</v>
      </c>
      <c r="H458" s="140">
        <v>80</v>
      </c>
      <c r="I458" s="141"/>
      <c r="J458" s="142">
        <f>ROUND(I458*H458,2)</f>
        <v>0</v>
      </c>
      <c r="K458" s="138" t="s">
        <v>168</v>
      </c>
      <c r="L458" s="31"/>
      <c r="M458" s="143" t="s">
        <v>1</v>
      </c>
      <c r="N458" s="144" t="s">
        <v>42</v>
      </c>
      <c r="P458" s="145">
        <f>O458*H458</f>
        <v>0</v>
      </c>
      <c r="Q458" s="145">
        <v>8E-05</v>
      </c>
      <c r="R458" s="145">
        <f>Q458*H458</f>
        <v>0.0064</v>
      </c>
      <c r="S458" s="145">
        <v>0</v>
      </c>
      <c r="T458" s="146">
        <f>S458*H458</f>
        <v>0</v>
      </c>
      <c r="AR458" s="147" t="s">
        <v>238</v>
      </c>
      <c r="AT458" s="147" t="s">
        <v>164</v>
      </c>
      <c r="AU458" s="147" t="s">
        <v>85</v>
      </c>
      <c r="AY458" s="16" t="s">
        <v>161</v>
      </c>
      <c r="BE458" s="148">
        <f>IF(N458="základní",J458,0)</f>
        <v>0</v>
      </c>
      <c r="BF458" s="148">
        <f>IF(N458="snížená",J458,0)</f>
        <v>0</v>
      </c>
      <c r="BG458" s="148">
        <f>IF(N458="zákl. přenesená",J458,0)</f>
        <v>0</v>
      </c>
      <c r="BH458" s="148">
        <f>IF(N458="sníž. přenesená",J458,0)</f>
        <v>0</v>
      </c>
      <c r="BI458" s="148">
        <f>IF(N458="nulová",J458,0)</f>
        <v>0</v>
      </c>
      <c r="BJ458" s="16" t="s">
        <v>81</v>
      </c>
      <c r="BK458" s="148">
        <f>ROUND(I458*H458,2)</f>
        <v>0</v>
      </c>
      <c r="BL458" s="16" t="s">
        <v>238</v>
      </c>
      <c r="BM458" s="147" t="s">
        <v>1600</v>
      </c>
    </row>
    <row r="459" spans="2:65" s="1" customFormat="1" ht="16.5" customHeight="1">
      <c r="B459" s="135"/>
      <c r="C459" s="136" t="s">
        <v>1095</v>
      </c>
      <c r="D459" s="136" t="s">
        <v>164</v>
      </c>
      <c r="E459" s="137" t="s">
        <v>1124</v>
      </c>
      <c r="F459" s="138" t="s">
        <v>1125</v>
      </c>
      <c r="G459" s="139" t="s">
        <v>378</v>
      </c>
      <c r="H459" s="140">
        <v>9</v>
      </c>
      <c r="I459" s="141"/>
      <c r="J459" s="142">
        <f>ROUND(I459*H459,2)</f>
        <v>0</v>
      </c>
      <c r="K459" s="138" t="s">
        <v>1</v>
      </c>
      <c r="L459" s="31"/>
      <c r="M459" s="143" t="s">
        <v>1</v>
      </c>
      <c r="N459" s="144" t="s">
        <v>42</v>
      </c>
      <c r="P459" s="145">
        <f>O459*H459</f>
        <v>0</v>
      </c>
      <c r="Q459" s="145">
        <v>0</v>
      </c>
      <c r="R459" s="145">
        <f>Q459*H459</f>
        <v>0</v>
      </c>
      <c r="S459" s="145">
        <v>0</v>
      </c>
      <c r="T459" s="146">
        <f>S459*H459</f>
        <v>0</v>
      </c>
      <c r="AR459" s="147" t="s">
        <v>238</v>
      </c>
      <c r="AT459" s="147" t="s">
        <v>164</v>
      </c>
      <c r="AU459" s="147" t="s">
        <v>85</v>
      </c>
      <c r="AY459" s="16" t="s">
        <v>161</v>
      </c>
      <c r="BE459" s="148">
        <f>IF(N459="základní",J459,0)</f>
        <v>0</v>
      </c>
      <c r="BF459" s="148">
        <f>IF(N459="snížená",J459,0)</f>
        <v>0</v>
      </c>
      <c r="BG459" s="148">
        <f>IF(N459="zákl. přenesená",J459,0)</f>
        <v>0</v>
      </c>
      <c r="BH459" s="148">
        <f>IF(N459="sníž. přenesená",J459,0)</f>
        <v>0</v>
      </c>
      <c r="BI459" s="148">
        <f>IF(N459="nulová",J459,0)</f>
        <v>0</v>
      </c>
      <c r="BJ459" s="16" t="s">
        <v>81</v>
      </c>
      <c r="BK459" s="148">
        <f>ROUND(I459*H459,2)</f>
        <v>0</v>
      </c>
      <c r="BL459" s="16" t="s">
        <v>238</v>
      </c>
      <c r="BM459" s="147" t="s">
        <v>1601</v>
      </c>
    </row>
    <row r="460" spans="2:63" s="11" customFormat="1" ht="22.9" customHeight="1">
      <c r="B460" s="123"/>
      <c r="D460" s="124" t="s">
        <v>76</v>
      </c>
      <c r="E460" s="133" t="s">
        <v>1127</v>
      </c>
      <c r="F460" s="133" t="s">
        <v>1128</v>
      </c>
      <c r="I460" s="126"/>
      <c r="J460" s="134">
        <f>BK460</f>
        <v>0</v>
      </c>
      <c r="L460" s="123"/>
      <c r="M460" s="128"/>
      <c r="P460" s="129">
        <f>SUM(P461:P471)</f>
        <v>0</v>
      </c>
      <c r="R460" s="129">
        <f>SUM(R461:R471)</f>
        <v>0.5676000000000001</v>
      </c>
      <c r="T460" s="130">
        <f>SUM(T461:T471)</f>
        <v>0.09858</v>
      </c>
      <c r="AR460" s="124" t="s">
        <v>85</v>
      </c>
      <c r="AT460" s="131" t="s">
        <v>76</v>
      </c>
      <c r="AU460" s="131" t="s">
        <v>81</v>
      </c>
      <c r="AY460" s="124" t="s">
        <v>161</v>
      </c>
      <c r="BK460" s="132">
        <f>SUM(BK461:BK471)</f>
        <v>0</v>
      </c>
    </row>
    <row r="461" spans="2:65" s="1" customFormat="1" ht="24.2" customHeight="1">
      <c r="B461" s="135"/>
      <c r="C461" s="136" t="s">
        <v>1099</v>
      </c>
      <c r="D461" s="136" t="s">
        <v>164</v>
      </c>
      <c r="E461" s="137" t="s">
        <v>1130</v>
      </c>
      <c r="F461" s="138" t="s">
        <v>1131</v>
      </c>
      <c r="G461" s="139" t="s">
        <v>190</v>
      </c>
      <c r="H461" s="140">
        <v>480</v>
      </c>
      <c r="I461" s="141"/>
      <c r="J461" s="142">
        <f>ROUND(I461*H461,2)</f>
        <v>0</v>
      </c>
      <c r="K461" s="138" t="s">
        <v>168</v>
      </c>
      <c r="L461" s="31"/>
      <c r="M461" s="143" t="s">
        <v>1</v>
      </c>
      <c r="N461" s="144" t="s">
        <v>42</v>
      </c>
      <c r="P461" s="145">
        <f>O461*H461</f>
        <v>0</v>
      </c>
      <c r="Q461" s="145">
        <v>0</v>
      </c>
      <c r="R461" s="145">
        <f>Q461*H461</f>
        <v>0</v>
      </c>
      <c r="S461" s="145">
        <v>0</v>
      </c>
      <c r="T461" s="146">
        <f>S461*H461</f>
        <v>0</v>
      </c>
      <c r="AR461" s="147" t="s">
        <v>238</v>
      </c>
      <c r="AT461" s="147" t="s">
        <v>164</v>
      </c>
      <c r="AU461" s="147" t="s">
        <v>85</v>
      </c>
      <c r="AY461" s="16" t="s">
        <v>161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6" t="s">
        <v>81</v>
      </c>
      <c r="BK461" s="148">
        <f>ROUND(I461*H461,2)</f>
        <v>0</v>
      </c>
      <c r="BL461" s="16" t="s">
        <v>238</v>
      </c>
      <c r="BM461" s="147" t="s">
        <v>1602</v>
      </c>
    </row>
    <row r="462" spans="2:65" s="1" customFormat="1" ht="16.5" customHeight="1">
      <c r="B462" s="135"/>
      <c r="C462" s="136" t="s">
        <v>1103</v>
      </c>
      <c r="D462" s="136" t="s">
        <v>164</v>
      </c>
      <c r="E462" s="137" t="s">
        <v>1134</v>
      </c>
      <c r="F462" s="138" t="s">
        <v>1135</v>
      </c>
      <c r="G462" s="139" t="s">
        <v>190</v>
      </c>
      <c r="H462" s="140">
        <v>318</v>
      </c>
      <c r="I462" s="141"/>
      <c r="J462" s="142">
        <f>ROUND(I462*H462,2)</f>
        <v>0</v>
      </c>
      <c r="K462" s="138" t="s">
        <v>168</v>
      </c>
      <c r="L462" s="31"/>
      <c r="M462" s="143" t="s">
        <v>1</v>
      </c>
      <c r="N462" s="144" t="s">
        <v>42</v>
      </c>
      <c r="P462" s="145">
        <f>O462*H462</f>
        <v>0</v>
      </c>
      <c r="Q462" s="145">
        <v>0.001</v>
      </c>
      <c r="R462" s="145">
        <f>Q462*H462</f>
        <v>0.318</v>
      </c>
      <c r="S462" s="145">
        <v>0.00031</v>
      </c>
      <c r="T462" s="146">
        <f>S462*H462</f>
        <v>0.09858</v>
      </c>
      <c r="AR462" s="147" t="s">
        <v>238</v>
      </c>
      <c r="AT462" s="147" t="s">
        <v>164</v>
      </c>
      <c r="AU462" s="147" t="s">
        <v>85</v>
      </c>
      <c r="AY462" s="16" t="s">
        <v>161</v>
      </c>
      <c r="BE462" s="148">
        <f>IF(N462="základní",J462,0)</f>
        <v>0</v>
      </c>
      <c r="BF462" s="148">
        <f>IF(N462="snížená",J462,0)</f>
        <v>0</v>
      </c>
      <c r="BG462" s="148">
        <f>IF(N462="zákl. přenesená",J462,0)</f>
        <v>0</v>
      </c>
      <c r="BH462" s="148">
        <f>IF(N462="sníž. přenesená",J462,0)</f>
        <v>0</v>
      </c>
      <c r="BI462" s="148">
        <f>IF(N462="nulová",J462,0)</f>
        <v>0</v>
      </c>
      <c r="BJ462" s="16" t="s">
        <v>81</v>
      </c>
      <c r="BK462" s="148">
        <f>ROUND(I462*H462,2)</f>
        <v>0</v>
      </c>
      <c r="BL462" s="16" t="s">
        <v>238</v>
      </c>
      <c r="BM462" s="147" t="s">
        <v>1603</v>
      </c>
    </row>
    <row r="463" spans="2:51" s="12" customFormat="1" ht="12">
      <c r="B463" s="149"/>
      <c r="D463" s="150" t="s">
        <v>171</v>
      </c>
      <c r="E463" s="151" t="s">
        <v>1</v>
      </c>
      <c r="F463" s="152" t="s">
        <v>1604</v>
      </c>
      <c r="H463" s="153">
        <v>234</v>
      </c>
      <c r="I463" s="154"/>
      <c r="L463" s="149"/>
      <c r="M463" s="155"/>
      <c r="T463" s="156"/>
      <c r="AT463" s="151" t="s">
        <v>171</v>
      </c>
      <c r="AU463" s="151" t="s">
        <v>85</v>
      </c>
      <c r="AV463" s="12" t="s">
        <v>85</v>
      </c>
      <c r="AW463" s="12" t="s">
        <v>32</v>
      </c>
      <c r="AX463" s="12" t="s">
        <v>77</v>
      </c>
      <c r="AY463" s="151" t="s">
        <v>161</v>
      </c>
    </row>
    <row r="464" spans="2:51" s="12" customFormat="1" ht="12">
      <c r="B464" s="149"/>
      <c r="D464" s="150" t="s">
        <v>171</v>
      </c>
      <c r="E464" s="151" t="s">
        <v>1</v>
      </c>
      <c r="F464" s="152" t="s">
        <v>1605</v>
      </c>
      <c r="H464" s="153">
        <v>84</v>
      </c>
      <c r="I464" s="154"/>
      <c r="L464" s="149"/>
      <c r="M464" s="155"/>
      <c r="T464" s="156"/>
      <c r="AT464" s="151" t="s">
        <v>171</v>
      </c>
      <c r="AU464" s="151" t="s">
        <v>85</v>
      </c>
      <c r="AV464" s="12" t="s">
        <v>85</v>
      </c>
      <c r="AW464" s="12" t="s">
        <v>32</v>
      </c>
      <c r="AX464" s="12" t="s">
        <v>77</v>
      </c>
      <c r="AY464" s="151" t="s">
        <v>161</v>
      </c>
    </row>
    <row r="465" spans="2:51" s="13" customFormat="1" ht="12">
      <c r="B465" s="157"/>
      <c r="D465" s="150" t="s">
        <v>171</v>
      </c>
      <c r="E465" s="158" t="s">
        <v>1</v>
      </c>
      <c r="F465" s="159" t="s">
        <v>174</v>
      </c>
      <c r="H465" s="160">
        <v>318</v>
      </c>
      <c r="I465" s="161"/>
      <c r="L465" s="157"/>
      <c r="M465" s="162"/>
      <c r="T465" s="163"/>
      <c r="AT465" s="158" t="s">
        <v>171</v>
      </c>
      <c r="AU465" s="158" t="s">
        <v>85</v>
      </c>
      <c r="AV465" s="13" t="s">
        <v>169</v>
      </c>
      <c r="AW465" s="13" t="s">
        <v>32</v>
      </c>
      <c r="AX465" s="13" t="s">
        <v>81</v>
      </c>
      <c r="AY465" s="158" t="s">
        <v>161</v>
      </c>
    </row>
    <row r="466" spans="2:65" s="1" customFormat="1" ht="24.2" customHeight="1">
      <c r="B466" s="135"/>
      <c r="C466" s="136" t="s">
        <v>1107</v>
      </c>
      <c r="D466" s="136" t="s">
        <v>164</v>
      </c>
      <c r="E466" s="137" t="s">
        <v>1140</v>
      </c>
      <c r="F466" s="138" t="s">
        <v>1141</v>
      </c>
      <c r="G466" s="139" t="s">
        <v>190</v>
      </c>
      <c r="H466" s="140">
        <v>318</v>
      </c>
      <c r="I466" s="141"/>
      <c r="J466" s="142">
        <f>ROUND(I466*H466,2)</f>
        <v>0</v>
      </c>
      <c r="K466" s="138" t="s">
        <v>168</v>
      </c>
      <c r="L466" s="31"/>
      <c r="M466" s="143" t="s">
        <v>1</v>
      </c>
      <c r="N466" s="144" t="s">
        <v>42</v>
      </c>
      <c r="P466" s="145">
        <f>O466*H466</f>
        <v>0</v>
      </c>
      <c r="Q466" s="145">
        <v>0</v>
      </c>
      <c r="R466" s="145">
        <f>Q466*H466</f>
        <v>0</v>
      </c>
      <c r="S466" s="145">
        <v>0</v>
      </c>
      <c r="T466" s="146">
        <f>S466*H466</f>
        <v>0</v>
      </c>
      <c r="AR466" s="147" t="s">
        <v>238</v>
      </c>
      <c r="AT466" s="147" t="s">
        <v>164</v>
      </c>
      <c r="AU466" s="147" t="s">
        <v>85</v>
      </c>
      <c r="AY466" s="16" t="s">
        <v>161</v>
      </c>
      <c r="BE466" s="148">
        <f>IF(N466="základní",J466,0)</f>
        <v>0</v>
      </c>
      <c r="BF466" s="148">
        <f>IF(N466="snížená",J466,0)</f>
        <v>0</v>
      </c>
      <c r="BG466" s="148">
        <f>IF(N466="zákl. přenesená",J466,0)</f>
        <v>0</v>
      </c>
      <c r="BH466" s="148">
        <f>IF(N466="sníž. přenesená",J466,0)</f>
        <v>0</v>
      </c>
      <c r="BI466" s="148">
        <f>IF(N466="nulová",J466,0)</f>
        <v>0</v>
      </c>
      <c r="BJ466" s="16" t="s">
        <v>81</v>
      </c>
      <c r="BK466" s="148">
        <f>ROUND(I466*H466,2)</f>
        <v>0</v>
      </c>
      <c r="BL466" s="16" t="s">
        <v>238</v>
      </c>
      <c r="BM466" s="147" t="s">
        <v>1606</v>
      </c>
    </row>
    <row r="467" spans="2:51" s="12" customFormat="1" ht="12">
      <c r="B467" s="149"/>
      <c r="D467" s="150" t="s">
        <v>171</v>
      </c>
      <c r="E467" s="151" t="s">
        <v>1</v>
      </c>
      <c r="F467" s="152" t="s">
        <v>1604</v>
      </c>
      <c r="H467" s="153">
        <v>234</v>
      </c>
      <c r="I467" s="154"/>
      <c r="L467" s="149"/>
      <c r="M467" s="155"/>
      <c r="T467" s="156"/>
      <c r="AT467" s="151" t="s">
        <v>171</v>
      </c>
      <c r="AU467" s="151" t="s">
        <v>85</v>
      </c>
      <c r="AV467" s="12" t="s">
        <v>85</v>
      </c>
      <c r="AW467" s="12" t="s">
        <v>32</v>
      </c>
      <c r="AX467" s="12" t="s">
        <v>77</v>
      </c>
      <c r="AY467" s="151" t="s">
        <v>161</v>
      </c>
    </row>
    <row r="468" spans="2:51" s="12" customFormat="1" ht="12">
      <c r="B468" s="149"/>
      <c r="D468" s="150" t="s">
        <v>171</v>
      </c>
      <c r="E468" s="151" t="s">
        <v>1</v>
      </c>
      <c r="F468" s="152" t="s">
        <v>1605</v>
      </c>
      <c r="H468" s="153">
        <v>84</v>
      </c>
      <c r="I468" s="154"/>
      <c r="L468" s="149"/>
      <c r="M468" s="155"/>
      <c r="T468" s="156"/>
      <c r="AT468" s="151" t="s">
        <v>171</v>
      </c>
      <c r="AU468" s="151" t="s">
        <v>85</v>
      </c>
      <c r="AV468" s="12" t="s">
        <v>85</v>
      </c>
      <c r="AW468" s="12" t="s">
        <v>32</v>
      </c>
      <c r="AX468" s="12" t="s">
        <v>77</v>
      </c>
      <c r="AY468" s="151" t="s">
        <v>161</v>
      </c>
    </row>
    <row r="469" spans="2:51" s="13" customFormat="1" ht="12">
      <c r="B469" s="157"/>
      <c r="D469" s="150" t="s">
        <v>171</v>
      </c>
      <c r="E469" s="158" t="s">
        <v>1</v>
      </c>
      <c r="F469" s="159" t="s">
        <v>174</v>
      </c>
      <c r="H469" s="160">
        <v>318</v>
      </c>
      <c r="I469" s="161"/>
      <c r="L469" s="157"/>
      <c r="M469" s="162"/>
      <c r="T469" s="163"/>
      <c r="AT469" s="158" t="s">
        <v>171</v>
      </c>
      <c r="AU469" s="158" t="s">
        <v>85</v>
      </c>
      <c r="AV469" s="13" t="s">
        <v>169</v>
      </c>
      <c r="AW469" s="13" t="s">
        <v>32</v>
      </c>
      <c r="AX469" s="13" t="s">
        <v>81</v>
      </c>
      <c r="AY469" s="158" t="s">
        <v>161</v>
      </c>
    </row>
    <row r="470" spans="2:65" s="1" customFormat="1" ht="24.2" customHeight="1">
      <c r="B470" s="135"/>
      <c r="C470" s="136" t="s">
        <v>1111</v>
      </c>
      <c r="D470" s="136" t="s">
        <v>164</v>
      </c>
      <c r="E470" s="137" t="s">
        <v>1144</v>
      </c>
      <c r="F470" s="138" t="s">
        <v>1145</v>
      </c>
      <c r="G470" s="139" t="s">
        <v>190</v>
      </c>
      <c r="H470" s="140">
        <v>480</v>
      </c>
      <c r="I470" s="141"/>
      <c r="J470" s="142">
        <f>ROUND(I470*H470,2)</f>
        <v>0</v>
      </c>
      <c r="K470" s="138" t="s">
        <v>168</v>
      </c>
      <c r="L470" s="31"/>
      <c r="M470" s="143" t="s">
        <v>1</v>
      </c>
      <c r="N470" s="144" t="s">
        <v>42</v>
      </c>
      <c r="P470" s="145">
        <f>O470*H470</f>
        <v>0</v>
      </c>
      <c r="Q470" s="145">
        <v>0.0002</v>
      </c>
      <c r="R470" s="145">
        <f>Q470*H470</f>
        <v>0.096</v>
      </c>
      <c r="S470" s="145">
        <v>0</v>
      </c>
      <c r="T470" s="146">
        <f>S470*H470</f>
        <v>0</v>
      </c>
      <c r="AR470" s="147" t="s">
        <v>238</v>
      </c>
      <c r="AT470" s="147" t="s">
        <v>164</v>
      </c>
      <c r="AU470" s="147" t="s">
        <v>85</v>
      </c>
      <c r="AY470" s="16" t="s">
        <v>161</v>
      </c>
      <c r="BE470" s="148">
        <f>IF(N470="základní",J470,0)</f>
        <v>0</v>
      </c>
      <c r="BF470" s="148">
        <f>IF(N470="snížená",J470,0)</f>
        <v>0</v>
      </c>
      <c r="BG470" s="148">
        <f>IF(N470="zákl. přenesená",J470,0)</f>
        <v>0</v>
      </c>
      <c r="BH470" s="148">
        <f>IF(N470="sníž. přenesená",J470,0)</f>
        <v>0</v>
      </c>
      <c r="BI470" s="148">
        <f>IF(N470="nulová",J470,0)</f>
        <v>0</v>
      </c>
      <c r="BJ470" s="16" t="s">
        <v>81</v>
      </c>
      <c r="BK470" s="148">
        <f>ROUND(I470*H470,2)</f>
        <v>0</v>
      </c>
      <c r="BL470" s="16" t="s">
        <v>238</v>
      </c>
      <c r="BM470" s="147" t="s">
        <v>1607</v>
      </c>
    </row>
    <row r="471" spans="2:65" s="1" customFormat="1" ht="33" customHeight="1">
      <c r="B471" s="135"/>
      <c r="C471" s="136" t="s">
        <v>1115</v>
      </c>
      <c r="D471" s="136" t="s">
        <v>164</v>
      </c>
      <c r="E471" s="137" t="s">
        <v>1148</v>
      </c>
      <c r="F471" s="138" t="s">
        <v>1149</v>
      </c>
      <c r="G471" s="139" t="s">
        <v>190</v>
      </c>
      <c r="H471" s="140">
        <v>480</v>
      </c>
      <c r="I471" s="141"/>
      <c r="J471" s="142">
        <f>ROUND(I471*H471,2)</f>
        <v>0</v>
      </c>
      <c r="K471" s="138" t="s">
        <v>168</v>
      </c>
      <c r="L471" s="31"/>
      <c r="M471" s="143" t="s">
        <v>1</v>
      </c>
      <c r="N471" s="144" t="s">
        <v>42</v>
      </c>
      <c r="P471" s="145">
        <f>O471*H471</f>
        <v>0</v>
      </c>
      <c r="Q471" s="145">
        <v>0.00032</v>
      </c>
      <c r="R471" s="145">
        <f>Q471*H471</f>
        <v>0.15360000000000001</v>
      </c>
      <c r="S471" s="145">
        <v>0</v>
      </c>
      <c r="T471" s="146">
        <f>S471*H471</f>
        <v>0</v>
      </c>
      <c r="AR471" s="147" t="s">
        <v>238</v>
      </c>
      <c r="AT471" s="147" t="s">
        <v>164</v>
      </c>
      <c r="AU471" s="147" t="s">
        <v>85</v>
      </c>
      <c r="AY471" s="16" t="s">
        <v>161</v>
      </c>
      <c r="BE471" s="148">
        <f>IF(N471="základní",J471,0)</f>
        <v>0</v>
      </c>
      <c r="BF471" s="148">
        <f>IF(N471="snížená",J471,0)</f>
        <v>0</v>
      </c>
      <c r="BG471" s="148">
        <f>IF(N471="zákl. přenesená",J471,0)</f>
        <v>0</v>
      </c>
      <c r="BH471" s="148">
        <f>IF(N471="sníž. přenesená",J471,0)</f>
        <v>0</v>
      </c>
      <c r="BI471" s="148">
        <f>IF(N471="nulová",J471,0)</f>
        <v>0</v>
      </c>
      <c r="BJ471" s="16" t="s">
        <v>81</v>
      </c>
      <c r="BK471" s="148">
        <f>ROUND(I471*H471,2)</f>
        <v>0</v>
      </c>
      <c r="BL471" s="16" t="s">
        <v>238</v>
      </c>
      <c r="BM471" s="147" t="s">
        <v>1608</v>
      </c>
    </row>
    <row r="472" spans="2:63" s="11" customFormat="1" ht="25.9" customHeight="1">
      <c r="B472" s="123"/>
      <c r="D472" s="124" t="s">
        <v>76</v>
      </c>
      <c r="E472" s="125" t="s">
        <v>175</v>
      </c>
      <c r="F472" s="125" t="s">
        <v>1151</v>
      </c>
      <c r="I472" s="126"/>
      <c r="J472" s="127">
        <f>BK472</f>
        <v>0</v>
      </c>
      <c r="L472" s="123"/>
      <c r="M472" s="128"/>
      <c r="P472" s="129">
        <f>P473</f>
        <v>0</v>
      </c>
      <c r="R472" s="129">
        <f>R473</f>
        <v>0.017849999999999998</v>
      </c>
      <c r="T472" s="130">
        <f>T473</f>
        <v>2.9800000000000004</v>
      </c>
      <c r="AR472" s="124" t="s">
        <v>162</v>
      </c>
      <c r="AT472" s="131" t="s">
        <v>76</v>
      </c>
      <c r="AU472" s="131" t="s">
        <v>77</v>
      </c>
      <c r="AY472" s="124" t="s">
        <v>161</v>
      </c>
      <c r="BK472" s="132">
        <f>BK473</f>
        <v>0</v>
      </c>
    </row>
    <row r="473" spans="2:63" s="11" customFormat="1" ht="22.9" customHeight="1">
      <c r="B473" s="123"/>
      <c r="D473" s="124" t="s">
        <v>76</v>
      </c>
      <c r="E473" s="133" t="s">
        <v>1152</v>
      </c>
      <c r="F473" s="133" t="s">
        <v>1153</v>
      </c>
      <c r="I473" s="126"/>
      <c r="J473" s="134">
        <f>BK473</f>
        <v>0</v>
      </c>
      <c r="L473" s="123"/>
      <c r="M473" s="128"/>
      <c r="P473" s="129">
        <f>SUM(P474:P487)</f>
        <v>0</v>
      </c>
      <c r="R473" s="129">
        <f>SUM(R474:R487)</f>
        <v>0.017849999999999998</v>
      </c>
      <c r="T473" s="130">
        <f>SUM(T474:T487)</f>
        <v>2.9800000000000004</v>
      </c>
      <c r="AR473" s="124" t="s">
        <v>162</v>
      </c>
      <c r="AT473" s="131" t="s">
        <v>76</v>
      </c>
      <c r="AU473" s="131" t="s">
        <v>81</v>
      </c>
      <c r="AY473" s="124" t="s">
        <v>161</v>
      </c>
      <c r="BK473" s="132">
        <f>SUM(BK474:BK487)</f>
        <v>0</v>
      </c>
    </row>
    <row r="474" spans="2:65" s="1" customFormat="1" ht="24.2" customHeight="1">
      <c r="B474" s="135"/>
      <c r="C474" s="136" t="s">
        <v>1119</v>
      </c>
      <c r="D474" s="136" t="s">
        <v>164</v>
      </c>
      <c r="E474" s="137" t="s">
        <v>1155</v>
      </c>
      <c r="F474" s="138" t="s">
        <v>1156</v>
      </c>
      <c r="G474" s="139" t="s">
        <v>316</v>
      </c>
      <c r="H474" s="140">
        <v>105</v>
      </c>
      <c r="I474" s="141"/>
      <c r="J474" s="142">
        <f>ROUND(I474*H474,2)</f>
        <v>0</v>
      </c>
      <c r="K474" s="138" t="s">
        <v>168</v>
      </c>
      <c r="L474" s="31"/>
      <c r="M474" s="143" t="s">
        <v>1</v>
      </c>
      <c r="N474" s="144" t="s">
        <v>42</v>
      </c>
      <c r="P474" s="145">
        <f>O474*H474</f>
        <v>0</v>
      </c>
      <c r="Q474" s="145">
        <v>0.00014999999999999996</v>
      </c>
      <c r="R474" s="145">
        <f>Q474*H474</f>
        <v>0.015749999999999997</v>
      </c>
      <c r="S474" s="145">
        <v>0</v>
      </c>
      <c r="T474" s="146">
        <f>S474*H474</f>
        <v>0</v>
      </c>
      <c r="AR474" s="147" t="s">
        <v>479</v>
      </c>
      <c r="AT474" s="147" t="s">
        <v>164</v>
      </c>
      <c r="AU474" s="147" t="s">
        <v>85</v>
      </c>
      <c r="AY474" s="16" t="s">
        <v>161</v>
      </c>
      <c r="BE474" s="148">
        <f>IF(N474="základní",J474,0)</f>
        <v>0</v>
      </c>
      <c r="BF474" s="148">
        <f>IF(N474="snížená",J474,0)</f>
        <v>0</v>
      </c>
      <c r="BG474" s="148">
        <f>IF(N474="zákl. přenesená",J474,0)</f>
        <v>0</v>
      </c>
      <c r="BH474" s="148">
        <f>IF(N474="sníž. přenesená",J474,0)</f>
        <v>0</v>
      </c>
      <c r="BI474" s="148">
        <f>IF(N474="nulová",J474,0)</f>
        <v>0</v>
      </c>
      <c r="BJ474" s="16" t="s">
        <v>81</v>
      </c>
      <c r="BK474" s="148">
        <f>ROUND(I474*H474,2)</f>
        <v>0</v>
      </c>
      <c r="BL474" s="16" t="s">
        <v>479</v>
      </c>
      <c r="BM474" s="147" t="s">
        <v>1609</v>
      </c>
    </row>
    <row r="475" spans="2:65" s="1" customFormat="1" ht="33" customHeight="1">
      <c r="B475" s="135"/>
      <c r="C475" s="136" t="s">
        <v>1123</v>
      </c>
      <c r="D475" s="136" t="s">
        <v>164</v>
      </c>
      <c r="E475" s="137" t="s">
        <v>1159</v>
      </c>
      <c r="F475" s="138" t="s">
        <v>1160</v>
      </c>
      <c r="G475" s="139" t="s">
        <v>378</v>
      </c>
      <c r="H475" s="140">
        <v>16</v>
      </c>
      <c r="I475" s="141"/>
      <c r="J475" s="142">
        <f>ROUND(I475*H475,2)</f>
        <v>0</v>
      </c>
      <c r="K475" s="138" t="s">
        <v>168</v>
      </c>
      <c r="L475" s="31"/>
      <c r="M475" s="143" t="s">
        <v>1</v>
      </c>
      <c r="N475" s="144" t="s">
        <v>42</v>
      </c>
      <c r="P475" s="145">
        <f>O475*H475</f>
        <v>0</v>
      </c>
      <c r="Q475" s="145">
        <v>0</v>
      </c>
      <c r="R475" s="145">
        <f>Q475*H475</f>
        <v>0</v>
      </c>
      <c r="S475" s="145">
        <v>0.054</v>
      </c>
      <c r="T475" s="146">
        <f>S475*H475</f>
        <v>0.864</v>
      </c>
      <c r="AR475" s="147" t="s">
        <v>479</v>
      </c>
      <c r="AT475" s="147" t="s">
        <v>164</v>
      </c>
      <c r="AU475" s="147" t="s">
        <v>85</v>
      </c>
      <c r="AY475" s="16" t="s">
        <v>161</v>
      </c>
      <c r="BE475" s="148">
        <f>IF(N475="základní",J475,0)</f>
        <v>0</v>
      </c>
      <c r="BF475" s="148">
        <f>IF(N475="snížená",J475,0)</f>
        <v>0</v>
      </c>
      <c r="BG475" s="148">
        <f>IF(N475="zákl. přenesená",J475,0)</f>
        <v>0</v>
      </c>
      <c r="BH475" s="148">
        <f>IF(N475="sníž. přenesená",J475,0)</f>
        <v>0</v>
      </c>
      <c r="BI475" s="148">
        <f>IF(N475="nulová",J475,0)</f>
        <v>0</v>
      </c>
      <c r="BJ475" s="16" t="s">
        <v>81</v>
      </c>
      <c r="BK475" s="148">
        <f>ROUND(I475*H475,2)</f>
        <v>0</v>
      </c>
      <c r="BL475" s="16" t="s">
        <v>479</v>
      </c>
      <c r="BM475" s="147" t="s">
        <v>1610</v>
      </c>
    </row>
    <row r="476" spans="2:65" s="1" customFormat="1" ht="33" customHeight="1">
      <c r="B476" s="135"/>
      <c r="C476" s="136" t="s">
        <v>1129</v>
      </c>
      <c r="D476" s="136" t="s">
        <v>164</v>
      </c>
      <c r="E476" s="137" t="s">
        <v>1163</v>
      </c>
      <c r="F476" s="138" t="s">
        <v>1164</v>
      </c>
      <c r="G476" s="139" t="s">
        <v>378</v>
      </c>
      <c r="H476" s="140">
        <v>8</v>
      </c>
      <c r="I476" s="141"/>
      <c r="J476" s="142">
        <f>ROUND(I476*H476,2)</f>
        <v>0</v>
      </c>
      <c r="K476" s="138" t="s">
        <v>168</v>
      </c>
      <c r="L476" s="31"/>
      <c r="M476" s="143" t="s">
        <v>1</v>
      </c>
      <c r="N476" s="144" t="s">
        <v>42</v>
      </c>
      <c r="P476" s="145">
        <f>O476*H476</f>
        <v>0</v>
      </c>
      <c r="Q476" s="145">
        <v>0</v>
      </c>
      <c r="R476" s="145">
        <f>Q476*H476</f>
        <v>0</v>
      </c>
      <c r="S476" s="145">
        <v>0.099</v>
      </c>
      <c r="T476" s="146">
        <f>S476*H476</f>
        <v>0.792</v>
      </c>
      <c r="AR476" s="147" t="s">
        <v>479</v>
      </c>
      <c r="AT476" s="147" t="s">
        <v>164</v>
      </c>
      <c r="AU476" s="147" t="s">
        <v>85</v>
      </c>
      <c r="AY476" s="16" t="s">
        <v>161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6" t="s">
        <v>81</v>
      </c>
      <c r="BK476" s="148">
        <f>ROUND(I476*H476,2)</f>
        <v>0</v>
      </c>
      <c r="BL476" s="16" t="s">
        <v>479</v>
      </c>
      <c r="BM476" s="147" t="s">
        <v>1611</v>
      </c>
    </row>
    <row r="477" spans="2:65" s="1" customFormat="1" ht="33" customHeight="1">
      <c r="B477" s="135"/>
      <c r="C477" s="136" t="s">
        <v>1133</v>
      </c>
      <c r="D477" s="136" t="s">
        <v>164</v>
      </c>
      <c r="E477" s="137" t="s">
        <v>1167</v>
      </c>
      <c r="F477" s="138" t="s">
        <v>1168</v>
      </c>
      <c r="G477" s="139" t="s">
        <v>378</v>
      </c>
      <c r="H477" s="140">
        <v>4</v>
      </c>
      <c r="I477" s="141"/>
      <c r="J477" s="142">
        <f>ROUND(I477*H477,2)</f>
        <v>0</v>
      </c>
      <c r="K477" s="138" t="s">
        <v>168</v>
      </c>
      <c r="L477" s="31"/>
      <c r="M477" s="143" t="s">
        <v>1</v>
      </c>
      <c r="N477" s="144" t="s">
        <v>42</v>
      </c>
      <c r="P477" s="145">
        <f>O477*H477</f>
        <v>0</v>
      </c>
      <c r="Q477" s="145">
        <v>0</v>
      </c>
      <c r="R477" s="145">
        <f>Q477*H477</f>
        <v>0</v>
      </c>
      <c r="S477" s="145">
        <v>0.015</v>
      </c>
      <c r="T477" s="146">
        <f>S477*H477</f>
        <v>0.06</v>
      </c>
      <c r="AR477" s="147" t="s">
        <v>479</v>
      </c>
      <c r="AT477" s="147" t="s">
        <v>164</v>
      </c>
      <c r="AU477" s="147" t="s">
        <v>85</v>
      </c>
      <c r="AY477" s="16" t="s">
        <v>161</v>
      </c>
      <c r="BE477" s="148">
        <f>IF(N477="základní",J477,0)</f>
        <v>0</v>
      </c>
      <c r="BF477" s="148">
        <f>IF(N477="snížená",J477,0)</f>
        <v>0</v>
      </c>
      <c r="BG477" s="148">
        <f>IF(N477="zákl. přenesená",J477,0)</f>
        <v>0</v>
      </c>
      <c r="BH477" s="148">
        <f>IF(N477="sníž. přenesená",J477,0)</f>
        <v>0</v>
      </c>
      <c r="BI477" s="148">
        <f>IF(N477="nulová",J477,0)</f>
        <v>0</v>
      </c>
      <c r="BJ477" s="16" t="s">
        <v>81</v>
      </c>
      <c r="BK477" s="148">
        <f>ROUND(I477*H477,2)</f>
        <v>0</v>
      </c>
      <c r="BL477" s="16" t="s">
        <v>479</v>
      </c>
      <c r="BM477" s="147" t="s">
        <v>1612</v>
      </c>
    </row>
    <row r="478" spans="2:65" s="1" customFormat="1" ht="37.9" customHeight="1">
      <c r="B478" s="135"/>
      <c r="C478" s="136" t="s">
        <v>1139</v>
      </c>
      <c r="D478" s="136" t="s">
        <v>164</v>
      </c>
      <c r="E478" s="137" t="s">
        <v>1171</v>
      </c>
      <c r="F478" s="138" t="s">
        <v>1172</v>
      </c>
      <c r="G478" s="139" t="s">
        <v>378</v>
      </c>
      <c r="H478" s="140">
        <v>34</v>
      </c>
      <c r="I478" s="141"/>
      <c r="J478" s="142">
        <f>ROUND(I478*H478,2)</f>
        <v>0</v>
      </c>
      <c r="K478" s="138" t="s">
        <v>168</v>
      </c>
      <c r="L478" s="31"/>
      <c r="M478" s="143" t="s">
        <v>1</v>
      </c>
      <c r="N478" s="144" t="s">
        <v>42</v>
      </c>
      <c r="P478" s="145">
        <f>O478*H478</f>
        <v>0</v>
      </c>
      <c r="Q478" s="145">
        <v>0</v>
      </c>
      <c r="R478" s="145">
        <f>Q478*H478</f>
        <v>0</v>
      </c>
      <c r="S478" s="145">
        <v>0.031</v>
      </c>
      <c r="T478" s="146">
        <f>S478*H478</f>
        <v>1.054</v>
      </c>
      <c r="AR478" s="147" t="s">
        <v>479</v>
      </c>
      <c r="AT478" s="147" t="s">
        <v>164</v>
      </c>
      <c r="AU478" s="147" t="s">
        <v>85</v>
      </c>
      <c r="AY478" s="16" t="s">
        <v>161</v>
      </c>
      <c r="BE478" s="148">
        <f>IF(N478="základní",J478,0)</f>
        <v>0</v>
      </c>
      <c r="BF478" s="148">
        <f>IF(N478="snížená",J478,0)</f>
        <v>0</v>
      </c>
      <c r="BG478" s="148">
        <f>IF(N478="zákl. přenesená",J478,0)</f>
        <v>0</v>
      </c>
      <c r="BH478" s="148">
        <f>IF(N478="sníž. přenesená",J478,0)</f>
        <v>0</v>
      </c>
      <c r="BI478" s="148">
        <f>IF(N478="nulová",J478,0)</f>
        <v>0</v>
      </c>
      <c r="BJ478" s="16" t="s">
        <v>81</v>
      </c>
      <c r="BK478" s="148">
        <f>ROUND(I478*H478,2)</f>
        <v>0</v>
      </c>
      <c r="BL478" s="16" t="s">
        <v>479</v>
      </c>
      <c r="BM478" s="147" t="s">
        <v>1613</v>
      </c>
    </row>
    <row r="479" spans="2:65" s="1" customFormat="1" ht="24.2" customHeight="1">
      <c r="B479" s="135"/>
      <c r="C479" s="136" t="s">
        <v>1143</v>
      </c>
      <c r="D479" s="136" t="s">
        <v>164</v>
      </c>
      <c r="E479" s="137" t="s">
        <v>1175</v>
      </c>
      <c r="F479" s="138" t="s">
        <v>1176</v>
      </c>
      <c r="G479" s="139" t="s">
        <v>316</v>
      </c>
      <c r="H479" s="140">
        <v>105</v>
      </c>
      <c r="I479" s="141"/>
      <c r="J479" s="142">
        <f>ROUND(I479*H479,2)</f>
        <v>0</v>
      </c>
      <c r="K479" s="138" t="s">
        <v>168</v>
      </c>
      <c r="L479" s="31"/>
      <c r="M479" s="143" t="s">
        <v>1</v>
      </c>
      <c r="N479" s="144" t="s">
        <v>42</v>
      </c>
      <c r="P479" s="145">
        <f>O479*H479</f>
        <v>0</v>
      </c>
      <c r="Q479" s="145">
        <v>2E-05</v>
      </c>
      <c r="R479" s="145">
        <f>Q479*H479</f>
        <v>0.0021000000000000003</v>
      </c>
      <c r="S479" s="145">
        <v>0.002</v>
      </c>
      <c r="T479" s="146">
        <f>S479*H479</f>
        <v>0.21</v>
      </c>
      <c r="AR479" s="147" t="s">
        <v>479</v>
      </c>
      <c r="AT479" s="147" t="s">
        <v>164</v>
      </c>
      <c r="AU479" s="147" t="s">
        <v>85</v>
      </c>
      <c r="AY479" s="16" t="s">
        <v>161</v>
      </c>
      <c r="BE479" s="148">
        <f>IF(N479="základní",J479,0)</f>
        <v>0</v>
      </c>
      <c r="BF479" s="148">
        <f>IF(N479="snížená",J479,0)</f>
        <v>0</v>
      </c>
      <c r="BG479" s="148">
        <f>IF(N479="zákl. přenesená",J479,0)</f>
        <v>0</v>
      </c>
      <c r="BH479" s="148">
        <f>IF(N479="sníž. přenesená",J479,0)</f>
        <v>0</v>
      </c>
      <c r="BI479" s="148">
        <f>IF(N479="nulová",J479,0)</f>
        <v>0</v>
      </c>
      <c r="BJ479" s="16" t="s">
        <v>81</v>
      </c>
      <c r="BK479" s="148">
        <f>ROUND(I479*H479,2)</f>
        <v>0</v>
      </c>
      <c r="BL479" s="16" t="s">
        <v>479</v>
      </c>
      <c r="BM479" s="147" t="s">
        <v>1614</v>
      </c>
    </row>
    <row r="480" spans="2:65" s="1" customFormat="1" ht="24.2" customHeight="1">
      <c r="B480" s="135"/>
      <c r="C480" s="136" t="s">
        <v>1147</v>
      </c>
      <c r="D480" s="136" t="s">
        <v>164</v>
      </c>
      <c r="E480" s="137" t="s">
        <v>1179</v>
      </c>
      <c r="F480" s="138" t="s">
        <v>1180</v>
      </c>
      <c r="G480" s="139" t="s">
        <v>167</v>
      </c>
      <c r="H480" s="140">
        <v>2.98</v>
      </c>
      <c r="I480" s="141"/>
      <c r="J480" s="142">
        <f>ROUND(I480*H480,2)</f>
        <v>0</v>
      </c>
      <c r="K480" s="138" t="s">
        <v>168</v>
      </c>
      <c r="L480" s="31"/>
      <c r="M480" s="143" t="s">
        <v>1</v>
      </c>
      <c r="N480" s="144" t="s">
        <v>42</v>
      </c>
      <c r="P480" s="145">
        <f>O480*H480</f>
        <v>0</v>
      </c>
      <c r="Q480" s="145">
        <v>0</v>
      </c>
      <c r="R480" s="145">
        <f>Q480*H480</f>
        <v>0</v>
      </c>
      <c r="S480" s="145">
        <v>0</v>
      </c>
      <c r="T480" s="146">
        <f>S480*H480</f>
        <v>0</v>
      </c>
      <c r="AR480" s="147" t="s">
        <v>479</v>
      </c>
      <c r="AT480" s="147" t="s">
        <v>164</v>
      </c>
      <c r="AU480" s="147" t="s">
        <v>85</v>
      </c>
      <c r="AY480" s="16" t="s">
        <v>161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6" t="s">
        <v>81</v>
      </c>
      <c r="BK480" s="148">
        <f>ROUND(I480*H480,2)</f>
        <v>0</v>
      </c>
      <c r="BL480" s="16" t="s">
        <v>479</v>
      </c>
      <c r="BM480" s="147" t="s">
        <v>1615</v>
      </c>
    </row>
    <row r="481" spans="2:65" s="1" customFormat="1" ht="24.2" customHeight="1">
      <c r="B481" s="135"/>
      <c r="C481" s="136" t="s">
        <v>1154</v>
      </c>
      <c r="D481" s="136" t="s">
        <v>164</v>
      </c>
      <c r="E481" s="137" t="s">
        <v>1183</v>
      </c>
      <c r="F481" s="138" t="s">
        <v>1184</v>
      </c>
      <c r="G481" s="139" t="s">
        <v>167</v>
      </c>
      <c r="H481" s="140">
        <v>8.94</v>
      </c>
      <c r="I481" s="141"/>
      <c r="J481" s="142">
        <f>ROUND(I481*H481,2)</f>
        <v>0</v>
      </c>
      <c r="K481" s="138" t="s">
        <v>168</v>
      </c>
      <c r="L481" s="31"/>
      <c r="M481" s="143" t="s">
        <v>1</v>
      </c>
      <c r="N481" s="144" t="s">
        <v>42</v>
      </c>
      <c r="P481" s="145">
        <f>O481*H481</f>
        <v>0</v>
      </c>
      <c r="Q481" s="145">
        <v>0</v>
      </c>
      <c r="R481" s="145">
        <f>Q481*H481</f>
        <v>0</v>
      </c>
      <c r="S481" s="145">
        <v>0</v>
      </c>
      <c r="T481" s="146">
        <f>S481*H481</f>
        <v>0</v>
      </c>
      <c r="AR481" s="147" t="s">
        <v>479</v>
      </c>
      <c r="AT481" s="147" t="s">
        <v>164</v>
      </c>
      <c r="AU481" s="147" t="s">
        <v>85</v>
      </c>
      <c r="AY481" s="16" t="s">
        <v>161</v>
      </c>
      <c r="BE481" s="148">
        <f>IF(N481="základní",J481,0)</f>
        <v>0</v>
      </c>
      <c r="BF481" s="148">
        <f>IF(N481="snížená",J481,0)</f>
        <v>0</v>
      </c>
      <c r="BG481" s="148">
        <f>IF(N481="zákl. přenesená",J481,0)</f>
        <v>0</v>
      </c>
      <c r="BH481" s="148">
        <f>IF(N481="sníž. přenesená",J481,0)</f>
        <v>0</v>
      </c>
      <c r="BI481" s="148">
        <f>IF(N481="nulová",J481,0)</f>
        <v>0</v>
      </c>
      <c r="BJ481" s="16" t="s">
        <v>81</v>
      </c>
      <c r="BK481" s="148">
        <f>ROUND(I481*H481,2)</f>
        <v>0</v>
      </c>
      <c r="BL481" s="16" t="s">
        <v>479</v>
      </c>
      <c r="BM481" s="147" t="s">
        <v>1616</v>
      </c>
    </row>
    <row r="482" spans="2:51" s="12" customFormat="1" ht="12">
      <c r="B482" s="149"/>
      <c r="D482" s="150" t="s">
        <v>171</v>
      </c>
      <c r="F482" s="152" t="s">
        <v>1617</v>
      </c>
      <c r="H482" s="153">
        <v>8.94</v>
      </c>
      <c r="I482" s="154"/>
      <c r="L482" s="149"/>
      <c r="M482" s="155"/>
      <c r="T482" s="156"/>
      <c r="AT482" s="151" t="s">
        <v>171</v>
      </c>
      <c r="AU482" s="151" t="s">
        <v>85</v>
      </c>
      <c r="AV482" s="12" t="s">
        <v>85</v>
      </c>
      <c r="AW482" s="12" t="s">
        <v>3</v>
      </c>
      <c r="AX482" s="12" t="s">
        <v>81</v>
      </c>
      <c r="AY482" s="151" t="s">
        <v>161</v>
      </c>
    </row>
    <row r="483" spans="2:65" s="1" customFormat="1" ht="24.2" customHeight="1">
      <c r="B483" s="135"/>
      <c r="C483" s="136" t="s">
        <v>1158</v>
      </c>
      <c r="D483" s="136" t="s">
        <v>164</v>
      </c>
      <c r="E483" s="137" t="s">
        <v>1188</v>
      </c>
      <c r="F483" s="138" t="s">
        <v>1189</v>
      </c>
      <c r="G483" s="139" t="s">
        <v>167</v>
      </c>
      <c r="H483" s="140">
        <v>2.98</v>
      </c>
      <c r="I483" s="141"/>
      <c r="J483" s="142">
        <f>ROUND(I483*H483,2)</f>
        <v>0</v>
      </c>
      <c r="K483" s="138" t="s">
        <v>168</v>
      </c>
      <c r="L483" s="31"/>
      <c r="M483" s="143" t="s">
        <v>1</v>
      </c>
      <c r="N483" s="144" t="s">
        <v>42</v>
      </c>
      <c r="P483" s="145">
        <f>O483*H483</f>
        <v>0</v>
      </c>
      <c r="Q483" s="145">
        <v>0</v>
      </c>
      <c r="R483" s="145">
        <f>Q483*H483</f>
        <v>0</v>
      </c>
      <c r="S483" s="145">
        <v>0</v>
      </c>
      <c r="T483" s="146">
        <f>S483*H483</f>
        <v>0</v>
      </c>
      <c r="AR483" s="147" t="s">
        <v>479</v>
      </c>
      <c r="AT483" s="147" t="s">
        <v>164</v>
      </c>
      <c r="AU483" s="147" t="s">
        <v>85</v>
      </c>
      <c r="AY483" s="16" t="s">
        <v>161</v>
      </c>
      <c r="BE483" s="148">
        <f>IF(N483="základní",J483,0)</f>
        <v>0</v>
      </c>
      <c r="BF483" s="148">
        <f>IF(N483="snížená",J483,0)</f>
        <v>0</v>
      </c>
      <c r="BG483" s="148">
        <f>IF(N483="zákl. přenesená",J483,0)</f>
        <v>0</v>
      </c>
      <c r="BH483" s="148">
        <f>IF(N483="sníž. přenesená",J483,0)</f>
        <v>0</v>
      </c>
      <c r="BI483" s="148">
        <f>IF(N483="nulová",J483,0)</f>
        <v>0</v>
      </c>
      <c r="BJ483" s="16" t="s">
        <v>81</v>
      </c>
      <c r="BK483" s="148">
        <f>ROUND(I483*H483,2)</f>
        <v>0</v>
      </c>
      <c r="BL483" s="16" t="s">
        <v>479</v>
      </c>
      <c r="BM483" s="147" t="s">
        <v>1618</v>
      </c>
    </row>
    <row r="484" spans="2:65" s="1" customFormat="1" ht="24.2" customHeight="1">
      <c r="B484" s="135"/>
      <c r="C484" s="136" t="s">
        <v>1162</v>
      </c>
      <c r="D484" s="136" t="s">
        <v>164</v>
      </c>
      <c r="E484" s="137" t="s">
        <v>1192</v>
      </c>
      <c r="F484" s="138" t="s">
        <v>1193</v>
      </c>
      <c r="G484" s="139" t="s">
        <v>167</v>
      </c>
      <c r="H484" s="140">
        <v>89.4</v>
      </c>
      <c r="I484" s="141"/>
      <c r="J484" s="142">
        <f>ROUND(I484*H484,2)</f>
        <v>0</v>
      </c>
      <c r="K484" s="138" t="s">
        <v>168</v>
      </c>
      <c r="L484" s="31"/>
      <c r="M484" s="143" t="s">
        <v>1</v>
      </c>
      <c r="N484" s="144" t="s">
        <v>42</v>
      </c>
      <c r="P484" s="145">
        <f>O484*H484</f>
        <v>0</v>
      </c>
      <c r="Q484" s="145">
        <v>0</v>
      </c>
      <c r="R484" s="145">
        <f>Q484*H484</f>
        <v>0</v>
      </c>
      <c r="S484" s="145">
        <v>0</v>
      </c>
      <c r="T484" s="146">
        <f>S484*H484</f>
        <v>0</v>
      </c>
      <c r="AR484" s="147" t="s">
        <v>479</v>
      </c>
      <c r="AT484" s="147" t="s">
        <v>164</v>
      </c>
      <c r="AU484" s="147" t="s">
        <v>85</v>
      </c>
      <c r="AY484" s="16" t="s">
        <v>161</v>
      </c>
      <c r="BE484" s="148">
        <f>IF(N484="základní",J484,0)</f>
        <v>0</v>
      </c>
      <c r="BF484" s="148">
        <f>IF(N484="snížená",J484,0)</f>
        <v>0</v>
      </c>
      <c r="BG484" s="148">
        <f>IF(N484="zákl. přenesená",J484,0)</f>
        <v>0</v>
      </c>
      <c r="BH484" s="148">
        <f>IF(N484="sníž. přenesená",J484,0)</f>
        <v>0</v>
      </c>
      <c r="BI484" s="148">
        <f>IF(N484="nulová",J484,0)</f>
        <v>0</v>
      </c>
      <c r="BJ484" s="16" t="s">
        <v>81</v>
      </c>
      <c r="BK484" s="148">
        <f>ROUND(I484*H484,2)</f>
        <v>0</v>
      </c>
      <c r="BL484" s="16" t="s">
        <v>479</v>
      </c>
      <c r="BM484" s="147" t="s">
        <v>1619</v>
      </c>
    </row>
    <row r="485" spans="2:51" s="12" customFormat="1" ht="12">
      <c r="B485" s="149"/>
      <c r="D485" s="150" t="s">
        <v>171</v>
      </c>
      <c r="F485" s="152" t="s">
        <v>1620</v>
      </c>
      <c r="H485" s="153">
        <v>89.4</v>
      </c>
      <c r="I485" s="154"/>
      <c r="L485" s="149"/>
      <c r="M485" s="155"/>
      <c r="T485" s="156"/>
      <c r="AT485" s="151" t="s">
        <v>171</v>
      </c>
      <c r="AU485" s="151" t="s">
        <v>85</v>
      </c>
      <c r="AV485" s="12" t="s">
        <v>85</v>
      </c>
      <c r="AW485" s="12" t="s">
        <v>3</v>
      </c>
      <c r="AX485" s="12" t="s">
        <v>81</v>
      </c>
      <c r="AY485" s="151" t="s">
        <v>161</v>
      </c>
    </row>
    <row r="486" spans="2:65" s="1" customFormat="1" ht="33" customHeight="1">
      <c r="B486" s="135"/>
      <c r="C486" s="136" t="s">
        <v>1166</v>
      </c>
      <c r="D486" s="136" t="s">
        <v>164</v>
      </c>
      <c r="E486" s="137" t="s">
        <v>1197</v>
      </c>
      <c r="F486" s="138" t="s">
        <v>1198</v>
      </c>
      <c r="G486" s="139" t="s">
        <v>167</v>
      </c>
      <c r="H486" s="140">
        <v>2.98</v>
      </c>
      <c r="I486" s="141"/>
      <c r="J486" s="142">
        <f>ROUND(I486*H486,2)</f>
        <v>0</v>
      </c>
      <c r="K486" s="138" t="s">
        <v>168</v>
      </c>
      <c r="L486" s="31"/>
      <c r="M486" s="143" t="s">
        <v>1</v>
      </c>
      <c r="N486" s="144" t="s">
        <v>42</v>
      </c>
      <c r="P486" s="145">
        <f>O486*H486</f>
        <v>0</v>
      </c>
      <c r="Q486" s="145">
        <v>0</v>
      </c>
      <c r="R486" s="145">
        <f>Q486*H486</f>
        <v>0</v>
      </c>
      <c r="S486" s="145">
        <v>0</v>
      </c>
      <c r="T486" s="146">
        <f>S486*H486</f>
        <v>0</v>
      </c>
      <c r="AR486" s="147" t="s">
        <v>479</v>
      </c>
      <c r="AT486" s="147" t="s">
        <v>164</v>
      </c>
      <c r="AU486" s="147" t="s">
        <v>85</v>
      </c>
      <c r="AY486" s="16" t="s">
        <v>161</v>
      </c>
      <c r="BE486" s="148">
        <f>IF(N486="základní",J486,0)</f>
        <v>0</v>
      </c>
      <c r="BF486" s="148">
        <f>IF(N486="snížená",J486,0)</f>
        <v>0</v>
      </c>
      <c r="BG486" s="148">
        <f>IF(N486="zákl. přenesená",J486,0)</f>
        <v>0</v>
      </c>
      <c r="BH486" s="148">
        <f>IF(N486="sníž. přenesená",J486,0)</f>
        <v>0</v>
      </c>
      <c r="BI486" s="148">
        <f>IF(N486="nulová",J486,0)</f>
        <v>0</v>
      </c>
      <c r="BJ486" s="16" t="s">
        <v>81</v>
      </c>
      <c r="BK486" s="148">
        <f>ROUND(I486*H486,2)</f>
        <v>0</v>
      </c>
      <c r="BL486" s="16" t="s">
        <v>479</v>
      </c>
      <c r="BM486" s="147" t="s">
        <v>1621</v>
      </c>
    </row>
    <row r="487" spans="2:65" s="1" customFormat="1" ht="24.2" customHeight="1">
      <c r="B487" s="135"/>
      <c r="C487" s="136" t="s">
        <v>1170</v>
      </c>
      <c r="D487" s="136" t="s">
        <v>164</v>
      </c>
      <c r="E487" s="137" t="s">
        <v>1201</v>
      </c>
      <c r="F487" s="138" t="s">
        <v>1202</v>
      </c>
      <c r="G487" s="139" t="s">
        <v>167</v>
      </c>
      <c r="H487" s="140">
        <v>0.018</v>
      </c>
      <c r="I487" s="141"/>
      <c r="J487" s="142">
        <f>ROUND(I487*H487,2)</f>
        <v>0</v>
      </c>
      <c r="K487" s="138" t="s">
        <v>168</v>
      </c>
      <c r="L487" s="31"/>
      <c r="M487" s="143" t="s">
        <v>1</v>
      </c>
      <c r="N487" s="144" t="s">
        <v>42</v>
      </c>
      <c r="P487" s="145">
        <f>O487*H487</f>
        <v>0</v>
      </c>
      <c r="Q487" s="145">
        <v>0</v>
      </c>
      <c r="R487" s="145">
        <f>Q487*H487</f>
        <v>0</v>
      </c>
      <c r="S487" s="145">
        <v>0</v>
      </c>
      <c r="T487" s="146">
        <f>S487*H487</f>
        <v>0</v>
      </c>
      <c r="AR487" s="147" t="s">
        <v>479</v>
      </c>
      <c r="AT487" s="147" t="s">
        <v>164</v>
      </c>
      <c r="AU487" s="147" t="s">
        <v>85</v>
      </c>
      <c r="AY487" s="16" t="s">
        <v>161</v>
      </c>
      <c r="BE487" s="148">
        <f>IF(N487="základní",J487,0)</f>
        <v>0</v>
      </c>
      <c r="BF487" s="148">
        <f>IF(N487="snížená",J487,0)</f>
        <v>0</v>
      </c>
      <c r="BG487" s="148">
        <f>IF(N487="zákl. přenesená",J487,0)</f>
        <v>0</v>
      </c>
      <c r="BH487" s="148">
        <f>IF(N487="sníž. přenesená",J487,0)</f>
        <v>0</v>
      </c>
      <c r="BI487" s="148">
        <f>IF(N487="nulová",J487,0)</f>
        <v>0</v>
      </c>
      <c r="BJ487" s="16" t="s">
        <v>81</v>
      </c>
      <c r="BK487" s="148">
        <f>ROUND(I487*H487,2)</f>
        <v>0</v>
      </c>
      <c r="BL487" s="16" t="s">
        <v>479</v>
      </c>
      <c r="BM487" s="147" t="s">
        <v>1622</v>
      </c>
    </row>
    <row r="488" spans="2:63" s="11" customFormat="1" ht="25.9" customHeight="1">
      <c r="B488" s="123"/>
      <c r="D488" s="124" t="s">
        <v>76</v>
      </c>
      <c r="E488" s="125" t="s">
        <v>1204</v>
      </c>
      <c r="F488" s="125" t="s">
        <v>1205</v>
      </c>
      <c r="I488" s="126"/>
      <c r="J488" s="127">
        <f>BK488</f>
        <v>0</v>
      </c>
      <c r="L488" s="123"/>
      <c r="M488" s="128"/>
      <c r="P488" s="129">
        <f>SUM(P489:P498)</f>
        <v>0</v>
      </c>
      <c r="R488" s="129">
        <f>SUM(R489:R498)</f>
        <v>0</v>
      </c>
      <c r="T488" s="130">
        <f>SUM(T489:T498)</f>
        <v>0</v>
      </c>
      <c r="AR488" s="124" t="s">
        <v>169</v>
      </c>
      <c r="AT488" s="131" t="s">
        <v>76</v>
      </c>
      <c r="AU488" s="131" t="s">
        <v>77</v>
      </c>
      <c r="AY488" s="124" t="s">
        <v>161</v>
      </c>
      <c r="BK488" s="132">
        <f>SUM(BK489:BK498)</f>
        <v>0</v>
      </c>
    </row>
    <row r="489" spans="2:65" s="1" customFormat="1" ht="16.5" customHeight="1">
      <c r="B489" s="135"/>
      <c r="C489" s="136" t="s">
        <v>1174</v>
      </c>
      <c r="D489" s="136" t="s">
        <v>164</v>
      </c>
      <c r="E489" s="137" t="s">
        <v>1623</v>
      </c>
      <c r="F489" s="138" t="s">
        <v>1624</v>
      </c>
      <c r="G489" s="139" t="s">
        <v>1209</v>
      </c>
      <c r="H489" s="140">
        <v>20</v>
      </c>
      <c r="I489" s="141"/>
      <c r="J489" s="142">
        <f>ROUND(I489*H489,2)</f>
        <v>0</v>
      </c>
      <c r="K489" s="138" t="s">
        <v>168</v>
      </c>
      <c r="L489" s="31"/>
      <c r="M489" s="143" t="s">
        <v>1</v>
      </c>
      <c r="N489" s="144" t="s">
        <v>42</v>
      </c>
      <c r="P489" s="145">
        <f>O489*H489</f>
        <v>0</v>
      </c>
      <c r="Q489" s="145">
        <v>0</v>
      </c>
      <c r="R489" s="145">
        <f>Q489*H489</f>
        <v>0</v>
      </c>
      <c r="S489" s="145">
        <v>0</v>
      </c>
      <c r="T489" s="146">
        <f>S489*H489</f>
        <v>0</v>
      </c>
      <c r="AR489" s="147" t="s">
        <v>1210</v>
      </c>
      <c r="AT489" s="147" t="s">
        <v>164</v>
      </c>
      <c r="AU489" s="147" t="s">
        <v>81</v>
      </c>
      <c r="AY489" s="16" t="s">
        <v>161</v>
      </c>
      <c r="BE489" s="148">
        <f>IF(N489="základní",J489,0)</f>
        <v>0</v>
      </c>
      <c r="BF489" s="148">
        <f>IF(N489="snížená",J489,0)</f>
        <v>0</v>
      </c>
      <c r="BG489" s="148">
        <f>IF(N489="zákl. přenesená",J489,0)</f>
        <v>0</v>
      </c>
      <c r="BH489" s="148">
        <f>IF(N489="sníž. přenesená",J489,0)</f>
        <v>0</v>
      </c>
      <c r="BI489" s="148">
        <f>IF(N489="nulová",J489,0)</f>
        <v>0</v>
      </c>
      <c r="BJ489" s="16" t="s">
        <v>81</v>
      </c>
      <c r="BK489" s="148">
        <f>ROUND(I489*H489,2)</f>
        <v>0</v>
      </c>
      <c r="BL489" s="16" t="s">
        <v>1210</v>
      </c>
      <c r="BM489" s="147" t="s">
        <v>1625</v>
      </c>
    </row>
    <row r="490" spans="2:51" s="14" customFormat="1" ht="12">
      <c r="B490" s="177"/>
      <c r="D490" s="150" t="s">
        <v>171</v>
      </c>
      <c r="E490" s="178" t="s">
        <v>1</v>
      </c>
      <c r="F490" s="179" t="s">
        <v>1626</v>
      </c>
      <c r="H490" s="178" t="s">
        <v>1</v>
      </c>
      <c r="I490" s="180"/>
      <c r="L490" s="177"/>
      <c r="M490" s="181"/>
      <c r="T490" s="182"/>
      <c r="AT490" s="178" t="s">
        <v>171</v>
      </c>
      <c r="AU490" s="178" t="s">
        <v>81</v>
      </c>
      <c r="AV490" s="14" t="s">
        <v>81</v>
      </c>
      <c r="AW490" s="14" t="s">
        <v>32</v>
      </c>
      <c r="AX490" s="14" t="s">
        <v>77</v>
      </c>
      <c r="AY490" s="178" t="s">
        <v>161</v>
      </c>
    </row>
    <row r="491" spans="2:51" s="12" customFormat="1" ht="12">
      <c r="B491" s="149"/>
      <c r="D491" s="150" t="s">
        <v>171</v>
      </c>
      <c r="E491" s="151" t="s">
        <v>1</v>
      </c>
      <c r="F491" s="152" t="s">
        <v>260</v>
      </c>
      <c r="H491" s="153">
        <v>20</v>
      </c>
      <c r="I491" s="154"/>
      <c r="L491" s="149"/>
      <c r="M491" s="155"/>
      <c r="T491" s="156"/>
      <c r="AT491" s="151" t="s">
        <v>171</v>
      </c>
      <c r="AU491" s="151" t="s">
        <v>81</v>
      </c>
      <c r="AV491" s="12" t="s">
        <v>85</v>
      </c>
      <c r="AW491" s="12" t="s">
        <v>32</v>
      </c>
      <c r="AX491" s="12" t="s">
        <v>77</v>
      </c>
      <c r="AY491" s="151" t="s">
        <v>161</v>
      </c>
    </row>
    <row r="492" spans="2:51" s="13" customFormat="1" ht="12">
      <c r="B492" s="157"/>
      <c r="D492" s="150" t="s">
        <v>171</v>
      </c>
      <c r="E492" s="158" t="s">
        <v>1</v>
      </c>
      <c r="F492" s="159" t="s">
        <v>174</v>
      </c>
      <c r="H492" s="160">
        <v>20</v>
      </c>
      <c r="I492" s="161"/>
      <c r="L492" s="157"/>
      <c r="M492" s="162"/>
      <c r="T492" s="163"/>
      <c r="AT492" s="158" t="s">
        <v>171</v>
      </c>
      <c r="AU492" s="158" t="s">
        <v>81</v>
      </c>
      <c r="AV492" s="13" t="s">
        <v>169</v>
      </c>
      <c r="AW492" s="13" t="s">
        <v>32</v>
      </c>
      <c r="AX492" s="13" t="s">
        <v>81</v>
      </c>
      <c r="AY492" s="158" t="s">
        <v>161</v>
      </c>
    </row>
    <row r="493" spans="2:65" s="1" customFormat="1" ht="16.5" customHeight="1">
      <c r="B493" s="135"/>
      <c r="C493" s="136" t="s">
        <v>1178</v>
      </c>
      <c r="D493" s="136" t="s">
        <v>164</v>
      </c>
      <c r="E493" s="137" t="s">
        <v>1207</v>
      </c>
      <c r="F493" s="138" t="s">
        <v>1208</v>
      </c>
      <c r="G493" s="139" t="s">
        <v>1209</v>
      </c>
      <c r="H493" s="140">
        <v>16</v>
      </c>
      <c r="I493" s="141"/>
      <c r="J493" s="142">
        <f>ROUND(I493*H493,2)</f>
        <v>0</v>
      </c>
      <c r="K493" s="138" t="s">
        <v>168</v>
      </c>
      <c r="L493" s="31"/>
      <c r="M493" s="143" t="s">
        <v>1</v>
      </c>
      <c r="N493" s="144" t="s">
        <v>42</v>
      </c>
      <c r="P493" s="145">
        <f>O493*H493</f>
        <v>0</v>
      </c>
      <c r="Q493" s="145">
        <v>0</v>
      </c>
      <c r="R493" s="145">
        <f>Q493*H493</f>
        <v>0</v>
      </c>
      <c r="S493" s="145">
        <v>0</v>
      </c>
      <c r="T493" s="146">
        <f>S493*H493</f>
        <v>0</v>
      </c>
      <c r="AR493" s="147" t="s">
        <v>1210</v>
      </c>
      <c r="AT493" s="147" t="s">
        <v>164</v>
      </c>
      <c r="AU493" s="147" t="s">
        <v>81</v>
      </c>
      <c r="AY493" s="16" t="s">
        <v>161</v>
      </c>
      <c r="BE493" s="148">
        <f>IF(N493="základní",J493,0)</f>
        <v>0</v>
      </c>
      <c r="BF493" s="148">
        <f>IF(N493="snížená",J493,0)</f>
        <v>0</v>
      </c>
      <c r="BG493" s="148">
        <f>IF(N493="zákl. přenesená",J493,0)</f>
        <v>0</v>
      </c>
      <c r="BH493" s="148">
        <f>IF(N493="sníž. přenesená",J493,0)</f>
        <v>0</v>
      </c>
      <c r="BI493" s="148">
        <f>IF(N493="nulová",J493,0)</f>
        <v>0</v>
      </c>
      <c r="BJ493" s="16" t="s">
        <v>81</v>
      </c>
      <c r="BK493" s="148">
        <f>ROUND(I493*H493,2)</f>
        <v>0</v>
      </c>
      <c r="BL493" s="16" t="s">
        <v>1210</v>
      </c>
      <c r="BM493" s="147" t="s">
        <v>1627</v>
      </c>
    </row>
    <row r="494" spans="2:51" s="14" customFormat="1" ht="12">
      <c r="B494" s="177"/>
      <c r="D494" s="150" t="s">
        <v>171</v>
      </c>
      <c r="E494" s="178" t="s">
        <v>1</v>
      </c>
      <c r="F494" s="179" t="s">
        <v>1212</v>
      </c>
      <c r="H494" s="178" t="s">
        <v>1</v>
      </c>
      <c r="I494" s="180"/>
      <c r="L494" s="177"/>
      <c r="M494" s="181"/>
      <c r="T494" s="182"/>
      <c r="AT494" s="178" t="s">
        <v>171</v>
      </c>
      <c r="AU494" s="178" t="s">
        <v>81</v>
      </c>
      <c r="AV494" s="14" t="s">
        <v>81</v>
      </c>
      <c r="AW494" s="14" t="s">
        <v>32</v>
      </c>
      <c r="AX494" s="14" t="s">
        <v>77</v>
      </c>
      <c r="AY494" s="178" t="s">
        <v>161</v>
      </c>
    </row>
    <row r="495" spans="2:51" s="12" customFormat="1" ht="12">
      <c r="B495" s="149"/>
      <c r="D495" s="150" t="s">
        <v>171</v>
      </c>
      <c r="E495" s="151" t="s">
        <v>1</v>
      </c>
      <c r="F495" s="152" t="s">
        <v>1628</v>
      </c>
      <c r="H495" s="153">
        <v>12</v>
      </c>
      <c r="I495" s="154"/>
      <c r="L495" s="149"/>
      <c r="M495" s="155"/>
      <c r="T495" s="156"/>
      <c r="AT495" s="151" t="s">
        <v>171</v>
      </c>
      <c r="AU495" s="151" t="s">
        <v>81</v>
      </c>
      <c r="AV495" s="12" t="s">
        <v>85</v>
      </c>
      <c r="AW495" s="12" t="s">
        <v>32</v>
      </c>
      <c r="AX495" s="12" t="s">
        <v>77</v>
      </c>
      <c r="AY495" s="151" t="s">
        <v>161</v>
      </c>
    </row>
    <row r="496" spans="2:51" s="14" customFormat="1" ht="12">
      <c r="B496" s="177"/>
      <c r="D496" s="150" t="s">
        <v>171</v>
      </c>
      <c r="E496" s="178" t="s">
        <v>1</v>
      </c>
      <c r="F496" s="179" t="s">
        <v>1213</v>
      </c>
      <c r="H496" s="178" t="s">
        <v>1</v>
      </c>
      <c r="I496" s="180"/>
      <c r="L496" s="177"/>
      <c r="M496" s="181"/>
      <c r="T496" s="182"/>
      <c r="AT496" s="178" t="s">
        <v>171</v>
      </c>
      <c r="AU496" s="178" t="s">
        <v>81</v>
      </c>
      <c r="AV496" s="14" t="s">
        <v>81</v>
      </c>
      <c r="AW496" s="14" t="s">
        <v>32</v>
      </c>
      <c r="AX496" s="14" t="s">
        <v>77</v>
      </c>
      <c r="AY496" s="178" t="s">
        <v>161</v>
      </c>
    </row>
    <row r="497" spans="2:51" s="12" customFormat="1" ht="12">
      <c r="B497" s="149"/>
      <c r="D497" s="150" t="s">
        <v>171</v>
      </c>
      <c r="E497" s="151" t="s">
        <v>1</v>
      </c>
      <c r="F497" s="152" t="s">
        <v>1629</v>
      </c>
      <c r="H497" s="153">
        <v>4</v>
      </c>
      <c r="I497" s="154"/>
      <c r="L497" s="149"/>
      <c r="M497" s="155"/>
      <c r="T497" s="156"/>
      <c r="AT497" s="151" t="s">
        <v>171</v>
      </c>
      <c r="AU497" s="151" t="s">
        <v>81</v>
      </c>
      <c r="AV497" s="12" t="s">
        <v>85</v>
      </c>
      <c r="AW497" s="12" t="s">
        <v>32</v>
      </c>
      <c r="AX497" s="12" t="s">
        <v>77</v>
      </c>
      <c r="AY497" s="151" t="s">
        <v>161</v>
      </c>
    </row>
    <row r="498" spans="2:51" s="13" customFormat="1" ht="12">
      <c r="B498" s="157"/>
      <c r="D498" s="150" t="s">
        <v>171</v>
      </c>
      <c r="E498" s="158" t="s">
        <v>1</v>
      </c>
      <c r="F498" s="159" t="s">
        <v>174</v>
      </c>
      <c r="H498" s="160">
        <v>16</v>
      </c>
      <c r="I498" s="161"/>
      <c r="L498" s="157"/>
      <c r="M498" s="162"/>
      <c r="T498" s="163"/>
      <c r="AT498" s="158" t="s">
        <v>171</v>
      </c>
      <c r="AU498" s="158" t="s">
        <v>81</v>
      </c>
      <c r="AV498" s="13" t="s">
        <v>169</v>
      </c>
      <c r="AW498" s="13" t="s">
        <v>32</v>
      </c>
      <c r="AX498" s="13" t="s">
        <v>81</v>
      </c>
      <c r="AY498" s="158" t="s">
        <v>161</v>
      </c>
    </row>
    <row r="499" spans="2:63" s="11" customFormat="1" ht="25.9" customHeight="1">
      <c r="B499" s="123"/>
      <c r="D499" s="124" t="s">
        <v>76</v>
      </c>
      <c r="E499" s="125" t="s">
        <v>1214</v>
      </c>
      <c r="F499" s="125" t="s">
        <v>1215</v>
      </c>
      <c r="I499" s="126"/>
      <c r="J499" s="127">
        <f>BK499</f>
        <v>0</v>
      </c>
      <c r="L499" s="123"/>
      <c r="M499" s="128"/>
      <c r="P499" s="129">
        <f>P500+P503+P506+P509</f>
        <v>0</v>
      </c>
      <c r="R499" s="129">
        <f>R500+R503+R506+R509</f>
        <v>0</v>
      </c>
      <c r="T499" s="130">
        <f>T500+T503+T506+T509</f>
        <v>0</v>
      </c>
      <c r="AR499" s="124" t="s">
        <v>192</v>
      </c>
      <c r="AT499" s="131" t="s">
        <v>76</v>
      </c>
      <c r="AU499" s="131" t="s">
        <v>77</v>
      </c>
      <c r="AY499" s="124" t="s">
        <v>161</v>
      </c>
      <c r="BK499" s="132">
        <f>BK500+BK503+BK506+BK509</f>
        <v>0</v>
      </c>
    </row>
    <row r="500" spans="2:63" s="11" customFormat="1" ht="22.9" customHeight="1">
      <c r="B500" s="123"/>
      <c r="D500" s="124" t="s">
        <v>76</v>
      </c>
      <c r="E500" s="133" t="s">
        <v>1216</v>
      </c>
      <c r="F500" s="133" t="s">
        <v>1217</v>
      </c>
      <c r="I500" s="126"/>
      <c r="J500" s="134">
        <f>BK500</f>
        <v>0</v>
      </c>
      <c r="L500" s="123"/>
      <c r="M500" s="128"/>
      <c r="P500" s="129">
        <f>SUM(P501:P502)</f>
        <v>0</v>
      </c>
      <c r="R500" s="129">
        <f>SUM(R501:R502)</f>
        <v>0</v>
      </c>
      <c r="T500" s="130">
        <f>SUM(T501:T502)</f>
        <v>0</v>
      </c>
      <c r="AR500" s="124" t="s">
        <v>192</v>
      </c>
      <c r="AT500" s="131" t="s">
        <v>76</v>
      </c>
      <c r="AU500" s="131" t="s">
        <v>81</v>
      </c>
      <c r="AY500" s="124" t="s">
        <v>161</v>
      </c>
      <c r="BK500" s="132">
        <f>SUM(BK501:BK502)</f>
        <v>0</v>
      </c>
    </row>
    <row r="501" spans="2:65" s="1" customFormat="1" ht="16.5" customHeight="1">
      <c r="B501" s="135"/>
      <c r="C501" s="136" t="s">
        <v>1182</v>
      </c>
      <c r="D501" s="136" t="s">
        <v>164</v>
      </c>
      <c r="E501" s="137" t="s">
        <v>1219</v>
      </c>
      <c r="F501" s="138" t="s">
        <v>1217</v>
      </c>
      <c r="G501" s="139" t="s">
        <v>1220</v>
      </c>
      <c r="H501" s="140">
        <v>1</v>
      </c>
      <c r="I501" s="141"/>
      <c r="J501" s="142">
        <f>ROUND(I501*H501,2)</f>
        <v>0</v>
      </c>
      <c r="K501" s="138" t="s">
        <v>168</v>
      </c>
      <c r="L501" s="31"/>
      <c r="M501" s="143" t="s">
        <v>1</v>
      </c>
      <c r="N501" s="144" t="s">
        <v>42</v>
      </c>
      <c r="P501" s="145">
        <f>O501*H501</f>
        <v>0</v>
      </c>
      <c r="Q501" s="145">
        <v>0</v>
      </c>
      <c r="R501" s="145">
        <f>Q501*H501</f>
        <v>0</v>
      </c>
      <c r="S501" s="145">
        <v>0</v>
      </c>
      <c r="T501" s="146">
        <f>S501*H501</f>
        <v>0</v>
      </c>
      <c r="AR501" s="147" t="s">
        <v>1221</v>
      </c>
      <c r="AT501" s="147" t="s">
        <v>164</v>
      </c>
      <c r="AU501" s="147" t="s">
        <v>85</v>
      </c>
      <c r="AY501" s="16" t="s">
        <v>161</v>
      </c>
      <c r="BE501" s="148">
        <f>IF(N501="základní",J501,0)</f>
        <v>0</v>
      </c>
      <c r="BF501" s="148">
        <f>IF(N501="snížená",J501,0)</f>
        <v>0</v>
      </c>
      <c r="BG501" s="148">
        <f>IF(N501="zákl. přenesená",J501,0)</f>
        <v>0</v>
      </c>
      <c r="BH501" s="148">
        <f>IF(N501="sníž. přenesená",J501,0)</f>
        <v>0</v>
      </c>
      <c r="BI501" s="148">
        <f>IF(N501="nulová",J501,0)</f>
        <v>0</v>
      </c>
      <c r="BJ501" s="16" t="s">
        <v>81</v>
      </c>
      <c r="BK501" s="148">
        <f>ROUND(I501*H501,2)</f>
        <v>0</v>
      </c>
      <c r="BL501" s="16" t="s">
        <v>1221</v>
      </c>
      <c r="BM501" s="147" t="s">
        <v>1630</v>
      </c>
    </row>
    <row r="502" spans="2:47" s="1" customFormat="1" ht="12">
      <c r="B502" s="31"/>
      <c r="D502" s="150" t="s">
        <v>180</v>
      </c>
      <c r="F502" s="174" t="s">
        <v>1223</v>
      </c>
      <c r="I502" s="175"/>
      <c r="L502" s="31"/>
      <c r="M502" s="176"/>
      <c r="T502" s="55"/>
      <c r="AT502" s="16" t="s">
        <v>180</v>
      </c>
      <c r="AU502" s="16" t="s">
        <v>85</v>
      </c>
    </row>
    <row r="503" spans="2:63" s="11" customFormat="1" ht="22.9" customHeight="1">
      <c r="B503" s="123"/>
      <c r="D503" s="124" t="s">
        <v>76</v>
      </c>
      <c r="E503" s="133" t="s">
        <v>1224</v>
      </c>
      <c r="F503" s="133" t="s">
        <v>1225</v>
      </c>
      <c r="I503" s="126"/>
      <c r="J503" s="134">
        <f>BK503</f>
        <v>0</v>
      </c>
      <c r="L503" s="123"/>
      <c r="M503" s="128"/>
      <c r="P503" s="129">
        <f>SUM(P504:P505)</f>
        <v>0</v>
      </c>
      <c r="R503" s="129">
        <f>SUM(R504:R505)</f>
        <v>0</v>
      </c>
      <c r="T503" s="130">
        <f>SUM(T504:T505)</f>
        <v>0</v>
      </c>
      <c r="AR503" s="124" t="s">
        <v>192</v>
      </c>
      <c r="AT503" s="131" t="s">
        <v>76</v>
      </c>
      <c r="AU503" s="131" t="s">
        <v>81</v>
      </c>
      <c r="AY503" s="124" t="s">
        <v>161</v>
      </c>
      <c r="BK503" s="132">
        <f>SUM(BK504:BK505)</f>
        <v>0</v>
      </c>
    </row>
    <row r="504" spans="2:65" s="1" customFormat="1" ht="16.5" customHeight="1">
      <c r="B504" s="135"/>
      <c r="C504" s="136" t="s">
        <v>1187</v>
      </c>
      <c r="D504" s="136" t="s">
        <v>164</v>
      </c>
      <c r="E504" s="137" t="s">
        <v>1227</v>
      </c>
      <c r="F504" s="138" t="s">
        <v>1228</v>
      </c>
      <c r="G504" s="139" t="s">
        <v>1220</v>
      </c>
      <c r="H504" s="140">
        <v>1</v>
      </c>
      <c r="I504" s="141"/>
      <c r="J504" s="142">
        <f>ROUND(I504*H504,2)</f>
        <v>0</v>
      </c>
      <c r="K504" s="138" t="s">
        <v>168</v>
      </c>
      <c r="L504" s="31"/>
      <c r="M504" s="143" t="s">
        <v>1</v>
      </c>
      <c r="N504" s="144" t="s">
        <v>42</v>
      </c>
      <c r="P504" s="145">
        <f>O504*H504</f>
        <v>0</v>
      </c>
      <c r="Q504" s="145">
        <v>0</v>
      </c>
      <c r="R504" s="145">
        <f>Q504*H504</f>
        <v>0</v>
      </c>
      <c r="S504" s="145">
        <v>0</v>
      </c>
      <c r="T504" s="146">
        <f>S504*H504</f>
        <v>0</v>
      </c>
      <c r="AR504" s="147" t="s">
        <v>1221</v>
      </c>
      <c r="AT504" s="147" t="s">
        <v>164</v>
      </c>
      <c r="AU504" s="147" t="s">
        <v>85</v>
      </c>
      <c r="AY504" s="16" t="s">
        <v>161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6" t="s">
        <v>81</v>
      </c>
      <c r="BK504" s="148">
        <f>ROUND(I504*H504,2)</f>
        <v>0</v>
      </c>
      <c r="BL504" s="16" t="s">
        <v>1221</v>
      </c>
      <c r="BM504" s="147" t="s">
        <v>1631</v>
      </c>
    </row>
    <row r="505" spans="2:47" s="1" customFormat="1" ht="12">
      <c r="B505" s="31"/>
      <c r="D505" s="150" t="s">
        <v>180</v>
      </c>
      <c r="F505" s="174" t="s">
        <v>1236</v>
      </c>
      <c r="I505" s="175"/>
      <c r="L505" s="31"/>
      <c r="M505" s="176"/>
      <c r="T505" s="55"/>
      <c r="AT505" s="16" t="s">
        <v>180</v>
      </c>
      <c r="AU505" s="16" t="s">
        <v>85</v>
      </c>
    </row>
    <row r="506" spans="2:63" s="11" customFormat="1" ht="22.9" customHeight="1">
      <c r="B506" s="123"/>
      <c r="D506" s="124" t="s">
        <v>76</v>
      </c>
      <c r="E506" s="133" t="s">
        <v>1231</v>
      </c>
      <c r="F506" s="133" t="s">
        <v>1232</v>
      </c>
      <c r="I506" s="126"/>
      <c r="J506" s="134">
        <f>BK506</f>
        <v>0</v>
      </c>
      <c r="L506" s="123"/>
      <c r="M506" s="128"/>
      <c r="P506" s="129">
        <f>SUM(P507:P508)</f>
        <v>0</v>
      </c>
      <c r="R506" s="129">
        <f>SUM(R507:R508)</f>
        <v>0</v>
      </c>
      <c r="T506" s="130">
        <f>SUM(T507:T508)</f>
        <v>0</v>
      </c>
      <c r="AR506" s="124" t="s">
        <v>192</v>
      </c>
      <c r="AT506" s="131" t="s">
        <v>76</v>
      </c>
      <c r="AU506" s="131" t="s">
        <v>81</v>
      </c>
      <c r="AY506" s="124" t="s">
        <v>161</v>
      </c>
      <c r="BK506" s="132">
        <f>SUM(BK507:BK508)</f>
        <v>0</v>
      </c>
    </row>
    <row r="507" spans="2:65" s="1" customFormat="1" ht="16.5" customHeight="1">
      <c r="B507" s="135"/>
      <c r="C507" s="136" t="s">
        <v>1191</v>
      </c>
      <c r="D507" s="136" t="s">
        <v>164</v>
      </c>
      <c r="E507" s="137" t="s">
        <v>1234</v>
      </c>
      <c r="F507" s="138" t="s">
        <v>1232</v>
      </c>
      <c r="G507" s="139" t="s">
        <v>1220</v>
      </c>
      <c r="H507" s="140">
        <v>1</v>
      </c>
      <c r="I507" s="141"/>
      <c r="J507" s="142">
        <f>ROUND(I507*H507,2)</f>
        <v>0</v>
      </c>
      <c r="K507" s="138" t="s">
        <v>168</v>
      </c>
      <c r="L507" s="31"/>
      <c r="M507" s="143" t="s">
        <v>1</v>
      </c>
      <c r="N507" s="144" t="s">
        <v>42</v>
      </c>
      <c r="P507" s="145">
        <f>O507*H507</f>
        <v>0</v>
      </c>
      <c r="Q507" s="145">
        <v>0</v>
      </c>
      <c r="R507" s="145">
        <f>Q507*H507</f>
        <v>0</v>
      </c>
      <c r="S507" s="145">
        <v>0</v>
      </c>
      <c r="T507" s="146">
        <f>S507*H507</f>
        <v>0</v>
      </c>
      <c r="AR507" s="147" t="s">
        <v>1221</v>
      </c>
      <c r="AT507" s="147" t="s">
        <v>164</v>
      </c>
      <c r="AU507" s="147" t="s">
        <v>85</v>
      </c>
      <c r="AY507" s="16" t="s">
        <v>161</v>
      </c>
      <c r="BE507" s="148">
        <f>IF(N507="základní",J507,0)</f>
        <v>0</v>
      </c>
      <c r="BF507" s="148">
        <f>IF(N507="snížená",J507,0)</f>
        <v>0</v>
      </c>
      <c r="BG507" s="148">
        <f>IF(N507="zákl. přenesená",J507,0)</f>
        <v>0</v>
      </c>
      <c r="BH507" s="148">
        <f>IF(N507="sníž. přenesená",J507,0)</f>
        <v>0</v>
      </c>
      <c r="BI507" s="148">
        <f>IF(N507="nulová",J507,0)</f>
        <v>0</v>
      </c>
      <c r="BJ507" s="16" t="s">
        <v>81</v>
      </c>
      <c r="BK507" s="148">
        <f>ROUND(I507*H507,2)</f>
        <v>0</v>
      </c>
      <c r="BL507" s="16" t="s">
        <v>1221</v>
      </c>
      <c r="BM507" s="147" t="s">
        <v>1632</v>
      </c>
    </row>
    <row r="508" spans="2:47" s="1" customFormat="1" ht="12">
      <c r="B508" s="31"/>
      <c r="D508" s="150" t="s">
        <v>180</v>
      </c>
      <c r="F508" s="174" t="s">
        <v>1236</v>
      </c>
      <c r="I508" s="175"/>
      <c r="L508" s="31"/>
      <c r="M508" s="176"/>
      <c r="T508" s="55"/>
      <c r="AT508" s="16" t="s">
        <v>180</v>
      </c>
      <c r="AU508" s="16" t="s">
        <v>85</v>
      </c>
    </row>
    <row r="509" spans="2:63" s="11" customFormat="1" ht="22.9" customHeight="1">
      <c r="B509" s="123"/>
      <c r="D509" s="124" t="s">
        <v>76</v>
      </c>
      <c r="E509" s="133" t="s">
        <v>1237</v>
      </c>
      <c r="F509" s="133" t="s">
        <v>1238</v>
      </c>
      <c r="I509" s="126"/>
      <c r="J509" s="134">
        <f>BK509</f>
        <v>0</v>
      </c>
      <c r="L509" s="123"/>
      <c r="M509" s="128"/>
      <c r="P509" s="129">
        <f>SUM(P510:P511)</f>
        <v>0</v>
      </c>
      <c r="R509" s="129">
        <f>SUM(R510:R511)</f>
        <v>0</v>
      </c>
      <c r="T509" s="130">
        <f>SUM(T510:T511)</f>
        <v>0</v>
      </c>
      <c r="AR509" s="124" t="s">
        <v>192</v>
      </c>
      <c r="AT509" s="131" t="s">
        <v>76</v>
      </c>
      <c r="AU509" s="131" t="s">
        <v>81</v>
      </c>
      <c r="AY509" s="124" t="s">
        <v>161</v>
      </c>
      <c r="BK509" s="132">
        <f>SUM(BK510:BK511)</f>
        <v>0</v>
      </c>
    </row>
    <row r="510" spans="2:65" s="1" customFormat="1" ht="16.5" customHeight="1">
      <c r="B510" s="135"/>
      <c r="C510" s="136" t="s">
        <v>1196</v>
      </c>
      <c r="D510" s="136" t="s">
        <v>164</v>
      </c>
      <c r="E510" s="137" t="s">
        <v>1240</v>
      </c>
      <c r="F510" s="138" t="s">
        <v>1238</v>
      </c>
      <c r="G510" s="139" t="s">
        <v>1220</v>
      </c>
      <c r="H510" s="140">
        <v>1</v>
      </c>
      <c r="I510" s="141"/>
      <c r="J510" s="142">
        <f>ROUND(I510*H510,2)</f>
        <v>0</v>
      </c>
      <c r="K510" s="138" t="s">
        <v>168</v>
      </c>
      <c r="L510" s="31"/>
      <c r="M510" s="143" t="s">
        <v>1</v>
      </c>
      <c r="N510" s="144" t="s">
        <v>42</v>
      </c>
      <c r="P510" s="145">
        <f>O510*H510</f>
        <v>0</v>
      </c>
      <c r="Q510" s="145">
        <v>0</v>
      </c>
      <c r="R510" s="145">
        <f>Q510*H510</f>
        <v>0</v>
      </c>
      <c r="S510" s="145">
        <v>0</v>
      </c>
      <c r="T510" s="146">
        <f>S510*H510</f>
        <v>0</v>
      </c>
      <c r="AR510" s="147" t="s">
        <v>1221</v>
      </c>
      <c r="AT510" s="147" t="s">
        <v>164</v>
      </c>
      <c r="AU510" s="147" t="s">
        <v>85</v>
      </c>
      <c r="AY510" s="16" t="s">
        <v>161</v>
      </c>
      <c r="BE510" s="148">
        <f>IF(N510="základní",J510,0)</f>
        <v>0</v>
      </c>
      <c r="BF510" s="148">
        <f>IF(N510="snížená",J510,0)</f>
        <v>0</v>
      </c>
      <c r="BG510" s="148">
        <f>IF(N510="zákl. přenesená",J510,0)</f>
        <v>0</v>
      </c>
      <c r="BH510" s="148">
        <f>IF(N510="sníž. přenesená",J510,0)</f>
        <v>0</v>
      </c>
      <c r="BI510" s="148">
        <f>IF(N510="nulová",J510,0)</f>
        <v>0</v>
      </c>
      <c r="BJ510" s="16" t="s">
        <v>81</v>
      </c>
      <c r="BK510" s="148">
        <f>ROUND(I510*H510,2)</f>
        <v>0</v>
      </c>
      <c r="BL510" s="16" t="s">
        <v>1221</v>
      </c>
      <c r="BM510" s="147" t="s">
        <v>1633</v>
      </c>
    </row>
    <row r="511" spans="2:47" s="1" customFormat="1" ht="12">
      <c r="B511" s="31"/>
      <c r="D511" s="150" t="s">
        <v>180</v>
      </c>
      <c r="F511" s="174" t="s">
        <v>1223</v>
      </c>
      <c r="I511" s="175"/>
      <c r="L511" s="31"/>
      <c r="M511" s="183"/>
      <c r="N511" s="184"/>
      <c r="O511" s="184"/>
      <c r="P511" s="184"/>
      <c r="Q511" s="184"/>
      <c r="R511" s="184"/>
      <c r="S511" s="184"/>
      <c r="T511" s="185"/>
      <c r="AT511" s="16" t="s">
        <v>180</v>
      </c>
      <c r="AU511" s="16" t="s">
        <v>85</v>
      </c>
    </row>
    <row r="512" spans="2:12" s="1" customFormat="1" ht="6.95" customHeight="1">
      <c r="B512" s="43"/>
      <c r="C512" s="44"/>
      <c r="D512" s="44"/>
      <c r="E512" s="44"/>
      <c r="F512" s="44"/>
      <c r="G512" s="44"/>
      <c r="H512" s="44"/>
      <c r="I512" s="44"/>
      <c r="J512" s="44"/>
      <c r="K512" s="44"/>
      <c r="L512" s="31"/>
    </row>
  </sheetData>
  <autoFilter ref="C144:K511"/>
  <mergeCells count="9">
    <mergeCell ref="E87:H87"/>
    <mergeCell ref="E135:H135"/>
    <mergeCell ref="E137:H13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69CE98-E9CA-4406-975E-3138230D7DFC}"/>
</file>

<file path=customXml/itemProps2.xml><?xml version="1.0" encoding="utf-8"?>
<ds:datastoreItem xmlns:ds="http://schemas.openxmlformats.org/officeDocument/2006/customXml" ds:itemID="{8B2E51CA-D316-4EDD-875A-A248F6A8543F}"/>
</file>

<file path=customXml/itemProps3.xml><?xml version="1.0" encoding="utf-8"?>
<ds:datastoreItem xmlns:ds="http://schemas.openxmlformats.org/officeDocument/2006/customXml" ds:itemID="{0C30F407-88AD-4C1B-9062-B4671EB82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JANPETR80FE\janpetr</dc:creator>
  <cp:keywords/>
  <dc:description/>
  <cp:lastModifiedBy>Tomáš Válek</cp:lastModifiedBy>
  <dcterms:created xsi:type="dcterms:W3CDTF">2024-05-22T17:36:24Z</dcterms:created>
  <dcterms:modified xsi:type="dcterms:W3CDTF">2024-06-07T06:13:34Z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  <property fmtid="{D5CDD505-2E9C-101B-9397-08002B2CF9AE}" pid="3" name="MediaServiceImageTags">
    <vt:lpwstr/>
  </property>
</Properties>
</file>