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JAKUB\DNS CHEMIKÁLIE\84_Výzva_34_2024_skalnik_kompatibil_pristroj\01_K_odeslání\"/>
    </mc:Choice>
  </mc:AlternateContent>
  <xr:revisionPtr revIDLastSave="0" documentId="8_{27181B0C-6E88-431B-B5F7-D3132E5742F6}" xr6:coauthVersionLast="47" xr6:coauthVersionMax="47" xr10:uidLastSave="{00000000-0000-0000-0000-000000000000}"/>
  <bookViews>
    <workbookView xWindow="-108" yWindow="-108" windowWidth="23256" windowHeight="12576" xr2:uid="{00000000-000D-0000-FFFF-FFFF00000000}"/>
  </bookViews>
  <sheets>
    <sheet name="Výzva č. 34 CHEMI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 l="1"/>
  <c r="L20" i="1"/>
  <c r="M20" i="1" s="1"/>
  <c r="J20" i="1"/>
  <c r="K20" i="1" s="1"/>
  <c r="Q19" i="1"/>
  <c r="L19" i="1"/>
  <c r="M19" i="1" s="1"/>
  <c r="N19" i="1" s="1"/>
  <c r="J19" i="1"/>
  <c r="K19" i="1" s="1"/>
  <c r="Q18" i="1"/>
  <c r="L18" i="1"/>
  <c r="M18" i="1" s="1"/>
  <c r="J18" i="1"/>
  <c r="K18" i="1" s="1"/>
  <c r="Q17" i="1"/>
  <c r="L17" i="1"/>
  <c r="M17" i="1" s="1"/>
  <c r="N17" i="1" s="1"/>
  <c r="J17" i="1"/>
  <c r="K17" i="1" s="1"/>
  <c r="Q16" i="1"/>
  <c r="L16" i="1"/>
  <c r="M16" i="1" s="1"/>
  <c r="J16" i="1"/>
  <c r="K16" i="1" s="1"/>
  <c r="Q15" i="1"/>
  <c r="L15" i="1"/>
  <c r="M15" i="1" s="1"/>
  <c r="N15" i="1" s="1"/>
  <c r="J15" i="1"/>
  <c r="K15" i="1" s="1"/>
  <c r="Q14" i="1"/>
  <c r="L14" i="1"/>
  <c r="M14" i="1" s="1"/>
  <c r="J14" i="1"/>
  <c r="K14" i="1" s="1"/>
  <c r="Q13" i="1"/>
  <c r="L13" i="1"/>
  <c r="M13" i="1" s="1"/>
  <c r="J13" i="1"/>
  <c r="K13" i="1" s="1"/>
  <c r="N13" i="1" l="1"/>
  <c r="N16" i="1"/>
  <c r="N20" i="1"/>
  <c r="N14" i="1"/>
  <c r="N18" i="1"/>
  <c r="L21" i="1" l="1"/>
  <c r="N21" i="1" l="1"/>
  <c r="M21" i="1"/>
</calcChain>
</file>

<file path=xl/sharedStrings.xml><?xml version="1.0" encoding="utf-8"?>
<sst xmlns="http://schemas.openxmlformats.org/spreadsheetml/2006/main" count="49" uniqueCount="47">
  <si>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</si>
  <si>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</si>
  <si>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</si>
  <si>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</si>
  <si>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</si>
  <si>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</si>
  <si>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</si>
  <si>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</si>
  <si>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</si>
  <si>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</si>
  <si>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</si>
  <si>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</si>
  <si>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</si>
  <si>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</si>
  <si>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</si>
  <si>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</si>
  <si>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</si>
  <si>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</si>
  <si>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</si>
  <si>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</si>
  <si>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Výsledná nabídková cena v Kč včetně všech nákladů (např. dopravné, balné, náklady na pojištění, inflační vlivy, clo, sleva z ceny apod).</t>
  </si>
  <si>
    <t xml:space="preserve">a Cenová nabídka </t>
  </si>
  <si>
    <t>Účastník ve sloupci "D " Nabídnuté plnění účastníkem"  může využít vlastní přílohy a prokázat plnění dalšími listy v nabídce.</t>
  </si>
  <si>
    <t>chlorid amonný</t>
  </si>
  <si>
    <t>&gt;=99.5 %, mol. hmotnost 53.49</t>
  </si>
  <si>
    <t>kit pro stanovení koncentrace proteinů bicinchoninovou metodou</t>
  </si>
  <si>
    <t>kit obsahuje roztoky A a B, roztok A: Sodium bicinchoninate 1% (w/v),  Sodium hydroxide 0.4% (w/v), Sodium bicarbonate 0.95% (w/v), Sodium carbonate 2% (w/v), Sodium tartrate (dibasic dehydrate) 0.16% (w/v), roztok B: Cupric sulfate (5X hydrated) 4% (w/v)</t>
  </si>
  <si>
    <t>acetonitril pro UHPLC-MS</t>
  </si>
  <si>
    <t>LS-MS ultra, hustota: 0.7857 g/cm3 (20 °C), UHPLC-MS Grade, assay (GC) min. 99,9%, non-volatile matter Max. 1 ppm, water (Karl Fischer) Max. 0.01 %, vapor Density 1.41 (vs air), free acid (as CH3COOH) Max. 0.001 %, free alkali (as NH3) Max. 0.0001 %, aluminium (Al) Max. 20 ppb, calcium (Ca) Max. 50 ppb, iron (Fe) Max. 20 ppb, potassium (K) Max. 50 ppb magnesium (Mg) Max. 20 ppb, sodium (Na) Max. 50 ppb, lead (Pb) Max. 20 ppb, transmittance at 191 nm Min. 30 %,transmittance at 195 nm Min. 85 %,transmittance at 200 nm Min. 97 %,transmittance at 215 nm Min. 98 %,transmittance from 230 nm Min. 99 %, uHPLC-MS ESI(+) (Reserpine) Max. 5 ppb,
uHPLC-MS ESI(-) (Digoxin) Max. 20 ppb,uHPLC Gradient drift 254 nm Max. 3 mAU,uHPLC Gradient peak 254 nm Max. 0.6 mAU,uHPLC Gradient drift 210 nm Max. 8 mAU,uHPLC Gradient peak 210 nm Max. 2 mAU,suitability for the UHPLC-MS complying,fluorescence (chinin) at 254 nm Max. 0.3 ppb,fluorescence (chinin) at 365 nm Max. 0.3 ppb,aPHA Max. 10,refractive Index n20/D 1.344(lit.)</t>
  </si>
  <si>
    <t>voda pro UHPLC-MS</t>
  </si>
  <si>
    <t>LS-MS ultra, balení po maximálně 2 litrech z důvodu prevence kontaminace, hustota: 1 g/cm3 (20 °C), non-volatile matter Max. 1 ppm,aluminium (Al) Max. 0.5 ppm,barium (Ba) Max. 0.1 ppm,calcium (Ca) Max. 0.1 ppm,cadmium (Cd) Max. 0.05 ppm,cobalt (Co) Max. 0.02 ppm,chromium (Cr) Max. 0.02 ppm,copper (Cu) Max. 0.02 ppm, iron (Fe) Max. 0.1 ppm,potassium (K) Max. 0.1 ppm,magnesium (Mg) Max. 0.1 ppm,manganese (Mn) Max. 0.02 ppm,sodium (Na) Max. 0.1 ppm,nickel (Ni) Max. 0.02 ppm,lead (Pb) Max. 0.1 ppm,tin (Sn) Max. 0.1 ppm,zinc (Zn) Max. 0.1 ppm,chloride (Cl) Max. 0.01 ppm,fluoride (F) Max. 0.01 ppm,nitrate (NO3) Max. 0.1 ppm,sulfate (SO4) Max. 0.1 ppm,uHPLC-MS ESI(+) (Reserpine) Max. 5 ppb,uHPLC-MS ESI(-) (Digoxin) Max. 20 ppb,uHPLC Gradient drift 254 nm Max. 3 mAU,uHPLC Gradient peak 254 nm Max. 0.6 mAU,uHPLC Gradient drift 210 nm Max. 8 mAU,uHPLC Gradient peak 210 nm Max. 2 mAU,transmittance at 230 nm Min. 99 %,transmittance at 200 nm Min. 95 %,fluorescence (chinin) at 254 nm Max. 1 ppb,fluorescence (chinin) at 365 nm Max. 1 ppb,suitability for the UHPLC-MS complying</t>
  </si>
  <si>
    <t>kyselina mravenčí pro UHPLC-MS</t>
  </si>
  <si>
    <t>LC-MS ultra, balení po max. 50 ml z důvodu prevence kontaminace, hustota 1.22 g/cm3 (20 °C), assay Min. 97.5 %, non-volatile matter Max. 20 ppm,silver (Ag) Max. 0.02 ppm,aluminium (Al) Max. 0.05 ppm,barium (Ba) Max. 0.05 ppm,bismuth (Bi) Max. 0.1 ppm,calcium (Ca) Max. 0.2 ppm,cadmium (Cd) Max. 0.05 ppm,cobalt (Co) Max. 0.02 ppm,chromium (Cr) Max. 0.05 ppm,copper (Cu) Max. 0.02 ppm
iron (Fe) Max. 0.2 ppm
potassium (K) Max. 0.1 ppm,lithium (Li) Max. 0.02 ppm,magnesium (Mg) Max. 0.5 ppm,manganese (Mn) Max. 0.05 ppm,molybdenum (Mo) Max. 0.02 ppm,sodium (Na) Max. 0.5 ppm,nickel (Ni) Max. 0.05 ppm,lead (Pb) Max. 0.02 ppm,strontium (Sr) Max. 0.02 ppm,thallium (Tl) Max. 0.05 ppm,zinc (Zn) Max. 0.05 ppm,chloride (Cl) Max. 5 ppm,sulfate (SO4) Max. 5 ppm,sulfite (SO3) Max. 10 ppm,ammonium (NH4) Max. 10 ppm,aPHA Max. 15,appearance of the solution complying,autoignition Temperature 1004 °F</t>
  </si>
  <si>
    <t>set předkolony s náplní pro odsolování vzorků v rámci LC-MS systému</t>
  </si>
  <si>
    <t>předkolona pro separaci peptidů v režimu trap-elute s velikostí částic 5 μm, velikostí pórů 100 Å. Náplň stacionární fází C18. Musí odolat tlaku až 1500 barů. Pro zachování kontinuity experimentů nutno dodat předkolonu s katalogovým číslem 174500 od výrobce ThermoFisher Scientific.</t>
  </si>
  <si>
    <t>set držáku a kapiláry pro připojení předkolony pro odsolování vzorků v rámci LC-MS systému</t>
  </si>
  <si>
    <t>Držák propojitelný s kapilárami s koncovkami nanoViper, průměr kapiláry 30 μm, musí odolat tlaku až 1500 barů. Pro zachování kontinuity experimentů nutno dodat držák a kapiláry pro připojení předkolony s katalogovým číslem 174502 od výrobce ThermoFisher Scientific.</t>
  </si>
  <si>
    <t>set kapiláry s koncovkami pro propojení autosampleru a separační kolony v rámci LC-MS systému</t>
  </si>
  <si>
    <t>Kapilára pro propojení autosampleru a separační kolony v rámci LC-MS systému s vnitřním průměrem 20 μm a délkou 550 mm, musí odolat tlaku až 1200 barů, z obou stran koncovky nanoViper. Pro zachování kontinuity experimentů nutno dodat produkt s katalogovým číslem 6041.5260 od výrobce ThermoFisher Scientific.</t>
  </si>
  <si>
    <t>100 ml</t>
  </si>
  <si>
    <t>500 g</t>
  </si>
  <si>
    <t>1 kit</t>
  </si>
  <si>
    <t>1 l</t>
  </si>
  <si>
    <t>1 set</t>
  </si>
  <si>
    <t>1 ks</t>
  </si>
  <si>
    <t xml:space="preserve">   Počet měrných jednotek </t>
  </si>
  <si>
    <r>
      <t>Příloha č. 1 Výzvy č. 34</t>
    </r>
    <r>
      <rPr>
        <b/>
        <sz val="14"/>
        <rFont val="Calibri"/>
        <family val="2"/>
        <charset val="238"/>
      </rPr>
      <t xml:space="preserve">/2024 </t>
    </r>
    <r>
      <rPr>
        <b/>
        <sz val="14"/>
        <color indexed="8"/>
        <rFont val="Calibri"/>
        <family val="2"/>
        <charset val="238"/>
      </rPr>
      <t xml:space="preserve">Dynamického nákupního systému P23V00000322 - UK 1.LF - Dodávky chemikálií a kitů - Popis předmětu plnění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</si>
</sst>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0"/>
  </numFmts>
  <fonts count="2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u/>
      <sz val="14"/>
      <color rgb="FF00B050"/>
      <name val="Calibri"/>
      <family val="2"/>
      <charset val="238"/>
      <scheme val="minor"/>
    </font>
    <font>
      <b/>
      <sz val="12"/>
      <color rgb="FF00B0F0"/>
      <name val="Times New Roman"/>
      <family val="1"/>
      <charset val="238"/>
    </font>
    <font>
      <u/>
      <sz val="11"/>
      <color theme="10"/>
      <name val="Calibri"/>
      <family val="2"/>
      <charset val="238"/>
      <scheme val="minor"/>
    </font>
    <font>
      <b/>
      <sz val="14"/>
      <name val="Calibri"/>
      <family val="2"/>
      <charset val="238"/>
    </font>
    <font>
      <sz val="11"/>
      <color rgb="FF000000"/>
      <name val="Calibri"/>
      <family val="2"/>
      <charset val="238"/>
      <scheme val="minor"/>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57">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4" fontId="3" fillId="0" borderId="0" xfId="0" applyNumberFormat="1" applyFont="1"/>
    <xf numFmtId="4" fontId="0" fillId="0" borderId="0" xfId="0" applyNumberFormat="1"/>
    <xf numFmtId="4" fontId="1" fillId="0" borderId="0" xfId="0" applyNumberFormat="1" applyFont="1"/>
    <xf numFmtId="0" fontId="3" fillId="0" borderId="2" xfId="0" applyFont="1" applyBorder="1" applyAlignment="1">
      <alignment horizontal="right" wrapText="1"/>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2" fillId="2" borderId="1" xfId="0" applyFont="1" applyFill="1" applyBorder="1" applyAlignment="1">
      <alignment horizontal="left"/>
    </xf>
    <xf numFmtId="0" fontId="2" fillId="2" borderId="4" xfId="0" applyFont="1" applyFill="1" applyBorder="1" applyAlignment="1">
      <alignment horizontal="left"/>
    </xf>
    <xf numFmtId="0" fontId="0" fillId="2" borderId="4" xfId="0" applyFill="1" applyBorder="1" applyAlignment="1">
      <alignment horizontal="left"/>
    </xf>
    <xf numFmtId="0" fontId="3" fillId="2" borderId="4" xfId="0" applyFont="1" applyFill="1" applyBorder="1" applyAlignment="1">
      <alignment horizontal="left"/>
    </xf>
    <xf numFmtId="4" fontId="3" fillId="2" borderId="4" xfId="0" applyNumberFormat="1" applyFont="1" applyFill="1" applyBorder="1" applyAlignment="1">
      <alignment horizontal="left"/>
    </xf>
    <xf numFmtId="0" fontId="0" fillId="2" borderId="4"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2" fillId="0" borderId="0" xfId="0" applyFont="1" applyAlignment="1">
      <alignment horizontal="left" vertical="center"/>
    </xf>
    <xf numFmtId="0" fontId="12" fillId="0" borderId="0" xfId="0" applyFont="1"/>
    <xf numFmtId="165" fontId="3" fillId="5" borderId="2" xfId="0" applyNumberFormat="1" applyFont="1" applyFill="1" applyBorder="1" applyAlignment="1">
      <alignment horizontal="right"/>
    </xf>
    <xf numFmtId="0" fontId="1" fillId="0" borderId="2" xfId="1" applyFont="1" applyBorder="1" applyAlignment="1">
      <alignment horizontal="left" wrapText="1"/>
    </xf>
    <xf numFmtId="0" fontId="0" fillId="0" borderId="2" xfId="0" applyBorder="1" applyAlignment="1">
      <alignment horizontal="center" vertical="center"/>
    </xf>
    <xf numFmtId="0" fontId="0" fillId="0" borderId="5" xfId="0" applyBorder="1" applyAlignment="1">
      <alignment horizontal="center" vertical="center"/>
    </xf>
    <xf numFmtId="0" fontId="25" fillId="0" borderId="2" xfId="0" applyFont="1" applyFill="1" applyBorder="1" applyAlignment="1">
      <alignment horizontal="center" vertical="center"/>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left" vertical="center" wrapText="1"/>
    </xf>
    <xf numFmtId="0" fontId="21" fillId="0" borderId="0" xfId="0" applyFont="1" applyAlignment="1">
      <alignment horizontal="left" wrapText="1"/>
    </xf>
    <xf numFmtId="0" fontId="0" fillId="3" borderId="2" xfId="0" applyFill="1" applyBorder="1" applyAlignment="1">
      <alignment horizontal="center"/>
    </xf>
    <xf numFmtId="0" fontId="0" fillId="2" borderId="2" xfId="0"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4"/>
  <sheetViews>
    <sheetView tabSelected="1" view="pageBreakPreview" zoomScale="79" zoomScaleNormal="79" zoomScaleSheetLayoutView="79" workbookViewId="0">
      <selection activeCell="D11" sqref="D11"/>
    </sheetView>
  </sheetViews>
  <sheetFormatPr defaultRowHeight="14.4" x14ac:dyDescent="0.3"/>
  <cols>
    <col min="2" max="2" width="23" customWidth="1"/>
    <col min="3" max="3" width="56.88671875" customWidth="1"/>
    <col min="4" max="4" width="36.5546875" style="28"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7" ht="18" x14ac:dyDescent="0.35">
      <c r="A2" s="1"/>
      <c r="B2" s="1"/>
      <c r="C2" s="1"/>
      <c r="E2" s="3"/>
      <c r="F2" s="52"/>
      <c r="G2" s="52"/>
      <c r="H2" s="2" t="s">
        <v>46</v>
      </c>
      <c r="I2" s="3"/>
      <c r="J2" s="1"/>
      <c r="N2" s="4"/>
      <c r="O2" s="3"/>
      <c r="P2" s="3"/>
    </row>
    <row r="3" spans="1:17" ht="18" x14ac:dyDescent="0.35">
      <c r="A3" s="1"/>
      <c r="B3" s="1"/>
      <c r="C3" s="1"/>
      <c r="E3" s="43"/>
      <c r="F3" s="5"/>
      <c r="G3" s="5"/>
      <c r="H3" s="8" t="s">
        <v>21</v>
      </c>
      <c r="I3" s="3"/>
      <c r="J3" s="5"/>
      <c r="N3" s="3"/>
      <c r="O3" s="3"/>
      <c r="P3" s="3"/>
    </row>
    <row r="4" spans="1:17" ht="18" x14ac:dyDescent="0.35">
      <c r="A4" s="6"/>
      <c r="B4" s="42" t="s">
        <v>0</v>
      </c>
      <c r="C4" s="42"/>
      <c r="D4" s="29"/>
      <c r="E4" s="40"/>
      <c r="F4" s="5"/>
      <c r="G4" s="5"/>
      <c r="H4" s="8"/>
      <c r="I4" s="8"/>
      <c r="J4" s="5"/>
      <c r="N4" s="9"/>
      <c r="O4" s="10"/>
      <c r="P4" s="3"/>
    </row>
    <row r="5" spans="1:17" ht="18" x14ac:dyDescent="0.35">
      <c r="A5" s="6"/>
      <c r="B5" s="6"/>
      <c r="C5" s="6"/>
      <c r="D5" s="29"/>
      <c r="E5" s="7"/>
      <c r="F5" s="5"/>
      <c r="G5" s="5"/>
      <c r="H5" s="8"/>
      <c r="I5" s="8"/>
      <c r="J5" s="5"/>
      <c r="N5" s="9"/>
      <c r="O5" s="10"/>
      <c r="P5" s="3"/>
    </row>
    <row r="6" spans="1:17" ht="40.5" customHeight="1" x14ac:dyDescent="0.3">
      <c r="A6" s="6"/>
      <c r="B6" s="53" t="s">
        <v>1</v>
      </c>
      <c r="C6" s="53"/>
      <c r="D6" s="53"/>
      <c r="E6" s="53"/>
      <c r="F6" s="53"/>
      <c r="G6" s="53"/>
      <c r="H6" s="53"/>
      <c r="I6" s="53"/>
      <c r="J6" s="53"/>
      <c r="K6" s="53"/>
      <c r="L6" s="53"/>
      <c r="M6" s="53"/>
      <c r="N6" s="53"/>
      <c r="O6" s="53"/>
      <c r="P6" s="3"/>
    </row>
    <row r="7" spans="1:17" ht="18" x14ac:dyDescent="0.35">
      <c r="A7" s="6"/>
      <c r="B7" s="6"/>
      <c r="C7" s="6"/>
      <c r="D7" s="29"/>
      <c r="E7" s="7"/>
      <c r="F7" s="5"/>
      <c r="G7" s="5"/>
      <c r="H7" s="8"/>
      <c r="I7" s="8"/>
      <c r="J7" s="5"/>
      <c r="N7" s="9"/>
      <c r="O7" s="10"/>
      <c r="P7" s="3"/>
    </row>
    <row r="8" spans="1:17" ht="18" x14ac:dyDescent="0.35">
      <c r="A8" s="6"/>
      <c r="B8" s="6" t="s">
        <v>22</v>
      </c>
      <c r="C8" s="6"/>
      <c r="D8" s="29"/>
      <c r="E8" s="7"/>
      <c r="F8" s="5"/>
      <c r="G8" s="5"/>
      <c r="H8" s="8"/>
      <c r="I8" s="8"/>
      <c r="J8" s="5"/>
      <c r="N8" s="9"/>
      <c r="O8" s="10"/>
      <c r="P8" s="3"/>
    </row>
    <row r="9" spans="1:17" ht="18" x14ac:dyDescent="0.35">
      <c r="A9" s="6"/>
      <c r="B9" s="6"/>
      <c r="C9" s="6"/>
      <c r="D9" s="29"/>
      <c r="E9" s="7"/>
      <c r="F9" s="5"/>
      <c r="G9" s="5"/>
      <c r="H9" s="9"/>
      <c r="I9" s="10"/>
      <c r="J9" s="5"/>
      <c r="N9" s="9"/>
      <c r="O9" s="10"/>
      <c r="P9" s="3"/>
    </row>
    <row r="10" spans="1:17" x14ac:dyDescent="0.3">
      <c r="A10" s="1"/>
      <c r="B10" s="11"/>
      <c r="C10" s="11"/>
      <c r="D10" s="11"/>
      <c r="E10" s="11"/>
      <c r="F10" s="11"/>
      <c r="G10" s="11"/>
      <c r="H10" s="11"/>
      <c r="I10" s="11"/>
      <c r="J10" s="11"/>
      <c r="K10" s="11"/>
      <c r="L10" s="11"/>
      <c r="M10" s="11"/>
      <c r="N10" s="12"/>
      <c r="O10" s="12"/>
    </row>
    <row r="11" spans="1:17" ht="43.95" customHeight="1" x14ac:dyDescent="0.3">
      <c r="A11" s="1"/>
      <c r="B11" s="56" t="s">
        <v>2</v>
      </c>
      <c r="C11" s="56"/>
      <c r="D11" s="30"/>
      <c r="E11" s="13"/>
      <c r="F11" s="14"/>
      <c r="O11" s="55" t="s">
        <v>3</v>
      </c>
      <c r="P11" s="55"/>
      <c r="Q11" s="55"/>
    </row>
    <row r="12" spans="1:17" ht="179.4" x14ac:dyDescent="0.3">
      <c r="A12" s="15" t="s">
        <v>4</v>
      </c>
      <c r="B12" s="38" t="s">
        <v>5</v>
      </c>
      <c r="C12" s="38" t="s">
        <v>6</v>
      </c>
      <c r="D12" s="27" t="s">
        <v>7</v>
      </c>
      <c r="E12" s="16" t="s">
        <v>8</v>
      </c>
      <c r="F12" s="41" t="s">
        <v>45</v>
      </c>
      <c r="G12" s="41" t="s">
        <v>9</v>
      </c>
      <c r="H12" s="39" t="s">
        <v>10</v>
      </c>
      <c r="I12" s="17" t="s">
        <v>11</v>
      </c>
      <c r="J12" s="17" t="s">
        <v>12</v>
      </c>
      <c r="K12" s="17" t="s">
        <v>13</v>
      </c>
      <c r="L12" s="17" t="s">
        <v>14</v>
      </c>
      <c r="M12" s="17" t="s">
        <v>15</v>
      </c>
      <c r="N12" s="17" t="s">
        <v>16</v>
      </c>
      <c r="O12" s="18" t="s">
        <v>17</v>
      </c>
      <c r="P12" s="18" t="s">
        <v>18</v>
      </c>
      <c r="Q12" s="18" t="s">
        <v>19</v>
      </c>
    </row>
    <row r="13" spans="1:17" ht="81.75" customHeight="1" x14ac:dyDescent="0.3">
      <c r="A13" s="48">
        <v>1</v>
      </c>
      <c r="B13" s="49" t="s">
        <v>23</v>
      </c>
      <c r="C13" s="49" t="s">
        <v>24</v>
      </c>
      <c r="D13" s="45"/>
      <c r="E13" s="26"/>
      <c r="F13" s="47">
        <v>1</v>
      </c>
      <c r="G13" s="46" t="s">
        <v>40</v>
      </c>
      <c r="H13" s="44">
        <v>1055</v>
      </c>
      <c r="I13" s="19"/>
      <c r="J13" s="20">
        <f t="shared" ref="J13:J20" si="0">SUM(H13*I13)/100</f>
        <v>0</v>
      </c>
      <c r="K13" s="21">
        <f t="shared" ref="K13:K20" si="1">SUM(H13+J13)</f>
        <v>1055</v>
      </c>
      <c r="L13" s="21">
        <f t="shared" ref="L13:L20" si="2">SUM(F13*H13)</f>
        <v>1055</v>
      </c>
      <c r="M13" s="21">
        <f t="shared" ref="M13:M20" si="3">SUM(L13*I13)/100</f>
        <v>0</v>
      </c>
      <c r="N13" s="21">
        <f t="shared" ref="N13:N20" si="4">SUM(L13:M13)</f>
        <v>1055</v>
      </c>
      <c r="O13" s="21"/>
      <c r="P13" s="22"/>
      <c r="Q13" s="21">
        <f>SUM(H31*P13)</f>
        <v>0</v>
      </c>
    </row>
    <row r="14" spans="1:17" ht="105.75" customHeight="1" x14ac:dyDescent="0.3">
      <c r="A14" s="48">
        <v>2</v>
      </c>
      <c r="B14" s="50" t="s">
        <v>25</v>
      </c>
      <c r="C14" s="50" t="s">
        <v>26</v>
      </c>
      <c r="D14" s="45"/>
      <c r="E14" s="26"/>
      <c r="F14" s="47">
        <v>1</v>
      </c>
      <c r="G14" s="46" t="s">
        <v>41</v>
      </c>
      <c r="H14" s="44">
        <v>9148</v>
      </c>
      <c r="I14" s="19"/>
      <c r="J14" s="20">
        <f t="shared" si="0"/>
        <v>0</v>
      </c>
      <c r="K14" s="21">
        <f t="shared" si="1"/>
        <v>9148</v>
      </c>
      <c r="L14" s="21">
        <f t="shared" si="2"/>
        <v>9148</v>
      </c>
      <c r="M14" s="21">
        <f t="shared" si="3"/>
        <v>0</v>
      </c>
      <c r="N14" s="21">
        <f t="shared" si="4"/>
        <v>9148</v>
      </c>
      <c r="O14" s="21"/>
      <c r="P14" s="22"/>
      <c r="Q14" s="21">
        <f t="shared" ref="Q14:Q20" si="5">SUM(H53*P14)</f>
        <v>0</v>
      </c>
    </row>
    <row r="15" spans="1:17" ht="332.25" customHeight="1" x14ac:dyDescent="0.3">
      <c r="A15" s="51">
        <v>3</v>
      </c>
      <c r="B15" s="49" t="s">
        <v>27</v>
      </c>
      <c r="C15" s="49" t="s">
        <v>28</v>
      </c>
      <c r="D15" s="45"/>
      <c r="E15" s="26"/>
      <c r="F15" s="47">
        <v>12</v>
      </c>
      <c r="G15" s="46" t="s">
        <v>42</v>
      </c>
      <c r="H15" s="44">
        <v>4516</v>
      </c>
      <c r="I15" s="19"/>
      <c r="J15" s="20">
        <f t="shared" si="0"/>
        <v>0</v>
      </c>
      <c r="K15" s="21">
        <f t="shared" si="1"/>
        <v>4516</v>
      </c>
      <c r="L15" s="21">
        <f t="shared" si="2"/>
        <v>54192</v>
      </c>
      <c r="M15" s="21">
        <f t="shared" si="3"/>
        <v>0</v>
      </c>
      <c r="N15" s="21">
        <f t="shared" si="4"/>
        <v>54192</v>
      </c>
      <c r="O15" s="21"/>
      <c r="P15" s="22"/>
      <c r="Q15" s="21">
        <f t="shared" si="5"/>
        <v>0</v>
      </c>
    </row>
    <row r="16" spans="1:17" ht="336" customHeight="1" x14ac:dyDescent="0.3">
      <c r="A16" s="48">
        <v>4</v>
      </c>
      <c r="B16" s="49" t="s">
        <v>29</v>
      </c>
      <c r="C16" s="49" t="s">
        <v>30</v>
      </c>
      <c r="D16" s="45"/>
      <c r="E16" s="26"/>
      <c r="F16" s="47">
        <v>40</v>
      </c>
      <c r="G16" s="46" t="s">
        <v>42</v>
      </c>
      <c r="H16" s="44">
        <v>2726</v>
      </c>
      <c r="I16" s="19"/>
      <c r="J16" s="20">
        <f t="shared" si="0"/>
        <v>0</v>
      </c>
      <c r="K16" s="21">
        <f t="shared" si="1"/>
        <v>2726</v>
      </c>
      <c r="L16" s="21">
        <f t="shared" si="2"/>
        <v>109040</v>
      </c>
      <c r="M16" s="21">
        <f t="shared" si="3"/>
        <v>0</v>
      </c>
      <c r="N16" s="21">
        <f t="shared" si="4"/>
        <v>109040</v>
      </c>
      <c r="O16" s="21"/>
      <c r="P16" s="22"/>
      <c r="Q16" s="21">
        <f t="shared" si="5"/>
        <v>0</v>
      </c>
    </row>
    <row r="17" spans="1:17" ht="309" customHeight="1" x14ac:dyDescent="0.3">
      <c r="A17" s="51">
        <v>5</v>
      </c>
      <c r="B17" s="49" t="s">
        <v>31</v>
      </c>
      <c r="C17" s="49" t="s">
        <v>32</v>
      </c>
      <c r="D17" s="45"/>
      <c r="E17" s="26"/>
      <c r="F17" s="47">
        <v>1</v>
      </c>
      <c r="G17" s="46" t="s">
        <v>39</v>
      </c>
      <c r="H17" s="44">
        <v>22514</v>
      </c>
      <c r="I17" s="19"/>
      <c r="J17" s="20">
        <f t="shared" si="0"/>
        <v>0</v>
      </c>
      <c r="K17" s="21">
        <f t="shared" si="1"/>
        <v>22514</v>
      </c>
      <c r="L17" s="21">
        <f t="shared" si="2"/>
        <v>22514</v>
      </c>
      <c r="M17" s="21">
        <f t="shared" si="3"/>
        <v>0</v>
      </c>
      <c r="N17" s="21">
        <f t="shared" si="4"/>
        <v>22514</v>
      </c>
      <c r="O17" s="21"/>
      <c r="P17" s="22"/>
      <c r="Q17" s="21">
        <f t="shared" si="5"/>
        <v>0</v>
      </c>
    </row>
    <row r="18" spans="1:17" ht="117" customHeight="1" x14ac:dyDescent="0.3">
      <c r="A18" s="48">
        <v>6</v>
      </c>
      <c r="B18" s="49" t="s">
        <v>33</v>
      </c>
      <c r="C18" s="49" t="s">
        <v>34</v>
      </c>
      <c r="D18" s="45"/>
      <c r="E18" s="26"/>
      <c r="F18" s="47">
        <v>2</v>
      </c>
      <c r="G18" s="46" t="s">
        <v>43</v>
      </c>
      <c r="H18" s="44">
        <v>13418</v>
      </c>
      <c r="I18" s="19"/>
      <c r="J18" s="20">
        <f t="shared" si="0"/>
        <v>0</v>
      </c>
      <c r="K18" s="21">
        <f t="shared" si="1"/>
        <v>13418</v>
      </c>
      <c r="L18" s="21">
        <f t="shared" si="2"/>
        <v>26836</v>
      </c>
      <c r="M18" s="21">
        <f t="shared" si="3"/>
        <v>0</v>
      </c>
      <c r="N18" s="21">
        <f t="shared" si="4"/>
        <v>26836</v>
      </c>
      <c r="O18" s="21"/>
      <c r="P18" s="22"/>
      <c r="Q18" s="21">
        <f t="shared" si="5"/>
        <v>0</v>
      </c>
    </row>
    <row r="19" spans="1:17" ht="118.5" customHeight="1" x14ac:dyDescent="0.3">
      <c r="A19" s="51">
        <v>7</v>
      </c>
      <c r="B19" s="49" t="s">
        <v>35</v>
      </c>
      <c r="C19" s="49" t="s">
        <v>36</v>
      </c>
      <c r="D19" s="45"/>
      <c r="E19" s="26"/>
      <c r="F19" s="47">
        <v>2</v>
      </c>
      <c r="G19" s="46" t="s">
        <v>43</v>
      </c>
      <c r="H19" s="44">
        <v>15347</v>
      </c>
      <c r="I19" s="19"/>
      <c r="J19" s="20">
        <f t="shared" si="0"/>
        <v>0</v>
      </c>
      <c r="K19" s="21">
        <f t="shared" si="1"/>
        <v>15347</v>
      </c>
      <c r="L19" s="21">
        <f t="shared" si="2"/>
        <v>30694</v>
      </c>
      <c r="M19" s="21">
        <f t="shared" si="3"/>
        <v>0</v>
      </c>
      <c r="N19" s="21">
        <f t="shared" si="4"/>
        <v>30694</v>
      </c>
      <c r="O19" s="21"/>
      <c r="P19" s="22"/>
      <c r="Q19" s="21">
        <f t="shared" si="5"/>
        <v>0</v>
      </c>
    </row>
    <row r="20" spans="1:17" ht="126" customHeight="1" x14ac:dyDescent="0.3">
      <c r="A20" s="48">
        <v>8</v>
      </c>
      <c r="B20" s="49" t="s">
        <v>37</v>
      </c>
      <c r="C20" s="49" t="s">
        <v>38</v>
      </c>
      <c r="D20" s="45"/>
      <c r="E20" s="26"/>
      <c r="F20" s="47">
        <v>4</v>
      </c>
      <c r="G20" s="46" t="s">
        <v>44</v>
      </c>
      <c r="H20" s="44">
        <v>5960</v>
      </c>
      <c r="I20" s="19"/>
      <c r="J20" s="20">
        <f t="shared" si="0"/>
        <v>0</v>
      </c>
      <c r="K20" s="21">
        <f t="shared" si="1"/>
        <v>5960</v>
      </c>
      <c r="L20" s="21">
        <f t="shared" si="2"/>
        <v>23840</v>
      </c>
      <c r="M20" s="21">
        <f t="shared" si="3"/>
        <v>0</v>
      </c>
      <c r="N20" s="21">
        <f t="shared" si="4"/>
        <v>23840</v>
      </c>
      <c r="O20" s="21"/>
      <c r="P20" s="22"/>
      <c r="Q20" s="21">
        <f t="shared" si="5"/>
        <v>0</v>
      </c>
    </row>
    <row r="21" spans="1:17" ht="30" customHeight="1" x14ac:dyDescent="0.3">
      <c r="B21" s="31" t="s">
        <v>20</v>
      </c>
      <c r="C21" s="32"/>
      <c r="D21" s="32"/>
      <c r="E21" s="33"/>
      <c r="F21" s="34"/>
      <c r="G21" s="34"/>
      <c r="H21" s="35"/>
      <c r="I21" s="36"/>
      <c r="J21" s="36"/>
      <c r="K21" s="36"/>
      <c r="L21" s="37">
        <f>SUM(L13:L20)</f>
        <v>277319</v>
      </c>
      <c r="M21" s="37">
        <f>SUM(M13:M20)</f>
        <v>0</v>
      </c>
      <c r="N21" s="37">
        <f>SUM(N13:N20)</f>
        <v>277319</v>
      </c>
    </row>
    <row r="22" spans="1:17" x14ac:dyDescent="0.3">
      <c r="L22" s="23"/>
    </row>
    <row r="23" spans="1:17" x14ac:dyDescent="0.3">
      <c r="B23" s="54"/>
      <c r="C23" s="54"/>
      <c r="D23" s="54"/>
      <c r="E23" s="54"/>
      <c r="F23" s="54"/>
      <c r="G23" s="54"/>
      <c r="H23" s="54"/>
      <c r="L23" s="24"/>
    </row>
    <row r="24" spans="1:17" ht="24.6" customHeight="1" x14ac:dyDescent="0.3">
      <c r="B24" s="54"/>
      <c r="C24" s="54"/>
      <c r="D24" s="54"/>
      <c r="E24" s="54"/>
      <c r="F24" s="54"/>
      <c r="G24" s="54"/>
      <c r="H24" s="54"/>
      <c r="L24" s="25"/>
    </row>
  </sheetData>
  <sheetProtection formatCells="0" formatColumns="0" formatRows="0"/>
  <protectedRanges>
    <protectedRange algorithmName="SHA-512" hashValue="VKm/eKcluIMbVWHn4cuX9w98oTulu6em39u6NRsVOUI+20giY9xuBCiJJzy0Ph/zA/ehRziP+awjmtQtb9pavg==" saltValue="Nl652uKbXpJaFgAi7j1FCg==" spinCount="100000" sqref="F2 F1:G1 F3:G12 F21:G1048576" name="Oblast3"/>
    <protectedRange sqref="D1:E12 D21:E1048576 D13:E20" name="Oblast2"/>
    <protectedRange sqref="H21:Q1048576 H1:Q12 H13:Q20" name="Oblast4"/>
  </protectedRanges>
  <mergeCells count="5">
    <mergeCell ref="F2:G2"/>
    <mergeCell ref="B6:O6"/>
    <mergeCell ref="B23:H24"/>
    <mergeCell ref="O11:Q11"/>
    <mergeCell ref="B11:C11"/>
  </mergeCells>
  <pageMargins left="0.7" right="0.7" top="0.78740157499999996" bottom="0.78740157499999996" header="0.3" footer="0.3"/>
  <pageSetup paperSize="9"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38E7CAC8-1476-469A-8C3B-0515503EE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purl.org/dc/dcmitype/"/>
    <ds:schemaRef ds:uri="http://www.w3.org/XML/1998/namespace"/>
    <ds:schemaRef ds:uri="http://schemas.microsoft.com/office/2006/documentManagement/types"/>
    <ds:schemaRef ds:uri="http://purl.org/dc/elements/1.1/"/>
    <ds:schemaRef ds:uri="f4efc107-55a7-42c9-99df-ded307a91f2f"/>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č. 34 CHEMIK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cp:lastPrinted>2024-06-13T09:55:37Z</cp:lastPrinted>
  <dcterms:created xsi:type="dcterms:W3CDTF">2022-10-31T14:01:21Z</dcterms:created>
  <dcterms:modified xsi:type="dcterms:W3CDTF">2024-06-18T11:27:43Z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