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Svoz odpoadu\ZD KAM\ZD final\00 ZD\"/>
    </mc:Choice>
  </mc:AlternateContent>
  <xr:revisionPtr revIDLastSave="0" documentId="8_{391AEF9B-0D4D-48C3-B175-A0F1B930AEF6}" xr6:coauthVersionLast="47" xr6:coauthVersionMax="47" xr10:uidLastSave="{00000000-0000-0000-0000-000000000000}"/>
  <bookViews>
    <workbookView xWindow="510" yWindow="2910" windowWidth="27375" windowHeight="10860" xr2:uid="{00000000-000D-0000-FFFF-FFFF00000000}"/>
  </bookViews>
  <sheets>
    <sheet name="Specifikace předmětu plnění" sheetId="1" r:id="rId1"/>
    <sheet name="Přehled svozových mí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8" i="1" l="1"/>
  <c r="AT46" i="1"/>
  <c r="AT44" i="1"/>
  <c r="AT43" i="1"/>
  <c r="AT41" i="1"/>
  <c r="AT40" i="1"/>
  <c r="AT39" i="1"/>
  <c r="AT38" i="1"/>
  <c r="AT37" i="1"/>
  <c r="AT36" i="1"/>
  <c r="AT34" i="1"/>
  <c r="AT33" i="1"/>
  <c r="AT29" i="1"/>
  <c r="AT28" i="1"/>
  <c r="AT27" i="1"/>
  <c r="AT23" i="1"/>
  <c r="AT22" i="1"/>
  <c r="AT15" i="1"/>
  <c r="AT14" i="1"/>
  <c r="AT12" i="1"/>
  <c r="AT10" i="1"/>
  <c r="AT9" i="1"/>
  <c r="AT8" i="1"/>
  <c r="AT7" i="1"/>
  <c r="J50" i="1" l="1"/>
  <c r="AO28" i="1"/>
  <c r="AO27" i="1"/>
  <c r="AR33" i="1"/>
  <c r="AR48" i="1"/>
  <c r="AR46" i="1"/>
  <c r="AR44" i="1"/>
  <c r="AR43" i="1"/>
  <c r="AR41" i="1"/>
  <c r="AR40" i="1"/>
  <c r="AR39" i="1"/>
  <c r="AR38" i="1"/>
  <c r="AR37" i="1"/>
  <c r="AR36" i="1"/>
  <c r="AR34" i="1"/>
  <c r="AJ41" i="1"/>
  <c r="AL41" i="1" s="1"/>
  <c r="AJ38" i="1"/>
  <c r="AL38" i="1" s="1"/>
  <c r="AJ34" i="1"/>
  <c r="AL34" i="1" s="1"/>
  <c r="AJ33" i="1"/>
  <c r="AL33" i="1" s="1"/>
  <c r="AE46" i="1"/>
  <c r="AE41" i="1"/>
  <c r="AE38" i="1"/>
  <c r="AE37" i="1"/>
  <c r="AE34" i="1"/>
  <c r="AC46" i="1"/>
  <c r="AC41" i="1"/>
  <c r="AC38" i="1"/>
  <c r="AC37" i="1"/>
  <c r="AC36" i="1"/>
  <c r="AE36" i="1" s="1"/>
  <c r="AC34" i="1"/>
  <c r="V46" i="1"/>
  <c r="X46" i="1" s="1"/>
  <c r="V41" i="1"/>
  <c r="X41" i="1" s="1"/>
  <c r="V38" i="1"/>
  <c r="X38" i="1" s="1"/>
  <c r="V36" i="1"/>
  <c r="X36" i="1" s="1"/>
  <c r="V34" i="1"/>
  <c r="X34" i="1" s="1"/>
  <c r="V33" i="1"/>
  <c r="X33" i="1" s="1"/>
  <c r="AH12" i="1"/>
  <c r="AJ12" i="1"/>
  <c r="AL12" i="1" s="1"/>
  <c r="O48" i="1"/>
  <c r="Q48" i="1" s="1"/>
  <c r="O46" i="1"/>
  <c r="Q46" i="1" s="1"/>
  <c r="O45" i="1"/>
  <c r="Q45" i="1" s="1"/>
  <c r="O42" i="1"/>
  <c r="Q42" i="1" s="1"/>
  <c r="O41" i="1"/>
  <c r="Q41" i="1" s="1"/>
  <c r="O38" i="1"/>
  <c r="Q38" i="1" s="1"/>
  <c r="O36" i="1"/>
  <c r="Q36" i="1" s="1"/>
  <c r="O34" i="1"/>
  <c r="Q34" i="1" s="1"/>
  <c r="O33" i="1"/>
  <c r="Q33" i="1" s="1"/>
  <c r="J46" i="1"/>
  <c r="J45" i="1"/>
  <c r="J40" i="1"/>
  <c r="J38" i="1"/>
  <c r="J36" i="1"/>
  <c r="J34" i="1"/>
  <c r="J33" i="1"/>
  <c r="AR29" i="1"/>
  <c r="AR28" i="1"/>
  <c r="AR27" i="1"/>
  <c r="AR22" i="1"/>
  <c r="AR15" i="1"/>
  <c r="AR14" i="1"/>
  <c r="AR12" i="1"/>
  <c r="AR10" i="1"/>
  <c r="AR9" i="1"/>
  <c r="AR8" i="1"/>
  <c r="AR7" i="1"/>
  <c r="AO23" i="1"/>
  <c r="AR23" i="1" s="1"/>
  <c r="AJ30" i="1"/>
  <c r="AL30" i="1" s="1"/>
  <c r="AJ29" i="1"/>
  <c r="AL29" i="1" s="1"/>
  <c r="AJ25" i="1"/>
  <c r="AL25" i="1" s="1"/>
  <c r="AJ20" i="1"/>
  <c r="AL20" i="1" s="1"/>
  <c r="AJ16" i="1"/>
  <c r="AL16" i="1" s="1"/>
  <c r="AJ14" i="1"/>
  <c r="AL14" i="1" s="1"/>
  <c r="AJ11" i="1"/>
  <c r="AL11" i="1" s="1"/>
  <c r="AJ6" i="1"/>
  <c r="AL6" i="1" s="1"/>
  <c r="AH17" i="1"/>
  <c r="AJ17" i="1" s="1"/>
  <c r="AL17" i="1" s="1"/>
  <c r="AJ5" i="1"/>
  <c r="AL5" i="1" s="1"/>
  <c r="AC17" i="1"/>
  <c r="AE17" i="1" s="1"/>
  <c r="AC30" i="1"/>
  <c r="AE30" i="1" s="1"/>
  <c r="AC29" i="1"/>
  <c r="AE29" i="1" s="1"/>
  <c r="AC25" i="1"/>
  <c r="AE25" i="1" s="1"/>
  <c r="AC20" i="1"/>
  <c r="AE20" i="1" s="1"/>
  <c r="AC16" i="1"/>
  <c r="AE16" i="1" s="1"/>
  <c r="AC14" i="1"/>
  <c r="AE14" i="1" s="1"/>
  <c r="AC13" i="1"/>
  <c r="AE13" i="1" s="1"/>
  <c r="AC12" i="1"/>
  <c r="AE12" i="1" s="1"/>
  <c r="AC11" i="1"/>
  <c r="AE11" i="1" s="1"/>
  <c r="AC6" i="1"/>
  <c r="AE6" i="1" s="1"/>
  <c r="AC5" i="1"/>
  <c r="AE5" i="1" s="1"/>
  <c r="V30" i="1"/>
  <c r="X30" i="1" s="1"/>
  <c r="V29" i="1"/>
  <c r="X29" i="1" s="1"/>
  <c r="V25" i="1"/>
  <c r="X25" i="1" s="1"/>
  <c r="V20" i="1"/>
  <c r="X20" i="1" s="1"/>
  <c r="V17" i="1"/>
  <c r="X17" i="1" s="1"/>
  <c r="V16" i="1"/>
  <c r="X16" i="1" s="1"/>
  <c r="V14" i="1"/>
  <c r="X14" i="1" s="1"/>
  <c r="V12" i="1"/>
  <c r="X12" i="1" s="1"/>
  <c r="V11" i="1"/>
  <c r="X11" i="1" s="1"/>
  <c r="V6" i="1"/>
  <c r="X6" i="1" s="1"/>
  <c r="V5" i="1"/>
  <c r="X5" i="1" s="1"/>
  <c r="O30" i="1"/>
  <c r="Q30" i="1" s="1"/>
  <c r="O29" i="1"/>
  <c r="Q29" i="1" s="1"/>
  <c r="O26" i="1"/>
  <c r="Q26" i="1" s="1"/>
  <c r="O25" i="1"/>
  <c r="Q25" i="1" s="1"/>
  <c r="O20" i="1"/>
  <c r="Q20" i="1" s="1"/>
  <c r="O19" i="1"/>
  <c r="Q19" i="1" s="1"/>
  <c r="O18" i="1"/>
  <c r="Q18" i="1" s="1"/>
  <c r="O17" i="1"/>
  <c r="Q17" i="1" s="1"/>
  <c r="O16" i="1"/>
  <c r="Q16" i="1" s="1"/>
  <c r="O14" i="1"/>
  <c r="Q14" i="1" s="1"/>
  <c r="O13" i="1"/>
  <c r="Q13" i="1" s="1"/>
  <c r="O12" i="1"/>
  <c r="Q12" i="1" s="1"/>
  <c r="O11" i="1"/>
  <c r="Q11" i="1" s="1"/>
  <c r="O6" i="1"/>
  <c r="Q6" i="1" s="1"/>
  <c r="O5" i="1"/>
  <c r="Q5" i="1" s="1"/>
  <c r="X50" i="1" l="1"/>
  <c r="AP40" i="1"/>
  <c r="AT50" i="1" l="1"/>
  <c r="AL50" i="1"/>
  <c r="AE50" i="1"/>
  <c r="Q50" i="1"/>
  <c r="E54" i="1" l="1"/>
  <c r="G54" i="1" s="1"/>
  <c r="I54" i="1" s="1"/>
</calcChain>
</file>

<file path=xl/sharedStrings.xml><?xml version="1.0" encoding="utf-8"?>
<sst xmlns="http://schemas.openxmlformats.org/spreadsheetml/2006/main" count="527" uniqueCount="146">
  <si>
    <t xml:space="preserve">Univerzita Karlova - Koleje a Menzy </t>
  </si>
  <si>
    <t xml:space="preserve">Oblast 1 - Praha </t>
  </si>
  <si>
    <t xml:space="preserve">Směsný odpad </t>
  </si>
  <si>
    <t xml:space="preserve">Plast </t>
  </si>
  <si>
    <t xml:space="preserve">Papír </t>
  </si>
  <si>
    <t xml:space="preserve">Sklo </t>
  </si>
  <si>
    <t xml:space="preserve">Jiné </t>
  </si>
  <si>
    <t xml:space="preserve">Oblast </t>
  </si>
  <si>
    <t>No.</t>
  </si>
  <si>
    <t xml:space="preserve">Součást UK </t>
  </si>
  <si>
    <t xml:space="preserve">Kolej </t>
  </si>
  <si>
    <t xml:space="preserve">Počet nádob </t>
  </si>
  <si>
    <t xml:space="preserve">Objem nádob </t>
  </si>
  <si>
    <t>TÝDENNÍ Frekvence vývozu</t>
  </si>
  <si>
    <t>Frekvence vývozu</t>
  </si>
  <si>
    <t xml:space="preserve">Počet
svozů
za rok </t>
  </si>
  <si>
    <t xml:space="preserve">Cena
za jeden
svoz
1 nádoby
(Kč/bez DPH) </t>
  </si>
  <si>
    <t xml:space="preserve"> Cena svozů
všech nádob
za rok
(Kč bez DPH)</t>
  </si>
  <si>
    <t xml:space="preserve">Frekvence vývozu </t>
  </si>
  <si>
    <t xml:space="preserve">Jaké jiné </t>
  </si>
  <si>
    <t>Poznámka</t>
  </si>
  <si>
    <t xml:space="preserve">Praha </t>
  </si>
  <si>
    <t>KaM</t>
  </si>
  <si>
    <t xml:space="preserve">Jednota </t>
  </si>
  <si>
    <t xml:space="preserve">5x týdně </t>
  </si>
  <si>
    <t xml:space="preserve">2x týdně </t>
  </si>
  <si>
    <t>1x týdně</t>
  </si>
  <si>
    <t xml:space="preserve">1x14 dní </t>
  </si>
  <si>
    <t xml:space="preserve">Budeč </t>
  </si>
  <si>
    <t>2x týdně</t>
  </si>
  <si>
    <t>1x 14 dní</t>
  </si>
  <si>
    <t>kovy</t>
  </si>
  <si>
    <t>1xtýdně</t>
  </si>
  <si>
    <t>bio</t>
  </si>
  <si>
    <t xml:space="preserve">Švehlova </t>
  </si>
  <si>
    <t>Bio</t>
  </si>
  <si>
    <t>Větrník</t>
  </si>
  <si>
    <t xml:space="preserve">1x týdně </t>
  </si>
  <si>
    <t>2x za rok</t>
  </si>
  <si>
    <t>2xtýdně</t>
  </si>
  <si>
    <t xml:space="preserve">Hvězda </t>
  </si>
  <si>
    <t xml:space="preserve">Kajetánka </t>
  </si>
  <si>
    <t>3xtýdně</t>
  </si>
  <si>
    <t xml:space="preserve">3x týdně </t>
  </si>
  <si>
    <t>3x týdně</t>
  </si>
  <si>
    <t>x</t>
  </si>
  <si>
    <t>Komenského</t>
  </si>
  <si>
    <t>1x  týdně</t>
  </si>
  <si>
    <t>1x měsíc</t>
  </si>
  <si>
    <t xml:space="preserve">Nová - Brandýs nad Labem </t>
  </si>
  <si>
    <t xml:space="preserve">17. listopadu </t>
  </si>
  <si>
    <t>1xměs</t>
  </si>
  <si>
    <t xml:space="preserve">Otava </t>
  </si>
  <si>
    <t xml:space="preserve">1/2 Vltava </t>
  </si>
  <si>
    <t>pronájem měsíčne</t>
  </si>
  <si>
    <t>6x ročně</t>
  </si>
  <si>
    <t xml:space="preserve">Hostivař </t>
  </si>
  <si>
    <t>ÚJOP</t>
  </si>
  <si>
    <t>Menza /M/
Bufet /B/
Výdejna /V/</t>
  </si>
  <si>
    <t>Lapol
ano/ne</t>
  </si>
  <si>
    <t>Objem
Lapolu 
(l)</t>
  </si>
  <si>
    <t>Frekvence
vývozu
lapolu</t>
  </si>
  <si>
    <t xml:space="preserve">Cena
za jeden
vývoz
(Kč/bez DPH) </t>
  </si>
  <si>
    <t>Biologický odpad-
počet nádob</t>
  </si>
  <si>
    <t>Biologický odpad-objem nádob (l)</t>
  </si>
  <si>
    <t>Biologický odpad-měsíční objem odpadu (l)</t>
  </si>
  <si>
    <t xml:space="preserve">Frekvence vývozu - bio </t>
  </si>
  <si>
    <t xml:space="preserve">M. Jednota </t>
  </si>
  <si>
    <t>ano</t>
  </si>
  <si>
    <t>2x ročně</t>
  </si>
  <si>
    <t>5x týdně</t>
  </si>
  <si>
    <t xml:space="preserve">M. Arnošta z Pardubic </t>
  </si>
  <si>
    <t>3x ročně</t>
  </si>
  <si>
    <t>2XTÝDNĚ</t>
  </si>
  <si>
    <t>zavolání</t>
  </si>
  <si>
    <t xml:space="preserve">M. Právnická </t>
  </si>
  <si>
    <t>ano 2x</t>
  </si>
  <si>
    <t>2000 2x</t>
  </si>
  <si>
    <t xml:space="preserve">M. Albertov </t>
  </si>
  <si>
    <t xml:space="preserve">1x ročně </t>
  </si>
  <si>
    <t>M. Budeč</t>
  </si>
  <si>
    <t>1X14 DNÍ</t>
  </si>
  <si>
    <t xml:space="preserve">Jose Martího </t>
  </si>
  <si>
    <t xml:space="preserve">M. Kajetánka </t>
  </si>
  <si>
    <t xml:space="preserve">ne </t>
  </si>
  <si>
    <t xml:space="preserve">V. Jinonice </t>
  </si>
  <si>
    <t xml:space="preserve">M. 17 listopadu </t>
  </si>
  <si>
    <t>4x ročně</t>
  </si>
  <si>
    <t xml:space="preserve">M. Hostivař </t>
  </si>
  <si>
    <t xml:space="preserve">KaM </t>
  </si>
  <si>
    <t xml:space="preserve">Kč bez DPH </t>
  </si>
  <si>
    <t>DPH 21%</t>
  </si>
  <si>
    <t xml:space="preserve">Kč s DPH </t>
  </si>
  <si>
    <t>Celková cena za 1 rok</t>
  </si>
  <si>
    <t>Dodavatel vyplní pouze oranžově označená pole.</t>
  </si>
  <si>
    <t>Mezisoučet</t>
  </si>
  <si>
    <t>Kolej a menza Jednota</t>
  </si>
  <si>
    <t>Opletalova 1163/38</t>
  </si>
  <si>
    <t>110 00 Praha 1</t>
  </si>
  <si>
    <t>Kolej a menza Budeč</t>
  </si>
  <si>
    <t>Wenzigova 1982/20</t>
  </si>
  <si>
    <t>120 00 Praha 2</t>
  </si>
  <si>
    <t>Kolej Švehlova</t>
  </si>
  <si>
    <t>Slavíkova 1499/22</t>
  </si>
  <si>
    <t>130 00 Praha 3</t>
  </si>
  <si>
    <t>Kolej Na Větrníku</t>
  </si>
  <si>
    <t>Na Větrníku 1932/18</t>
  </si>
  <si>
    <t>162 00 Praha 6</t>
  </si>
  <si>
    <t>Kolej Hvězda</t>
  </si>
  <si>
    <t>Zvoníčkova 1927/5</t>
  </si>
  <si>
    <t>162 08 Praha 6</t>
  </si>
  <si>
    <t>Kolej Kajetánka</t>
  </si>
  <si>
    <t>Radimova 35/12</t>
  </si>
  <si>
    <t>160 00 Praha 6</t>
  </si>
  <si>
    <t>Kolej Komenského</t>
  </si>
  <si>
    <t>Parléřova 682/6</t>
  </si>
  <si>
    <t>Nová kolej</t>
  </si>
  <si>
    <t>Královická 1425/8</t>
  </si>
  <si>
    <t>250 01 Brandýs n.Labem</t>
  </si>
  <si>
    <t>Kolej 17.listopadu</t>
  </si>
  <si>
    <t>Pátkova 2136/3</t>
  </si>
  <si>
    <t>180 00 Praha 8</t>
  </si>
  <si>
    <t>Kolej Otava</t>
  </si>
  <si>
    <t>Chemická 954</t>
  </si>
  <si>
    <t>148 28 Praha 4</t>
  </si>
  <si>
    <t>Kolej Vltava</t>
  </si>
  <si>
    <t>Koleje Hostivař</t>
  </si>
  <si>
    <t>Weilova 1144/2</t>
  </si>
  <si>
    <t>102 00 Praha 10</t>
  </si>
  <si>
    <t>Centrum Krystal</t>
  </si>
  <si>
    <t>José Martího 407/2</t>
  </si>
  <si>
    <t>Menza Jednota</t>
  </si>
  <si>
    <t>Menza Arnošta z Pardubic</t>
  </si>
  <si>
    <t>Voršilská 144/1</t>
  </si>
  <si>
    <t>116 43 Praha 1</t>
  </si>
  <si>
    <t>Menza Právnická</t>
  </si>
  <si>
    <t>nám.Curieových 901/7</t>
  </si>
  <si>
    <t>Menza Albertov</t>
  </si>
  <si>
    <t>Albertov 7/3a</t>
  </si>
  <si>
    <t>Menza Budeč</t>
  </si>
  <si>
    <t>Menza Kajetánka</t>
  </si>
  <si>
    <t>Výdejna (bufet) Jinonice</t>
  </si>
  <si>
    <t>U kříže 661/8</t>
  </si>
  <si>
    <t>152 00 Praha 5</t>
  </si>
  <si>
    <t>Menza Troja</t>
  </si>
  <si>
    <t>Seznam svozových míst odpadu Kolejí a Menz UK -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</si>
</sst>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/>
    <xf numFmtId="0" fontId="1" fillId="0" borderId="22" xfId="0" applyFont="1" applyBorder="1"/>
    <xf numFmtId="4" fontId="1" fillId="4" borderId="24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Border="1"/>
    <xf numFmtId="0" fontId="3" fillId="2" borderId="25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4" fontId="1" fillId="2" borderId="24" xfId="0" applyNumberFormat="1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4" fontId="1" fillId="3" borderId="24" xfId="0" applyNumberFormat="1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3" fillId="5" borderId="27" xfId="0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2" fontId="3" fillId="5" borderId="24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2" fontId="1" fillId="0" borderId="24" xfId="0" applyNumberFormat="1" applyFont="1" applyBorder="1" applyAlignment="1">
      <alignment horizontal="right" vertical="center"/>
    </xf>
    <xf numFmtId="4" fontId="3" fillId="5" borderId="24" xfId="0" applyNumberFormat="1" applyFont="1" applyFill="1" applyBorder="1" applyAlignment="1">
      <alignment horizontal="right" vertical="center"/>
    </xf>
    <xf numFmtId="4" fontId="1" fillId="7" borderId="27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/>
    <xf numFmtId="0" fontId="1" fillId="0" borderId="28" xfId="0" applyFont="1" applyBorder="1"/>
    <xf numFmtId="0" fontId="1" fillId="0" borderId="24" xfId="0" applyFont="1" applyBorder="1"/>
    <xf numFmtId="0" fontId="1" fillId="2" borderId="25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right" vertical="center"/>
    </xf>
    <xf numFmtId="0" fontId="1" fillId="4" borderId="27" xfId="0" applyFont="1" applyFill="1" applyBorder="1" applyAlignment="1">
      <alignment horizontal="right" vertical="center"/>
    </xf>
    <xf numFmtId="0" fontId="1" fillId="4" borderId="28" xfId="0" applyFont="1" applyFill="1" applyBorder="1" applyAlignment="1">
      <alignment horizontal="right" vertical="center"/>
    </xf>
    <xf numFmtId="0" fontId="1" fillId="5" borderId="27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5" borderId="28" xfId="0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2" fontId="1" fillId="3" borderId="24" xfId="0" applyNumberFormat="1" applyFont="1" applyFill="1" applyBorder="1" applyAlignment="1">
      <alignment horizontal="right" vertical="center"/>
    </xf>
    <xf numFmtId="2" fontId="1" fillId="4" borderId="24" xfId="0" applyNumberFormat="1" applyFont="1" applyFill="1" applyBorder="1" applyAlignment="1">
      <alignment horizontal="right" vertical="center"/>
    </xf>
    <xf numFmtId="2" fontId="1" fillId="5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1" fillId="7" borderId="27" xfId="0" applyNumberFormat="1" applyFont="1" applyFill="1" applyBorder="1"/>
    <xf numFmtId="4" fontId="1" fillId="5" borderId="24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35" xfId="0" applyFont="1" applyBorder="1"/>
    <xf numFmtId="0" fontId="3" fillId="2" borderId="3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right" vertical="center"/>
    </xf>
    <xf numFmtId="4" fontId="1" fillId="2" borderId="37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right" vertical="center"/>
    </xf>
    <xf numFmtId="4" fontId="1" fillId="3" borderId="37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3" fillId="4" borderId="36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4" fontId="1" fillId="5" borderId="37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2" fontId="1" fillId="0" borderId="3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0" xfId="0" applyNumberFormat="1" applyFont="1"/>
    <xf numFmtId="0" fontId="1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1" fillId="2" borderId="36" xfId="0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 vertical="center"/>
    </xf>
    <xf numFmtId="0" fontId="1" fillId="3" borderId="36" xfId="0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right" vertical="center"/>
    </xf>
    <xf numFmtId="0" fontId="1" fillId="5" borderId="36" xfId="0" applyFont="1" applyFill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4" fontId="2" fillId="0" borderId="0" xfId="0" applyNumberFormat="1" applyFont="1"/>
    <xf numFmtId="0" fontId="1" fillId="6" borderId="0" xfId="0" applyFont="1" applyFill="1"/>
    <xf numFmtId="0" fontId="1" fillId="6" borderId="0" xfId="0" applyFont="1" applyFill="1" applyAlignment="1">
      <alignment vertical="center"/>
    </xf>
    <xf numFmtId="0" fontId="1" fillId="0" borderId="30" xfId="0" applyFont="1" applyBorder="1" applyAlignment="1">
      <alignment vertical="center"/>
    </xf>
    <xf numFmtId="4" fontId="1" fillId="0" borderId="23" xfId="0" applyNumberFormat="1" applyFont="1" applyBorder="1" applyAlignment="1">
      <alignment horizontal="right" vertical="center"/>
    </xf>
    <xf numFmtId="0" fontId="1" fillId="7" borderId="27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4" borderId="2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14" fontId="2" fillId="0" borderId="0" xfId="0" applyNumberFormat="1" applyFont="1"/>
    <xf numFmtId="4" fontId="1" fillId="0" borderId="22" xfId="0" applyNumberFormat="1" applyFon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0" xfId="0" applyFont="1"/>
    <xf numFmtId="2" fontId="5" fillId="0" borderId="0" xfId="1" applyNumberFormat="1" applyFont="1" applyFill="1" applyBorder="1"/>
    <xf numFmtId="0" fontId="1" fillId="0" borderId="20" xfId="0" applyFont="1" applyBorder="1" applyAlignment="1">
      <alignment horizontal="center" vertical="center" wrapText="1"/>
    </xf>
    <xf numFmtId="2" fontId="1" fillId="4" borderId="43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right" vertical="center"/>
    </xf>
    <xf numFmtId="4" fontId="1" fillId="5" borderId="23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4" fontId="1" fillId="4" borderId="23" xfId="0" applyNumberFormat="1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2" fontId="1" fillId="0" borderId="32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4" fontId="1" fillId="4" borderId="37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1" fillId="7" borderId="19" xfId="0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" fontId="1" fillId="5" borderId="2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" fontId="1" fillId="4" borderId="23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4" fontId="1" fillId="3" borderId="23" xfId="0" applyNumberFormat="1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0" borderId="44" xfId="0" applyFont="1" applyBorder="1"/>
    <xf numFmtId="4" fontId="1" fillId="2" borderId="20" xfId="0" applyNumberFormat="1" applyFont="1" applyFill="1" applyBorder="1" applyAlignment="1">
      <alignment horizontal="righ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42" xfId="0" applyNumberFormat="1" applyFont="1" applyFill="1" applyBorder="1" applyAlignment="1">
      <alignment horizontal="right" vertical="center"/>
    </xf>
    <xf numFmtId="4" fontId="1" fillId="3" borderId="28" xfId="0" applyNumberFormat="1" applyFont="1" applyFill="1" applyBorder="1" applyAlignment="1">
      <alignment horizontal="right" vertical="center"/>
    </xf>
    <xf numFmtId="2" fontId="1" fillId="3" borderId="28" xfId="0" applyNumberFormat="1" applyFont="1" applyFill="1" applyBorder="1" applyAlignment="1">
      <alignment horizontal="right" vertical="center"/>
    </xf>
    <xf numFmtId="4" fontId="1" fillId="3" borderId="28" xfId="0" applyNumberFormat="1" applyFont="1" applyFill="1" applyBorder="1" applyAlignment="1">
      <alignment vertical="center"/>
    </xf>
    <xf numFmtId="4" fontId="1" fillId="4" borderId="28" xfId="0" applyNumberFormat="1" applyFont="1" applyFill="1" applyBorder="1" applyAlignment="1">
      <alignment horizontal="right" vertical="center"/>
    </xf>
    <xf numFmtId="2" fontId="1" fillId="4" borderId="28" xfId="0" applyNumberFormat="1" applyFont="1" applyFill="1" applyBorder="1" applyAlignment="1">
      <alignment horizontal="right" vertical="center"/>
    </xf>
    <xf numFmtId="4" fontId="1" fillId="4" borderId="28" xfId="0" applyNumberFormat="1" applyFont="1" applyFill="1" applyBorder="1" applyAlignment="1">
      <alignment vertical="center"/>
    </xf>
    <xf numFmtId="2" fontId="1" fillId="5" borderId="28" xfId="0" applyNumberFormat="1" applyFont="1" applyFill="1" applyBorder="1" applyAlignment="1">
      <alignment horizontal="right" vertical="center"/>
    </xf>
    <xf numFmtId="4" fontId="1" fillId="5" borderId="28" xfId="0" applyNumberFormat="1" applyFont="1" applyFill="1" applyBorder="1" applyAlignment="1">
      <alignment vertical="center"/>
    </xf>
    <xf numFmtId="4" fontId="1" fillId="5" borderId="28" xfId="0" applyNumberFormat="1" applyFont="1" applyFill="1" applyBorder="1" applyAlignment="1">
      <alignment horizontal="right" vertical="center"/>
    </xf>
    <xf numFmtId="0" fontId="1" fillId="2" borderId="45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vertical="center"/>
    </xf>
    <xf numFmtId="4" fontId="1" fillId="2" borderId="24" xfId="0" applyNumberFormat="1" applyFont="1" applyFill="1" applyBorder="1" applyAlignment="1">
      <alignment vertical="center"/>
    </xf>
    <xf numFmtId="0" fontId="1" fillId="3" borderId="45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3" borderId="44" xfId="0" applyFont="1" applyFill="1" applyBorder="1" applyAlignment="1">
      <alignment horizontal="right" vertical="center"/>
    </xf>
    <xf numFmtId="4" fontId="1" fillId="3" borderId="2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vertical="center"/>
    </xf>
    <xf numFmtId="4" fontId="1" fillId="3" borderId="24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right" vertical="center"/>
    </xf>
    <xf numFmtId="0" fontId="1" fillId="4" borderId="45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44" xfId="0" applyFont="1" applyFill="1" applyBorder="1" applyAlignment="1">
      <alignment horizontal="right" vertical="center"/>
    </xf>
    <xf numFmtId="4" fontId="1" fillId="4" borderId="22" xfId="0" applyNumberFormat="1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vertical="center"/>
    </xf>
    <xf numFmtId="4" fontId="1" fillId="4" borderId="24" xfId="0" applyNumberFormat="1" applyFont="1" applyFill="1" applyBorder="1" applyAlignment="1">
      <alignment vertical="center"/>
    </xf>
    <xf numFmtId="0" fontId="3" fillId="4" borderId="34" xfId="0" applyFont="1" applyFill="1" applyBorder="1" applyAlignment="1">
      <alignment horizontal="right" vertical="center"/>
    </xf>
    <xf numFmtId="0" fontId="1" fillId="5" borderId="45" xfId="0" applyFont="1" applyFill="1" applyBorder="1" applyAlignment="1">
      <alignment horizontal="right" vertical="center"/>
    </xf>
    <xf numFmtId="0" fontId="1" fillId="5" borderId="21" xfId="0" applyFont="1" applyFill="1" applyBorder="1" applyAlignment="1">
      <alignment horizontal="right" vertical="center"/>
    </xf>
    <xf numFmtId="0" fontId="1" fillId="5" borderId="44" xfId="0" applyFont="1" applyFill="1" applyBorder="1" applyAlignment="1">
      <alignment horizontal="right" vertical="center"/>
    </xf>
    <xf numFmtId="4" fontId="1" fillId="5" borderId="22" xfId="0" applyNumberFormat="1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right" vertical="center"/>
    </xf>
    <xf numFmtId="0" fontId="1" fillId="5" borderId="25" xfId="0" applyFont="1" applyFill="1" applyBorder="1" applyAlignment="1">
      <alignment vertical="center"/>
    </xf>
    <xf numFmtId="4" fontId="1" fillId="5" borderId="24" xfId="0" applyNumberFormat="1" applyFont="1" applyFill="1" applyBorder="1" applyAlignment="1">
      <alignment vertical="center"/>
    </xf>
    <xf numFmtId="0" fontId="3" fillId="5" borderId="34" xfId="0" applyFont="1" applyFill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" fillId="4" borderId="17" xfId="0" applyFont="1" applyFill="1" applyBorder="1" applyAlignment="1">
      <alignment vertical="center"/>
    </xf>
    <xf numFmtId="0" fontId="1" fillId="0" borderId="30" xfId="0" applyFont="1" applyBorder="1"/>
    <xf numFmtId="0" fontId="1" fillId="0" borderId="19" xfId="0" applyFont="1" applyBorder="1"/>
    <xf numFmtId="0" fontId="1" fillId="0" borderId="4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32" xfId="0" applyFont="1" applyBorder="1"/>
    <xf numFmtId="0" fontId="1" fillId="0" borderId="23" xfId="0" applyFont="1" applyBorder="1"/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vertical="center"/>
    </xf>
    <xf numFmtId="2" fontId="1" fillId="5" borderId="27" xfId="0" applyNumberFormat="1" applyFont="1" applyFill="1" applyBorder="1" applyAlignment="1">
      <alignment vertical="center"/>
    </xf>
    <xf numFmtId="2" fontId="1" fillId="0" borderId="2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2" fontId="1" fillId="2" borderId="31" xfId="0" applyNumberFormat="1" applyFont="1" applyFill="1" applyBorder="1" applyAlignment="1">
      <alignment horizontal="right" vertical="center"/>
    </xf>
    <xf numFmtId="2" fontId="1" fillId="2" borderId="28" xfId="0" applyNumberFormat="1" applyFont="1" applyFill="1" applyBorder="1" applyAlignment="1">
      <alignment vertical="center"/>
    </xf>
    <xf numFmtId="2" fontId="1" fillId="2" borderId="20" xfId="0" applyNumberFormat="1" applyFont="1" applyFill="1" applyBorder="1" applyAlignment="1">
      <alignment vertical="center"/>
    </xf>
    <xf numFmtId="2" fontId="1" fillId="2" borderId="31" xfId="0" applyNumberFormat="1" applyFont="1" applyFill="1" applyBorder="1" applyAlignment="1">
      <alignment horizontal="right" vertical="center" shrinkToFit="1"/>
    </xf>
    <xf numFmtId="2" fontId="1" fillId="2" borderId="28" xfId="0" applyNumberFormat="1" applyFont="1" applyFill="1" applyBorder="1" applyAlignment="1">
      <alignment horizontal="right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right" vertical="center"/>
    </xf>
    <xf numFmtId="4" fontId="1" fillId="3" borderId="44" xfId="0" applyNumberFormat="1" applyFont="1" applyFill="1" applyBorder="1" applyAlignment="1">
      <alignment horizontal="right" vertical="center"/>
    </xf>
    <xf numFmtId="2" fontId="1" fillId="3" borderId="28" xfId="0" applyNumberFormat="1" applyFont="1" applyFill="1" applyBorder="1" applyAlignment="1">
      <alignment vertical="center"/>
    </xf>
    <xf numFmtId="2" fontId="1" fillId="3" borderId="42" xfId="0" applyNumberFormat="1" applyFont="1" applyFill="1" applyBorder="1" applyAlignment="1">
      <alignment horizontal="right" vertic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shrinkToFit="1"/>
    </xf>
    <xf numFmtId="0" fontId="1" fillId="4" borderId="40" xfId="0" applyFont="1" applyFill="1" applyBorder="1" applyAlignment="1">
      <alignment horizontal="right" vertical="center"/>
    </xf>
    <xf numFmtId="0" fontId="0" fillId="4" borderId="27" xfId="0" applyFill="1" applyBorder="1" applyAlignment="1">
      <alignment vertical="center"/>
    </xf>
    <xf numFmtId="2" fontId="1" fillId="4" borderId="44" xfId="0" applyNumberFormat="1" applyFont="1" applyFill="1" applyBorder="1" applyAlignment="1">
      <alignment horizontal="right" vertical="center"/>
    </xf>
    <xf numFmtId="2" fontId="1" fillId="4" borderId="28" xfId="0" applyNumberFormat="1" applyFont="1" applyFill="1" applyBorder="1" applyAlignment="1">
      <alignment horizontal="right" vertical="center" shrinkToFit="1"/>
    </xf>
    <xf numFmtId="2" fontId="1" fillId="4" borderId="42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5" borderId="44" xfId="0" applyNumberFormat="1" applyFont="1" applyFill="1" applyBorder="1" applyAlignment="1">
      <alignment horizontal="right" vertical="center"/>
    </xf>
    <xf numFmtId="2" fontId="1" fillId="5" borderId="42" xfId="0" applyNumberFormat="1" applyFont="1" applyFill="1" applyBorder="1" applyAlignment="1">
      <alignment horizontal="right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right" vertical="center"/>
    </xf>
    <xf numFmtId="4" fontId="1" fillId="0" borderId="37" xfId="0" applyNumberFormat="1" applyFont="1" applyBorder="1" applyAlignment="1">
      <alignment horizontal="right" vertical="center"/>
    </xf>
    <xf numFmtId="0" fontId="1" fillId="7" borderId="21" xfId="0" applyFont="1" applyFill="1" applyBorder="1" applyAlignment="1">
      <alignment horizontal="right" vertical="center"/>
    </xf>
    <xf numFmtId="0" fontId="3" fillId="7" borderId="36" xfId="0" applyFont="1" applyFill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0" fontId="1" fillId="7" borderId="39" xfId="0" applyFont="1" applyFill="1" applyBorder="1" applyAlignment="1">
      <alignment horizontal="right" vertical="center"/>
    </xf>
    <xf numFmtId="0" fontId="1" fillId="7" borderId="26" xfId="0" applyFont="1" applyFill="1" applyBorder="1" applyAlignment="1">
      <alignment horizontal="right" vertical="center"/>
    </xf>
    <xf numFmtId="0" fontId="1" fillId="7" borderId="26" xfId="0" applyFont="1" applyFill="1" applyBorder="1" applyAlignment="1">
      <alignment vertical="center"/>
    </xf>
    <xf numFmtId="0" fontId="1" fillId="7" borderId="36" xfId="0" applyFont="1" applyFill="1" applyBorder="1" applyAlignment="1">
      <alignment horizontal="right" vertical="center"/>
    </xf>
    <xf numFmtId="0" fontId="1" fillId="7" borderId="27" xfId="0" applyFont="1" applyFill="1" applyBorder="1"/>
    <xf numFmtId="0" fontId="1" fillId="7" borderId="36" xfId="0" applyFont="1" applyFill="1" applyBorder="1" applyAlignment="1">
      <alignment vertical="center"/>
    </xf>
    <xf numFmtId="0" fontId="0" fillId="7" borderId="0" xfId="0" applyFill="1"/>
    <xf numFmtId="0" fontId="1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12" fillId="0" borderId="27" xfId="0" applyFont="1" applyBorder="1" applyAlignment="1">
      <alignment horizontal="right" vertical="center"/>
    </xf>
    <xf numFmtId="0" fontId="1" fillId="7" borderId="0" xfId="0" applyFont="1" applyFill="1"/>
    <xf numFmtId="0" fontId="1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2" fillId="0" borderId="28" xfId="0" applyFont="1" applyBorder="1"/>
    <xf numFmtId="0" fontId="1" fillId="0" borderId="52" xfId="0" applyFont="1" applyBorder="1"/>
    <xf numFmtId="4" fontId="2" fillId="0" borderId="52" xfId="0" applyNumberFormat="1" applyFont="1" applyBorder="1"/>
    <xf numFmtId="4" fontId="1" fillId="0" borderId="52" xfId="0" applyNumberFormat="1" applyFont="1" applyBorder="1"/>
    <xf numFmtId="4" fontId="2" fillId="0" borderId="26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4" fontId="1" fillId="0" borderId="21" xfId="0" applyNumberFormat="1" applyFont="1" applyBorder="1" applyAlignment="1">
      <alignment horizontal="right" vertical="center"/>
    </xf>
    <xf numFmtId="4" fontId="1" fillId="0" borderId="27" xfId="0" applyNumberFormat="1" applyFont="1" applyBorder="1"/>
    <xf numFmtId="0" fontId="1" fillId="0" borderId="3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" fillId="5" borderId="27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4" fontId="1" fillId="0" borderId="38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2" fontId="1" fillId="5" borderId="28" xfId="0" applyNumberFormat="1" applyFont="1" applyFill="1" applyBorder="1" applyAlignment="1">
      <alignment horizontal="right" vertical="center"/>
    </xf>
    <xf numFmtId="0" fontId="1" fillId="5" borderId="27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46" xfId="0" applyFont="1" applyBorder="1" applyAlignment="1">
      <alignment horizontal="center" vertical="center" textRotation="90"/>
    </xf>
    <xf numFmtId="4" fontId="2" fillId="0" borderId="0" xfId="0" applyNumberFormat="1" applyFont="1" applyAlignment="1">
      <alignment horizontal="right"/>
    </xf>
    <xf numFmtId="0" fontId="1" fillId="0" borderId="3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2" fontId="1" fillId="0" borderId="32" xfId="0" applyNumberFormat="1" applyFont="1" applyBorder="1" applyAlignment="1">
      <alignment horizontal="right" vertical="center"/>
    </xf>
    <xf numFmtId="2" fontId="1" fillId="0" borderId="23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61"/>
  <sheetViews>
    <sheetView tabSelected="1" zoomScale="80" zoomScaleNormal="80" workbookViewId="0">
      <pane xSplit="4" ySplit="4" topLeftCell="AF47" activePane="bottomRight" state="frozen"/>
      <selection pane="topRight" activeCell="E1" sqref="E1"/>
      <selection pane="bottomLeft" activeCell="A5" sqref="A5"/>
      <selection pane="bottomRight" activeCell="AS7" sqref="AS7"/>
    </sheetView>
  </sheetViews>
  <sheetFormatPr defaultRowHeight="15" x14ac:dyDescent="0.25"/>
  <cols>
    <col min="4" max="4" width="23" bestFit="1" customWidth="1"/>
    <col min="5" max="5" width="10" customWidth="1"/>
    <col min="6" max="6" width="11.42578125" customWidth="1"/>
    <col min="7" max="7" width="9.5703125" customWidth="1"/>
    <col min="9" max="9" width="14.140625" customWidth="1"/>
    <col min="10" max="10" width="12.42578125" customWidth="1"/>
    <col min="15" max="15" width="9.140625" customWidth="1"/>
    <col min="16" max="16" width="13.42578125" bestFit="1" customWidth="1"/>
    <col min="17" max="17" width="14" bestFit="1" customWidth="1"/>
    <col min="19" max="19" width="13.42578125" customWidth="1"/>
    <col min="20" max="20" width="9.28515625" customWidth="1"/>
    <col min="21" max="21" width="12.140625" customWidth="1"/>
    <col min="23" max="24" width="13.42578125" bestFit="1" customWidth="1"/>
    <col min="25" max="25" width="11.85546875" customWidth="1"/>
    <col min="30" max="30" width="10.7109375" customWidth="1"/>
    <col min="31" max="31" width="14" customWidth="1"/>
    <col min="34" max="34" width="12.85546875" customWidth="1"/>
    <col min="35" max="35" width="13.85546875" customWidth="1"/>
    <col min="37" max="37" width="10" customWidth="1"/>
    <col min="38" max="38" width="15.28515625" customWidth="1"/>
    <col min="42" max="42" width="23.140625" customWidth="1"/>
    <col min="43" max="43" width="10.42578125" customWidth="1"/>
    <col min="45" max="46" width="13.42578125" bestFit="1" customWidth="1"/>
    <col min="47" max="47" width="7.42578125" customWidth="1"/>
    <col min="48" max="48" width="67.140625" customWidth="1"/>
    <col min="49" max="49" width="14" bestFit="1" customWidth="1"/>
  </cols>
  <sheetData>
    <row r="1" spans="1:68" ht="15.75" x14ac:dyDescent="0.25">
      <c r="A1" s="1"/>
      <c r="B1" s="2" t="s">
        <v>0</v>
      </c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16.5" thickBot="1" x14ac:dyDescent="0.3">
      <c r="A2" s="1"/>
      <c r="B2" s="2" t="s">
        <v>1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3"/>
      <c r="AN2" s="3"/>
      <c r="AO2" s="3"/>
      <c r="AP2" s="3"/>
      <c r="AQ2" s="3"/>
      <c r="AR2" s="3"/>
      <c r="AS2" s="3"/>
      <c r="AT2" s="3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6.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361" t="s">
        <v>2</v>
      </c>
      <c r="L3" s="362"/>
      <c r="M3" s="362"/>
      <c r="N3" s="362"/>
      <c r="O3" s="362"/>
      <c r="P3" s="362"/>
      <c r="Q3" s="363"/>
      <c r="R3" s="368" t="s">
        <v>3</v>
      </c>
      <c r="S3" s="369"/>
      <c r="T3" s="369"/>
      <c r="U3" s="369"/>
      <c r="V3" s="370"/>
      <c r="W3" s="370"/>
      <c r="X3" s="371"/>
      <c r="Y3" s="364" t="s">
        <v>4</v>
      </c>
      <c r="Z3" s="365"/>
      <c r="AA3" s="365"/>
      <c r="AB3" s="365"/>
      <c r="AC3" s="366"/>
      <c r="AD3" s="366"/>
      <c r="AE3" s="367"/>
      <c r="AF3" s="356" t="s">
        <v>5</v>
      </c>
      <c r="AG3" s="357"/>
      <c r="AH3" s="357"/>
      <c r="AI3" s="357"/>
      <c r="AJ3" s="357"/>
      <c r="AK3" s="357"/>
      <c r="AL3" s="358"/>
      <c r="AM3" s="359" t="s">
        <v>6</v>
      </c>
      <c r="AN3" s="360"/>
      <c r="AO3" s="360"/>
      <c r="AP3" s="360"/>
      <c r="AQ3" s="360"/>
      <c r="AR3" s="360"/>
      <c r="AS3" s="360"/>
      <c r="AT3" s="360"/>
      <c r="AU3" s="4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95.25" thickBot="1" x14ac:dyDescent="0.3">
      <c r="A4" s="5" t="s">
        <v>7</v>
      </c>
      <c r="B4" s="6" t="s">
        <v>8</v>
      </c>
      <c r="C4" s="7" t="s">
        <v>9</v>
      </c>
      <c r="D4" s="8" t="s">
        <v>10</v>
      </c>
      <c r="E4" s="8"/>
      <c r="F4" s="8"/>
      <c r="G4" s="9"/>
      <c r="H4" s="8"/>
      <c r="I4" s="8"/>
      <c r="J4" s="10"/>
      <c r="K4" s="11" t="s">
        <v>11</v>
      </c>
      <c r="L4" s="12" t="s">
        <v>12</v>
      </c>
      <c r="M4" s="13" t="s">
        <v>13</v>
      </c>
      <c r="N4" s="13" t="s">
        <v>14</v>
      </c>
      <c r="O4" s="12" t="s">
        <v>15</v>
      </c>
      <c r="P4" s="12" t="s">
        <v>16</v>
      </c>
      <c r="Q4" s="14" t="s">
        <v>17</v>
      </c>
      <c r="R4" s="15" t="s">
        <v>11</v>
      </c>
      <c r="S4" s="16" t="s">
        <v>12</v>
      </c>
      <c r="T4" s="17" t="s">
        <v>13</v>
      </c>
      <c r="U4" s="17" t="s">
        <v>18</v>
      </c>
      <c r="V4" s="16" t="s">
        <v>15</v>
      </c>
      <c r="W4" s="16" t="s">
        <v>16</v>
      </c>
      <c r="X4" s="18" t="s">
        <v>17</v>
      </c>
      <c r="Y4" s="19" t="s">
        <v>11</v>
      </c>
      <c r="Z4" s="20" t="s">
        <v>12</v>
      </c>
      <c r="AA4" s="21" t="s">
        <v>13</v>
      </c>
      <c r="AB4" s="21" t="s">
        <v>18</v>
      </c>
      <c r="AC4" s="20" t="s">
        <v>15</v>
      </c>
      <c r="AD4" s="20" t="s">
        <v>16</v>
      </c>
      <c r="AE4" s="22" t="s">
        <v>17</v>
      </c>
      <c r="AF4" s="118" t="s">
        <v>11</v>
      </c>
      <c r="AG4" s="23" t="s">
        <v>12</v>
      </c>
      <c r="AH4" s="119" t="s">
        <v>13</v>
      </c>
      <c r="AI4" s="119" t="s">
        <v>18</v>
      </c>
      <c r="AJ4" s="23" t="s">
        <v>15</v>
      </c>
      <c r="AK4" s="23" t="s">
        <v>16</v>
      </c>
      <c r="AL4" s="24" t="s">
        <v>17</v>
      </c>
      <c r="AM4" s="25" t="s">
        <v>11</v>
      </c>
      <c r="AN4" s="26" t="s">
        <v>12</v>
      </c>
      <c r="AO4" s="26" t="s">
        <v>13</v>
      </c>
      <c r="AP4" s="26" t="s">
        <v>18</v>
      </c>
      <c r="AQ4" s="27" t="s">
        <v>19</v>
      </c>
      <c r="AR4" s="28" t="s">
        <v>15</v>
      </c>
      <c r="AS4" s="28" t="s">
        <v>16</v>
      </c>
      <c r="AT4" s="29" t="s">
        <v>17</v>
      </c>
      <c r="AU4" s="1"/>
      <c r="AV4" s="325" t="s">
        <v>20</v>
      </c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5.75" x14ac:dyDescent="0.25">
      <c r="A5" s="375" t="s">
        <v>21</v>
      </c>
      <c r="B5" s="258">
        <v>1</v>
      </c>
      <c r="C5" s="259" t="s">
        <v>22</v>
      </c>
      <c r="D5" s="260" t="s">
        <v>23</v>
      </c>
      <c r="E5" s="32"/>
      <c r="F5" s="32"/>
      <c r="G5" s="203"/>
      <c r="H5" s="32"/>
      <c r="I5" s="32"/>
      <c r="J5" s="33"/>
      <c r="K5" s="216">
        <v>2</v>
      </c>
      <c r="L5" s="217">
        <v>770</v>
      </c>
      <c r="M5" s="218">
        <v>5</v>
      </c>
      <c r="N5" s="218" t="s">
        <v>24</v>
      </c>
      <c r="O5" s="217">
        <f>M5*52</f>
        <v>260</v>
      </c>
      <c r="P5" s="315"/>
      <c r="Q5" s="219">
        <f>K5*O5*P5</f>
        <v>0</v>
      </c>
      <c r="R5" s="222">
        <v>1</v>
      </c>
      <c r="S5" s="223">
        <v>770</v>
      </c>
      <c r="T5" s="224">
        <v>2</v>
      </c>
      <c r="U5" s="224" t="s">
        <v>25</v>
      </c>
      <c r="V5" s="223">
        <f t="shared" ref="V5:V6" si="0">T5*52</f>
        <v>104</v>
      </c>
      <c r="W5" s="315"/>
      <c r="X5" s="225">
        <f t="shared" ref="X5:X6" si="1">R5*V5*W5</f>
        <v>0</v>
      </c>
      <c r="Y5" s="231">
        <v>1</v>
      </c>
      <c r="Z5" s="232">
        <v>770</v>
      </c>
      <c r="AA5" s="233">
        <v>1</v>
      </c>
      <c r="AB5" s="233" t="s">
        <v>26</v>
      </c>
      <c r="AC5" s="232">
        <f t="shared" ref="AC5:AC6" si="2">AA5*52</f>
        <v>52</v>
      </c>
      <c r="AD5" s="315"/>
      <c r="AE5" s="234">
        <f t="shared" ref="AE5:AE6" si="3">Y5*AC5*AD5</f>
        <v>0</v>
      </c>
      <c r="AF5" s="240">
        <v>1</v>
      </c>
      <c r="AG5" s="241">
        <v>240</v>
      </c>
      <c r="AH5" s="242">
        <v>0.5</v>
      </c>
      <c r="AI5" s="242" t="s">
        <v>27</v>
      </c>
      <c r="AJ5" s="241">
        <f t="shared" ref="AJ5:AJ6" si="4">AH5*52</f>
        <v>26</v>
      </c>
      <c r="AK5" s="315"/>
      <c r="AL5" s="243">
        <f t="shared" ref="AL5:AL6" si="5">AF5*AJ5*AK5</f>
        <v>0</v>
      </c>
      <c r="AM5" s="249"/>
      <c r="AN5" s="250"/>
      <c r="AO5" s="250"/>
      <c r="AP5" s="250"/>
      <c r="AQ5" s="251"/>
      <c r="AR5" s="250"/>
      <c r="AS5" s="341"/>
      <c r="AT5" s="146"/>
      <c r="AU5" s="36"/>
      <c r="AV5" s="329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15.75" x14ac:dyDescent="0.25">
      <c r="A6" s="354"/>
      <c r="B6" s="37">
        <v>2</v>
      </c>
      <c r="C6" s="38" t="s">
        <v>22</v>
      </c>
      <c r="D6" s="39" t="s">
        <v>28</v>
      </c>
      <c r="E6" s="40"/>
      <c r="F6" s="40"/>
      <c r="G6" s="41"/>
      <c r="H6" s="40"/>
      <c r="I6" s="40"/>
      <c r="J6" s="42"/>
      <c r="K6" s="43">
        <v>3</v>
      </c>
      <c r="L6" s="44">
        <v>1100</v>
      </c>
      <c r="M6" s="45">
        <v>2</v>
      </c>
      <c r="N6" s="45" t="s">
        <v>25</v>
      </c>
      <c r="O6" s="44">
        <f>M6*52</f>
        <v>104</v>
      </c>
      <c r="P6" s="144"/>
      <c r="Q6" s="46">
        <f>K6*O6*P6</f>
        <v>0</v>
      </c>
      <c r="R6" s="226">
        <v>1</v>
      </c>
      <c r="S6" s="47">
        <v>1100</v>
      </c>
      <c r="T6" s="48">
        <v>2</v>
      </c>
      <c r="U6" s="48" t="s">
        <v>29</v>
      </c>
      <c r="V6" s="47">
        <f t="shared" si="0"/>
        <v>104</v>
      </c>
      <c r="W6" s="144"/>
      <c r="X6" s="49">
        <f t="shared" si="1"/>
        <v>0</v>
      </c>
      <c r="Y6" s="235">
        <v>1</v>
      </c>
      <c r="Z6" s="50">
        <v>1100</v>
      </c>
      <c r="AA6" s="51">
        <v>2</v>
      </c>
      <c r="AB6" s="51" t="s">
        <v>29</v>
      </c>
      <c r="AC6" s="50">
        <f t="shared" si="2"/>
        <v>104</v>
      </c>
      <c r="AD6" s="144"/>
      <c r="AE6" s="34">
        <f t="shared" si="3"/>
        <v>0</v>
      </c>
      <c r="AF6" s="244">
        <v>2</v>
      </c>
      <c r="AG6" s="52">
        <v>1100</v>
      </c>
      <c r="AH6" s="265">
        <v>0.5</v>
      </c>
      <c r="AI6" s="173" t="s">
        <v>27</v>
      </c>
      <c r="AJ6" s="52">
        <f t="shared" si="4"/>
        <v>26</v>
      </c>
      <c r="AK6" s="144"/>
      <c r="AL6" s="54">
        <f t="shared" si="5"/>
        <v>0</v>
      </c>
      <c r="AM6" s="252"/>
      <c r="AN6" s="55"/>
      <c r="AO6" s="55"/>
      <c r="AP6" s="55"/>
      <c r="AQ6" s="143"/>
      <c r="AR6" s="57"/>
      <c r="AS6" s="317"/>
      <c r="AT6" s="58"/>
      <c r="AU6" s="36"/>
      <c r="AV6" s="329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68" ht="15.75" x14ac:dyDescent="0.25">
      <c r="A7" s="354"/>
      <c r="B7" s="37">
        <v>2</v>
      </c>
      <c r="C7" s="38" t="s">
        <v>22</v>
      </c>
      <c r="D7" s="39" t="s">
        <v>28</v>
      </c>
      <c r="E7" s="40"/>
      <c r="F7" s="40"/>
      <c r="G7" s="41"/>
      <c r="H7" s="40"/>
      <c r="I7" s="40"/>
      <c r="J7" s="42"/>
      <c r="K7" s="43"/>
      <c r="L7" s="44"/>
      <c r="M7" s="45"/>
      <c r="N7" s="45"/>
      <c r="O7" s="44"/>
      <c r="P7" s="44"/>
      <c r="Q7" s="46"/>
      <c r="R7" s="226"/>
      <c r="S7" s="47"/>
      <c r="T7" s="48"/>
      <c r="U7" s="48"/>
      <c r="V7" s="47"/>
      <c r="W7" s="47"/>
      <c r="X7" s="49"/>
      <c r="Y7" s="235"/>
      <c r="Z7" s="50"/>
      <c r="AA7" s="51"/>
      <c r="AB7" s="51"/>
      <c r="AC7" s="50"/>
      <c r="AD7" s="50"/>
      <c r="AE7" s="34"/>
      <c r="AF7" s="244"/>
      <c r="AG7" s="52"/>
      <c r="AH7" s="53"/>
      <c r="AI7" s="53"/>
      <c r="AJ7" s="52"/>
      <c r="AK7" s="52"/>
      <c r="AL7" s="54"/>
      <c r="AM7" s="253">
        <v>1</v>
      </c>
      <c r="AN7" s="57">
        <v>120</v>
      </c>
      <c r="AO7" s="57">
        <v>0.5</v>
      </c>
      <c r="AP7" s="57" t="s">
        <v>30</v>
      </c>
      <c r="AQ7" s="74" t="s">
        <v>31</v>
      </c>
      <c r="AR7" s="57">
        <f t="shared" ref="AR7:AR12" si="6">AO7*52</f>
        <v>26</v>
      </c>
      <c r="AS7" s="60"/>
      <c r="AT7" s="139">
        <f t="shared" ref="AT7:AT12" si="7">AM7*AR7*AS7</f>
        <v>0</v>
      </c>
      <c r="AU7" s="36"/>
      <c r="AV7" s="329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 ht="15.75" x14ac:dyDescent="0.25">
      <c r="A8" s="354"/>
      <c r="B8" s="37">
        <v>2</v>
      </c>
      <c r="C8" s="38" t="s">
        <v>22</v>
      </c>
      <c r="D8" s="39" t="s">
        <v>28</v>
      </c>
      <c r="E8" s="40"/>
      <c r="F8" s="40"/>
      <c r="G8" s="41"/>
      <c r="H8" s="40"/>
      <c r="I8" s="40"/>
      <c r="J8" s="42"/>
      <c r="K8" s="43"/>
      <c r="L8" s="44"/>
      <c r="M8" s="45"/>
      <c r="N8" s="45"/>
      <c r="O8" s="44"/>
      <c r="P8" s="44"/>
      <c r="Q8" s="46"/>
      <c r="R8" s="226"/>
      <c r="S8" s="47"/>
      <c r="T8" s="48"/>
      <c r="U8" s="48"/>
      <c r="V8" s="47"/>
      <c r="W8" s="47"/>
      <c r="X8" s="49"/>
      <c r="Y8" s="235"/>
      <c r="Z8" s="50"/>
      <c r="AA8" s="51"/>
      <c r="AB8" s="51"/>
      <c r="AC8" s="50"/>
      <c r="AD8" s="50"/>
      <c r="AE8" s="34"/>
      <c r="AF8" s="244"/>
      <c r="AG8" s="52"/>
      <c r="AH8" s="53"/>
      <c r="AI8" s="53"/>
      <c r="AJ8" s="52"/>
      <c r="AK8" s="52"/>
      <c r="AL8" s="54"/>
      <c r="AM8" s="252">
        <v>1</v>
      </c>
      <c r="AN8" s="55">
        <v>240</v>
      </c>
      <c r="AO8" s="55">
        <v>1</v>
      </c>
      <c r="AP8" s="55" t="s">
        <v>32</v>
      </c>
      <c r="AQ8" s="56" t="s">
        <v>33</v>
      </c>
      <c r="AR8" s="57">
        <f t="shared" si="6"/>
        <v>52</v>
      </c>
      <c r="AS8" s="140"/>
      <c r="AT8" s="139">
        <f t="shared" si="7"/>
        <v>0</v>
      </c>
      <c r="AU8" s="36"/>
      <c r="AV8" s="329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 ht="15.75" x14ac:dyDescent="0.25">
      <c r="A9" s="354"/>
      <c r="B9" s="37">
        <v>3</v>
      </c>
      <c r="C9" s="38" t="s">
        <v>22</v>
      </c>
      <c r="D9" s="39" t="s">
        <v>34</v>
      </c>
      <c r="E9" s="40"/>
      <c r="F9" s="40"/>
      <c r="G9" s="41"/>
      <c r="H9" s="40"/>
      <c r="I9" s="40"/>
      <c r="J9" s="42"/>
      <c r="K9" s="43"/>
      <c r="L9" s="44"/>
      <c r="M9" s="45"/>
      <c r="N9" s="45"/>
      <c r="O9" s="44"/>
      <c r="P9" s="44"/>
      <c r="Q9" s="46"/>
      <c r="R9" s="226"/>
      <c r="S9" s="47"/>
      <c r="T9" s="48"/>
      <c r="U9" s="48"/>
      <c r="V9" s="47"/>
      <c r="W9" s="47"/>
      <c r="X9" s="49"/>
      <c r="Y9" s="235"/>
      <c r="Z9" s="50"/>
      <c r="AA9" s="51"/>
      <c r="AB9" s="51"/>
      <c r="AC9" s="50"/>
      <c r="AD9" s="50"/>
      <c r="AE9" s="34"/>
      <c r="AF9" s="244"/>
      <c r="AG9" s="52"/>
      <c r="AH9" s="53"/>
      <c r="AI9" s="53"/>
      <c r="AJ9" s="52"/>
      <c r="AK9" s="52"/>
      <c r="AL9" s="54"/>
      <c r="AM9" s="253">
        <v>1</v>
      </c>
      <c r="AN9" s="57">
        <v>120</v>
      </c>
      <c r="AO9" s="57">
        <v>0.5</v>
      </c>
      <c r="AP9" s="57" t="s">
        <v>30</v>
      </c>
      <c r="AQ9" s="74" t="s">
        <v>35</v>
      </c>
      <c r="AR9" s="57">
        <f t="shared" si="6"/>
        <v>26</v>
      </c>
      <c r="AS9" s="140"/>
      <c r="AT9" s="139">
        <f t="shared" si="7"/>
        <v>0</v>
      </c>
      <c r="AU9" s="36"/>
      <c r="AV9" s="329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 ht="15.75" x14ac:dyDescent="0.25">
      <c r="A10" s="354"/>
      <c r="B10" s="37">
        <v>3</v>
      </c>
      <c r="C10" s="38" t="s">
        <v>22</v>
      </c>
      <c r="D10" s="39" t="s">
        <v>34</v>
      </c>
      <c r="E10" s="40"/>
      <c r="F10" s="40"/>
      <c r="G10" s="41"/>
      <c r="H10" s="40"/>
      <c r="I10" s="40"/>
      <c r="J10" s="42"/>
      <c r="K10" s="43"/>
      <c r="L10" s="44"/>
      <c r="M10" s="45"/>
      <c r="N10" s="45"/>
      <c r="O10" s="44"/>
      <c r="P10" s="44"/>
      <c r="Q10" s="46"/>
      <c r="R10" s="226"/>
      <c r="S10" s="47"/>
      <c r="T10" s="48"/>
      <c r="U10" s="48"/>
      <c r="V10" s="47"/>
      <c r="W10" s="47"/>
      <c r="X10" s="49"/>
      <c r="Y10" s="235"/>
      <c r="Z10" s="50"/>
      <c r="AA10" s="51"/>
      <c r="AB10" s="51"/>
      <c r="AC10" s="50"/>
      <c r="AD10" s="50"/>
      <c r="AE10" s="34"/>
      <c r="AF10" s="244"/>
      <c r="AG10" s="52"/>
      <c r="AH10" s="53"/>
      <c r="AI10" s="53"/>
      <c r="AJ10" s="52"/>
      <c r="AK10" s="52"/>
      <c r="AL10" s="54"/>
      <c r="AM10" s="253">
        <v>1</v>
      </c>
      <c r="AN10" s="57">
        <v>120</v>
      </c>
      <c r="AO10" s="57">
        <v>0.5</v>
      </c>
      <c r="AP10" s="57" t="s">
        <v>30</v>
      </c>
      <c r="AQ10" s="74" t="s">
        <v>31</v>
      </c>
      <c r="AR10" s="57">
        <f t="shared" si="6"/>
        <v>26</v>
      </c>
      <c r="AS10" s="60"/>
      <c r="AT10" s="139">
        <f t="shared" si="7"/>
        <v>0</v>
      </c>
      <c r="AU10" s="36"/>
      <c r="AV10" s="329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15.75" x14ac:dyDescent="0.25">
      <c r="A11" s="354"/>
      <c r="B11" s="37">
        <v>3</v>
      </c>
      <c r="C11" s="38" t="s">
        <v>22</v>
      </c>
      <c r="D11" s="39" t="s">
        <v>34</v>
      </c>
      <c r="E11" s="40"/>
      <c r="F11" s="40"/>
      <c r="G11" s="41"/>
      <c r="H11" s="40"/>
      <c r="I11" s="40"/>
      <c r="J11" s="42"/>
      <c r="K11" s="43">
        <v>4</v>
      </c>
      <c r="L11" s="44">
        <v>1100</v>
      </c>
      <c r="M11" s="45">
        <v>2</v>
      </c>
      <c r="N11" s="45" t="s">
        <v>25</v>
      </c>
      <c r="O11" s="44">
        <f t="shared" ref="O11:O14" si="8">M11*52</f>
        <v>104</v>
      </c>
      <c r="P11" s="144"/>
      <c r="Q11" s="46">
        <f t="shared" ref="Q11:Q14" si="9">K11*O11*P11</f>
        <v>0</v>
      </c>
      <c r="R11" s="226">
        <v>2</v>
      </c>
      <c r="S11" s="47">
        <v>1100</v>
      </c>
      <c r="T11" s="48">
        <v>2</v>
      </c>
      <c r="U11" s="48" t="s">
        <v>29</v>
      </c>
      <c r="V11" s="47">
        <f t="shared" ref="V11:V12" si="10">T11*52</f>
        <v>104</v>
      </c>
      <c r="W11" s="144"/>
      <c r="X11" s="49">
        <f t="shared" ref="X11:X12" si="11">R11*V11*W11</f>
        <v>0</v>
      </c>
      <c r="Y11" s="235">
        <v>2</v>
      </c>
      <c r="Z11" s="50">
        <v>1100</v>
      </c>
      <c r="AA11" s="51">
        <v>1</v>
      </c>
      <c r="AB11" s="51" t="s">
        <v>26</v>
      </c>
      <c r="AC11" s="50">
        <f t="shared" ref="AC11:AC14" si="12">AA11*52</f>
        <v>52</v>
      </c>
      <c r="AD11" s="144"/>
      <c r="AE11" s="34">
        <f t="shared" ref="AE11:AE14" si="13">Y11*AC11*AD11</f>
        <v>0</v>
      </c>
      <c r="AF11" s="244">
        <v>1</v>
      </c>
      <c r="AG11" s="52">
        <v>1100</v>
      </c>
      <c r="AH11" s="53">
        <v>0.5</v>
      </c>
      <c r="AI11" s="53" t="s">
        <v>27</v>
      </c>
      <c r="AJ11" s="52">
        <f t="shared" ref="AJ11:AJ12" si="14">AH11*52</f>
        <v>26</v>
      </c>
      <c r="AK11" s="144"/>
      <c r="AL11" s="59">
        <f t="shared" ref="AL11:AL12" si="15">AF11*AJ11*AK11</f>
        <v>0</v>
      </c>
      <c r="AM11" s="252"/>
      <c r="AN11" s="55"/>
      <c r="AO11" s="55"/>
      <c r="AP11" s="55"/>
      <c r="AQ11" s="56"/>
      <c r="AR11" s="57"/>
      <c r="AS11" s="317"/>
      <c r="AT11" s="139"/>
      <c r="AU11" s="36"/>
      <c r="AV11" s="329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15.75" x14ac:dyDescent="0.25">
      <c r="A12" s="354"/>
      <c r="B12" s="37">
        <v>4</v>
      </c>
      <c r="C12" s="38" t="s">
        <v>22</v>
      </c>
      <c r="D12" s="61" t="s">
        <v>36</v>
      </c>
      <c r="E12" s="62"/>
      <c r="F12" s="62"/>
      <c r="G12" s="63"/>
      <c r="H12" s="62"/>
      <c r="I12" s="62"/>
      <c r="J12" s="64"/>
      <c r="K12" s="65">
        <v>8</v>
      </c>
      <c r="L12" s="66">
        <v>1100</v>
      </c>
      <c r="M12" s="67">
        <v>2</v>
      </c>
      <c r="N12" s="67" t="s">
        <v>25</v>
      </c>
      <c r="O12" s="66">
        <f t="shared" si="8"/>
        <v>104</v>
      </c>
      <c r="P12" s="140"/>
      <c r="Q12" s="46">
        <f t="shared" si="9"/>
        <v>0</v>
      </c>
      <c r="R12" s="227">
        <v>4</v>
      </c>
      <c r="S12" s="68">
        <v>1100</v>
      </c>
      <c r="T12" s="69">
        <v>1</v>
      </c>
      <c r="U12" s="69" t="s">
        <v>37</v>
      </c>
      <c r="V12" s="68">
        <f t="shared" si="10"/>
        <v>52</v>
      </c>
      <c r="W12" s="140"/>
      <c r="X12" s="49">
        <f t="shared" si="11"/>
        <v>0</v>
      </c>
      <c r="Y12" s="236">
        <v>2</v>
      </c>
      <c r="Z12" s="70">
        <v>1100</v>
      </c>
      <c r="AA12" s="71">
        <v>1</v>
      </c>
      <c r="AB12" s="71" t="s">
        <v>26</v>
      </c>
      <c r="AC12" s="70">
        <f t="shared" si="12"/>
        <v>52</v>
      </c>
      <c r="AD12" s="140"/>
      <c r="AE12" s="34">
        <f t="shared" si="13"/>
        <v>0</v>
      </c>
      <c r="AF12" s="245">
        <v>3</v>
      </c>
      <c r="AG12" s="72">
        <v>1100</v>
      </c>
      <c r="AH12" s="213">
        <f>12/52/6</f>
        <v>3.8461538461538464E-2</v>
      </c>
      <c r="AI12" s="53" t="s">
        <v>38</v>
      </c>
      <c r="AJ12" s="72">
        <f t="shared" si="14"/>
        <v>2</v>
      </c>
      <c r="AK12" s="140"/>
      <c r="AL12" s="59">
        <f t="shared" si="15"/>
        <v>0</v>
      </c>
      <c r="AM12" s="253">
        <v>2</v>
      </c>
      <c r="AN12" s="57">
        <v>120</v>
      </c>
      <c r="AO12" s="57">
        <v>1</v>
      </c>
      <c r="AP12" s="57" t="s">
        <v>26</v>
      </c>
      <c r="AQ12" s="74" t="s">
        <v>33</v>
      </c>
      <c r="AR12" s="57">
        <f t="shared" si="6"/>
        <v>52</v>
      </c>
      <c r="AS12" s="140"/>
      <c r="AT12" s="139">
        <f t="shared" si="7"/>
        <v>0</v>
      </c>
      <c r="AU12" s="36"/>
      <c r="AV12" s="329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15.75" x14ac:dyDescent="0.25">
      <c r="A13" s="354"/>
      <c r="B13" s="37">
        <v>4</v>
      </c>
      <c r="C13" s="38" t="s">
        <v>22</v>
      </c>
      <c r="D13" s="61" t="s">
        <v>36</v>
      </c>
      <c r="E13" s="62"/>
      <c r="F13" s="62"/>
      <c r="G13" s="63"/>
      <c r="H13" s="62"/>
      <c r="I13" s="62"/>
      <c r="J13" s="64"/>
      <c r="K13" s="65">
        <v>7</v>
      </c>
      <c r="L13" s="66">
        <v>1100</v>
      </c>
      <c r="M13" s="67">
        <v>5</v>
      </c>
      <c r="N13" s="67" t="s">
        <v>24</v>
      </c>
      <c r="O13" s="66">
        <f t="shared" si="8"/>
        <v>260</v>
      </c>
      <c r="P13" s="140"/>
      <c r="Q13" s="46">
        <f t="shared" si="9"/>
        <v>0</v>
      </c>
      <c r="R13" s="227"/>
      <c r="S13" s="68"/>
      <c r="T13" s="69"/>
      <c r="U13" s="69"/>
      <c r="V13" s="68"/>
      <c r="W13" s="68"/>
      <c r="X13" s="49"/>
      <c r="Y13" s="236">
        <v>3</v>
      </c>
      <c r="Z13" s="70">
        <v>1100</v>
      </c>
      <c r="AA13" s="71">
        <v>2</v>
      </c>
      <c r="AB13" s="71" t="s">
        <v>39</v>
      </c>
      <c r="AC13" s="70">
        <f t="shared" si="12"/>
        <v>104</v>
      </c>
      <c r="AD13" s="140"/>
      <c r="AE13" s="34">
        <f t="shared" si="13"/>
        <v>0</v>
      </c>
      <c r="AF13" s="245"/>
      <c r="AG13" s="72"/>
      <c r="AH13" s="75"/>
      <c r="AI13" s="53"/>
      <c r="AJ13" s="72"/>
      <c r="AK13" s="72"/>
      <c r="AL13" s="59"/>
      <c r="AM13" s="253"/>
      <c r="AN13" s="57"/>
      <c r="AO13" s="57"/>
      <c r="AP13" s="57"/>
      <c r="AQ13" s="74"/>
      <c r="AR13" s="57"/>
      <c r="AS13" s="57"/>
      <c r="AT13" s="183"/>
      <c r="AU13" s="36"/>
      <c r="AV13" s="329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15.75" x14ac:dyDescent="0.25">
      <c r="A14" s="354"/>
      <c r="B14" s="37">
        <v>5</v>
      </c>
      <c r="C14" s="38" t="s">
        <v>22</v>
      </c>
      <c r="D14" s="61" t="s">
        <v>40</v>
      </c>
      <c r="E14" s="62"/>
      <c r="F14" s="62"/>
      <c r="G14" s="63"/>
      <c r="H14" s="62"/>
      <c r="I14" s="62"/>
      <c r="J14" s="64"/>
      <c r="K14" s="65">
        <v>17</v>
      </c>
      <c r="L14" s="66">
        <v>1100</v>
      </c>
      <c r="M14" s="67">
        <v>2</v>
      </c>
      <c r="N14" s="67" t="s">
        <v>25</v>
      </c>
      <c r="O14" s="66">
        <f t="shared" si="8"/>
        <v>104</v>
      </c>
      <c r="P14" s="140"/>
      <c r="Q14" s="46">
        <f t="shared" si="9"/>
        <v>0</v>
      </c>
      <c r="R14" s="227">
        <v>3</v>
      </c>
      <c r="S14" s="68">
        <v>1100</v>
      </c>
      <c r="T14" s="69">
        <v>2</v>
      </c>
      <c r="U14" s="69" t="s">
        <v>25</v>
      </c>
      <c r="V14" s="68">
        <f>T14*52</f>
        <v>104</v>
      </c>
      <c r="W14" s="140"/>
      <c r="X14" s="49">
        <f>R14*V14*W14</f>
        <v>0</v>
      </c>
      <c r="Y14" s="235">
        <v>3</v>
      </c>
      <c r="Z14" s="70">
        <v>1100</v>
      </c>
      <c r="AA14" s="71">
        <v>2</v>
      </c>
      <c r="AB14" s="71" t="s">
        <v>39</v>
      </c>
      <c r="AC14" s="70">
        <f t="shared" si="12"/>
        <v>104</v>
      </c>
      <c r="AD14" s="140"/>
      <c r="AE14" s="34">
        <f t="shared" si="13"/>
        <v>0</v>
      </c>
      <c r="AF14" s="245">
        <v>3</v>
      </c>
      <c r="AG14" s="72">
        <v>1100</v>
      </c>
      <c r="AH14" s="75">
        <v>1</v>
      </c>
      <c r="AI14" s="75" t="s">
        <v>26</v>
      </c>
      <c r="AJ14" s="72">
        <f t="shared" ref="AJ14" si="16">AH14*52</f>
        <v>52</v>
      </c>
      <c r="AK14" s="140"/>
      <c r="AL14" s="59">
        <f t="shared" ref="AL14" si="17">AF14*AJ14*AK14</f>
        <v>0</v>
      </c>
      <c r="AM14" s="253">
        <v>1</v>
      </c>
      <c r="AN14" s="57">
        <v>240</v>
      </c>
      <c r="AO14" s="57">
        <v>0.5</v>
      </c>
      <c r="AP14" s="57" t="s">
        <v>30</v>
      </c>
      <c r="AQ14" s="74" t="s">
        <v>35</v>
      </c>
      <c r="AR14" s="57">
        <f t="shared" ref="AR14:AR15" si="18">AO14*52</f>
        <v>26</v>
      </c>
      <c r="AS14" s="60"/>
      <c r="AT14" s="139">
        <f t="shared" ref="AT14:AT15" si="19">AM14*AR14*AS14</f>
        <v>0</v>
      </c>
      <c r="AU14" s="36"/>
      <c r="AV14" s="329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15.75" x14ac:dyDescent="0.25">
      <c r="A15" s="354"/>
      <c r="B15" s="37">
        <v>6</v>
      </c>
      <c r="C15" s="38" t="s">
        <v>22</v>
      </c>
      <c r="D15" s="61" t="s">
        <v>41</v>
      </c>
      <c r="E15" s="62"/>
      <c r="F15" s="62"/>
      <c r="G15" s="63"/>
      <c r="H15" s="62"/>
      <c r="I15" s="62"/>
      <c r="J15" s="64"/>
      <c r="K15" s="65"/>
      <c r="L15" s="66"/>
      <c r="M15" s="67"/>
      <c r="N15" s="67"/>
      <c r="O15" s="66"/>
      <c r="P15" s="66"/>
      <c r="Q15" s="46"/>
      <c r="R15" s="227"/>
      <c r="S15" s="68"/>
      <c r="T15" s="69"/>
      <c r="U15" s="69"/>
      <c r="V15" s="68"/>
      <c r="W15" s="68"/>
      <c r="X15" s="49"/>
      <c r="Y15" s="235"/>
      <c r="Z15" s="70"/>
      <c r="AA15" s="71"/>
      <c r="AB15" s="71"/>
      <c r="AC15" s="70"/>
      <c r="AD15" s="70"/>
      <c r="AE15" s="34"/>
      <c r="AF15" s="245"/>
      <c r="AG15" s="72"/>
      <c r="AH15" s="75"/>
      <c r="AI15" s="75"/>
      <c r="AJ15" s="72"/>
      <c r="AK15" s="72"/>
      <c r="AL15" s="59"/>
      <c r="AM15" s="253">
        <v>1</v>
      </c>
      <c r="AN15" s="57">
        <v>120</v>
      </c>
      <c r="AO15" s="57">
        <v>0.5</v>
      </c>
      <c r="AP15" s="57" t="s">
        <v>30</v>
      </c>
      <c r="AQ15" s="74" t="s">
        <v>31</v>
      </c>
      <c r="AR15" s="57">
        <f t="shared" si="18"/>
        <v>26</v>
      </c>
      <c r="AS15" s="60"/>
      <c r="AT15" s="139">
        <f t="shared" si="19"/>
        <v>0</v>
      </c>
      <c r="AU15" s="36"/>
      <c r="AV15" s="329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15.75" x14ac:dyDescent="0.25">
      <c r="A16" s="354"/>
      <c r="B16" s="37">
        <v>6</v>
      </c>
      <c r="C16" s="38" t="s">
        <v>22</v>
      </c>
      <c r="D16" s="61" t="s">
        <v>41</v>
      </c>
      <c r="E16" s="62"/>
      <c r="F16" s="62"/>
      <c r="G16" s="63"/>
      <c r="H16" s="62"/>
      <c r="I16" s="62"/>
      <c r="J16" s="64"/>
      <c r="K16" s="65">
        <v>11</v>
      </c>
      <c r="L16" s="66">
        <v>1100</v>
      </c>
      <c r="M16" s="67">
        <v>3</v>
      </c>
      <c r="N16" s="67" t="s">
        <v>42</v>
      </c>
      <c r="O16" s="66">
        <f t="shared" ref="O16:O20" si="20">M16*52</f>
        <v>156</v>
      </c>
      <c r="P16" s="140"/>
      <c r="Q16" s="46">
        <f t="shared" ref="Q16:Q18" si="21">K16*O16*P16</f>
        <v>0</v>
      </c>
      <c r="R16" s="227">
        <v>1</v>
      </c>
      <c r="S16" s="68">
        <v>1100</v>
      </c>
      <c r="T16" s="69">
        <v>3</v>
      </c>
      <c r="U16" s="69" t="s">
        <v>43</v>
      </c>
      <c r="V16" s="68">
        <f t="shared" ref="V16:V17" si="22">T16*52</f>
        <v>156</v>
      </c>
      <c r="W16" s="140"/>
      <c r="X16" s="49">
        <f t="shared" ref="X16:X17" si="23">R16*V16*W16</f>
        <v>0</v>
      </c>
      <c r="Y16" s="236">
        <v>1</v>
      </c>
      <c r="Z16" s="70">
        <v>1100</v>
      </c>
      <c r="AA16" s="71">
        <v>3</v>
      </c>
      <c r="AB16" s="71" t="s">
        <v>44</v>
      </c>
      <c r="AC16" s="70">
        <f t="shared" ref="AC16:AC17" si="24">AA16*52</f>
        <v>156</v>
      </c>
      <c r="AD16" s="140"/>
      <c r="AE16" s="34">
        <f t="shared" ref="AE16:AE17" si="25">Y16*AC16*AD16</f>
        <v>0</v>
      </c>
      <c r="AF16" s="245">
        <v>1</v>
      </c>
      <c r="AG16" s="72">
        <v>1100</v>
      </c>
      <c r="AH16" s="75">
        <v>1</v>
      </c>
      <c r="AI16" s="75" t="s">
        <v>26</v>
      </c>
      <c r="AJ16" s="72">
        <f t="shared" ref="AJ16:AJ17" si="26">AH16*52</f>
        <v>52</v>
      </c>
      <c r="AK16" s="140"/>
      <c r="AL16" s="59">
        <f t="shared" ref="AL16:AL17" si="27">AF16*AJ16*AK16</f>
        <v>0</v>
      </c>
      <c r="AM16" s="253" t="s">
        <v>45</v>
      </c>
      <c r="AN16" s="57" t="s">
        <v>45</v>
      </c>
      <c r="AO16" s="57"/>
      <c r="AP16" s="57" t="s">
        <v>45</v>
      </c>
      <c r="AQ16" s="74" t="s">
        <v>45</v>
      </c>
      <c r="AR16" s="57" t="s">
        <v>45</v>
      </c>
      <c r="AS16" s="57"/>
      <c r="AT16" s="58"/>
      <c r="AU16" s="36"/>
      <c r="AV16" s="329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 ht="15.75" x14ac:dyDescent="0.25">
      <c r="A17" s="354"/>
      <c r="B17" s="37">
        <v>7</v>
      </c>
      <c r="C17" s="38" t="s">
        <v>22</v>
      </c>
      <c r="D17" s="138" t="s">
        <v>46</v>
      </c>
      <c r="E17" s="256"/>
      <c r="F17" s="256"/>
      <c r="G17" s="256"/>
      <c r="H17" s="256"/>
      <c r="I17" s="256"/>
      <c r="J17" s="261"/>
      <c r="K17" s="65">
        <v>4</v>
      </c>
      <c r="L17" s="66">
        <v>1100</v>
      </c>
      <c r="M17" s="67">
        <v>1</v>
      </c>
      <c r="N17" s="67" t="s">
        <v>47</v>
      </c>
      <c r="O17" s="66">
        <f t="shared" si="20"/>
        <v>52</v>
      </c>
      <c r="P17" s="140"/>
      <c r="Q17" s="46">
        <f t="shared" si="21"/>
        <v>0</v>
      </c>
      <c r="R17" s="228">
        <v>1</v>
      </c>
      <c r="S17" s="200">
        <v>1100</v>
      </c>
      <c r="T17" s="68">
        <v>0.5</v>
      </c>
      <c r="U17" s="200" t="s">
        <v>30</v>
      </c>
      <c r="V17" s="200">
        <f t="shared" si="22"/>
        <v>26</v>
      </c>
      <c r="W17" s="275"/>
      <c r="X17" s="229">
        <f t="shared" si="23"/>
        <v>0</v>
      </c>
      <c r="Y17" s="266">
        <v>1</v>
      </c>
      <c r="Z17" s="201">
        <v>1100</v>
      </c>
      <c r="AA17" s="70">
        <v>0.5</v>
      </c>
      <c r="AB17" s="201" t="s">
        <v>30</v>
      </c>
      <c r="AC17" s="201">
        <f t="shared" si="24"/>
        <v>26</v>
      </c>
      <c r="AD17" s="275"/>
      <c r="AE17" s="238">
        <f t="shared" si="25"/>
        <v>0</v>
      </c>
      <c r="AF17" s="246">
        <v>1</v>
      </c>
      <c r="AG17" s="202">
        <v>1100</v>
      </c>
      <c r="AH17" s="267">
        <f>12/52</f>
        <v>0.23076923076923078</v>
      </c>
      <c r="AI17" s="202" t="s">
        <v>48</v>
      </c>
      <c r="AJ17" s="202">
        <f t="shared" si="26"/>
        <v>12</v>
      </c>
      <c r="AK17" s="275"/>
      <c r="AL17" s="247">
        <f t="shared" si="27"/>
        <v>0</v>
      </c>
      <c r="AM17" s="381" t="s">
        <v>45</v>
      </c>
      <c r="AN17" s="377" t="s">
        <v>45</v>
      </c>
      <c r="AO17" s="171"/>
      <c r="AP17" s="377" t="s">
        <v>45</v>
      </c>
      <c r="AQ17" s="377" t="s">
        <v>45</v>
      </c>
      <c r="AR17" s="377" t="s">
        <v>45</v>
      </c>
      <c r="AS17" s="377"/>
      <c r="AT17" s="379"/>
      <c r="AU17" s="376"/>
      <c r="AV17" s="329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 ht="15.75" x14ac:dyDescent="0.25">
      <c r="A18" s="354"/>
      <c r="B18" s="37">
        <v>7</v>
      </c>
      <c r="C18" s="38" t="s">
        <v>22</v>
      </c>
      <c r="D18" s="138" t="s">
        <v>46</v>
      </c>
      <c r="E18" s="257"/>
      <c r="F18" s="257"/>
      <c r="G18" s="257"/>
      <c r="H18" s="257"/>
      <c r="I18" s="257"/>
      <c r="J18" s="262"/>
      <c r="K18" s="65">
        <v>1</v>
      </c>
      <c r="L18" s="66">
        <v>1100</v>
      </c>
      <c r="M18" s="67">
        <v>1</v>
      </c>
      <c r="N18" s="67" t="s">
        <v>47</v>
      </c>
      <c r="O18" s="66">
        <f t="shared" si="20"/>
        <v>52</v>
      </c>
      <c r="P18" s="140"/>
      <c r="Q18" s="46">
        <f t="shared" si="21"/>
        <v>0</v>
      </c>
      <c r="R18" s="195"/>
      <c r="S18" s="196"/>
      <c r="T18" s="164"/>
      <c r="U18" s="196"/>
      <c r="V18" s="196"/>
      <c r="W18" s="196"/>
      <c r="X18" s="198"/>
      <c r="Y18" s="255"/>
      <c r="Z18" s="192"/>
      <c r="AA18" s="162"/>
      <c r="AB18" s="192"/>
      <c r="AC18" s="192"/>
      <c r="AD18" s="192"/>
      <c r="AE18" s="193"/>
      <c r="AF18" s="194"/>
      <c r="AG18" s="197"/>
      <c r="AH18" s="197"/>
      <c r="AI18" s="197"/>
      <c r="AJ18" s="197"/>
      <c r="AK18" s="197"/>
      <c r="AL18" s="191"/>
      <c r="AM18" s="382"/>
      <c r="AN18" s="378"/>
      <c r="AO18" s="172"/>
      <c r="AP18" s="378"/>
      <c r="AQ18" s="378"/>
      <c r="AR18" s="378"/>
      <c r="AS18" s="378"/>
      <c r="AT18" s="380"/>
      <c r="AU18" s="376"/>
      <c r="AV18" s="329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 ht="65.25" customHeight="1" x14ac:dyDescent="0.25">
      <c r="A19" s="354"/>
      <c r="B19" s="37">
        <v>8</v>
      </c>
      <c r="C19" s="38" t="s">
        <v>22</v>
      </c>
      <c r="D19" s="76" t="s">
        <v>49</v>
      </c>
      <c r="E19" s="61"/>
      <c r="F19" s="61"/>
      <c r="G19" s="77"/>
      <c r="H19" s="61"/>
      <c r="I19" s="61"/>
      <c r="J19" s="78"/>
      <c r="K19" s="65">
        <v>4</v>
      </c>
      <c r="L19" s="66">
        <v>1100</v>
      </c>
      <c r="M19" s="67">
        <v>1</v>
      </c>
      <c r="N19" s="67" t="s">
        <v>47</v>
      </c>
      <c r="O19" s="66">
        <f t="shared" si="20"/>
        <v>52</v>
      </c>
      <c r="P19" s="140"/>
      <c r="Q19" s="46">
        <f>K19*O19*P19</f>
        <v>0</v>
      </c>
      <c r="R19" s="227" t="s">
        <v>45</v>
      </c>
      <c r="S19" s="68" t="s">
        <v>45</v>
      </c>
      <c r="T19" s="69"/>
      <c r="U19" s="69" t="s">
        <v>45</v>
      </c>
      <c r="V19" s="68" t="s">
        <v>45</v>
      </c>
      <c r="W19" s="68"/>
      <c r="X19" s="79"/>
      <c r="Y19" s="236" t="s">
        <v>45</v>
      </c>
      <c r="Z19" s="70" t="s">
        <v>45</v>
      </c>
      <c r="AA19" s="71"/>
      <c r="AB19" s="71" t="s">
        <v>45</v>
      </c>
      <c r="AC19" s="70" t="s">
        <v>45</v>
      </c>
      <c r="AD19" s="70"/>
      <c r="AE19" s="80"/>
      <c r="AF19" s="245" t="s">
        <v>45</v>
      </c>
      <c r="AG19" s="72" t="s">
        <v>45</v>
      </c>
      <c r="AH19" s="75"/>
      <c r="AI19" s="75" t="s">
        <v>45</v>
      </c>
      <c r="AJ19" s="72" t="s">
        <v>45</v>
      </c>
      <c r="AK19" s="72"/>
      <c r="AL19" s="81"/>
      <c r="AM19" s="253" t="s">
        <v>45</v>
      </c>
      <c r="AN19" s="57" t="s">
        <v>45</v>
      </c>
      <c r="AO19" s="57"/>
      <c r="AP19" s="57" t="s">
        <v>45</v>
      </c>
      <c r="AQ19" s="74" t="s">
        <v>45</v>
      </c>
      <c r="AR19" s="57" t="s">
        <v>45</v>
      </c>
      <c r="AS19" s="57"/>
      <c r="AT19" s="58"/>
      <c r="AU19" s="36"/>
      <c r="AV19" s="330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</row>
    <row r="20" spans="1:68" ht="15.75" x14ac:dyDescent="0.25">
      <c r="A20" s="354"/>
      <c r="B20" s="176">
        <v>9</v>
      </c>
      <c r="C20" s="38" t="s">
        <v>22</v>
      </c>
      <c r="D20" s="76" t="s">
        <v>50</v>
      </c>
      <c r="E20" s="76"/>
      <c r="F20" s="76"/>
      <c r="G20" s="76"/>
      <c r="H20" s="76"/>
      <c r="I20" s="76"/>
      <c r="J20" s="264"/>
      <c r="K20" s="220">
        <v>12</v>
      </c>
      <c r="L20" s="199">
        <v>1100</v>
      </c>
      <c r="M20" s="66">
        <v>1</v>
      </c>
      <c r="N20" s="199" t="s">
        <v>47</v>
      </c>
      <c r="O20" s="199">
        <f t="shared" si="20"/>
        <v>52</v>
      </c>
      <c r="P20" s="275"/>
      <c r="Q20" s="221">
        <f>K20*O20*P20</f>
        <v>0</v>
      </c>
      <c r="R20" s="228">
        <v>4</v>
      </c>
      <c r="S20" s="200">
        <v>1100</v>
      </c>
      <c r="T20" s="200">
        <v>2</v>
      </c>
      <c r="U20" s="200" t="s">
        <v>25</v>
      </c>
      <c r="V20" s="200">
        <f>T20*52</f>
        <v>104</v>
      </c>
      <c r="W20" s="275"/>
      <c r="X20" s="229">
        <f>R20*V20*W20</f>
        <v>0</v>
      </c>
      <c r="Y20" s="237">
        <v>5</v>
      </c>
      <c r="Z20" s="201">
        <v>1100</v>
      </c>
      <c r="AA20" s="201">
        <v>1</v>
      </c>
      <c r="AB20" s="201" t="s">
        <v>26</v>
      </c>
      <c r="AC20" s="201">
        <f t="shared" ref="AC20" si="28">AA20*52</f>
        <v>52</v>
      </c>
      <c r="AD20" s="275"/>
      <c r="AE20" s="238">
        <f t="shared" ref="AE20" si="29">Y20*AC20*AD20</f>
        <v>0</v>
      </c>
      <c r="AF20" s="246">
        <v>2</v>
      </c>
      <c r="AG20" s="202">
        <v>1100</v>
      </c>
      <c r="AH20" s="202">
        <v>1</v>
      </c>
      <c r="AI20" s="202" t="s">
        <v>26</v>
      </c>
      <c r="AJ20" s="202">
        <f t="shared" ref="AJ20" si="30">AH20*52</f>
        <v>52</v>
      </c>
      <c r="AK20" s="275"/>
      <c r="AL20" s="247">
        <f t="shared" ref="AL20" si="31">AF20*AJ20*AK20</f>
        <v>0</v>
      </c>
      <c r="AM20" s="253"/>
      <c r="AN20" s="57"/>
      <c r="AO20" s="57"/>
      <c r="AP20" s="57"/>
      <c r="AQ20" s="74"/>
      <c r="AR20" s="62"/>
      <c r="AS20" s="342"/>
      <c r="AT20" s="139"/>
      <c r="AU20" s="374"/>
      <c r="AV20" s="329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 ht="15.75" x14ac:dyDescent="0.25">
      <c r="A21" s="354"/>
      <c r="B21" s="176">
        <v>9</v>
      </c>
      <c r="C21" s="38" t="s">
        <v>22</v>
      </c>
      <c r="D21" s="76" t="s">
        <v>50</v>
      </c>
      <c r="E21" s="76"/>
      <c r="F21" s="76"/>
      <c r="G21" s="76"/>
      <c r="H21" s="76"/>
      <c r="I21" s="76"/>
      <c r="J21" s="264"/>
      <c r="K21" s="220"/>
      <c r="L21" s="199"/>
      <c r="M21" s="66"/>
      <c r="N21" s="199"/>
      <c r="O21" s="199"/>
      <c r="P21" s="199"/>
      <c r="Q21" s="221"/>
      <c r="R21" s="228"/>
      <c r="S21" s="200"/>
      <c r="T21" s="200"/>
      <c r="U21" s="200"/>
      <c r="V21" s="200"/>
      <c r="W21" s="200"/>
      <c r="X21" s="229"/>
      <c r="Y21" s="237"/>
      <c r="Z21" s="201"/>
      <c r="AA21" s="201"/>
      <c r="AB21" s="201"/>
      <c r="AC21" s="201"/>
      <c r="AD21" s="201"/>
      <c r="AE21" s="238"/>
      <c r="AF21" s="246"/>
      <c r="AG21" s="202"/>
      <c r="AH21" s="202"/>
      <c r="AI21" s="202"/>
      <c r="AJ21" s="202"/>
      <c r="AK21" s="202"/>
      <c r="AL21" s="247"/>
      <c r="AM21" s="253"/>
      <c r="AN21" s="57"/>
      <c r="AO21" s="57"/>
      <c r="AP21" s="57"/>
      <c r="AQ21" s="74"/>
      <c r="AR21" s="62"/>
      <c r="AS21" s="342"/>
      <c r="AT21" s="139"/>
      <c r="AU21" s="374"/>
      <c r="AV21" s="329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 ht="15.75" x14ac:dyDescent="0.25">
      <c r="A22" s="354"/>
      <c r="B22" s="176">
        <v>9</v>
      </c>
      <c r="C22" s="38" t="s">
        <v>22</v>
      </c>
      <c r="D22" s="76" t="s">
        <v>50</v>
      </c>
      <c r="E22" s="76"/>
      <c r="F22" s="76"/>
      <c r="G22" s="76"/>
      <c r="H22" s="76"/>
      <c r="I22" s="76"/>
      <c r="J22" s="264"/>
      <c r="K22" s="220"/>
      <c r="L22" s="199"/>
      <c r="M22" s="66"/>
      <c r="N22" s="199"/>
      <c r="O22" s="199"/>
      <c r="P22" s="199"/>
      <c r="Q22" s="221"/>
      <c r="R22" s="228"/>
      <c r="S22" s="200"/>
      <c r="T22" s="200"/>
      <c r="U22" s="200"/>
      <c r="V22" s="200"/>
      <c r="W22" s="200"/>
      <c r="X22" s="229"/>
      <c r="Y22" s="237"/>
      <c r="Z22" s="201"/>
      <c r="AA22" s="201"/>
      <c r="AB22" s="201"/>
      <c r="AC22" s="201"/>
      <c r="AD22" s="201"/>
      <c r="AE22" s="238"/>
      <c r="AF22" s="246"/>
      <c r="AG22" s="202"/>
      <c r="AH22" s="202"/>
      <c r="AI22" s="202"/>
      <c r="AJ22" s="202"/>
      <c r="AK22" s="202"/>
      <c r="AL22" s="247"/>
      <c r="AM22" s="253">
        <v>2</v>
      </c>
      <c r="AN22" s="57">
        <v>120</v>
      </c>
      <c r="AO22" s="57">
        <v>1</v>
      </c>
      <c r="AP22" s="57" t="s">
        <v>26</v>
      </c>
      <c r="AQ22" s="74" t="s">
        <v>33</v>
      </c>
      <c r="AR22" s="62">
        <f t="shared" ref="AR22:AR23" si="32">AO22*52</f>
        <v>52</v>
      </c>
      <c r="AS22" s="83"/>
      <c r="AT22" s="139">
        <f t="shared" ref="AT22:AT23" si="33">AM22*AR22*AS22</f>
        <v>0</v>
      </c>
      <c r="AU22" s="374"/>
      <c r="AV22" s="329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 ht="18" customHeight="1" x14ac:dyDescent="0.25">
      <c r="A23" s="354"/>
      <c r="B23" s="176">
        <v>9</v>
      </c>
      <c r="C23" s="38" t="s">
        <v>22</v>
      </c>
      <c r="D23" s="76" t="s">
        <v>50</v>
      </c>
      <c r="E23" s="76"/>
      <c r="F23" s="76"/>
      <c r="G23" s="76"/>
      <c r="H23" s="76"/>
      <c r="I23" s="76"/>
      <c r="J23" s="264"/>
      <c r="K23" s="220"/>
      <c r="L23" s="199"/>
      <c r="M23" s="66"/>
      <c r="N23" s="199"/>
      <c r="O23" s="199"/>
      <c r="P23" s="199"/>
      <c r="Q23" s="221"/>
      <c r="R23" s="228"/>
      <c r="S23" s="200"/>
      <c r="T23" s="200"/>
      <c r="U23" s="200"/>
      <c r="V23" s="200"/>
      <c r="W23" s="200"/>
      <c r="X23" s="229"/>
      <c r="Y23" s="237"/>
      <c r="Z23" s="201"/>
      <c r="AA23" s="201"/>
      <c r="AB23" s="201"/>
      <c r="AC23" s="201"/>
      <c r="AD23" s="201"/>
      <c r="AE23" s="238"/>
      <c r="AF23" s="246"/>
      <c r="AG23" s="202"/>
      <c r="AH23" s="202"/>
      <c r="AI23" s="202"/>
      <c r="AJ23" s="202"/>
      <c r="AK23" s="202"/>
      <c r="AL23" s="247"/>
      <c r="AM23" s="253">
        <v>2</v>
      </c>
      <c r="AN23" s="57">
        <v>240</v>
      </c>
      <c r="AO23" s="268">
        <f>12/52</f>
        <v>0.23076923076923078</v>
      </c>
      <c r="AP23" s="57" t="s">
        <v>51</v>
      </c>
      <c r="AQ23" s="74" t="s">
        <v>31</v>
      </c>
      <c r="AR23" s="62">
        <f t="shared" si="32"/>
        <v>12</v>
      </c>
      <c r="AS23" s="83"/>
      <c r="AT23" s="139">
        <f t="shared" si="33"/>
        <v>0</v>
      </c>
      <c r="AU23" s="374"/>
      <c r="AV23" s="329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 ht="18" customHeight="1" x14ac:dyDescent="0.25">
      <c r="A24" s="354"/>
      <c r="B24" s="176">
        <v>10</v>
      </c>
      <c r="C24" s="38" t="s">
        <v>22</v>
      </c>
      <c r="D24" s="61" t="s">
        <v>52</v>
      </c>
      <c r="E24" s="159"/>
      <c r="F24" s="159"/>
      <c r="G24" s="156"/>
      <c r="H24" s="159"/>
      <c r="I24" s="159"/>
      <c r="J24" s="158"/>
      <c r="K24" s="184"/>
      <c r="L24" s="168"/>
      <c r="M24" s="181"/>
      <c r="N24" s="181"/>
      <c r="O24" s="168"/>
      <c r="P24" s="168"/>
      <c r="Q24" s="166"/>
      <c r="R24" s="189"/>
      <c r="S24" s="164"/>
      <c r="T24" s="169"/>
      <c r="U24" s="169"/>
      <c r="V24" s="164"/>
      <c r="W24" s="164"/>
      <c r="X24" s="174"/>
      <c r="Y24" s="186"/>
      <c r="Z24" s="162"/>
      <c r="AA24" s="175"/>
      <c r="AB24" s="175"/>
      <c r="AC24" s="162"/>
      <c r="AD24" s="162"/>
      <c r="AE24" s="163"/>
      <c r="AF24" s="188"/>
      <c r="AG24" s="160"/>
      <c r="AH24" s="173"/>
      <c r="AI24" s="173"/>
      <c r="AJ24" s="160"/>
      <c r="AK24" s="160"/>
      <c r="AL24" s="161"/>
      <c r="AM24" s="253"/>
      <c r="AN24" s="57"/>
      <c r="AO24" s="57"/>
      <c r="AP24" s="57"/>
      <c r="AQ24" s="74"/>
      <c r="AR24" s="57"/>
      <c r="AS24" s="317"/>
      <c r="AT24" s="139"/>
      <c r="AU24" s="36"/>
      <c r="AV24" s="329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 ht="18" customHeight="1" x14ac:dyDescent="0.25">
      <c r="A25" s="354"/>
      <c r="B25" s="176">
        <v>10</v>
      </c>
      <c r="C25" s="38" t="s">
        <v>22</v>
      </c>
      <c r="D25" s="61" t="s">
        <v>52</v>
      </c>
      <c r="E25" s="62"/>
      <c r="F25" s="62"/>
      <c r="G25" s="63"/>
      <c r="H25" s="62"/>
      <c r="I25" s="62"/>
      <c r="J25" s="64"/>
      <c r="K25" s="65">
        <v>7</v>
      </c>
      <c r="L25" s="66">
        <v>1100</v>
      </c>
      <c r="M25" s="67">
        <v>2</v>
      </c>
      <c r="N25" s="67" t="s">
        <v>29</v>
      </c>
      <c r="O25" s="66">
        <f t="shared" ref="O25:O26" si="34">M25*52</f>
        <v>104</v>
      </c>
      <c r="P25" s="140"/>
      <c r="Q25" s="46">
        <f t="shared" ref="Q25:Q26" si="35">K25*O25*P25</f>
        <v>0</v>
      </c>
      <c r="R25" s="227">
        <v>2</v>
      </c>
      <c r="S25" s="68">
        <v>1100</v>
      </c>
      <c r="T25" s="69">
        <v>2</v>
      </c>
      <c r="U25" s="169" t="s">
        <v>29</v>
      </c>
      <c r="V25" s="164">
        <f>T25*52</f>
        <v>104</v>
      </c>
      <c r="W25" s="187"/>
      <c r="X25" s="49">
        <f>R25*V25*W25</f>
        <v>0</v>
      </c>
      <c r="Y25" s="236">
        <v>3</v>
      </c>
      <c r="Z25" s="70">
        <v>1100</v>
      </c>
      <c r="AA25" s="71">
        <v>2</v>
      </c>
      <c r="AB25" s="71" t="s">
        <v>29</v>
      </c>
      <c r="AC25" s="70">
        <f t="shared" ref="AC25" si="36">AA25*52</f>
        <v>104</v>
      </c>
      <c r="AD25" s="140"/>
      <c r="AE25" s="34">
        <f t="shared" ref="AE25" si="37">Y25*AC25*AD25</f>
        <v>0</v>
      </c>
      <c r="AF25" s="245">
        <v>1</v>
      </c>
      <c r="AG25" s="72">
        <v>2500</v>
      </c>
      <c r="AH25" s="75">
        <v>1</v>
      </c>
      <c r="AI25" s="75" t="s">
        <v>26</v>
      </c>
      <c r="AJ25" s="72">
        <f t="shared" ref="AJ25" si="38">AH25*52</f>
        <v>52</v>
      </c>
      <c r="AK25" s="140"/>
      <c r="AL25" s="84">
        <f t="shared" ref="AL25" si="39">AF25*AJ25*AK25</f>
        <v>0</v>
      </c>
      <c r="AM25" s="253"/>
      <c r="AN25" s="57"/>
      <c r="AO25" s="57"/>
      <c r="AP25" s="57"/>
      <c r="AQ25" s="74"/>
      <c r="AR25" s="57"/>
      <c r="AS25" s="317"/>
      <c r="AT25" s="139"/>
      <c r="AU25" s="36"/>
      <c r="AV25" s="329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 ht="18" customHeight="1" x14ac:dyDescent="0.25">
      <c r="A26" s="354"/>
      <c r="B26" s="176">
        <v>11</v>
      </c>
      <c r="C26" s="38" t="s">
        <v>22</v>
      </c>
      <c r="D26" s="61" t="s">
        <v>53</v>
      </c>
      <c r="E26" s="62"/>
      <c r="F26" s="62"/>
      <c r="G26" s="63"/>
      <c r="H26" s="62"/>
      <c r="I26" s="62"/>
      <c r="J26" s="64"/>
      <c r="K26" s="65">
        <v>3</v>
      </c>
      <c r="L26" s="66">
        <v>1100</v>
      </c>
      <c r="M26" s="67">
        <v>2</v>
      </c>
      <c r="N26" s="67" t="s">
        <v>29</v>
      </c>
      <c r="O26" s="66">
        <f t="shared" si="34"/>
        <v>104</v>
      </c>
      <c r="P26" s="140"/>
      <c r="Q26" s="46">
        <f t="shared" si="35"/>
        <v>0</v>
      </c>
      <c r="R26" s="227" t="s">
        <v>45</v>
      </c>
      <c r="S26" s="68" t="s">
        <v>45</v>
      </c>
      <c r="T26" s="69"/>
      <c r="U26" s="69" t="s">
        <v>45</v>
      </c>
      <c r="V26" s="68" t="s">
        <v>45</v>
      </c>
      <c r="W26" s="68"/>
      <c r="X26" s="79"/>
      <c r="Y26" s="236" t="s">
        <v>45</v>
      </c>
      <c r="Z26" s="70" t="s">
        <v>45</v>
      </c>
      <c r="AA26" s="71"/>
      <c r="AB26" s="71" t="s">
        <v>45</v>
      </c>
      <c r="AC26" s="71" t="s">
        <v>45</v>
      </c>
      <c r="AD26" s="71"/>
      <c r="AE26" s="157"/>
      <c r="AF26" s="245" t="s">
        <v>45</v>
      </c>
      <c r="AG26" s="72" t="s">
        <v>45</v>
      </c>
      <c r="AH26" s="75"/>
      <c r="AI26" s="75" t="s">
        <v>45</v>
      </c>
      <c r="AJ26" s="72" t="s">
        <v>45</v>
      </c>
      <c r="AK26" s="72"/>
      <c r="AL26" s="81"/>
      <c r="AM26" s="253" t="s">
        <v>45</v>
      </c>
      <c r="AN26" s="57" t="s">
        <v>45</v>
      </c>
      <c r="AO26" s="57"/>
      <c r="AP26" s="57" t="s">
        <v>45</v>
      </c>
      <c r="AQ26" s="74" t="s">
        <v>45</v>
      </c>
      <c r="AR26" s="57" t="s">
        <v>45</v>
      </c>
      <c r="AS26" s="57"/>
      <c r="AT26" s="139"/>
      <c r="AU26" s="36"/>
      <c r="AV26" s="329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 ht="18" customHeight="1" x14ac:dyDescent="0.25">
      <c r="A27" s="354"/>
      <c r="B27" s="176">
        <v>11</v>
      </c>
      <c r="C27" s="38" t="s">
        <v>22</v>
      </c>
      <c r="D27" s="61" t="s">
        <v>53</v>
      </c>
      <c r="E27" s="62"/>
      <c r="F27" s="62"/>
      <c r="G27" s="63"/>
      <c r="H27" s="62"/>
      <c r="I27" s="62"/>
      <c r="J27" s="64"/>
      <c r="K27" s="65"/>
      <c r="L27" s="66"/>
      <c r="M27" s="67"/>
      <c r="N27" s="67"/>
      <c r="O27" s="66"/>
      <c r="P27" s="66"/>
      <c r="Q27" s="46"/>
      <c r="R27" s="227"/>
      <c r="S27" s="68"/>
      <c r="T27" s="69"/>
      <c r="U27" s="69"/>
      <c r="V27" s="68"/>
      <c r="W27" s="68"/>
      <c r="X27" s="79"/>
      <c r="Y27" s="236"/>
      <c r="Z27" s="70"/>
      <c r="AA27" s="71"/>
      <c r="AB27" s="71"/>
      <c r="AC27" s="71"/>
      <c r="AD27" s="71"/>
      <c r="AE27" s="157"/>
      <c r="AF27" s="245"/>
      <c r="AG27" s="72"/>
      <c r="AH27" s="75"/>
      <c r="AI27" s="75"/>
      <c r="AJ27" s="72"/>
      <c r="AK27" s="72"/>
      <c r="AL27" s="81"/>
      <c r="AM27" s="252">
        <v>1</v>
      </c>
      <c r="AN27" s="55">
        <v>1100</v>
      </c>
      <c r="AO27" s="268">
        <f>12/52</f>
        <v>0.23076923076923078</v>
      </c>
      <c r="AP27" s="55" t="s">
        <v>54</v>
      </c>
      <c r="AQ27" s="56" t="s">
        <v>31</v>
      </c>
      <c r="AR27" s="57">
        <f t="shared" ref="AR27:AR29" si="40">AO27*52</f>
        <v>12</v>
      </c>
      <c r="AS27" s="140"/>
      <c r="AT27" s="183">
        <f t="shared" ref="AT27:AT29" si="41">AM27*AR27*AS27</f>
        <v>0</v>
      </c>
      <c r="AU27" s="36"/>
      <c r="AV27" s="329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 ht="18" customHeight="1" x14ac:dyDescent="0.25">
      <c r="A28" s="354"/>
      <c r="B28" s="176">
        <v>11</v>
      </c>
      <c r="C28" s="38" t="s">
        <v>22</v>
      </c>
      <c r="D28" s="61" t="s">
        <v>53</v>
      </c>
      <c r="E28" s="62"/>
      <c r="F28" s="62"/>
      <c r="G28" s="63"/>
      <c r="H28" s="62"/>
      <c r="I28" s="62"/>
      <c r="J28" s="64"/>
      <c r="K28" s="65"/>
      <c r="L28" s="66"/>
      <c r="M28" s="67"/>
      <c r="N28" s="67"/>
      <c r="O28" s="66"/>
      <c r="P28" s="66"/>
      <c r="Q28" s="46"/>
      <c r="R28" s="227"/>
      <c r="S28" s="68"/>
      <c r="T28" s="69"/>
      <c r="U28" s="69"/>
      <c r="V28" s="68"/>
      <c r="W28" s="68"/>
      <c r="X28" s="79"/>
      <c r="Y28" s="236"/>
      <c r="Z28" s="70"/>
      <c r="AA28" s="71"/>
      <c r="AB28" s="71"/>
      <c r="AC28" s="71"/>
      <c r="AD28" s="71"/>
      <c r="AE28" s="157"/>
      <c r="AF28" s="245"/>
      <c r="AG28" s="72"/>
      <c r="AH28" s="75"/>
      <c r="AI28" s="75"/>
      <c r="AJ28" s="72"/>
      <c r="AK28" s="72"/>
      <c r="AL28" s="81"/>
      <c r="AM28" s="252">
        <v>1</v>
      </c>
      <c r="AN28" s="55">
        <v>1100</v>
      </c>
      <c r="AO28" s="268">
        <f>6/52</f>
        <v>0.11538461538461539</v>
      </c>
      <c r="AP28" s="56" t="s">
        <v>55</v>
      </c>
      <c r="AQ28" s="56" t="s">
        <v>31</v>
      </c>
      <c r="AR28" s="57">
        <f t="shared" si="40"/>
        <v>6</v>
      </c>
      <c r="AS28" s="140"/>
      <c r="AT28" s="183">
        <f t="shared" si="41"/>
        <v>0</v>
      </c>
      <c r="AU28" s="36"/>
      <c r="AV28" s="329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 ht="15.75" x14ac:dyDescent="0.25">
      <c r="A29" s="354"/>
      <c r="B29" s="37">
        <v>12</v>
      </c>
      <c r="C29" s="38" t="s">
        <v>22</v>
      </c>
      <c r="D29" s="61" t="s">
        <v>56</v>
      </c>
      <c r="E29" s="62"/>
      <c r="F29" s="62"/>
      <c r="G29" s="63"/>
      <c r="H29" s="62"/>
      <c r="I29" s="62"/>
      <c r="J29" s="64"/>
      <c r="K29" s="65">
        <v>13</v>
      </c>
      <c r="L29" s="66">
        <v>1100</v>
      </c>
      <c r="M29" s="67">
        <v>2</v>
      </c>
      <c r="N29" s="67" t="s">
        <v>29</v>
      </c>
      <c r="O29" s="66">
        <f t="shared" ref="O29:O30" si="42">M29*52</f>
        <v>104</v>
      </c>
      <c r="P29" s="140"/>
      <c r="Q29" s="46">
        <f t="shared" ref="Q29:Q30" si="43">K29*O29*P29</f>
        <v>0</v>
      </c>
      <c r="R29" s="227">
        <v>2</v>
      </c>
      <c r="S29" s="68">
        <v>1100</v>
      </c>
      <c r="T29" s="69">
        <v>1</v>
      </c>
      <c r="U29" s="69" t="s">
        <v>26</v>
      </c>
      <c r="V29" s="68">
        <f t="shared" ref="V29:V30" si="44">T29*52</f>
        <v>52</v>
      </c>
      <c r="W29" s="140"/>
      <c r="X29" s="49">
        <f t="shared" ref="X29:X30" si="45">R29*V29*W29</f>
        <v>0</v>
      </c>
      <c r="Y29" s="236">
        <v>2</v>
      </c>
      <c r="Z29" s="70">
        <v>1100</v>
      </c>
      <c r="AA29" s="71">
        <v>1</v>
      </c>
      <c r="AB29" s="71" t="s">
        <v>37</v>
      </c>
      <c r="AC29" s="70">
        <f t="shared" ref="AC29:AC30" si="46">AA29*52</f>
        <v>52</v>
      </c>
      <c r="AD29" s="140"/>
      <c r="AE29" s="34">
        <f t="shared" ref="AE29:AE30" si="47">Y29*AC29*AD29</f>
        <v>0</v>
      </c>
      <c r="AF29" s="245">
        <v>2</v>
      </c>
      <c r="AG29" s="72">
        <v>1100</v>
      </c>
      <c r="AH29" s="75">
        <v>1</v>
      </c>
      <c r="AI29" s="75" t="s">
        <v>37</v>
      </c>
      <c r="AJ29" s="72">
        <f t="shared" ref="AJ29:AJ30" si="48">AH29*52</f>
        <v>52</v>
      </c>
      <c r="AK29" s="140"/>
      <c r="AL29" s="84">
        <f t="shared" ref="AL29:AL30" si="49">AF29*AJ29*AK29</f>
        <v>0</v>
      </c>
      <c r="AM29" s="253">
        <v>2</v>
      </c>
      <c r="AN29" s="57">
        <v>120</v>
      </c>
      <c r="AO29" s="57">
        <v>0.5</v>
      </c>
      <c r="AP29" s="57" t="s">
        <v>30</v>
      </c>
      <c r="AQ29" s="74" t="s">
        <v>31</v>
      </c>
      <c r="AR29" s="57">
        <f t="shared" si="40"/>
        <v>26</v>
      </c>
      <c r="AS29" s="60"/>
      <c r="AT29" s="58">
        <f t="shared" si="41"/>
        <v>0</v>
      </c>
      <c r="AU29" s="36"/>
      <c r="AV29" s="329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 ht="16.5" thickBot="1" x14ac:dyDescent="0.3">
      <c r="A30" s="355"/>
      <c r="B30" s="85">
        <v>13</v>
      </c>
      <c r="C30" s="86" t="s">
        <v>57</v>
      </c>
      <c r="D30" s="87" t="s">
        <v>56</v>
      </c>
      <c r="E30" s="88"/>
      <c r="F30" s="88"/>
      <c r="G30" s="89"/>
      <c r="H30" s="88"/>
      <c r="I30" s="88"/>
      <c r="J30" s="90"/>
      <c r="K30" s="91">
        <v>5</v>
      </c>
      <c r="L30" s="92">
        <v>1100</v>
      </c>
      <c r="M30" s="93">
        <v>2</v>
      </c>
      <c r="N30" s="93" t="s">
        <v>29</v>
      </c>
      <c r="O30" s="94">
        <f t="shared" si="42"/>
        <v>104</v>
      </c>
      <c r="P30" s="316"/>
      <c r="Q30" s="95">
        <f t="shared" si="43"/>
        <v>0</v>
      </c>
      <c r="R30" s="230">
        <v>1</v>
      </c>
      <c r="S30" s="96">
        <v>1100</v>
      </c>
      <c r="T30" s="97">
        <v>0.5</v>
      </c>
      <c r="U30" s="97" t="s">
        <v>30</v>
      </c>
      <c r="V30" s="98">
        <f t="shared" si="44"/>
        <v>26</v>
      </c>
      <c r="W30" s="316"/>
      <c r="X30" s="99">
        <f t="shared" si="45"/>
        <v>0</v>
      </c>
      <c r="Y30" s="239">
        <v>1</v>
      </c>
      <c r="Z30" s="100">
        <v>1100</v>
      </c>
      <c r="AA30" s="101">
        <v>0.5</v>
      </c>
      <c r="AB30" s="101" t="s">
        <v>30</v>
      </c>
      <c r="AC30" s="102">
        <f t="shared" si="46"/>
        <v>26</v>
      </c>
      <c r="AD30" s="316"/>
      <c r="AE30" s="185">
        <f t="shared" si="47"/>
        <v>0</v>
      </c>
      <c r="AF30" s="248">
        <v>1</v>
      </c>
      <c r="AG30" s="103">
        <v>1100</v>
      </c>
      <c r="AH30" s="104">
        <v>0.5</v>
      </c>
      <c r="AI30" s="104" t="s">
        <v>30</v>
      </c>
      <c r="AJ30" s="105">
        <f t="shared" si="48"/>
        <v>26</v>
      </c>
      <c r="AK30" s="316"/>
      <c r="AL30" s="106">
        <f t="shared" si="49"/>
        <v>0</v>
      </c>
      <c r="AM30" s="254" t="s">
        <v>45</v>
      </c>
      <c r="AN30" s="107" t="s">
        <v>45</v>
      </c>
      <c r="AO30" s="107"/>
      <c r="AP30" s="107" t="s">
        <v>45</v>
      </c>
      <c r="AQ30" s="108" t="s">
        <v>45</v>
      </c>
      <c r="AR30" s="109" t="s">
        <v>45</v>
      </c>
      <c r="AS30" s="109"/>
      <c r="AT30" s="110"/>
      <c r="AU30" s="36"/>
      <c r="AV30" s="329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 ht="16.5" thickBot="1" x14ac:dyDescent="0.3">
      <c r="A31" s="1"/>
      <c r="B31" s="111"/>
      <c r="C31" s="111"/>
      <c r="D31" s="1"/>
      <c r="E31" s="1"/>
      <c r="F31" s="1"/>
      <c r="G31" s="1"/>
      <c r="H31" s="1"/>
      <c r="I31" s="1"/>
      <c r="J31" s="1"/>
      <c r="K31" s="112"/>
      <c r="L31" s="112"/>
      <c r="M31" s="112"/>
      <c r="N31" s="112"/>
      <c r="O31" s="113"/>
      <c r="P31" s="113"/>
      <c r="Q31" s="113"/>
      <c r="R31" s="112"/>
      <c r="S31" s="112"/>
      <c r="T31" s="112"/>
      <c r="U31" s="112"/>
      <c r="V31" s="113"/>
      <c r="W31" s="113"/>
      <c r="X31" s="113"/>
      <c r="Y31" s="112"/>
      <c r="Z31" s="112"/>
      <c r="AA31" s="112"/>
      <c r="AB31" s="112"/>
      <c r="AC31" s="113"/>
      <c r="AD31" s="113"/>
      <c r="AE31" s="113"/>
      <c r="AF31" s="112"/>
      <c r="AG31" s="112"/>
      <c r="AH31" s="112"/>
      <c r="AI31" s="112"/>
      <c r="AJ31" s="113"/>
      <c r="AK31" s="113"/>
      <c r="AL31" s="113"/>
      <c r="AM31" s="112"/>
      <c r="AN31" s="112"/>
      <c r="AO31" s="112"/>
      <c r="AP31" s="112"/>
      <c r="AQ31" s="112"/>
      <c r="AR31" s="3"/>
      <c r="AS31" s="3"/>
      <c r="AT31" s="3"/>
      <c r="AU31" s="114"/>
      <c r="AV31" s="329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 ht="95.25" thickBot="1" x14ac:dyDescent="0.3">
      <c r="A32" s="115" t="s">
        <v>7</v>
      </c>
      <c r="B32" s="6" t="s">
        <v>8</v>
      </c>
      <c r="C32" s="7" t="s">
        <v>9</v>
      </c>
      <c r="D32" s="116" t="s">
        <v>58</v>
      </c>
      <c r="E32" s="117" t="s">
        <v>59</v>
      </c>
      <c r="F32" s="12" t="s">
        <v>60</v>
      </c>
      <c r="G32" s="12" t="s">
        <v>61</v>
      </c>
      <c r="H32" s="117" t="s">
        <v>15</v>
      </c>
      <c r="I32" s="12" t="s">
        <v>62</v>
      </c>
      <c r="J32" s="14" t="s">
        <v>17</v>
      </c>
      <c r="K32" s="11" t="s">
        <v>11</v>
      </c>
      <c r="L32" s="12" t="s">
        <v>12</v>
      </c>
      <c r="M32" s="13" t="s">
        <v>13</v>
      </c>
      <c r="N32" s="13" t="s">
        <v>18</v>
      </c>
      <c r="O32" s="12" t="s">
        <v>15</v>
      </c>
      <c r="P32" s="12" t="s">
        <v>16</v>
      </c>
      <c r="Q32" s="14" t="s">
        <v>17</v>
      </c>
      <c r="R32" s="281" t="s">
        <v>11</v>
      </c>
      <c r="S32" s="282" t="s">
        <v>12</v>
      </c>
      <c r="T32" s="283" t="s">
        <v>13</v>
      </c>
      <c r="U32" s="283" t="s">
        <v>18</v>
      </c>
      <c r="V32" s="282" t="s">
        <v>15</v>
      </c>
      <c r="W32" s="282" t="s">
        <v>16</v>
      </c>
      <c r="X32" s="282" t="s">
        <v>17</v>
      </c>
      <c r="Y32" s="288" t="s">
        <v>11</v>
      </c>
      <c r="Z32" s="289" t="s">
        <v>12</v>
      </c>
      <c r="AA32" s="290" t="s">
        <v>13</v>
      </c>
      <c r="AB32" s="290" t="s">
        <v>18</v>
      </c>
      <c r="AC32" s="289" t="s">
        <v>15</v>
      </c>
      <c r="AD32" s="289" t="s">
        <v>16</v>
      </c>
      <c r="AE32" s="291" t="s">
        <v>17</v>
      </c>
      <c r="AF32" s="298" t="s">
        <v>11</v>
      </c>
      <c r="AG32" s="299" t="s">
        <v>12</v>
      </c>
      <c r="AH32" s="300" t="s">
        <v>13</v>
      </c>
      <c r="AI32" s="300" t="s">
        <v>18</v>
      </c>
      <c r="AJ32" s="299" t="s">
        <v>15</v>
      </c>
      <c r="AK32" s="299" t="s">
        <v>16</v>
      </c>
      <c r="AL32" s="301" t="s">
        <v>17</v>
      </c>
      <c r="AM32" s="308" t="s">
        <v>63</v>
      </c>
      <c r="AN32" s="309" t="s">
        <v>64</v>
      </c>
      <c r="AO32" s="309" t="s">
        <v>13</v>
      </c>
      <c r="AP32" s="309" t="s">
        <v>65</v>
      </c>
      <c r="AQ32" s="310" t="s">
        <v>66</v>
      </c>
      <c r="AR32" s="311" t="s">
        <v>15</v>
      </c>
      <c r="AS32" s="311" t="s">
        <v>16</v>
      </c>
      <c r="AT32" s="312" t="s">
        <v>17</v>
      </c>
      <c r="AU32" s="114"/>
      <c r="AV32" s="329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 ht="15.75" x14ac:dyDescent="0.25">
      <c r="A33" s="354" t="s">
        <v>21</v>
      </c>
      <c r="B33" s="176">
        <v>1</v>
      </c>
      <c r="C33" s="30" t="s">
        <v>22</v>
      </c>
      <c r="D33" s="120" t="s">
        <v>67</v>
      </c>
      <c r="E33" s="30" t="s">
        <v>68</v>
      </c>
      <c r="F33" s="31">
        <v>5000</v>
      </c>
      <c r="G33" s="172" t="s">
        <v>69</v>
      </c>
      <c r="H33" s="121">
        <v>2</v>
      </c>
      <c r="I33" s="318"/>
      <c r="J33" s="146">
        <f>SUM(H33*I33)</f>
        <v>0</v>
      </c>
      <c r="K33" s="179">
        <v>1</v>
      </c>
      <c r="L33" s="168">
        <v>240</v>
      </c>
      <c r="M33" s="181">
        <v>5</v>
      </c>
      <c r="N33" s="181" t="s">
        <v>70</v>
      </c>
      <c r="O33" s="168">
        <f t="shared" ref="O33:O34" si="50">M33*52</f>
        <v>260</v>
      </c>
      <c r="P33" s="187"/>
      <c r="Q33" s="204">
        <f t="shared" ref="Q33:Q34" si="51">K33*O33*P33</f>
        <v>0</v>
      </c>
      <c r="R33" s="222">
        <v>1</v>
      </c>
      <c r="S33" s="223">
        <v>240</v>
      </c>
      <c r="T33" s="223">
        <v>0.5</v>
      </c>
      <c r="U33" s="223" t="s">
        <v>30</v>
      </c>
      <c r="V33" s="223">
        <f t="shared" ref="V33:V34" si="52">T33*52</f>
        <v>26</v>
      </c>
      <c r="W33" s="315"/>
      <c r="X33" s="285">
        <f t="shared" ref="X33:X34" si="53">R33*V33*W33</f>
        <v>0</v>
      </c>
      <c r="Y33" s="231" t="s">
        <v>45</v>
      </c>
      <c r="Z33" s="232" t="s">
        <v>45</v>
      </c>
      <c r="AA33" s="232"/>
      <c r="AB33" s="232" t="s">
        <v>45</v>
      </c>
      <c r="AC33" s="232" t="s">
        <v>45</v>
      </c>
      <c r="AD33" s="232"/>
      <c r="AE33" s="295"/>
      <c r="AF33" s="240">
        <v>1</v>
      </c>
      <c r="AG33" s="241">
        <v>240</v>
      </c>
      <c r="AH33" s="241">
        <v>0.5</v>
      </c>
      <c r="AI33" s="241" t="s">
        <v>30</v>
      </c>
      <c r="AJ33" s="241">
        <f t="shared" ref="AJ33:AJ34" si="54">AH33*52</f>
        <v>26</v>
      </c>
      <c r="AK33" s="315"/>
      <c r="AL33" s="306">
        <f t="shared" ref="AL33:AL34" si="55">AF33*AJ33*AK33</f>
        <v>0</v>
      </c>
      <c r="AM33" s="249">
        <v>6</v>
      </c>
      <c r="AN33" s="250">
        <v>30</v>
      </c>
      <c r="AO33" s="250">
        <v>3</v>
      </c>
      <c r="AP33" s="250">
        <v>850</v>
      </c>
      <c r="AQ33" s="250" t="s">
        <v>43</v>
      </c>
      <c r="AR33" s="250">
        <f t="shared" ref="AR33:AR34" si="56">AO33*52</f>
        <v>156</v>
      </c>
      <c r="AS33" s="315"/>
      <c r="AT33" s="146">
        <f>AM33*AR33*AS33</f>
        <v>0</v>
      </c>
      <c r="AU33" s="36"/>
      <c r="AV33" s="329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 ht="15.75" x14ac:dyDescent="0.25">
      <c r="A34" s="354"/>
      <c r="B34" s="37">
        <v>2</v>
      </c>
      <c r="C34" s="38" t="s">
        <v>22</v>
      </c>
      <c r="D34" s="78" t="s">
        <v>71</v>
      </c>
      <c r="E34" s="38" t="s">
        <v>68</v>
      </c>
      <c r="F34" s="57">
        <v>4600</v>
      </c>
      <c r="G34" s="57" t="s">
        <v>72</v>
      </c>
      <c r="H34" s="73">
        <v>3</v>
      </c>
      <c r="I34" s="319"/>
      <c r="J34" s="58">
        <f>SUM(H34*I34)</f>
        <v>0</v>
      </c>
      <c r="K34" s="65">
        <v>1</v>
      </c>
      <c r="L34" s="66">
        <v>240</v>
      </c>
      <c r="M34" s="67">
        <v>5</v>
      </c>
      <c r="N34" s="67" t="s">
        <v>70</v>
      </c>
      <c r="O34" s="66">
        <f t="shared" si="50"/>
        <v>260</v>
      </c>
      <c r="P34" s="140"/>
      <c r="Q34" s="205">
        <f t="shared" si="51"/>
        <v>0</v>
      </c>
      <c r="R34" s="227">
        <v>1</v>
      </c>
      <c r="S34" s="68">
        <v>240</v>
      </c>
      <c r="T34" s="68">
        <v>2</v>
      </c>
      <c r="U34" s="68" t="s">
        <v>25</v>
      </c>
      <c r="V34" s="68">
        <f t="shared" si="52"/>
        <v>104</v>
      </c>
      <c r="W34" s="140"/>
      <c r="X34" s="207">
        <f t="shared" si="53"/>
        <v>0</v>
      </c>
      <c r="Y34" s="236">
        <v>1</v>
      </c>
      <c r="Z34" s="70">
        <v>240</v>
      </c>
      <c r="AA34" s="70">
        <v>2</v>
      </c>
      <c r="AB34" s="70" t="s">
        <v>39</v>
      </c>
      <c r="AC34" s="70">
        <f t="shared" ref="AC34" si="57">AA34*52</f>
        <v>104</v>
      </c>
      <c r="AD34" s="140"/>
      <c r="AE34" s="210">
        <f t="shared" ref="AE34" si="58">Y34*AC34*AD34</f>
        <v>0</v>
      </c>
      <c r="AF34" s="245">
        <v>1</v>
      </c>
      <c r="AG34" s="72">
        <v>240</v>
      </c>
      <c r="AH34" s="72">
        <v>0.5</v>
      </c>
      <c r="AI34" s="72" t="s">
        <v>30</v>
      </c>
      <c r="AJ34" s="72">
        <f t="shared" si="54"/>
        <v>26</v>
      </c>
      <c r="AK34" s="140"/>
      <c r="AL34" s="215">
        <f t="shared" si="55"/>
        <v>0</v>
      </c>
      <c r="AM34" s="253">
        <v>10</v>
      </c>
      <c r="AN34" s="57">
        <v>30</v>
      </c>
      <c r="AO34" s="57">
        <v>2</v>
      </c>
      <c r="AP34" s="57">
        <v>850</v>
      </c>
      <c r="AQ34" s="57" t="s">
        <v>73</v>
      </c>
      <c r="AR34" s="57">
        <f t="shared" si="56"/>
        <v>104</v>
      </c>
      <c r="AS34" s="140"/>
      <c r="AT34" s="148">
        <f>AM34*AR34*AS34</f>
        <v>0</v>
      </c>
      <c r="AU34" s="36"/>
      <c r="AV34" s="329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 ht="18.75" customHeight="1" x14ac:dyDescent="0.25">
      <c r="A35" s="354"/>
      <c r="B35" s="37">
        <v>2</v>
      </c>
      <c r="C35" s="38" t="s">
        <v>22</v>
      </c>
      <c r="D35" s="78" t="s">
        <v>71</v>
      </c>
      <c r="E35" s="177"/>
      <c r="F35" s="171"/>
      <c r="G35" s="171"/>
      <c r="H35" s="170"/>
      <c r="I35" s="170"/>
      <c r="J35" s="182"/>
      <c r="K35" s="178"/>
      <c r="L35" s="167"/>
      <c r="M35" s="180"/>
      <c r="N35" s="180"/>
      <c r="O35" s="167"/>
      <c r="P35" s="167"/>
      <c r="Q35" s="276"/>
      <c r="R35" s="227"/>
      <c r="S35" s="68"/>
      <c r="T35" s="68"/>
      <c r="U35" s="68"/>
      <c r="V35" s="68"/>
      <c r="W35" s="68"/>
      <c r="X35" s="208"/>
      <c r="Y35" s="236"/>
      <c r="Z35" s="70"/>
      <c r="AA35" s="70"/>
      <c r="AB35" s="70"/>
      <c r="AC35" s="70"/>
      <c r="AD35" s="70"/>
      <c r="AE35" s="211"/>
      <c r="AF35" s="245"/>
      <c r="AG35" s="72"/>
      <c r="AH35" s="72"/>
      <c r="AI35" s="72"/>
      <c r="AJ35" s="72"/>
      <c r="AK35" s="72"/>
      <c r="AL35" s="213"/>
      <c r="AM35" s="253">
        <v>1</v>
      </c>
      <c r="AN35" s="57">
        <v>50</v>
      </c>
      <c r="AO35" s="57"/>
      <c r="AP35" s="57"/>
      <c r="AQ35" s="57" t="s">
        <v>74</v>
      </c>
      <c r="AR35" s="57"/>
      <c r="AS35" s="57"/>
      <c r="AT35" s="148"/>
      <c r="AU35" s="36"/>
      <c r="AV35" s="329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 ht="15.75" x14ac:dyDescent="0.25">
      <c r="A36" s="354"/>
      <c r="B36" s="37">
        <v>3</v>
      </c>
      <c r="C36" s="38" t="s">
        <v>22</v>
      </c>
      <c r="D36" s="78" t="s">
        <v>75</v>
      </c>
      <c r="E36" s="270" t="s">
        <v>76</v>
      </c>
      <c r="F36" s="61" t="s">
        <v>77</v>
      </c>
      <c r="G36" s="61" t="s">
        <v>72</v>
      </c>
      <c r="H36" s="270">
        <v>3</v>
      </c>
      <c r="I36" s="320"/>
      <c r="J36" s="148">
        <f>SUM(H36*I36)</f>
        <v>0</v>
      </c>
      <c r="K36" s="273">
        <v>3</v>
      </c>
      <c r="L36" s="199">
        <v>1100</v>
      </c>
      <c r="M36" s="67">
        <v>2</v>
      </c>
      <c r="N36" s="274" t="s">
        <v>39</v>
      </c>
      <c r="O36" s="199">
        <f t="shared" ref="O36" si="59">M36*52</f>
        <v>104</v>
      </c>
      <c r="P36" s="275"/>
      <c r="Q36" s="277">
        <f t="shared" ref="Q36" si="60">K36*O36*P36</f>
        <v>0</v>
      </c>
      <c r="R36" s="228">
        <v>1</v>
      </c>
      <c r="S36" s="200">
        <v>1100</v>
      </c>
      <c r="T36" s="68">
        <v>1</v>
      </c>
      <c r="U36" s="68" t="s">
        <v>26</v>
      </c>
      <c r="V36" s="200">
        <f t="shared" ref="V36" si="61">T36*52</f>
        <v>52</v>
      </c>
      <c r="W36" s="275"/>
      <c r="X36" s="286">
        <f t="shared" ref="X36" si="62">R36*V36*W36</f>
        <v>0</v>
      </c>
      <c r="Y36" s="292">
        <v>2</v>
      </c>
      <c r="Z36" s="142">
        <v>1100</v>
      </c>
      <c r="AA36" s="142">
        <v>1</v>
      </c>
      <c r="AB36" s="70" t="s">
        <v>26</v>
      </c>
      <c r="AC36" s="70">
        <f t="shared" ref="AC36:AC38" si="63">AA36*52</f>
        <v>52</v>
      </c>
      <c r="AD36" s="140"/>
      <c r="AE36" s="296">
        <f t="shared" ref="AE36:AE38" si="64">Y36*AC36*AD36</f>
        <v>0</v>
      </c>
      <c r="AF36" s="348" t="s">
        <v>45</v>
      </c>
      <c r="AG36" s="347" t="s">
        <v>45</v>
      </c>
      <c r="AH36" s="347" t="s">
        <v>45</v>
      </c>
      <c r="AI36" s="347" t="s">
        <v>45</v>
      </c>
      <c r="AJ36" s="373" t="s">
        <v>45</v>
      </c>
      <c r="AK36" s="373"/>
      <c r="AL36" s="372"/>
      <c r="AM36" s="253">
        <v>2</v>
      </c>
      <c r="AN36" s="57">
        <v>240</v>
      </c>
      <c r="AO36" s="57">
        <v>1</v>
      </c>
      <c r="AP36" s="57">
        <v>3000</v>
      </c>
      <c r="AQ36" s="57" t="s">
        <v>26</v>
      </c>
      <c r="AR36" s="62">
        <f t="shared" ref="AR36:AR41" si="65">AO36*52</f>
        <v>52</v>
      </c>
      <c r="AS36" s="322"/>
      <c r="AT36" s="148">
        <f t="shared" ref="AT36:AT41" si="66">AM36*AR36*AS36</f>
        <v>0</v>
      </c>
      <c r="AU36" s="36"/>
      <c r="AV36" s="329"/>
      <c r="AW36" s="136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 ht="18" customHeight="1" x14ac:dyDescent="0.25">
      <c r="A37" s="354"/>
      <c r="B37" s="37">
        <v>3</v>
      </c>
      <c r="C37" s="38" t="s">
        <v>22</v>
      </c>
      <c r="D37" s="78" t="s">
        <v>75</v>
      </c>
      <c r="E37" s="269"/>
      <c r="F37" s="31"/>
      <c r="G37" s="31"/>
      <c r="H37" s="269"/>
      <c r="I37" s="269"/>
      <c r="J37" s="139"/>
      <c r="K37" s="271"/>
      <c r="L37" s="190"/>
      <c r="M37" s="181"/>
      <c r="N37" s="272"/>
      <c r="O37" s="190"/>
      <c r="P37" s="190"/>
      <c r="Q37" s="278"/>
      <c r="R37" s="228"/>
      <c r="S37" s="200"/>
      <c r="T37" s="68"/>
      <c r="U37" s="68"/>
      <c r="V37" s="200"/>
      <c r="W37" s="200"/>
      <c r="X37" s="286"/>
      <c r="Y37" s="292">
        <v>4</v>
      </c>
      <c r="Z37" s="142">
        <v>240</v>
      </c>
      <c r="AA37" s="142">
        <v>1</v>
      </c>
      <c r="AB37" s="70" t="s">
        <v>26</v>
      </c>
      <c r="AC37" s="70">
        <f t="shared" si="63"/>
        <v>52</v>
      </c>
      <c r="AD37" s="140"/>
      <c r="AE37" s="296">
        <f t="shared" si="64"/>
        <v>0</v>
      </c>
      <c r="AF37" s="348"/>
      <c r="AG37" s="347"/>
      <c r="AH37" s="347"/>
      <c r="AI37" s="347"/>
      <c r="AJ37" s="373"/>
      <c r="AK37" s="373"/>
      <c r="AL37" s="372"/>
      <c r="AM37" s="253">
        <v>2</v>
      </c>
      <c r="AN37" s="57">
        <v>50</v>
      </c>
      <c r="AO37" s="328">
        <v>1</v>
      </c>
      <c r="AP37" s="57">
        <v>100</v>
      </c>
      <c r="AQ37" s="57" t="s">
        <v>26</v>
      </c>
      <c r="AR37" s="62">
        <f t="shared" si="65"/>
        <v>52</v>
      </c>
      <c r="AS37" s="322"/>
      <c r="AT37" s="148">
        <f t="shared" si="66"/>
        <v>0</v>
      </c>
      <c r="AU37" s="36"/>
      <c r="AV37" s="329"/>
      <c r="AW37" s="136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 ht="13.5" customHeight="1" x14ac:dyDescent="0.25">
      <c r="A38" s="354"/>
      <c r="B38" s="37">
        <v>4</v>
      </c>
      <c r="C38" s="38" t="s">
        <v>22</v>
      </c>
      <c r="D38" s="78" t="s">
        <v>78</v>
      </c>
      <c r="E38" s="270" t="s">
        <v>68</v>
      </c>
      <c r="F38" s="61">
        <v>5250</v>
      </c>
      <c r="G38" s="61" t="s">
        <v>79</v>
      </c>
      <c r="H38" s="270">
        <v>1</v>
      </c>
      <c r="I38" s="320"/>
      <c r="J38" s="148">
        <f>SUM(H38*I38)</f>
        <v>0</v>
      </c>
      <c r="K38" s="273">
        <v>2</v>
      </c>
      <c r="L38" s="199">
        <v>1100</v>
      </c>
      <c r="M38" s="67">
        <v>1</v>
      </c>
      <c r="N38" s="274" t="s">
        <v>37</v>
      </c>
      <c r="O38" s="199">
        <f t="shared" ref="O38" si="67">M38*52</f>
        <v>52</v>
      </c>
      <c r="P38" s="275"/>
      <c r="Q38" s="277">
        <f t="shared" ref="Q38" si="68">K38*O38*P38</f>
        <v>0</v>
      </c>
      <c r="R38" s="228">
        <v>1</v>
      </c>
      <c r="S38" s="200">
        <v>1100</v>
      </c>
      <c r="T38" s="68">
        <v>0.5</v>
      </c>
      <c r="U38" s="68" t="s">
        <v>30</v>
      </c>
      <c r="V38" s="200">
        <f t="shared" ref="V38" si="69">T38*52</f>
        <v>26</v>
      </c>
      <c r="W38" s="275"/>
      <c r="X38" s="209">
        <f t="shared" ref="X38" si="70">R38*V38*W38</f>
        <v>0</v>
      </c>
      <c r="Y38" s="266">
        <v>1</v>
      </c>
      <c r="Z38" s="201">
        <v>1100</v>
      </c>
      <c r="AA38" s="70">
        <v>0.5</v>
      </c>
      <c r="AB38" s="201" t="s">
        <v>30</v>
      </c>
      <c r="AC38" s="201">
        <f t="shared" si="63"/>
        <v>26</v>
      </c>
      <c r="AD38" s="275"/>
      <c r="AE38" s="212">
        <f t="shared" si="64"/>
        <v>0</v>
      </c>
      <c r="AF38" s="246">
        <v>1</v>
      </c>
      <c r="AG38" s="202">
        <v>1100</v>
      </c>
      <c r="AH38" s="72">
        <v>0.5</v>
      </c>
      <c r="AI38" s="202" t="s">
        <v>30</v>
      </c>
      <c r="AJ38" s="202">
        <f t="shared" ref="AJ38" si="71">AH38*52</f>
        <v>26</v>
      </c>
      <c r="AK38" s="275"/>
      <c r="AL38" s="214">
        <f t="shared" ref="AL38" si="72">AF38*AJ38*AK38</f>
        <v>0</v>
      </c>
      <c r="AM38" s="263">
        <v>2</v>
      </c>
      <c r="AN38" s="61">
        <v>120</v>
      </c>
      <c r="AO38" s="57">
        <v>1</v>
      </c>
      <c r="AP38" s="61">
        <v>1500</v>
      </c>
      <c r="AQ38" s="61" t="s">
        <v>26</v>
      </c>
      <c r="AR38" s="61">
        <f t="shared" si="65"/>
        <v>52</v>
      </c>
      <c r="AS38" s="275"/>
      <c r="AT38" s="148">
        <f t="shared" si="66"/>
        <v>0</v>
      </c>
      <c r="AU38" s="36"/>
      <c r="AV38" s="329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ht="15.75" x14ac:dyDescent="0.25">
      <c r="A39" s="354"/>
      <c r="B39" s="37">
        <v>5</v>
      </c>
      <c r="C39" s="38" t="s">
        <v>22</v>
      </c>
      <c r="D39" s="78" t="s">
        <v>80</v>
      </c>
      <c r="E39" s="30"/>
      <c r="F39" s="172"/>
      <c r="G39" s="172"/>
      <c r="H39" s="35"/>
      <c r="I39" s="35"/>
      <c r="J39" s="139"/>
      <c r="K39" s="179"/>
      <c r="L39" s="168"/>
      <c r="M39" s="181"/>
      <c r="N39" s="181"/>
      <c r="O39" s="165"/>
      <c r="P39" s="165"/>
      <c r="Q39" s="277"/>
      <c r="R39" s="227"/>
      <c r="S39" s="68"/>
      <c r="T39" s="68"/>
      <c r="U39" s="68"/>
      <c r="V39" s="68"/>
      <c r="W39" s="68"/>
      <c r="X39" s="209"/>
      <c r="Y39" s="266"/>
      <c r="Z39" s="201"/>
      <c r="AA39" s="70"/>
      <c r="AB39" s="201"/>
      <c r="AC39" s="201"/>
      <c r="AD39" s="201"/>
      <c r="AE39" s="212"/>
      <c r="AF39" s="303"/>
      <c r="AG39" s="72"/>
      <c r="AH39" s="72"/>
      <c r="AI39" s="72"/>
      <c r="AJ39" s="302"/>
      <c r="AK39" s="302"/>
      <c r="AL39" s="214"/>
      <c r="AM39" s="253">
        <v>1</v>
      </c>
      <c r="AN39" s="57">
        <v>50</v>
      </c>
      <c r="AO39" s="57">
        <v>0.5</v>
      </c>
      <c r="AP39" s="57"/>
      <c r="AQ39" s="57" t="s">
        <v>81</v>
      </c>
      <c r="AR39" s="57">
        <f t="shared" si="65"/>
        <v>26</v>
      </c>
      <c r="AS39" s="140"/>
      <c r="AT39" s="148">
        <f t="shared" si="66"/>
        <v>0</v>
      </c>
      <c r="AU39" s="36"/>
      <c r="AV39" s="329"/>
      <c r="AW39" s="136"/>
      <c r="AX39" s="136"/>
      <c r="AY39" s="136"/>
      <c r="AZ39" s="136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ht="15.75" x14ac:dyDescent="0.25">
      <c r="A40" s="354"/>
      <c r="B40" s="37">
        <v>5</v>
      </c>
      <c r="C40" s="38" t="s">
        <v>22</v>
      </c>
      <c r="D40" s="78" t="s">
        <v>80</v>
      </c>
      <c r="E40" s="38" t="s">
        <v>68</v>
      </c>
      <c r="F40" s="57">
        <v>3000</v>
      </c>
      <c r="G40" s="57" t="s">
        <v>69</v>
      </c>
      <c r="H40" s="73">
        <v>2</v>
      </c>
      <c r="I40" s="319"/>
      <c r="J40" s="148">
        <f>SUM(H40*I40)</f>
        <v>0</v>
      </c>
      <c r="K40" s="65" t="s">
        <v>45</v>
      </c>
      <c r="L40" s="66" t="s">
        <v>45</v>
      </c>
      <c r="M40" s="67"/>
      <c r="N40" s="67" t="s">
        <v>45</v>
      </c>
      <c r="O40" s="66" t="s">
        <v>45</v>
      </c>
      <c r="P40" s="66"/>
      <c r="Q40" s="278"/>
      <c r="R40" s="227" t="s">
        <v>45</v>
      </c>
      <c r="S40" s="68" t="s">
        <v>45</v>
      </c>
      <c r="T40" s="68"/>
      <c r="U40" s="68" t="s">
        <v>45</v>
      </c>
      <c r="V40" s="68" t="s">
        <v>45</v>
      </c>
      <c r="W40" s="68"/>
      <c r="X40" s="209"/>
      <c r="Y40" s="236" t="s">
        <v>45</v>
      </c>
      <c r="Z40" s="70" t="s">
        <v>45</v>
      </c>
      <c r="AA40" s="70"/>
      <c r="AB40" s="70" t="s">
        <v>45</v>
      </c>
      <c r="AC40" s="70" t="s">
        <v>45</v>
      </c>
      <c r="AD40" s="70"/>
      <c r="AE40" s="212"/>
      <c r="AF40" s="245" t="s">
        <v>45</v>
      </c>
      <c r="AG40" s="72" t="s">
        <v>45</v>
      </c>
      <c r="AH40" s="72"/>
      <c r="AI40" s="72" t="s">
        <v>45</v>
      </c>
      <c r="AJ40" s="72" t="s">
        <v>45</v>
      </c>
      <c r="AK40" s="72"/>
      <c r="AL40" s="214"/>
      <c r="AM40" s="253">
        <v>3</v>
      </c>
      <c r="AN40" s="57">
        <v>60</v>
      </c>
      <c r="AO40" s="57">
        <v>0.5</v>
      </c>
      <c r="AP40" s="57">
        <f>480*4</f>
        <v>1920</v>
      </c>
      <c r="AQ40" s="57" t="s">
        <v>30</v>
      </c>
      <c r="AR40" s="61">
        <f t="shared" si="65"/>
        <v>26</v>
      </c>
      <c r="AS40" s="275"/>
      <c r="AT40" s="148">
        <f t="shared" si="66"/>
        <v>0</v>
      </c>
      <c r="AU40" s="36"/>
      <c r="AV40" s="329"/>
      <c r="AW40" s="137"/>
      <c r="AX40" s="137"/>
      <c r="AY40" s="137"/>
      <c r="AZ40" s="137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</row>
    <row r="41" spans="1:68" ht="15.75" x14ac:dyDescent="0.25">
      <c r="A41" s="354"/>
      <c r="B41" s="37">
        <v>6</v>
      </c>
      <c r="C41" s="38" t="s">
        <v>22</v>
      </c>
      <c r="D41" s="78" t="s">
        <v>82</v>
      </c>
      <c r="E41" s="38"/>
      <c r="F41" s="57"/>
      <c r="G41" s="57"/>
      <c r="H41" s="73"/>
      <c r="I41" s="73"/>
      <c r="J41" s="148"/>
      <c r="K41" s="65">
        <v>5</v>
      </c>
      <c r="L41" s="66">
        <v>1100</v>
      </c>
      <c r="M41" s="67">
        <v>3</v>
      </c>
      <c r="N41" s="67" t="s">
        <v>44</v>
      </c>
      <c r="O41" s="66">
        <f t="shared" ref="O41:O42" si="73">M41*52</f>
        <v>156</v>
      </c>
      <c r="P41" s="140"/>
      <c r="Q41" s="279">
        <f t="shared" ref="Q41:Q42" si="74">K41*O41*P41</f>
        <v>0</v>
      </c>
      <c r="R41" s="227">
        <v>1</v>
      </c>
      <c r="S41" s="68">
        <v>1100</v>
      </c>
      <c r="T41" s="68">
        <v>1</v>
      </c>
      <c r="U41" s="68" t="s">
        <v>26</v>
      </c>
      <c r="V41" s="68">
        <f t="shared" ref="V41" si="75">T41*52</f>
        <v>52</v>
      </c>
      <c r="W41" s="140"/>
      <c r="X41" s="209">
        <f t="shared" ref="X41" si="76">R41*V41*W41</f>
        <v>0</v>
      </c>
      <c r="Y41" s="236">
        <v>1</v>
      </c>
      <c r="Z41" s="70">
        <v>1100</v>
      </c>
      <c r="AA41" s="70">
        <v>2</v>
      </c>
      <c r="AB41" s="201" t="s">
        <v>29</v>
      </c>
      <c r="AC41" s="70">
        <f t="shared" ref="AC41" si="77">AA41*52</f>
        <v>104</v>
      </c>
      <c r="AD41" s="140"/>
      <c r="AE41" s="212">
        <f t="shared" ref="AE41" si="78">Y41*AC41*AD41</f>
        <v>0</v>
      </c>
      <c r="AF41" s="245">
        <v>1</v>
      </c>
      <c r="AG41" s="72">
        <v>120</v>
      </c>
      <c r="AH41" s="72">
        <v>1</v>
      </c>
      <c r="AI41" s="72" t="s">
        <v>37</v>
      </c>
      <c r="AJ41" s="72">
        <f t="shared" ref="AJ41" si="79">AH41*52</f>
        <v>52</v>
      </c>
      <c r="AK41" s="140"/>
      <c r="AL41" s="214">
        <f t="shared" ref="AL41" si="80">AF41*AJ41*AK41</f>
        <v>0</v>
      </c>
      <c r="AM41" s="253">
        <v>1</v>
      </c>
      <c r="AN41" s="57">
        <v>120</v>
      </c>
      <c r="AO41" s="57">
        <v>1</v>
      </c>
      <c r="AP41" s="57">
        <v>120</v>
      </c>
      <c r="AQ41" s="57" t="s">
        <v>26</v>
      </c>
      <c r="AR41" s="61">
        <f t="shared" si="65"/>
        <v>52</v>
      </c>
      <c r="AS41" s="275"/>
      <c r="AT41" s="148">
        <f t="shared" si="66"/>
        <v>0</v>
      </c>
      <c r="AU41" s="36"/>
      <c r="AV41" s="329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</row>
    <row r="42" spans="1:68" ht="15.75" x14ac:dyDescent="0.25">
      <c r="A42" s="354"/>
      <c r="B42" s="37">
        <v>6</v>
      </c>
      <c r="C42" s="38" t="s">
        <v>22</v>
      </c>
      <c r="D42" s="78" t="s">
        <v>82</v>
      </c>
      <c r="E42" s="38"/>
      <c r="F42" s="57"/>
      <c r="G42" s="57"/>
      <c r="H42" s="73"/>
      <c r="I42" s="73"/>
      <c r="J42" s="148"/>
      <c r="K42" s="65">
        <v>1</v>
      </c>
      <c r="L42" s="66">
        <v>1100</v>
      </c>
      <c r="M42" s="67">
        <v>2</v>
      </c>
      <c r="N42" s="66" t="s">
        <v>39</v>
      </c>
      <c r="O42" s="66">
        <f t="shared" si="73"/>
        <v>104</v>
      </c>
      <c r="P42" s="140"/>
      <c r="Q42" s="279">
        <f t="shared" si="74"/>
        <v>0</v>
      </c>
      <c r="R42" s="227"/>
      <c r="S42" s="68"/>
      <c r="T42" s="68"/>
      <c r="U42" s="68"/>
      <c r="V42" s="68"/>
      <c r="W42" s="68"/>
      <c r="X42" s="209"/>
      <c r="Y42" s="236"/>
      <c r="Z42" s="70"/>
      <c r="AA42" s="70"/>
      <c r="AB42" s="294"/>
      <c r="AC42" s="70"/>
      <c r="AD42" s="70"/>
      <c r="AE42" s="212"/>
      <c r="AF42" s="245"/>
      <c r="AG42" s="72"/>
      <c r="AH42" s="72"/>
      <c r="AI42" s="72"/>
      <c r="AJ42" s="72"/>
      <c r="AK42" s="72"/>
      <c r="AL42" s="214"/>
      <c r="AM42" s="253"/>
      <c r="AN42" s="57"/>
      <c r="AO42" s="57"/>
      <c r="AP42" s="57"/>
      <c r="AQ42" s="57"/>
      <c r="AR42" s="61"/>
      <c r="AS42" s="61"/>
      <c r="AT42" s="148"/>
      <c r="AU42" s="36"/>
      <c r="AV42" s="331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</row>
    <row r="43" spans="1:68" ht="15.75" x14ac:dyDescent="0.25">
      <c r="A43" s="354"/>
      <c r="B43" s="37">
        <v>7</v>
      </c>
      <c r="C43" s="38" t="s">
        <v>22</v>
      </c>
      <c r="D43" s="122" t="s">
        <v>83</v>
      </c>
      <c r="E43" s="38" t="s">
        <v>84</v>
      </c>
      <c r="F43" s="57" t="s">
        <v>45</v>
      </c>
      <c r="G43" s="57" t="s">
        <v>45</v>
      </c>
      <c r="H43" s="73" t="s">
        <v>45</v>
      </c>
      <c r="I43" s="73"/>
      <c r="J43" s="58"/>
      <c r="K43" s="65" t="s">
        <v>45</v>
      </c>
      <c r="L43" s="66" t="s">
        <v>45</v>
      </c>
      <c r="M43" s="181"/>
      <c r="N43" s="181"/>
      <c r="O43" s="66" t="s">
        <v>45</v>
      </c>
      <c r="P43" s="66"/>
      <c r="Q43" s="280"/>
      <c r="R43" s="227" t="s">
        <v>45</v>
      </c>
      <c r="S43" s="68" t="s">
        <v>45</v>
      </c>
      <c r="T43" s="68"/>
      <c r="U43" s="68" t="s">
        <v>45</v>
      </c>
      <c r="V43" s="68" t="s">
        <v>45</v>
      </c>
      <c r="W43" s="68"/>
      <c r="X43" s="208"/>
      <c r="Y43" s="236" t="s">
        <v>45</v>
      </c>
      <c r="Z43" s="70" t="s">
        <v>45</v>
      </c>
      <c r="AA43" s="70"/>
      <c r="AB43" s="70" t="s">
        <v>45</v>
      </c>
      <c r="AC43" s="70" t="s">
        <v>45</v>
      </c>
      <c r="AD43" s="70"/>
      <c r="AE43" s="211"/>
      <c r="AF43" s="245" t="s">
        <v>45</v>
      </c>
      <c r="AG43" s="72" t="s">
        <v>45</v>
      </c>
      <c r="AH43" s="72"/>
      <c r="AI43" s="72" t="s">
        <v>45</v>
      </c>
      <c r="AJ43" s="72" t="s">
        <v>45</v>
      </c>
      <c r="AK43" s="72"/>
      <c r="AL43" s="213"/>
      <c r="AM43" s="253">
        <v>6</v>
      </c>
      <c r="AN43" s="57">
        <v>30</v>
      </c>
      <c r="AO43" s="57">
        <v>1</v>
      </c>
      <c r="AP43" s="57">
        <v>300</v>
      </c>
      <c r="AQ43" s="57" t="s">
        <v>26</v>
      </c>
      <c r="AR43" s="61">
        <f t="shared" ref="AR43:AR44" si="81">AO43*52</f>
        <v>52</v>
      </c>
      <c r="AS43" s="275"/>
      <c r="AT43" s="148">
        <f t="shared" ref="AT43:AT44" si="82">AM43*AR43*AS43</f>
        <v>0</v>
      </c>
      <c r="AU43" s="36"/>
      <c r="AV43" s="329"/>
      <c r="AW43" s="1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</row>
    <row r="44" spans="1:68" ht="15.75" x14ac:dyDescent="0.25">
      <c r="A44" s="354"/>
      <c r="B44" s="37">
        <v>7</v>
      </c>
      <c r="C44" s="38" t="s">
        <v>22</v>
      </c>
      <c r="D44" s="122" t="s">
        <v>83</v>
      </c>
      <c r="E44" s="38" t="s">
        <v>84</v>
      </c>
      <c r="F44" s="57" t="s">
        <v>45</v>
      </c>
      <c r="G44" s="57" t="s">
        <v>45</v>
      </c>
      <c r="H44" s="73" t="s">
        <v>45</v>
      </c>
      <c r="I44" s="73"/>
      <c r="J44" s="58"/>
      <c r="K44" s="65" t="s">
        <v>45</v>
      </c>
      <c r="L44" s="66" t="s">
        <v>45</v>
      </c>
      <c r="M44" s="67"/>
      <c r="N44" s="67" t="s">
        <v>45</v>
      </c>
      <c r="O44" s="66" t="s">
        <v>45</v>
      </c>
      <c r="P44" s="66"/>
      <c r="Q44" s="280"/>
      <c r="R44" s="227" t="s">
        <v>45</v>
      </c>
      <c r="S44" s="68" t="s">
        <v>45</v>
      </c>
      <c r="T44" s="68"/>
      <c r="U44" s="68" t="s">
        <v>45</v>
      </c>
      <c r="V44" s="68" t="s">
        <v>45</v>
      </c>
      <c r="W44" s="68"/>
      <c r="X44" s="208"/>
      <c r="Y44" s="236" t="s">
        <v>45</v>
      </c>
      <c r="Z44" s="70" t="s">
        <v>45</v>
      </c>
      <c r="AA44" s="70"/>
      <c r="AB44" s="70" t="s">
        <v>45</v>
      </c>
      <c r="AC44" s="70" t="s">
        <v>45</v>
      </c>
      <c r="AD44" s="70"/>
      <c r="AE44" s="211"/>
      <c r="AF44" s="245" t="s">
        <v>45</v>
      </c>
      <c r="AG44" s="72" t="s">
        <v>45</v>
      </c>
      <c r="AH44" s="72"/>
      <c r="AI44" s="72" t="s">
        <v>45</v>
      </c>
      <c r="AJ44" s="72" t="s">
        <v>45</v>
      </c>
      <c r="AK44" s="72"/>
      <c r="AL44" s="213"/>
      <c r="AM44" s="253">
        <v>1</v>
      </c>
      <c r="AN44" s="57">
        <v>50</v>
      </c>
      <c r="AO44" s="57">
        <v>1</v>
      </c>
      <c r="AP44" s="57">
        <v>300</v>
      </c>
      <c r="AQ44" s="57" t="s">
        <v>26</v>
      </c>
      <c r="AR44" s="61">
        <f t="shared" si="81"/>
        <v>52</v>
      </c>
      <c r="AS44" s="275"/>
      <c r="AT44" s="148">
        <f t="shared" si="82"/>
        <v>0</v>
      </c>
      <c r="AU44" s="36"/>
      <c r="AV44" s="329"/>
      <c r="AW44" s="1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</row>
    <row r="45" spans="1:68" ht="15.75" x14ac:dyDescent="0.25">
      <c r="A45" s="354"/>
      <c r="B45" s="37">
        <v>8</v>
      </c>
      <c r="C45" s="38" t="s">
        <v>22</v>
      </c>
      <c r="D45" s="122" t="s">
        <v>85</v>
      </c>
      <c r="E45" s="38" t="s">
        <v>68</v>
      </c>
      <c r="F45" s="57">
        <v>2000</v>
      </c>
      <c r="G45" s="57" t="s">
        <v>69</v>
      </c>
      <c r="H45" s="73">
        <v>2</v>
      </c>
      <c r="I45" s="319"/>
      <c r="J45" s="148">
        <f>SUM(H45*I45)</f>
        <v>0</v>
      </c>
      <c r="K45" s="65">
        <v>1</v>
      </c>
      <c r="L45" s="66">
        <v>1100</v>
      </c>
      <c r="M45" s="67">
        <v>1</v>
      </c>
      <c r="N45" s="67" t="s">
        <v>37</v>
      </c>
      <c r="O45" s="66">
        <f t="shared" ref="O45:O46" si="83">M45*52</f>
        <v>52</v>
      </c>
      <c r="P45" s="140"/>
      <c r="Q45" s="205">
        <f t="shared" ref="Q45:Q46" si="84">K45*O45*P45</f>
        <v>0</v>
      </c>
      <c r="R45" s="227" t="s">
        <v>45</v>
      </c>
      <c r="S45" s="68" t="s">
        <v>45</v>
      </c>
      <c r="T45" s="68"/>
      <c r="U45" s="68" t="s">
        <v>45</v>
      </c>
      <c r="V45" s="68" t="s">
        <v>45</v>
      </c>
      <c r="W45" s="68"/>
      <c r="X45" s="208"/>
      <c r="Y45" s="236" t="s">
        <v>45</v>
      </c>
      <c r="Z45" s="70" t="s">
        <v>45</v>
      </c>
      <c r="AA45" s="70"/>
      <c r="AB45" s="70" t="s">
        <v>45</v>
      </c>
      <c r="AC45" s="70" t="s">
        <v>45</v>
      </c>
      <c r="AD45" s="70"/>
      <c r="AE45" s="211"/>
      <c r="AF45" s="245" t="s">
        <v>45</v>
      </c>
      <c r="AG45" s="72" t="s">
        <v>45</v>
      </c>
      <c r="AH45" s="72"/>
      <c r="AI45" s="72" t="s">
        <v>45</v>
      </c>
      <c r="AJ45" s="72" t="s">
        <v>45</v>
      </c>
      <c r="AK45" s="72"/>
      <c r="AL45" s="213"/>
      <c r="AM45" s="253" t="s">
        <v>45</v>
      </c>
      <c r="AN45" s="57" t="s">
        <v>45</v>
      </c>
      <c r="AO45" s="57"/>
      <c r="AP45" s="57" t="s">
        <v>45</v>
      </c>
      <c r="AQ45" s="57" t="s">
        <v>45</v>
      </c>
      <c r="AR45" s="57" t="s">
        <v>45</v>
      </c>
      <c r="AS45" s="57"/>
      <c r="AT45" s="148"/>
      <c r="AU45" s="36"/>
      <c r="AV45" s="330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</row>
    <row r="46" spans="1:68" ht="15.75" x14ac:dyDescent="0.25">
      <c r="A46" s="354"/>
      <c r="B46" s="37">
        <v>9</v>
      </c>
      <c r="C46" s="38" t="s">
        <v>22</v>
      </c>
      <c r="D46" s="122" t="s">
        <v>86</v>
      </c>
      <c r="E46" s="38" t="s">
        <v>68</v>
      </c>
      <c r="F46" s="57">
        <v>7000</v>
      </c>
      <c r="G46" s="57" t="s">
        <v>87</v>
      </c>
      <c r="H46" s="73">
        <v>4</v>
      </c>
      <c r="I46" s="319"/>
      <c r="J46" s="148">
        <f>SUM(H46*I46)</f>
        <v>0</v>
      </c>
      <c r="K46" s="65">
        <v>5</v>
      </c>
      <c r="L46" s="66">
        <v>1100</v>
      </c>
      <c r="M46" s="67">
        <v>2</v>
      </c>
      <c r="N46" s="67" t="s">
        <v>39</v>
      </c>
      <c r="O46" s="66">
        <f t="shared" si="83"/>
        <v>104</v>
      </c>
      <c r="P46" s="140"/>
      <c r="Q46" s="280">
        <f t="shared" si="84"/>
        <v>0</v>
      </c>
      <c r="R46" s="227">
        <v>1</v>
      </c>
      <c r="S46" s="68">
        <v>1100</v>
      </c>
      <c r="T46" s="68">
        <v>1</v>
      </c>
      <c r="U46" s="68" t="s">
        <v>26</v>
      </c>
      <c r="V46" s="68">
        <f t="shared" ref="V46" si="85">T46*52</f>
        <v>52</v>
      </c>
      <c r="W46" s="140"/>
      <c r="X46" s="208">
        <f t="shared" ref="X46" si="86">R46*V46*W46</f>
        <v>0</v>
      </c>
      <c r="Y46" s="236">
        <v>1</v>
      </c>
      <c r="Z46" s="70">
        <v>1100</v>
      </c>
      <c r="AA46" s="70">
        <v>1</v>
      </c>
      <c r="AB46" s="70" t="s">
        <v>26</v>
      </c>
      <c r="AC46" s="70">
        <f t="shared" ref="AC46" si="87">AA46*52</f>
        <v>52</v>
      </c>
      <c r="AD46" s="140"/>
      <c r="AE46" s="211">
        <f t="shared" ref="AE46" si="88">Y46*AC46*AD46</f>
        <v>0</v>
      </c>
      <c r="AF46" s="245" t="s">
        <v>45</v>
      </c>
      <c r="AG46" s="72" t="s">
        <v>45</v>
      </c>
      <c r="AH46" s="72"/>
      <c r="AI46" s="72" t="s">
        <v>45</v>
      </c>
      <c r="AJ46" s="72" t="s">
        <v>45</v>
      </c>
      <c r="AK46" s="72"/>
      <c r="AL46" s="213"/>
      <c r="AM46" s="253">
        <v>3</v>
      </c>
      <c r="AN46" s="57">
        <v>30</v>
      </c>
      <c r="AO46" s="57">
        <v>1</v>
      </c>
      <c r="AP46" s="57">
        <v>630</v>
      </c>
      <c r="AQ46" s="57" t="s">
        <v>26</v>
      </c>
      <c r="AR46" s="61">
        <f t="shared" ref="AR46" si="89">AO46*52</f>
        <v>52</v>
      </c>
      <c r="AS46" s="275"/>
      <c r="AT46" s="148">
        <f>AM46*AR46*AS46</f>
        <v>0</v>
      </c>
      <c r="AU46" s="36"/>
      <c r="AV46" s="329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</row>
    <row r="47" spans="1:68" ht="16.5" thickBot="1" x14ac:dyDescent="0.3">
      <c r="A47" s="354"/>
      <c r="B47" s="123">
        <v>10</v>
      </c>
      <c r="C47" s="124" t="s">
        <v>22</v>
      </c>
      <c r="D47" s="125" t="s">
        <v>88</v>
      </c>
      <c r="E47" s="177"/>
      <c r="F47" s="171"/>
      <c r="G47" s="171"/>
      <c r="H47" s="170"/>
      <c r="I47" s="170"/>
      <c r="J47" s="147"/>
      <c r="K47" s="178"/>
      <c r="L47" s="167"/>
      <c r="M47" s="180"/>
      <c r="N47" s="180"/>
      <c r="O47" s="167"/>
      <c r="P47" s="167"/>
      <c r="Q47" s="276"/>
      <c r="R47" s="227"/>
      <c r="S47" s="68"/>
      <c r="T47" s="68"/>
      <c r="U47" s="68"/>
      <c r="V47" s="68"/>
      <c r="W47" s="68"/>
      <c r="X47" s="208"/>
      <c r="Y47" s="236"/>
      <c r="Z47" s="70"/>
      <c r="AA47" s="70"/>
      <c r="AB47" s="70"/>
      <c r="AC47" s="70"/>
      <c r="AD47" s="70"/>
      <c r="AE47" s="211"/>
      <c r="AF47" s="245"/>
      <c r="AG47" s="72"/>
      <c r="AH47" s="72"/>
      <c r="AI47" s="72"/>
      <c r="AJ47" s="72"/>
      <c r="AK47" s="72"/>
      <c r="AL47" s="213"/>
      <c r="AM47" s="253"/>
      <c r="AN47" s="57"/>
      <c r="AO47" s="57"/>
      <c r="AP47" s="57"/>
      <c r="AQ47" s="57"/>
      <c r="AR47" s="61"/>
      <c r="AS47" s="61"/>
      <c r="AT47" s="148"/>
      <c r="AU47" s="36"/>
      <c r="AV47" s="330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</row>
    <row r="48" spans="1:68" ht="16.5" thickBot="1" x14ac:dyDescent="0.3">
      <c r="A48" s="355"/>
      <c r="B48" s="123">
        <v>10</v>
      </c>
      <c r="C48" s="124" t="s">
        <v>22</v>
      </c>
      <c r="D48" s="125" t="s">
        <v>88</v>
      </c>
      <c r="E48" s="126" t="s">
        <v>45</v>
      </c>
      <c r="F48" s="109" t="s">
        <v>45</v>
      </c>
      <c r="G48" s="109" t="s">
        <v>45</v>
      </c>
      <c r="H48" s="127" t="s">
        <v>45</v>
      </c>
      <c r="I48" s="127"/>
      <c r="J48" s="110"/>
      <c r="K48" s="128">
        <v>1</v>
      </c>
      <c r="L48" s="129">
        <v>1100</v>
      </c>
      <c r="M48" s="130">
        <v>2</v>
      </c>
      <c r="N48" s="130" t="s">
        <v>25</v>
      </c>
      <c r="O48" s="129">
        <f t="shared" ref="O48" si="90">M48*52</f>
        <v>104</v>
      </c>
      <c r="P48" s="321"/>
      <c r="Q48" s="206">
        <f t="shared" ref="Q48" si="91">K48*O48*P48</f>
        <v>0</v>
      </c>
      <c r="R48" s="284" t="s">
        <v>45</v>
      </c>
      <c r="S48" s="131" t="s">
        <v>45</v>
      </c>
      <c r="T48" s="131"/>
      <c r="U48" s="131" t="s">
        <v>45</v>
      </c>
      <c r="V48" s="131" t="s">
        <v>45</v>
      </c>
      <c r="W48" s="131"/>
      <c r="X48" s="287"/>
      <c r="Y48" s="293" t="s">
        <v>45</v>
      </c>
      <c r="Z48" s="132" t="s">
        <v>45</v>
      </c>
      <c r="AA48" s="132"/>
      <c r="AB48" s="132" t="s">
        <v>45</v>
      </c>
      <c r="AC48" s="132" t="s">
        <v>45</v>
      </c>
      <c r="AD48" s="132"/>
      <c r="AE48" s="297"/>
      <c r="AF48" s="304" t="s">
        <v>45</v>
      </c>
      <c r="AG48" s="133" t="s">
        <v>45</v>
      </c>
      <c r="AH48" s="133"/>
      <c r="AI48" s="133" t="s">
        <v>45</v>
      </c>
      <c r="AJ48" s="133" t="s">
        <v>45</v>
      </c>
      <c r="AK48" s="133"/>
      <c r="AL48" s="307"/>
      <c r="AM48" s="313">
        <v>1</v>
      </c>
      <c r="AN48" s="109">
        <v>30</v>
      </c>
      <c r="AO48" s="109">
        <v>1</v>
      </c>
      <c r="AP48" s="109">
        <v>100</v>
      </c>
      <c r="AQ48" s="109" t="s">
        <v>26</v>
      </c>
      <c r="AR48" s="134">
        <f t="shared" ref="AR48" si="92">AO48*52</f>
        <v>52</v>
      </c>
      <c r="AS48" s="323"/>
      <c r="AT48" s="314">
        <f>AM48*AR48*AS48</f>
        <v>0</v>
      </c>
      <c r="AU48" s="36"/>
      <c r="AV48" s="329"/>
      <c r="AW48" s="137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</row>
    <row r="49" spans="1:68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14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ht="15.75" x14ac:dyDescent="0.25">
      <c r="A50" s="332" t="s">
        <v>95</v>
      </c>
      <c r="B50" s="333"/>
      <c r="C50" s="333"/>
      <c r="D50" s="333"/>
      <c r="E50" s="333"/>
      <c r="F50" s="333"/>
      <c r="G50" s="333"/>
      <c r="H50" s="333"/>
      <c r="I50" s="333"/>
      <c r="J50" s="334">
        <f>SUM(J33:J48)</f>
        <v>0</v>
      </c>
      <c r="K50" s="335"/>
      <c r="L50" s="335"/>
      <c r="M50" s="335"/>
      <c r="N50" s="335"/>
      <c r="O50" s="335"/>
      <c r="P50" s="335"/>
      <c r="Q50" s="334">
        <f>SUM(Q5:Q48)</f>
        <v>0</v>
      </c>
      <c r="R50" s="335"/>
      <c r="S50" s="335"/>
      <c r="T50" s="335"/>
      <c r="U50" s="335"/>
      <c r="V50" s="335"/>
      <c r="W50" s="335"/>
      <c r="X50" s="334">
        <f>SUM(X5:X48)</f>
        <v>0</v>
      </c>
      <c r="Y50" s="335"/>
      <c r="Z50" s="335"/>
      <c r="AA50" s="335"/>
      <c r="AB50" s="335"/>
      <c r="AC50" s="335"/>
      <c r="AD50" s="335"/>
      <c r="AE50" s="334">
        <f>SUM(AE5:AE48)</f>
        <v>0</v>
      </c>
      <c r="AF50" s="335"/>
      <c r="AG50" s="335"/>
      <c r="AH50" s="335"/>
      <c r="AI50" s="335"/>
      <c r="AJ50" s="335"/>
      <c r="AK50" s="335"/>
      <c r="AL50" s="334">
        <f>SUM(AL5:AL48)</f>
        <v>0</v>
      </c>
      <c r="AM50" s="335"/>
      <c r="AN50" s="335"/>
      <c r="AO50" s="335"/>
      <c r="AP50" s="335"/>
      <c r="AQ50" s="335"/>
      <c r="AR50" s="335"/>
      <c r="AS50" s="335"/>
      <c r="AT50" s="336">
        <f>SUM(AT5:AT48)</f>
        <v>0</v>
      </c>
      <c r="AU50" s="135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35"/>
      <c r="K51" s="114"/>
      <c r="L51" s="114"/>
      <c r="M51" s="114"/>
      <c r="N51" s="114"/>
      <c r="O51" s="114"/>
      <c r="P51" s="114"/>
      <c r="Q51" s="135"/>
      <c r="R51" s="114"/>
      <c r="S51" s="114"/>
      <c r="T51" s="114"/>
      <c r="U51" s="114"/>
      <c r="V51" s="114"/>
      <c r="W51" s="114"/>
      <c r="X51" s="135"/>
      <c r="Y51" s="114"/>
      <c r="Z51" s="114"/>
      <c r="AA51" s="114"/>
      <c r="AB51" s="114"/>
      <c r="AC51" s="114"/>
      <c r="AD51" s="114"/>
      <c r="AE51" s="135"/>
      <c r="AF51" s="114"/>
      <c r="AG51" s="114"/>
      <c r="AH51" s="114"/>
      <c r="AI51" s="114"/>
      <c r="AJ51" s="114"/>
      <c r="AK51" s="114"/>
      <c r="AL51" s="135"/>
      <c r="AM51" s="114"/>
      <c r="AN51" s="114"/>
      <c r="AO51" s="114"/>
      <c r="AP51" s="114"/>
      <c r="AQ51" s="114"/>
      <c r="AR51" s="114"/>
      <c r="AS51" s="135"/>
      <c r="AT51" s="135"/>
      <c r="AU51" s="305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ht="16.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35"/>
      <c r="K52" s="114"/>
      <c r="L52" s="114"/>
      <c r="M52" s="114"/>
      <c r="N52" s="114"/>
      <c r="O52" s="114"/>
      <c r="P52" s="114"/>
      <c r="Q52" s="135"/>
      <c r="R52" s="114"/>
      <c r="S52" s="114"/>
      <c r="T52" s="114"/>
      <c r="U52" s="114"/>
      <c r="V52" s="114"/>
      <c r="W52" s="114"/>
      <c r="X52" s="135"/>
      <c r="Y52" s="114"/>
      <c r="Z52" s="114"/>
      <c r="AA52" s="114"/>
      <c r="AB52" s="114"/>
      <c r="AC52" s="114"/>
      <c r="AD52" s="114"/>
      <c r="AE52" s="135"/>
      <c r="AF52" s="114"/>
      <c r="AG52" s="114"/>
      <c r="AH52" s="114"/>
      <c r="AI52" s="114"/>
      <c r="AJ52" s="114"/>
      <c r="AK52" s="114"/>
      <c r="AL52" s="135"/>
      <c r="AM52" s="114"/>
      <c r="AN52" s="114"/>
      <c r="AO52" s="114"/>
      <c r="AP52" s="114"/>
      <c r="AQ52" s="114"/>
      <c r="AR52" s="114"/>
      <c r="AS52" s="135"/>
      <c r="AT52" s="135"/>
      <c r="AU52" s="305"/>
      <c r="AV52" s="1"/>
      <c r="AW52" s="11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ht="21" thickBot="1" x14ac:dyDescent="0.3">
      <c r="A53" s="1" t="s">
        <v>89</v>
      </c>
      <c r="B53" s="1"/>
      <c r="C53" s="1"/>
      <c r="D53" s="1"/>
      <c r="E53" s="349" t="s">
        <v>90</v>
      </c>
      <c r="F53" s="350"/>
      <c r="G53" s="349" t="s">
        <v>91</v>
      </c>
      <c r="H53" s="350"/>
      <c r="I53" s="349" t="s">
        <v>92</v>
      </c>
      <c r="J53" s="351"/>
      <c r="K53" s="1"/>
      <c r="L53" s="1"/>
      <c r="M53" s="1"/>
      <c r="N53" s="1"/>
      <c r="O53" s="1"/>
      <c r="P53" s="151"/>
      <c r="Q53" s="152"/>
      <c r="R53" s="15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45"/>
      <c r="AJ53" s="135"/>
      <c r="AK53" s="305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68" ht="28.5" customHeight="1" thickBot="1" x14ac:dyDescent="0.3">
      <c r="A54" s="343" t="s">
        <v>93</v>
      </c>
      <c r="B54" s="343"/>
      <c r="C54" s="343"/>
      <c r="D54" s="344"/>
      <c r="E54" s="345">
        <f>SUM(J50+Q50+X50+AE50+AL50+AT50)</f>
        <v>0</v>
      </c>
      <c r="F54" s="346"/>
      <c r="G54" s="352">
        <f>E54*0.21</f>
        <v>0</v>
      </c>
      <c r="H54" s="345"/>
      <c r="I54" s="352">
        <f>E54+G54</f>
        <v>0</v>
      </c>
      <c r="J54" s="353"/>
      <c r="K54" s="1"/>
      <c r="L54" s="1"/>
      <c r="M54" s="1"/>
      <c r="N54" s="1"/>
      <c r="O54" s="1"/>
      <c r="P54" s="151"/>
      <c r="Q54" s="151"/>
      <c r="R54" s="153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54"/>
      <c r="AK54" s="155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68" ht="20.25" x14ac:dyDescent="0.25">
      <c r="P55" s="151"/>
      <c r="Q55" s="151"/>
      <c r="R55" s="153"/>
    </row>
    <row r="56" spans="1:68" ht="20.25" x14ac:dyDescent="0.25">
      <c r="A56" s="1" t="s">
        <v>94</v>
      </c>
      <c r="D56" s="324"/>
      <c r="P56" s="151"/>
      <c r="Q56" s="151"/>
      <c r="R56" s="153"/>
    </row>
    <row r="57" spans="1:68" ht="15.75" x14ac:dyDescent="0.25">
      <c r="A57" s="337"/>
      <c r="B57" s="326"/>
      <c r="C57" s="326"/>
      <c r="D57" s="327"/>
      <c r="P57" s="149"/>
      <c r="Q57" s="149"/>
      <c r="R57" s="149"/>
    </row>
    <row r="58" spans="1:68" ht="15.75" x14ac:dyDescent="0.25">
      <c r="A58" s="340"/>
    </row>
    <row r="59" spans="1:68" x14ac:dyDescent="0.25">
      <c r="S59" s="141"/>
      <c r="T59" s="141"/>
    </row>
    <row r="60" spans="1:68" x14ac:dyDescent="0.25">
      <c r="S60" s="141"/>
      <c r="T60" s="141"/>
    </row>
    <row r="61" spans="1:68" x14ac:dyDescent="0.25">
      <c r="S61" s="141"/>
      <c r="T61" s="141"/>
    </row>
  </sheetData>
  <mergeCells count="30">
    <mergeCell ref="AU20:AU23"/>
    <mergeCell ref="A5:A30"/>
    <mergeCell ref="AU17:AU18"/>
    <mergeCell ref="AN17:AN18"/>
    <mergeCell ref="AP17:AP18"/>
    <mergeCell ref="AQ17:AQ18"/>
    <mergeCell ref="AR17:AR18"/>
    <mergeCell ref="AS17:AS18"/>
    <mergeCell ref="AT17:AT18"/>
    <mergeCell ref="AM17:AM18"/>
    <mergeCell ref="AH36:AH37"/>
    <mergeCell ref="AL36:AL37"/>
    <mergeCell ref="AI36:AI37"/>
    <mergeCell ref="AJ36:AJ37"/>
    <mergeCell ref="AK36:AK37"/>
    <mergeCell ref="AF3:AL3"/>
    <mergeCell ref="AM3:AT3"/>
    <mergeCell ref="K3:Q3"/>
    <mergeCell ref="Y3:AE3"/>
    <mergeCell ref="R3:X3"/>
    <mergeCell ref="A54:D54"/>
    <mergeCell ref="E54:F54"/>
    <mergeCell ref="AG36:AG37"/>
    <mergeCell ref="AF36:AF37"/>
    <mergeCell ref="E53:F53"/>
    <mergeCell ref="G53:H53"/>
    <mergeCell ref="I53:J53"/>
    <mergeCell ref="G54:H54"/>
    <mergeCell ref="I54:J54"/>
    <mergeCell ref="A33:A48"/>
  </mergeCells>
  <pageMargins left="0.7" right="0.7" top="0.78740157499999996" bottom="0.78740157499999996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E2C0-16F8-4BF0-B9D2-2E22F7B84F2F}">
  <dimension ref="A1:C25"/>
  <sheetViews>
    <sheetView workbookViewId="0">
      <selection activeCell="A2" sqref="A2"/>
    </sheetView>
  </sheetViews>
  <sheetFormatPr defaultRowHeight="15" x14ac:dyDescent="0.25"/>
  <cols>
    <col min="1" max="1" width="28.7109375" customWidth="1"/>
    <col min="2" max="2" width="32.7109375" customWidth="1"/>
    <col min="3" max="3" width="22.5703125" customWidth="1"/>
  </cols>
  <sheetData>
    <row r="1" spans="1:3" x14ac:dyDescent="0.25">
      <c r="A1" s="339" t="s">
        <v>145</v>
      </c>
    </row>
    <row r="3" spans="1:3" x14ac:dyDescent="0.25">
      <c r="A3" s="338" t="s">
        <v>96</v>
      </c>
      <c r="B3" s="338" t="s">
        <v>97</v>
      </c>
      <c r="C3" s="338" t="s">
        <v>98</v>
      </c>
    </row>
    <row r="4" spans="1:3" x14ac:dyDescent="0.25">
      <c r="A4" s="338" t="s">
        <v>99</v>
      </c>
      <c r="B4" s="338" t="s">
        <v>100</v>
      </c>
      <c r="C4" s="338" t="s">
        <v>101</v>
      </c>
    </row>
    <row r="5" spans="1:3" x14ac:dyDescent="0.25">
      <c r="A5" s="338" t="s">
        <v>102</v>
      </c>
      <c r="B5" s="338" t="s">
        <v>103</v>
      </c>
      <c r="C5" s="338" t="s">
        <v>104</v>
      </c>
    </row>
    <row r="6" spans="1:3" x14ac:dyDescent="0.25">
      <c r="A6" s="338" t="s">
        <v>105</v>
      </c>
      <c r="B6" s="338" t="s">
        <v>106</v>
      </c>
      <c r="C6" s="338" t="s">
        <v>107</v>
      </c>
    </row>
    <row r="7" spans="1:3" x14ac:dyDescent="0.25">
      <c r="A7" s="338" t="s">
        <v>108</v>
      </c>
      <c r="B7" s="338" t="s">
        <v>109</v>
      </c>
      <c r="C7" s="338" t="s">
        <v>110</v>
      </c>
    </row>
    <row r="8" spans="1:3" x14ac:dyDescent="0.25">
      <c r="A8" s="338" t="s">
        <v>111</v>
      </c>
      <c r="B8" s="338" t="s">
        <v>112</v>
      </c>
      <c r="C8" s="338" t="s">
        <v>113</v>
      </c>
    </row>
    <row r="9" spans="1:3" x14ac:dyDescent="0.25">
      <c r="A9" s="338" t="s">
        <v>114</v>
      </c>
      <c r="B9" s="338" t="s">
        <v>115</v>
      </c>
      <c r="C9" s="338" t="s">
        <v>113</v>
      </c>
    </row>
    <row r="10" spans="1:3" x14ac:dyDescent="0.25">
      <c r="A10" s="338" t="s">
        <v>116</v>
      </c>
      <c r="B10" s="338" t="s">
        <v>117</v>
      </c>
      <c r="C10" s="338" t="s">
        <v>118</v>
      </c>
    </row>
    <row r="11" spans="1:3" x14ac:dyDescent="0.25">
      <c r="A11" s="338" t="s">
        <v>119</v>
      </c>
      <c r="B11" s="338" t="s">
        <v>120</v>
      </c>
      <c r="C11" s="338" t="s">
        <v>121</v>
      </c>
    </row>
    <row r="12" spans="1:3" x14ac:dyDescent="0.25">
      <c r="A12" s="338" t="s">
        <v>122</v>
      </c>
      <c r="B12" s="338" t="s">
        <v>123</v>
      </c>
      <c r="C12" s="338" t="s">
        <v>124</v>
      </c>
    </row>
    <row r="13" spans="1:3" x14ac:dyDescent="0.25">
      <c r="A13" s="338" t="s">
        <v>125</v>
      </c>
      <c r="B13" s="338" t="s">
        <v>123</v>
      </c>
      <c r="C13" s="338" t="s">
        <v>124</v>
      </c>
    </row>
    <row r="14" spans="1:3" x14ac:dyDescent="0.25">
      <c r="A14" s="338" t="s">
        <v>126</v>
      </c>
      <c r="B14" s="338" t="s">
        <v>127</v>
      </c>
      <c r="C14" s="338" t="s">
        <v>128</v>
      </c>
    </row>
    <row r="15" spans="1:3" x14ac:dyDescent="0.25">
      <c r="A15" s="338" t="s">
        <v>129</v>
      </c>
      <c r="B15" s="338" t="s">
        <v>130</v>
      </c>
      <c r="C15" s="338" t="s">
        <v>128</v>
      </c>
    </row>
    <row r="16" spans="1:3" x14ac:dyDescent="0.25">
      <c r="A16" s="338"/>
    </row>
    <row r="17" spans="1:3" x14ac:dyDescent="0.25">
      <c r="A17" s="338" t="s">
        <v>131</v>
      </c>
      <c r="B17" s="338" t="s">
        <v>97</v>
      </c>
      <c r="C17" s="338" t="s">
        <v>98</v>
      </c>
    </row>
    <row r="18" spans="1:3" x14ac:dyDescent="0.25">
      <c r="A18" s="338" t="s">
        <v>132</v>
      </c>
      <c r="B18" s="338" t="s">
        <v>133</v>
      </c>
      <c r="C18" s="338" t="s">
        <v>134</v>
      </c>
    </row>
    <row r="19" spans="1:3" x14ac:dyDescent="0.25">
      <c r="A19" s="338" t="s">
        <v>135</v>
      </c>
      <c r="B19" s="338" t="s">
        <v>136</v>
      </c>
      <c r="C19" s="338" t="s">
        <v>134</v>
      </c>
    </row>
    <row r="20" spans="1:3" x14ac:dyDescent="0.25">
      <c r="A20" s="338" t="s">
        <v>137</v>
      </c>
      <c r="B20" s="338" t="s">
        <v>138</v>
      </c>
      <c r="C20" s="338" t="s">
        <v>101</v>
      </c>
    </row>
    <row r="21" spans="1:3" x14ac:dyDescent="0.25">
      <c r="A21" s="338" t="s">
        <v>139</v>
      </c>
      <c r="B21" s="338" t="s">
        <v>100</v>
      </c>
      <c r="C21" s="338" t="s">
        <v>101</v>
      </c>
    </row>
    <row r="22" spans="1:3" x14ac:dyDescent="0.25">
      <c r="A22" s="338" t="s">
        <v>140</v>
      </c>
      <c r="B22" s="338" t="s">
        <v>112</v>
      </c>
      <c r="C22" s="338" t="s">
        <v>113</v>
      </c>
    </row>
    <row r="23" spans="1:3" x14ac:dyDescent="0.25">
      <c r="A23" s="338" t="s">
        <v>141</v>
      </c>
      <c r="B23" s="338" t="s">
        <v>142</v>
      </c>
      <c r="C23" s="338" t="s">
        <v>143</v>
      </c>
    </row>
    <row r="24" spans="1:3" x14ac:dyDescent="0.25">
      <c r="A24" s="338" t="s">
        <v>144</v>
      </c>
      <c r="B24" s="338" t="s">
        <v>120</v>
      </c>
      <c r="C24" s="338" t="s">
        <v>121</v>
      </c>
    </row>
    <row r="25" spans="1:3" x14ac:dyDescent="0.25">
      <c r="A25" s="33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5085279d6a465325a46b6306eed85b1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be11b5e039ce2bfd89b3d331aa54f3ce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743A3-11BE-4E80-B92D-FF11339D3FAE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958752DE-C8AC-4C12-ACD1-A3D4ECD55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6F20D-2C6E-45D4-8709-A973A0DDC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předmětu plnění</vt:lpstr>
      <vt:lpstr>Přehled svozových míst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Knob</dc:creator>
  <cp:keywords/>
  <dc:description/>
  <cp:lastModifiedBy>Vyklická Marie</cp:lastModifiedBy>
  <cp:revision/>
  <dcterms:created xsi:type="dcterms:W3CDTF">2018-08-27T12:40:31Z</dcterms:created>
  <dcterms:modified xsi:type="dcterms:W3CDTF">2025-01-13T08:54:35Z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