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32602919\Documents\003 FSV\03_Děkanát JIN\01-VZ\03_Stavba\"/>
    </mc:Choice>
  </mc:AlternateContent>
  <xr:revisionPtr revIDLastSave="0" documentId="13_ncr:1_{8B9C6B1E-132C-45EE-B744-6C1E9967A88F}" xr6:coauthVersionLast="47" xr6:coauthVersionMax="47" xr10:uidLastSave="{00000000-0000-0000-0000-000000000000}"/>
  <bookViews>
    <workbookView xWindow="28680" yWindow="-8730" windowWidth="29040" windowHeight="15840" tabRatio="870" xr2:uid="{00000000-000D-0000-FFFF-FFFF00000000}"/>
  </bookViews>
  <sheets>
    <sheet name="Rekapitulace stavby" sheetId="1" r:id="rId1"/>
    <sheet name="D.0 - Bourací práce a dem..." sheetId="2" r:id="rId2"/>
    <sheet name="D.1.1 - Architektonicko s..." sheetId="3" r:id="rId3"/>
    <sheet name="D.1.2 - Stavebně konstruk..." sheetId="4" r:id="rId4"/>
    <sheet name="D.1.4 - Zdravotně technic..." sheetId="5" r:id="rId5"/>
    <sheet name="D.1.5 - Vzduchotechnické ..." sheetId="6" r:id="rId6"/>
    <sheet name="D.1.6 - Elektroinstalace ..." sheetId="7" r:id="rId7"/>
    <sheet name="D.1.7 - Elektroinstalace ..." sheetId="8" r:id="rId8"/>
    <sheet name="D.1.8 - Gastrotechnologie" sheetId="9" r:id="rId9"/>
    <sheet name="D.1.9 - Měření a regulace" sheetId="10" r:id="rId10"/>
    <sheet name="SO 05 - Automatická závor..." sheetId="11" r:id="rId11"/>
    <sheet name="VRN - Vedlejší rozpočtové..." sheetId="12" r:id="rId12"/>
  </sheets>
  <definedNames>
    <definedName name="_xlnm._FilterDatabase" localSheetId="1" hidden="1">'D.0 - Bourací práce a dem...'!$C$128:$K$182</definedName>
    <definedName name="_xlnm._FilterDatabase" localSheetId="2" hidden="1">'D.1.1 - Architektonicko s...'!$C$141:$K$339</definedName>
    <definedName name="_xlnm._FilterDatabase" localSheetId="3" hidden="1">'D.1.2 - Stavebně konstruk...'!$C$123:$K$173</definedName>
    <definedName name="_xlnm._FilterDatabase" localSheetId="4" hidden="1">'D.1.4 - Zdravotně technic...'!$C$123:$K$206</definedName>
    <definedName name="_xlnm._FilterDatabase" localSheetId="5" hidden="1">'D.1.5 - Vzduchotechnické ...'!$C$118:$K$207</definedName>
    <definedName name="_xlnm._FilterDatabase" localSheetId="6" hidden="1">'D.1.6 - Elektroinstalace ...'!$C$133:$K$283</definedName>
    <definedName name="_xlnm._FilterDatabase" localSheetId="7" hidden="1">'D.1.7 - Elektroinstalace ...'!$C$121:$K$371</definedName>
    <definedName name="_xlnm._FilterDatabase" localSheetId="8" hidden="1">'D.1.8 - Gastrotechnologie'!$C$126:$K$220</definedName>
    <definedName name="_xlnm._FilterDatabase" localSheetId="9" hidden="1">'D.1.9 - Měření a regulace'!$C$121:$K$201</definedName>
    <definedName name="_xlnm._FilterDatabase" localSheetId="10" hidden="1">'SO 05 - Automatická závor...'!$C$116:$K$122</definedName>
    <definedName name="_xlnm._FilterDatabase" localSheetId="11" hidden="1">'VRN - Vedlejší rozpočtové...'!$C$119:$K$131</definedName>
    <definedName name="_xlnm.Print_Titles" localSheetId="1">'D.0 - Bourací práce a dem...'!$128:$128</definedName>
    <definedName name="_xlnm.Print_Titles" localSheetId="2">'D.1.1 - Architektonicko s...'!$141:$141</definedName>
    <definedName name="_xlnm.Print_Titles" localSheetId="3">'D.1.2 - Stavebně konstruk...'!$123:$123</definedName>
    <definedName name="_xlnm.Print_Titles" localSheetId="4">'D.1.4 - Zdravotně technic...'!$123:$123</definedName>
    <definedName name="_xlnm.Print_Titles" localSheetId="5">'D.1.5 - Vzduchotechnické ...'!$118:$118</definedName>
    <definedName name="_xlnm.Print_Titles" localSheetId="6">'D.1.6 - Elektroinstalace ...'!$133:$133</definedName>
    <definedName name="_xlnm.Print_Titles" localSheetId="7">'D.1.7 - Elektroinstalace ...'!$121:$121</definedName>
    <definedName name="_xlnm.Print_Titles" localSheetId="8">'D.1.8 - Gastrotechnologie'!$126:$126</definedName>
    <definedName name="_xlnm.Print_Titles" localSheetId="9">'D.1.9 - Měření a regulace'!$121:$121</definedName>
    <definedName name="_xlnm.Print_Titles" localSheetId="0">'Rekapitulace stavby'!$92:$92</definedName>
    <definedName name="_xlnm.Print_Titles" localSheetId="10">'SO 05 - Automatická závor...'!$116:$116</definedName>
    <definedName name="_xlnm.Print_Titles" localSheetId="11">'VRN - Vedlejší rozpočtové...'!$119:$119</definedName>
    <definedName name="_xlnm.Print_Area" localSheetId="1">'D.0 - Bourací práce a dem...'!$C$116:$J$182</definedName>
    <definedName name="_xlnm.Print_Area" localSheetId="2">'D.1.1 - Architektonicko s...'!$C$129:$J$339</definedName>
    <definedName name="_xlnm.Print_Area" localSheetId="3">'D.1.2 - Stavebně konstruk...'!$C$111:$J$173</definedName>
    <definedName name="_xlnm.Print_Area" localSheetId="4">'D.1.4 - Zdravotně technic...'!$C$111:$J$206</definedName>
    <definedName name="_xlnm.Print_Area" localSheetId="5">'D.1.5 - Vzduchotechnické ...'!$C$106:$J$207</definedName>
    <definedName name="_xlnm.Print_Area" localSheetId="6">'D.1.6 - Elektroinstalace ...'!$C$121:$J$283</definedName>
    <definedName name="_xlnm.Print_Area" localSheetId="7">'D.1.7 - Elektroinstalace ...'!$C$109:$J$371</definedName>
    <definedName name="_xlnm.Print_Area" localSheetId="8">'D.1.8 - Gastrotechnologie'!$C$114:$J$220</definedName>
    <definedName name="_xlnm.Print_Area" localSheetId="9">'D.1.9 - Měření a regulace'!$C$109:$J$201</definedName>
    <definedName name="_xlnm.Print_Area" localSheetId="0">'Rekapitulace stavby'!$D$4:$AO$76,'Rekapitulace stavby'!$C$82:$AQ$106</definedName>
    <definedName name="_xlnm.Print_Area" localSheetId="10">'SO 05 - Automatická závor...'!$C$104:$J$122</definedName>
    <definedName name="_xlnm.Print_Area" localSheetId="11">'VRN - Vedlejší rozpočtové...'!$C$107:$J$131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2" l="1"/>
  <c r="J36" i="12"/>
  <c r="AY105" i="1"/>
  <c r="J35" i="12"/>
  <c r="AX105" i="1" s="1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BI128" i="12"/>
  <c r="BH128" i="12"/>
  <c r="BG128" i="12"/>
  <c r="BF128" i="12"/>
  <c r="T128" i="12"/>
  <c r="R128" i="12"/>
  <c r="P128" i="12"/>
  <c r="BI127" i="12"/>
  <c r="BH127" i="12"/>
  <c r="BG127" i="12"/>
  <c r="BF127" i="12"/>
  <c r="T127" i="12"/>
  <c r="R127" i="12"/>
  <c r="P127" i="12"/>
  <c r="BI126" i="12"/>
  <c r="BH126" i="12"/>
  <c r="BG126" i="12"/>
  <c r="BF126" i="12"/>
  <c r="T126" i="12"/>
  <c r="R126" i="12"/>
  <c r="P126" i="12"/>
  <c r="BI124" i="12"/>
  <c r="BH124" i="12"/>
  <c r="BG124" i="12"/>
  <c r="BF124" i="12"/>
  <c r="T124" i="12"/>
  <c r="R124" i="12"/>
  <c r="P124" i="12"/>
  <c r="BI123" i="12"/>
  <c r="BH123" i="12"/>
  <c r="BG123" i="12"/>
  <c r="BF123" i="12"/>
  <c r="T123" i="12"/>
  <c r="R123" i="12"/>
  <c r="P123" i="12"/>
  <c r="F114" i="12"/>
  <c r="E112" i="12"/>
  <c r="F89" i="12"/>
  <c r="E87" i="12"/>
  <c r="J24" i="12"/>
  <c r="E24" i="12"/>
  <c r="J117" i="12" s="1"/>
  <c r="J23" i="12"/>
  <c r="J21" i="12"/>
  <c r="E21" i="12"/>
  <c r="J91" i="12" s="1"/>
  <c r="J20" i="12"/>
  <c r="J18" i="12"/>
  <c r="E18" i="12"/>
  <c r="F92" i="12" s="1"/>
  <c r="J17" i="12"/>
  <c r="J15" i="12"/>
  <c r="E15" i="12"/>
  <c r="F116" i="12" s="1"/>
  <c r="J14" i="12"/>
  <c r="J12" i="12"/>
  <c r="J114" i="12"/>
  <c r="E7" i="12"/>
  <c r="E85" i="12"/>
  <c r="J37" i="11"/>
  <c r="J36" i="11"/>
  <c r="AY104" i="1" s="1"/>
  <c r="J35" i="11"/>
  <c r="AX104" i="1" s="1"/>
  <c r="BI122" i="11"/>
  <c r="BH122" i="11"/>
  <c r="BG122" i="11"/>
  <c r="BF122" i="11"/>
  <c r="T122" i="11"/>
  <c r="R122" i="11"/>
  <c r="P122" i="11"/>
  <c r="BI121" i="11"/>
  <c r="BH121" i="11"/>
  <c r="BG121" i="11"/>
  <c r="BF121" i="11"/>
  <c r="T121" i="11"/>
  <c r="R121" i="11"/>
  <c r="P121" i="11"/>
  <c r="BI120" i="11"/>
  <c r="BH120" i="11"/>
  <c r="BG120" i="11"/>
  <c r="BF120" i="11"/>
  <c r="T120" i="11"/>
  <c r="R120" i="11"/>
  <c r="P120" i="11"/>
  <c r="BI119" i="11"/>
  <c r="BH119" i="11"/>
  <c r="BG119" i="11"/>
  <c r="BF119" i="11"/>
  <c r="T119" i="11"/>
  <c r="R119" i="11"/>
  <c r="P119" i="11"/>
  <c r="F111" i="11"/>
  <c r="E109" i="11"/>
  <c r="F89" i="11"/>
  <c r="E87" i="11"/>
  <c r="J24" i="11"/>
  <c r="E24" i="11"/>
  <c r="J114" i="11"/>
  <c r="J23" i="11"/>
  <c r="J21" i="11"/>
  <c r="E21" i="11"/>
  <c r="J91" i="11" s="1"/>
  <c r="J20" i="11"/>
  <c r="J18" i="11"/>
  <c r="E18" i="11"/>
  <c r="F114" i="11"/>
  <c r="J17" i="11"/>
  <c r="J15" i="11"/>
  <c r="E15" i="11"/>
  <c r="F91" i="11" s="1"/>
  <c r="J14" i="11"/>
  <c r="J12" i="11"/>
  <c r="J111" i="11" s="1"/>
  <c r="E7" i="11"/>
  <c r="E85" i="11"/>
  <c r="J37" i="10"/>
  <c r="J36" i="10"/>
  <c r="AY103" i="1" s="1"/>
  <c r="J35" i="10"/>
  <c r="AX103" i="1"/>
  <c r="BI201" i="10"/>
  <c r="BH201" i="10"/>
  <c r="BG201" i="10"/>
  <c r="BF201" i="10"/>
  <c r="T201" i="10"/>
  <c r="R201" i="10"/>
  <c r="P201" i="10"/>
  <c r="BI200" i="10"/>
  <c r="BH200" i="10"/>
  <c r="BG200" i="10"/>
  <c r="BF200" i="10"/>
  <c r="T200" i="10"/>
  <c r="R200" i="10"/>
  <c r="P200" i="10"/>
  <c r="BI199" i="10"/>
  <c r="BH199" i="10"/>
  <c r="BG199" i="10"/>
  <c r="BF199" i="10"/>
  <c r="T199" i="10"/>
  <c r="R199" i="10"/>
  <c r="P199" i="10"/>
  <c r="BI198" i="10"/>
  <c r="BH198" i="10"/>
  <c r="BG198" i="10"/>
  <c r="BF198" i="10"/>
  <c r="T198" i="10"/>
  <c r="R198" i="10"/>
  <c r="P198" i="10"/>
  <c r="BI197" i="10"/>
  <c r="BH197" i="10"/>
  <c r="BG197" i="10"/>
  <c r="BF197" i="10"/>
  <c r="T197" i="10"/>
  <c r="R197" i="10"/>
  <c r="P197" i="10"/>
  <c r="BI196" i="10"/>
  <c r="BH196" i="10"/>
  <c r="BG196" i="10"/>
  <c r="BF196" i="10"/>
  <c r="T196" i="10"/>
  <c r="R196" i="10"/>
  <c r="P196" i="10"/>
  <c r="BI195" i="10"/>
  <c r="BH195" i="10"/>
  <c r="BG195" i="10"/>
  <c r="BF195" i="10"/>
  <c r="T195" i="10"/>
  <c r="R195" i="10"/>
  <c r="P195" i="10"/>
  <c r="BI193" i="10"/>
  <c r="BH193" i="10"/>
  <c r="BG193" i="10"/>
  <c r="BF193" i="10"/>
  <c r="T193" i="10"/>
  <c r="R193" i="10"/>
  <c r="P193" i="10"/>
  <c r="BI192" i="10"/>
  <c r="BH192" i="10"/>
  <c r="BG192" i="10"/>
  <c r="BF192" i="10"/>
  <c r="T192" i="10"/>
  <c r="R192" i="10"/>
  <c r="P192" i="10"/>
  <c r="BI191" i="10"/>
  <c r="BH191" i="10"/>
  <c r="BG191" i="10"/>
  <c r="BF191" i="10"/>
  <c r="T191" i="10"/>
  <c r="R191" i="10"/>
  <c r="P191" i="10"/>
  <c r="BI190" i="10"/>
  <c r="BH190" i="10"/>
  <c r="BG190" i="10"/>
  <c r="BF190" i="10"/>
  <c r="T190" i="10"/>
  <c r="R190" i="10"/>
  <c r="P190" i="10"/>
  <c r="BI189" i="10"/>
  <c r="BH189" i="10"/>
  <c r="BG189" i="10"/>
  <c r="BF189" i="10"/>
  <c r="T189" i="10"/>
  <c r="R189" i="10"/>
  <c r="P189" i="10"/>
  <c r="BI188" i="10"/>
  <c r="BH188" i="10"/>
  <c r="BG188" i="10"/>
  <c r="BF188" i="10"/>
  <c r="T188" i="10"/>
  <c r="R188" i="10"/>
  <c r="P188" i="10"/>
  <c r="BI187" i="10"/>
  <c r="BH187" i="10"/>
  <c r="BG187" i="10"/>
  <c r="BF187" i="10"/>
  <c r="T187" i="10"/>
  <c r="R187" i="10"/>
  <c r="P187" i="10"/>
  <c r="BI186" i="10"/>
  <c r="BH186" i="10"/>
  <c r="BG186" i="10"/>
  <c r="BF186" i="10"/>
  <c r="T186" i="10"/>
  <c r="R186" i="10"/>
  <c r="P186" i="10"/>
  <c r="BI185" i="10"/>
  <c r="BH185" i="10"/>
  <c r="BG185" i="10"/>
  <c r="BF185" i="10"/>
  <c r="T185" i="10"/>
  <c r="R185" i="10"/>
  <c r="P185" i="10"/>
  <c r="BI184" i="10"/>
  <c r="BH184" i="10"/>
  <c r="BG184" i="10"/>
  <c r="BF184" i="10"/>
  <c r="T184" i="10"/>
  <c r="R184" i="10"/>
  <c r="P184" i="10"/>
  <c r="BI183" i="10"/>
  <c r="BH183" i="10"/>
  <c r="BG183" i="10"/>
  <c r="BF183" i="10"/>
  <c r="T183" i="10"/>
  <c r="R183" i="10"/>
  <c r="P183" i="10"/>
  <c r="BI182" i="10"/>
  <c r="BH182" i="10"/>
  <c r="BG182" i="10"/>
  <c r="BF182" i="10"/>
  <c r="T182" i="10"/>
  <c r="R182" i="10"/>
  <c r="P182" i="10"/>
  <c r="BI181" i="10"/>
  <c r="BH181" i="10"/>
  <c r="BG181" i="10"/>
  <c r="BF181" i="10"/>
  <c r="T181" i="10"/>
  <c r="R181" i="10"/>
  <c r="P181" i="10"/>
  <c r="BI180" i="10"/>
  <c r="BH180" i="10"/>
  <c r="BG180" i="10"/>
  <c r="BF180" i="10"/>
  <c r="T180" i="10"/>
  <c r="R180" i="10"/>
  <c r="P180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F116" i="10"/>
  <c r="E114" i="10"/>
  <c r="F89" i="10"/>
  <c r="E87" i="10"/>
  <c r="J24" i="10"/>
  <c r="E24" i="10"/>
  <c r="J92" i="10" s="1"/>
  <c r="J23" i="10"/>
  <c r="J21" i="10"/>
  <c r="E21" i="10"/>
  <c r="J118" i="10" s="1"/>
  <c r="J20" i="10"/>
  <c r="J18" i="10"/>
  <c r="E18" i="10"/>
  <c r="F119" i="10" s="1"/>
  <c r="J17" i="10"/>
  <c r="J15" i="10"/>
  <c r="E15" i="10"/>
  <c r="F118" i="10" s="1"/>
  <c r="J14" i="10"/>
  <c r="J12" i="10"/>
  <c r="J116" i="10" s="1"/>
  <c r="E7" i="10"/>
  <c r="E85" i="10" s="1"/>
  <c r="J220" i="9"/>
  <c r="J219" i="9"/>
  <c r="J106" i="9" s="1"/>
  <c r="J218" i="9"/>
  <c r="J217" i="9"/>
  <c r="J104" i="9" s="1"/>
  <c r="J216" i="9"/>
  <c r="J103" i="9" s="1"/>
  <c r="J215" i="9"/>
  <c r="J214" i="9"/>
  <c r="J101" i="9" s="1"/>
  <c r="J37" i="9"/>
  <c r="J36" i="9"/>
  <c r="AY102" i="1"/>
  <c r="J35" i="9"/>
  <c r="AX102" i="1"/>
  <c r="J107" i="9"/>
  <c r="J105" i="9"/>
  <c r="J102" i="9"/>
  <c r="BI213" i="9"/>
  <c r="BH213" i="9"/>
  <c r="BG213" i="9"/>
  <c r="BF213" i="9"/>
  <c r="T213" i="9"/>
  <c r="R213" i="9"/>
  <c r="P213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F121" i="9"/>
  <c r="E119" i="9"/>
  <c r="F89" i="9"/>
  <c r="E87" i="9"/>
  <c r="J24" i="9"/>
  <c r="E24" i="9"/>
  <c r="J124" i="9" s="1"/>
  <c r="J23" i="9"/>
  <c r="J21" i="9"/>
  <c r="E21" i="9"/>
  <c r="J123" i="9"/>
  <c r="J20" i="9"/>
  <c r="J18" i="9"/>
  <c r="E18" i="9"/>
  <c r="F92" i="9" s="1"/>
  <c r="J17" i="9"/>
  <c r="J15" i="9"/>
  <c r="E15" i="9"/>
  <c r="F123" i="9"/>
  <c r="J14" i="9"/>
  <c r="J12" i="9"/>
  <c r="J121" i="9"/>
  <c r="E7" i="9"/>
  <c r="E117" i="9" s="1"/>
  <c r="J37" i="8"/>
  <c r="J36" i="8"/>
  <c r="AY101" i="1"/>
  <c r="J35" i="8"/>
  <c r="AX101" i="1" s="1"/>
  <c r="BI371" i="8"/>
  <c r="BH371" i="8"/>
  <c r="BG371" i="8"/>
  <c r="BF371" i="8"/>
  <c r="T371" i="8"/>
  <c r="R371" i="8"/>
  <c r="P371" i="8"/>
  <c r="BI370" i="8"/>
  <c r="BH370" i="8"/>
  <c r="BG370" i="8"/>
  <c r="BF370" i="8"/>
  <c r="T370" i="8"/>
  <c r="R370" i="8"/>
  <c r="P370" i="8"/>
  <c r="BI369" i="8"/>
  <c r="BH369" i="8"/>
  <c r="BG369" i="8"/>
  <c r="BF369" i="8"/>
  <c r="T369" i="8"/>
  <c r="R369" i="8"/>
  <c r="P369" i="8"/>
  <c r="BI368" i="8"/>
  <c r="BH368" i="8"/>
  <c r="BG368" i="8"/>
  <c r="BF368" i="8"/>
  <c r="T368" i="8"/>
  <c r="R368" i="8"/>
  <c r="P368" i="8"/>
  <c r="BI367" i="8"/>
  <c r="BH367" i="8"/>
  <c r="BG367" i="8"/>
  <c r="BF367" i="8"/>
  <c r="T367" i="8"/>
  <c r="R367" i="8"/>
  <c r="P367" i="8"/>
  <c r="BI366" i="8"/>
  <c r="BH366" i="8"/>
  <c r="BG366" i="8"/>
  <c r="BF366" i="8"/>
  <c r="T366" i="8"/>
  <c r="R366" i="8"/>
  <c r="P366" i="8"/>
  <c r="BI365" i="8"/>
  <c r="BH365" i="8"/>
  <c r="BG365" i="8"/>
  <c r="BF365" i="8"/>
  <c r="T365" i="8"/>
  <c r="R365" i="8"/>
  <c r="P365" i="8"/>
  <c r="BI364" i="8"/>
  <c r="BH364" i="8"/>
  <c r="BG364" i="8"/>
  <c r="BF364" i="8"/>
  <c r="T364" i="8"/>
  <c r="R364" i="8"/>
  <c r="P364" i="8"/>
  <c r="BI363" i="8"/>
  <c r="BH363" i="8"/>
  <c r="BG363" i="8"/>
  <c r="BF363" i="8"/>
  <c r="T363" i="8"/>
  <c r="R363" i="8"/>
  <c r="P363" i="8"/>
  <c r="BI362" i="8"/>
  <c r="BH362" i="8"/>
  <c r="BG362" i="8"/>
  <c r="BF362" i="8"/>
  <c r="T362" i="8"/>
  <c r="R362" i="8"/>
  <c r="P362" i="8"/>
  <c r="BI361" i="8"/>
  <c r="BH361" i="8"/>
  <c r="BG361" i="8"/>
  <c r="BF361" i="8"/>
  <c r="T361" i="8"/>
  <c r="R361" i="8"/>
  <c r="P361" i="8"/>
  <c r="BI360" i="8"/>
  <c r="BH360" i="8"/>
  <c r="BG360" i="8"/>
  <c r="BF360" i="8"/>
  <c r="T360" i="8"/>
  <c r="R360" i="8"/>
  <c r="P360" i="8"/>
  <c r="BI359" i="8"/>
  <c r="BH359" i="8"/>
  <c r="BG359" i="8"/>
  <c r="BF359" i="8"/>
  <c r="T359" i="8"/>
  <c r="R359" i="8"/>
  <c r="P359" i="8"/>
  <c r="BI358" i="8"/>
  <c r="BH358" i="8"/>
  <c r="BG358" i="8"/>
  <c r="BF358" i="8"/>
  <c r="T358" i="8"/>
  <c r="R358" i="8"/>
  <c r="P358" i="8"/>
  <c r="BI357" i="8"/>
  <c r="BH357" i="8"/>
  <c r="BG357" i="8"/>
  <c r="BF357" i="8"/>
  <c r="T357" i="8"/>
  <c r="R357" i="8"/>
  <c r="P357" i="8"/>
  <c r="BI356" i="8"/>
  <c r="BH356" i="8"/>
  <c r="BG356" i="8"/>
  <c r="BF356" i="8"/>
  <c r="T356" i="8"/>
  <c r="R356" i="8"/>
  <c r="P356" i="8"/>
  <c r="BI355" i="8"/>
  <c r="BH355" i="8"/>
  <c r="BG355" i="8"/>
  <c r="BF355" i="8"/>
  <c r="T355" i="8"/>
  <c r="R355" i="8"/>
  <c r="P355" i="8"/>
  <c r="BI354" i="8"/>
  <c r="BH354" i="8"/>
  <c r="BG354" i="8"/>
  <c r="BF354" i="8"/>
  <c r="T354" i="8"/>
  <c r="R354" i="8"/>
  <c r="P354" i="8"/>
  <c r="BI352" i="8"/>
  <c r="BH352" i="8"/>
  <c r="BG352" i="8"/>
  <c r="BF352" i="8"/>
  <c r="T352" i="8"/>
  <c r="R352" i="8"/>
  <c r="P352" i="8"/>
  <c r="BI351" i="8"/>
  <c r="BH351" i="8"/>
  <c r="BG351" i="8"/>
  <c r="BF351" i="8"/>
  <c r="T351" i="8"/>
  <c r="R351" i="8"/>
  <c r="P351" i="8"/>
  <c r="BI350" i="8"/>
  <c r="BH350" i="8"/>
  <c r="BG350" i="8"/>
  <c r="BF350" i="8"/>
  <c r="T350" i="8"/>
  <c r="R350" i="8"/>
  <c r="P350" i="8"/>
  <c r="BI349" i="8"/>
  <c r="BH349" i="8"/>
  <c r="BG349" i="8"/>
  <c r="BF349" i="8"/>
  <c r="T349" i="8"/>
  <c r="R349" i="8"/>
  <c r="P349" i="8"/>
  <c r="BI348" i="8"/>
  <c r="BH348" i="8"/>
  <c r="BG348" i="8"/>
  <c r="BF348" i="8"/>
  <c r="T348" i="8"/>
  <c r="R348" i="8"/>
  <c r="P348" i="8"/>
  <c r="BI347" i="8"/>
  <c r="BH347" i="8"/>
  <c r="BG347" i="8"/>
  <c r="BF347" i="8"/>
  <c r="T347" i="8"/>
  <c r="R347" i="8"/>
  <c r="P347" i="8"/>
  <c r="BI346" i="8"/>
  <c r="BH346" i="8"/>
  <c r="BG346" i="8"/>
  <c r="BF346" i="8"/>
  <c r="T346" i="8"/>
  <c r="R346" i="8"/>
  <c r="P346" i="8"/>
  <c r="BI345" i="8"/>
  <c r="BH345" i="8"/>
  <c r="BG345" i="8"/>
  <c r="BF345" i="8"/>
  <c r="T345" i="8"/>
  <c r="R345" i="8"/>
  <c r="P345" i="8"/>
  <c r="BI344" i="8"/>
  <c r="BH344" i="8"/>
  <c r="BG344" i="8"/>
  <c r="BF344" i="8"/>
  <c r="T344" i="8"/>
  <c r="R344" i="8"/>
  <c r="P344" i="8"/>
  <c r="BI343" i="8"/>
  <c r="BH343" i="8"/>
  <c r="BG343" i="8"/>
  <c r="BF343" i="8"/>
  <c r="T343" i="8"/>
  <c r="R343" i="8"/>
  <c r="P343" i="8"/>
  <c r="BI342" i="8"/>
  <c r="BH342" i="8"/>
  <c r="BG342" i="8"/>
  <c r="BF342" i="8"/>
  <c r="T342" i="8"/>
  <c r="R342" i="8"/>
  <c r="P342" i="8"/>
  <c r="BI341" i="8"/>
  <c r="BH341" i="8"/>
  <c r="BG341" i="8"/>
  <c r="BF341" i="8"/>
  <c r="T341" i="8"/>
  <c r="R341" i="8"/>
  <c r="P341" i="8"/>
  <c r="BI340" i="8"/>
  <c r="BH340" i="8"/>
  <c r="BG340" i="8"/>
  <c r="BF340" i="8"/>
  <c r="T340" i="8"/>
  <c r="R340" i="8"/>
  <c r="P340" i="8"/>
  <c r="BI339" i="8"/>
  <c r="BH339" i="8"/>
  <c r="BG339" i="8"/>
  <c r="BF339" i="8"/>
  <c r="T339" i="8"/>
  <c r="R339" i="8"/>
  <c r="P339" i="8"/>
  <c r="BI338" i="8"/>
  <c r="BH338" i="8"/>
  <c r="BG338" i="8"/>
  <c r="BF338" i="8"/>
  <c r="T338" i="8"/>
  <c r="R338" i="8"/>
  <c r="P338" i="8"/>
  <c r="BI337" i="8"/>
  <c r="BH337" i="8"/>
  <c r="BG337" i="8"/>
  <c r="BF337" i="8"/>
  <c r="T337" i="8"/>
  <c r="R337" i="8"/>
  <c r="P337" i="8"/>
  <c r="BI336" i="8"/>
  <c r="BH336" i="8"/>
  <c r="BG336" i="8"/>
  <c r="BF336" i="8"/>
  <c r="T336" i="8"/>
  <c r="R336" i="8"/>
  <c r="P336" i="8"/>
  <c r="BI335" i="8"/>
  <c r="BH335" i="8"/>
  <c r="BG335" i="8"/>
  <c r="BF335" i="8"/>
  <c r="T335" i="8"/>
  <c r="R335" i="8"/>
  <c r="P335" i="8"/>
  <c r="BI334" i="8"/>
  <c r="BH334" i="8"/>
  <c r="BG334" i="8"/>
  <c r="BF334" i="8"/>
  <c r="T334" i="8"/>
  <c r="R334" i="8"/>
  <c r="P334" i="8"/>
  <c r="BI333" i="8"/>
  <c r="BH333" i="8"/>
  <c r="BG333" i="8"/>
  <c r="BF333" i="8"/>
  <c r="T333" i="8"/>
  <c r="R333" i="8"/>
  <c r="P333" i="8"/>
  <c r="BI332" i="8"/>
  <c r="BH332" i="8"/>
  <c r="BG332" i="8"/>
  <c r="BF332" i="8"/>
  <c r="T332" i="8"/>
  <c r="R332" i="8"/>
  <c r="P332" i="8"/>
  <c r="BI331" i="8"/>
  <c r="BH331" i="8"/>
  <c r="BG331" i="8"/>
  <c r="BF331" i="8"/>
  <c r="T331" i="8"/>
  <c r="R331" i="8"/>
  <c r="P331" i="8"/>
  <c r="BI330" i="8"/>
  <c r="BH330" i="8"/>
  <c r="BG330" i="8"/>
  <c r="BF330" i="8"/>
  <c r="T330" i="8"/>
  <c r="R330" i="8"/>
  <c r="P330" i="8"/>
  <c r="BI329" i="8"/>
  <c r="BH329" i="8"/>
  <c r="BG329" i="8"/>
  <c r="BF329" i="8"/>
  <c r="T329" i="8"/>
  <c r="R329" i="8"/>
  <c r="P329" i="8"/>
  <c r="BI328" i="8"/>
  <c r="BH328" i="8"/>
  <c r="BG328" i="8"/>
  <c r="BF328" i="8"/>
  <c r="T328" i="8"/>
  <c r="R328" i="8"/>
  <c r="P328" i="8"/>
  <c r="BI327" i="8"/>
  <c r="BH327" i="8"/>
  <c r="BG327" i="8"/>
  <c r="BF327" i="8"/>
  <c r="T327" i="8"/>
  <c r="R327" i="8"/>
  <c r="P327" i="8"/>
  <c r="BI326" i="8"/>
  <c r="BH326" i="8"/>
  <c r="BG326" i="8"/>
  <c r="BF326" i="8"/>
  <c r="T326" i="8"/>
  <c r="R326" i="8"/>
  <c r="P326" i="8"/>
  <c r="BI325" i="8"/>
  <c r="BH325" i="8"/>
  <c r="BG325" i="8"/>
  <c r="BF325" i="8"/>
  <c r="T325" i="8"/>
  <c r="R325" i="8"/>
  <c r="P325" i="8"/>
  <c r="BI324" i="8"/>
  <c r="BH324" i="8"/>
  <c r="BG324" i="8"/>
  <c r="BF324" i="8"/>
  <c r="T324" i="8"/>
  <c r="R324" i="8"/>
  <c r="P324" i="8"/>
  <c r="BI323" i="8"/>
  <c r="BH323" i="8"/>
  <c r="BG323" i="8"/>
  <c r="BF323" i="8"/>
  <c r="T323" i="8"/>
  <c r="R323" i="8"/>
  <c r="P323" i="8"/>
  <c r="BI322" i="8"/>
  <c r="BH322" i="8"/>
  <c r="BG322" i="8"/>
  <c r="BF322" i="8"/>
  <c r="T322" i="8"/>
  <c r="R322" i="8"/>
  <c r="P322" i="8"/>
  <c r="BI321" i="8"/>
  <c r="BH321" i="8"/>
  <c r="BG321" i="8"/>
  <c r="BF321" i="8"/>
  <c r="T321" i="8"/>
  <c r="R321" i="8"/>
  <c r="P321" i="8"/>
  <c r="BI320" i="8"/>
  <c r="BH320" i="8"/>
  <c r="BG320" i="8"/>
  <c r="BF320" i="8"/>
  <c r="T320" i="8"/>
  <c r="R320" i="8"/>
  <c r="P320" i="8"/>
  <c r="BI319" i="8"/>
  <c r="BH319" i="8"/>
  <c r="BG319" i="8"/>
  <c r="BF319" i="8"/>
  <c r="T319" i="8"/>
  <c r="R319" i="8"/>
  <c r="P319" i="8"/>
  <c r="BI318" i="8"/>
  <c r="BH318" i="8"/>
  <c r="BG318" i="8"/>
  <c r="BF318" i="8"/>
  <c r="T318" i="8"/>
  <c r="R318" i="8"/>
  <c r="P318" i="8"/>
  <c r="BI317" i="8"/>
  <c r="BH317" i="8"/>
  <c r="BG317" i="8"/>
  <c r="BF317" i="8"/>
  <c r="T317" i="8"/>
  <c r="R317" i="8"/>
  <c r="P317" i="8"/>
  <c r="BI316" i="8"/>
  <c r="BH316" i="8"/>
  <c r="BG316" i="8"/>
  <c r="BF316" i="8"/>
  <c r="T316" i="8"/>
  <c r="R316" i="8"/>
  <c r="P316" i="8"/>
  <c r="BI315" i="8"/>
  <c r="BH315" i="8"/>
  <c r="BG315" i="8"/>
  <c r="BF315" i="8"/>
  <c r="T315" i="8"/>
  <c r="R315" i="8"/>
  <c r="P315" i="8"/>
  <c r="BI314" i="8"/>
  <c r="BH314" i="8"/>
  <c r="BG314" i="8"/>
  <c r="BF314" i="8"/>
  <c r="T314" i="8"/>
  <c r="R314" i="8"/>
  <c r="P314" i="8"/>
  <c r="BI313" i="8"/>
  <c r="BH313" i="8"/>
  <c r="BG313" i="8"/>
  <c r="BF313" i="8"/>
  <c r="T313" i="8"/>
  <c r="R313" i="8"/>
  <c r="P313" i="8"/>
  <c r="BI312" i="8"/>
  <c r="BH312" i="8"/>
  <c r="BG312" i="8"/>
  <c r="BF312" i="8"/>
  <c r="T312" i="8"/>
  <c r="R312" i="8"/>
  <c r="P312" i="8"/>
  <c r="BI311" i="8"/>
  <c r="BH311" i="8"/>
  <c r="BG311" i="8"/>
  <c r="BF311" i="8"/>
  <c r="T311" i="8"/>
  <c r="R311" i="8"/>
  <c r="P311" i="8"/>
  <c r="BI310" i="8"/>
  <c r="BH310" i="8"/>
  <c r="BG310" i="8"/>
  <c r="BF310" i="8"/>
  <c r="T310" i="8"/>
  <c r="R310" i="8"/>
  <c r="P310" i="8"/>
  <c r="BI309" i="8"/>
  <c r="BH309" i="8"/>
  <c r="BG309" i="8"/>
  <c r="BF309" i="8"/>
  <c r="T309" i="8"/>
  <c r="R309" i="8"/>
  <c r="P309" i="8"/>
  <c r="BI308" i="8"/>
  <c r="BH308" i="8"/>
  <c r="BG308" i="8"/>
  <c r="BF308" i="8"/>
  <c r="T308" i="8"/>
  <c r="R308" i="8"/>
  <c r="P308" i="8"/>
  <c r="BI307" i="8"/>
  <c r="BH307" i="8"/>
  <c r="BG307" i="8"/>
  <c r="BF307" i="8"/>
  <c r="T307" i="8"/>
  <c r="R307" i="8"/>
  <c r="P307" i="8"/>
  <c r="BI306" i="8"/>
  <c r="BH306" i="8"/>
  <c r="BG306" i="8"/>
  <c r="BF306" i="8"/>
  <c r="T306" i="8"/>
  <c r="R306" i="8"/>
  <c r="P306" i="8"/>
  <c r="BI305" i="8"/>
  <c r="BH305" i="8"/>
  <c r="BG305" i="8"/>
  <c r="BF305" i="8"/>
  <c r="T305" i="8"/>
  <c r="R305" i="8"/>
  <c r="P305" i="8"/>
  <c r="BI304" i="8"/>
  <c r="BH304" i="8"/>
  <c r="BG304" i="8"/>
  <c r="BF304" i="8"/>
  <c r="T304" i="8"/>
  <c r="R304" i="8"/>
  <c r="P304" i="8"/>
  <c r="BI303" i="8"/>
  <c r="BH303" i="8"/>
  <c r="BG303" i="8"/>
  <c r="BF303" i="8"/>
  <c r="T303" i="8"/>
  <c r="R303" i="8"/>
  <c r="P303" i="8"/>
  <c r="BI302" i="8"/>
  <c r="BH302" i="8"/>
  <c r="BG302" i="8"/>
  <c r="BF302" i="8"/>
  <c r="T302" i="8"/>
  <c r="R302" i="8"/>
  <c r="P302" i="8"/>
  <c r="BI301" i="8"/>
  <c r="BH301" i="8"/>
  <c r="BG301" i="8"/>
  <c r="BF301" i="8"/>
  <c r="T301" i="8"/>
  <c r="R301" i="8"/>
  <c r="P301" i="8"/>
  <c r="BI300" i="8"/>
  <c r="BH300" i="8"/>
  <c r="BG300" i="8"/>
  <c r="BF300" i="8"/>
  <c r="T300" i="8"/>
  <c r="R300" i="8"/>
  <c r="P300" i="8"/>
  <c r="BI298" i="8"/>
  <c r="BH298" i="8"/>
  <c r="BG298" i="8"/>
  <c r="BF298" i="8"/>
  <c r="T298" i="8"/>
  <c r="R298" i="8"/>
  <c r="P298" i="8"/>
  <c r="BI297" i="8"/>
  <c r="BH297" i="8"/>
  <c r="BG297" i="8"/>
  <c r="BF297" i="8"/>
  <c r="T297" i="8"/>
  <c r="R297" i="8"/>
  <c r="P297" i="8"/>
  <c r="BI296" i="8"/>
  <c r="BH296" i="8"/>
  <c r="BG296" i="8"/>
  <c r="BF296" i="8"/>
  <c r="T296" i="8"/>
  <c r="R296" i="8"/>
  <c r="P296" i="8"/>
  <c r="BI295" i="8"/>
  <c r="BH295" i="8"/>
  <c r="BG295" i="8"/>
  <c r="BF295" i="8"/>
  <c r="T295" i="8"/>
  <c r="R295" i="8"/>
  <c r="P295" i="8"/>
  <c r="BI294" i="8"/>
  <c r="BH294" i="8"/>
  <c r="BG294" i="8"/>
  <c r="BF294" i="8"/>
  <c r="T294" i="8"/>
  <c r="R294" i="8"/>
  <c r="P294" i="8"/>
  <c r="BI293" i="8"/>
  <c r="BH293" i="8"/>
  <c r="BG293" i="8"/>
  <c r="BF293" i="8"/>
  <c r="T293" i="8"/>
  <c r="R293" i="8"/>
  <c r="P293" i="8"/>
  <c r="BI292" i="8"/>
  <c r="BH292" i="8"/>
  <c r="BG292" i="8"/>
  <c r="BF292" i="8"/>
  <c r="T292" i="8"/>
  <c r="R292" i="8"/>
  <c r="P292" i="8"/>
  <c r="BI291" i="8"/>
  <c r="BH291" i="8"/>
  <c r="BG291" i="8"/>
  <c r="BF291" i="8"/>
  <c r="T291" i="8"/>
  <c r="R291" i="8"/>
  <c r="P291" i="8"/>
  <c r="BI290" i="8"/>
  <c r="BH290" i="8"/>
  <c r="BG290" i="8"/>
  <c r="BF290" i="8"/>
  <c r="T290" i="8"/>
  <c r="R290" i="8"/>
  <c r="P290" i="8"/>
  <c r="BI289" i="8"/>
  <c r="BH289" i="8"/>
  <c r="BG289" i="8"/>
  <c r="BF289" i="8"/>
  <c r="T289" i="8"/>
  <c r="R289" i="8"/>
  <c r="P289" i="8"/>
  <c r="BI287" i="8"/>
  <c r="BH287" i="8"/>
  <c r="BG287" i="8"/>
  <c r="BF287" i="8"/>
  <c r="T287" i="8"/>
  <c r="R287" i="8"/>
  <c r="P287" i="8"/>
  <c r="BI286" i="8"/>
  <c r="BH286" i="8"/>
  <c r="BG286" i="8"/>
  <c r="BF286" i="8"/>
  <c r="T286" i="8"/>
  <c r="R286" i="8"/>
  <c r="P286" i="8"/>
  <c r="BI285" i="8"/>
  <c r="BH285" i="8"/>
  <c r="BG285" i="8"/>
  <c r="BF285" i="8"/>
  <c r="T285" i="8"/>
  <c r="R285" i="8"/>
  <c r="P285" i="8"/>
  <c r="BI284" i="8"/>
  <c r="BH284" i="8"/>
  <c r="BG284" i="8"/>
  <c r="BF284" i="8"/>
  <c r="T284" i="8"/>
  <c r="R284" i="8"/>
  <c r="P284" i="8"/>
  <c r="BI283" i="8"/>
  <c r="BH283" i="8"/>
  <c r="BG283" i="8"/>
  <c r="BF283" i="8"/>
  <c r="T283" i="8"/>
  <c r="R283" i="8"/>
  <c r="P283" i="8"/>
  <c r="BI282" i="8"/>
  <c r="BH282" i="8"/>
  <c r="BG282" i="8"/>
  <c r="BF282" i="8"/>
  <c r="T282" i="8"/>
  <c r="R282" i="8"/>
  <c r="P282" i="8"/>
  <c r="BI281" i="8"/>
  <c r="BH281" i="8"/>
  <c r="BG281" i="8"/>
  <c r="BF281" i="8"/>
  <c r="T281" i="8"/>
  <c r="R281" i="8"/>
  <c r="P281" i="8"/>
  <c r="BI280" i="8"/>
  <c r="BH280" i="8"/>
  <c r="BG280" i="8"/>
  <c r="BF280" i="8"/>
  <c r="T280" i="8"/>
  <c r="R280" i="8"/>
  <c r="P280" i="8"/>
  <c r="BI279" i="8"/>
  <c r="BH279" i="8"/>
  <c r="BG279" i="8"/>
  <c r="BF279" i="8"/>
  <c r="T279" i="8"/>
  <c r="R279" i="8"/>
  <c r="P279" i="8"/>
  <c r="BI278" i="8"/>
  <c r="BH278" i="8"/>
  <c r="BG278" i="8"/>
  <c r="BF278" i="8"/>
  <c r="T278" i="8"/>
  <c r="R278" i="8"/>
  <c r="P278" i="8"/>
  <c r="BI277" i="8"/>
  <c r="BH277" i="8"/>
  <c r="BG277" i="8"/>
  <c r="BF277" i="8"/>
  <c r="T277" i="8"/>
  <c r="R277" i="8"/>
  <c r="P277" i="8"/>
  <c r="BI276" i="8"/>
  <c r="BH276" i="8"/>
  <c r="BG276" i="8"/>
  <c r="BF276" i="8"/>
  <c r="T276" i="8"/>
  <c r="R276" i="8"/>
  <c r="P276" i="8"/>
  <c r="BI275" i="8"/>
  <c r="BH275" i="8"/>
  <c r="BG275" i="8"/>
  <c r="BF275" i="8"/>
  <c r="T275" i="8"/>
  <c r="R275" i="8"/>
  <c r="P275" i="8"/>
  <c r="BI274" i="8"/>
  <c r="BH274" i="8"/>
  <c r="BG274" i="8"/>
  <c r="BF274" i="8"/>
  <c r="T274" i="8"/>
  <c r="R274" i="8"/>
  <c r="P274" i="8"/>
  <c r="BI273" i="8"/>
  <c r="BH273" i="8"/>
  <c r="BG273" i="8"/>
  <c r="BF273" i="8"/>
  <c r="T273" i="8"/>
  <c r="R273" i="8"/>
  <c r="P273" i="8"/>
  <c r="BI272" i="8"/>
  <c r="BH272" i="8"/>
  <c r="BG272" i="8"/>
  <c r="BF272" i="8"/>
  <c r="T272" i="8"/>
  <c r="R272" i="8"/>
  <c r="P272" i="8"/>
  <c r="BI271" i="8"/>
  <c r="BH271" i="8"/>
  <c r="BG271" i="8"/>
  <c r="BF271" i="8"/>
  <c r="T271" i="8"/>
  <c r="R271" i="8"/>
  <c r="P271" i="8"/>
  <c r="BI270" i="8"/>
  <c r="BH270" i="8"/>
  <c r="BG270" i="8"/>
  <c r="BF270" i="8"/>
  <c r="T270" i="8"/>
  <c r="R270" i="8"/>
  <c r="P270" i="8"/>
  <c r="BI269" i="8"/>
  <c r="BH269" i="8"/>
  <c r="BG269" i="8"/>
  <c r="BF269" i="8"/>
  <c r="T269" i="8"/>
  <c r="R269" i="8"/>
  <c r="P269" i="8"/>
  <c r="BI268" i="8"/>
  <c r="BH268" i="8"/>
  <c r="BG268" i="8"/>
  <c r="BF268" i="8"/>
  <c r="T268" i="8"/>
  <c r="R268" i="8"/>
  <c r="P268" i="8"/>
  <c r="BI267" i="8"/>
  <c r="BH267" i="8"/>
  <c r="BG267" i="8"/>
  <c r="BF267" i="8"/>
  <c r="T267" i="8"/>
  <c r="R267" i="8"/>
  <c r="P267" i="8"/>
  <c r="BI266" i="8"/>
  <c r="BH266" i="8"/>
  <c r="BG266" i="8"/>
  <c r="BF266" i="8"/>
  <c r="T266" i="8"/>
  <c r="R266" i="8"/>
  <c r="P266" i="8"/>
  <c r="BI265" i="8"/>
  <c r="BH265" i="8"/>
  <c r="BG265" i="8"/>
  <c r="BF265" i="8"/>
  <c r="T265" i="8"/>
  <c r="R265" i="8"/>
  <c r="P265" i="8"/>
  <c r="BI264" i="8"/>
  <c r="BH264" i="8"/>
  <c r="BG264" i="8"/>
  <c r="BF264" i="8"/>
  <c r="T264" i="8"/>
  <c r="R264" i="8"/>
  <c r="P264" i="8"/>
  <c r="BI263" i="8"/>
  <c r="BH263" i="8"/>
  <c r="BG263" i="8"/>
  <c r="BF263" i="8"/>
  <c r="T263" i="8"/>
  <c r="R263" i="8"/>
  <c r="P263" i="8"/>
  <c r="BI262" i="8"/>
  <c r="BH262" i="8"/>
  <c r="BG262" i="8"/>
  <c r="BF262" i="8"/>
  <c r="T262" i="8"/>
  <c r="R262" i="8"/>
  <c r="P262" i="8"/>
  <c r="BI261" i="8"/>
  <c r="BH261" i="8"/>
  <c r="BG261" i="8"/>
  <c r="BF261" i="8"/>
  <c r="T261" i="8"/>
  <c r="R261" i="8"/>
  <c r="P261" i="8"/>
  <c r="BI260" i="8"/>
  <c r="BH260" i="8"/>
  <c r="BG260" i="8"/>
  <c r="BF260" i="8"/>
  <c r="T260" i="8"/>
  <c r="R260" i="8"/>
  <c r="P260" i="8"/>
  <c r="BI259" i="8"/>
  <c r="BH259" i="8"/>
  <c r="BG259" i="8"/>
  <c r="BF259" i="8"/>
  <c r="T259" i="8"/>
  <c r="R259" i="8"/>
  <c r="P259" i="8"/>
  <c r="BI258" i="8"/>
  <c r="BH258" i="8"/>
  <c r="BG258" i="8"/>
  <c r="BF258" i="8"/>
  <c r="T258" i="8"/>
  <c r="R258" i="8"/>
  <c r="P258" i="8"/>
  <c r="BI257" i="8"/>
  <c r="BH257" i="8"/>
  <c r="BG257" i="8"/>
  <c r="BF257" i="8"/>
  <c r="T257" i="8"/>
  <c r="R257" i="8"/>
  <c r="P257" i="8"/>
  <c r="BI256" i="8"/>
  <c r="BH256" i="8"/>
  <c r="BG256" i="8"/>
  <c r="BF256" i="8"/>
  <c r="T256" i="8"/>
  <c r="R256" i="8"/>
  <c r="P256" i="8"/>
  <c r="BI255" i="8"/>
  <c r="BH255" i="8"/>
  <c r="BG255" i="8"/>
  <c r="BF255" i="8"/>
  <c r="T255" i="8"/>
  <c r="R255" i="8"/>
  <c r="P255" i="8"/>
  <c r="BI254" i="8"/>
  <c r="BH254" i="8"/>
  <c r="BG254" i="8"/>
  <c r="BF254" i="8"/>
  <c r="T254" i="8"/>
  <c r="R254" i="8"/>
  <c r="P254" i="8"/>
  <c r="BI253" i="8"/>
  <c r="BH253" i="8"/>
  <c r="BG253" i="8"/>
  <c r="BF253" i="8"/>
  <c r="T253" i="8"/>
  <c r="R253" i="8"/>
  <c r="P253" i="8"/>
  <c r="BI252" i="8"/>
  <c r="BH252" i="8"/>
  <c r="BG252" i="8"/>
  <c r="BF252" i="8"/>
  <c r="T252" i="8"/>
  <c r="R252" i="8"/>
  <c r="P252" i="8"/>
  <c r="BI251" i="8"/>
  <c r="BH251" i="8"/>
  <c r="BG251" i="8"/>
  <c r="BF251" i="8"/>
  <c r="T251" i="8"/>
  <c r="R251" i="8"/>
  <c r="P251" i="8"/>
  <c r="BI250" i="8"/>
  <c r="BH250" i="8"/>
  <c r="BG250" i="8"/>
  <c r="BF250" i="8"/>
  <c r="T250" i="8"/>
  <c r="R250" i="8"/>
  <c r="P250" i="8"/>
  <c r="BI249" i="8"/>
  <c r="BH249" i="8"/>
  <c r="BG249" i="8"/>
  <c r="BF249" i="8"/>
  <c r="T249" i="8"/>
  <c r="R249" i="8"/>
  <c r="P249" i="8"/>
  <c r="BI248" i="8"/>
  <c r="BH248" i="8"/>
  <c r="BG248" i="8"/>
  <c r="BF248" i="8"/>
  <c r="T248" i="8"/>
  <c r="R248" i="8"/>
  <c r="P248" i="8"/>
  <c r="BI247" i="8"/>
  <c r="BH247" i="8"/>
  <c r="BG247" i="8"/>
  <c r="BF247" i="8"/>
  <c r="T247" i="8"/>
  <c r="R247" i="8"/>
  <c r="P247" i="8"/>
  <c r="BI246" i="8"/>
  <c r="BH246" i="8"/>
  <c r="BG246" i="8"/>
  <c r="BF246" i="8"/>
  <c r="T246" i="8"/>
  <c r="R246" i="8"/>
  <c r="P246" i="8"/>
  <c r="BI245" i="8"/>
  <c r="BH245" i="8"/>
  <c r="BG245" i="8"/>
  <c r="BF245" i="8"/>
  <c r="T245" i="8"/>
  <c r="R245" i="8"/>
  <c r="P245" i="8"/>
  <c r="BI244" i="8"/>
  <c r="BH244" i="8"/>
  <c r="BG244" i="8"/>
  <c r="BF244" i="8"/>
  <c r="T244" i="8"/>
  <c r="R244" i="8"/>
  <c r="P244" i="8"/>
  <c r="BI243" i="8"/>
  <c r="BH243" i="8"/>
  <c r="BG243" i="8"/>
  <c r="BF243" i="8"/>
  <c r="T243" i="8"/>
  <c r="R243" i="8"/>
  <c r="P243" i="8"/>
  <c r="BI241" i="8"/>
  <c r="BH241" i="8"/>
  <c r="BG241" i="8"/>
  <c r="BF241" i="8"/>
  <c r="T241" i="8"/>
  <c r="R241" i="8"/>
  <c r="P241" i="8"/>
  <c r="BI240" i="8"/>
  <c r="BH240" i="8"/>
  <c r="BG240" i="8"/>
  <c r="BF240" i="8"/>
  <c r="T240" i="8"/>
  <c r="R240" i="8"/>
  <c r="P240" i="8"/>
  <c r="BI239" i="8"/>
  <c r="BH239" i="8"/>
  <c r="BG239" i="8"/>
  <c r="BF239" i="8"/>
  <c r="T239" i="8"/>
  <c r="R239" i="8"/>
  <c r="P239" i="8"/>
  <c r="BI238" i="8"/>
  <c r="BH238" i="8"/>
  <c r="BG238" i="8"/>
  <c r="BF238" i="8"/>
  <c r="T238" i="8"/>
  <c r="R238" i="8"/>
  <c r="P238" i="8"/>
  <c r="BI237" i="8"/>
  <c r="BH237" i="8"/>
  <c r="BG237" i="8"/>
  <c r="BF237" i="8"/>
  <c r="T237" i="8"/>
  <c r="R237" i="8"/>
  <c r="P237" i="8"/>
  <c r="BI236" i="8"/>
  <c r="BH236" i="8"/>
  <c r="BG236" i="8"/>
  <c r="BF236" i="8"/>
  <c r="T236" i="8"/>
  <c r="R236" i="8"/>
  <c r="P236" i="8"/>
  <c r="BI235" i="8"/>
  <c r="BH235" i="8"/>
  <c r="BG235" i="8"/>
  <c r="BF235" i="8"/>
  <c r="T235" i="8"/>
  <c r="R235" i="8"/>
  <c r="P235" i="8"/>
  <c r="BI234" i="8"/>
  <c r="BH234" i="8"/>
  <c r="BG234" i="8"/>
  <c r="BF234" i="8"/>
  <c r="T234" i="8"/>
  <c r="R234" i="8"/>
  <c r="P234" i="8"/>
  <c r="BI233" i="8"/>
  <c r="BH233" i="8"/>
  <c r="BG233" i="8"/>
  <c r="BF233" i="8"/>
  <c r="T233" i="8"/>
  <c r="R233" i="8"/>
  <c r="P233" i="8"/>
  <c r="BI232" i="8"/>
  <c r="BH232" i="8"/>
  <c r="BG232" i="8"/>
  <c r="BF232" i="8"/>
  <c r="T232" i="8"/>
  <c r="R232" i="8"/>
  <c r="P232" i="8"/>
  <c r="BI231" i="8"/>
  <c r="BH231" i="8"/>
  <c r="BG231" i="8"/>
  <c r="BF231" i="8"/>
  <c r="T231" i="8"/>
  <c r="R231" i="8"/>
  <c r="P231" i="8"/>
  <c r="BI230" i="8"/>
  <c r="BH230" i="8"/>
  <c r="BG230" i="8"/>
  <c r="BF230" i="8"/>
  <c r="T230" i="8"/>
  <c r="R230" i="8"/>
  <c r="P230" i="8"/>
  <c r="BI229" i="8"/>
  <c r="BH229" i="8"/>
  <c r="BG229" i="8"/>
  <c r="BF229" i="8"/>
  <c r="T229" i="8"/>
  <c r="R229" i="8"/>
  <c r="P229" i="8"/>
  <c r="BI228" i="8"/>
  <c r="BH228" i="8"/>
  <c r="BG228" i="8"/>
  <c r="BF228" i="8"/>
  <c r="T228" i="8"/>
  <c r="R228" i="8"/>
  <c r="P228" i="8"/>
  <c r="BI227" i="8"/>
  <c r="BH227" i="8"/>
  <c r="BG227" i="8"/>
  <c r="BF227" i="8"/>
  <c r="T227" i="8"/>
  <c r="R227" i="8"/>
  <c r="P227" i="8"/>
  <c r="BI226" i="8"/>
  <c r="BH226" i="8"/>
  <c r="BG226" i="8"/>
  <c r="BF226" i="8"/>
  <c r="T226" i="8"/>
  <c r="R226" i="8"/>
  <c r="P226" i="8"/>
  <c r="BI225" i="8"/>
  <c r="BH225" i="8"/>
  <c r="BG225" i="8"/>
  <c r="BF225" i="8"/>
  <c r="T225" i="8"/>
  <c r="R225" i="8"/>
  <c r="P225" i="8"/>
  <c r="BI224" i="8"/>
  <c r="BH224" i="8"/>
  <c r="BG224" i="8"/>
  <c r="BF224" i="8"/>
  <c r="T224" i="8"/>
  <c r="R224" i="8"/>
  <c r="P224" i="8"/>
  <c r="BI223" i="8"/>
  <c r="BH223" i="8"/>
  <c r="BG223" i="8"/>
  <c r="BF223" i="8"/>
  <c r="T223" i="8"/>
  <c r="R223" i="8"/>
  <c r="P223" i="8"/>
  <c r="BI222" i="8"/>
  <c r="BH222" i="8"/>
  <c r="BG222" i="8"/>
  <c r="BF222" i="8"/>
  <c r="T222" i="8"/>
  <c r="R222" i="8"/>
  <c r="P222" i="8"/>
  <c r="BI221" i="8"/>
  <c r="BH221" i="8"/>
  <c r="BG221" i="8"/>
  <c r="BF221" i="8"/>
  <c r="T221" i="8"/>
  <c r="R221" i="8"/>
  <c r="P221" i="8"/>
  <c r="BI220" i="8"/>
  <c r="BH220" i="8"/>
  <c r="BG220" i="8"/>
  <c r="BF220" i="8"/>
  <c r="T220" i="8"/>
  <c r="R220" i="8"/>
  <c r="P220" i="8"/>
  <c r="BI219" i="8"/>
  <c r="BH219" i="8"/>
  <c r="BG219" i="8"/>
  <c r="BF219" i="8"/>
  <c r="T219" i="8"/>
  <c r="R219" i="8"/>
  <c r="P219" i="8"/>
  <c r="BI218" i="8"/>
  <c r="BH218" i="8"/>
  <c r="BG218" i="8"/>
  <c r="BF218" i="8"/>
  <c r="T218" i="8"/>
  <c r="R218" i="8"/>
  <c r="P218" i="8"/>
  <c r="BI217" i="8"/>
  <c r="BH217" i="8"/>
  <c r="BG217" i="8"/>
  <c r="BF217" i="8"/>
  <c r="T217" i="8"/>
  <c r="R217" i="8"/>
  <c r="P217" i="8"/>
  <c r="BI216" i="8"/>
  <c r="BH216" i="8"/>
  <c r="BG216" i="8"/>
  <c r="BF216" i="8"/>
  <c r="T216" i="8"/>
  <c r="R216" i="8"/>
  <c r="P216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3" i="8"/>
  <c r="BH213" i="8"/>
  <c r="BG213" i="8"/>
  <c r="BF213" i="8"/>
  <c r="T213" i="8"/>
  <c r="R213" i="8"/>
  <c r="P213" i="8"/>
  <c r="BI212" i="8"/>
  <c r="BH212" i="8"/>
  <c r="BG212" i="8"/>
  <c r="BF212" i="8"/>
  <c r="T212" i="8"/>
  <c r="R212" i="8"/>
  <c r="P212" i="8"/>
  <c r="BI211" i="8"/>
  <c r="BH211" i="8"/>
  <c r="BG211" i="8"/>
  <c r="BF211" i="8"/>
  <c r="T211" i="8"/>
  <c r="R211" i="8"/>
  <c r="P211" i="8"/>
  <c r="BI210" i="8"/>
  <c r="BH210" i="8"/>
  <c r="BG210" i="8"/>
  <c r="BF210" i="8"/>
  <c r="T210" i="8"/>
  <c r="R210" i="8"/>
  <c r="P210" i="8"/>
  <c r="BI208" i="8"/>
  <c r="BH208" i="8"/>
  <c r="BG208" i="8"/>
  <c r="BF208" i="8"/>
  <c r="T208" i="8"/>
  <c r="R208" i="8"/>
  <c r="P208" i="8"/>
  <c r="BI207" i="8"/>
  <c r="BH207" i="8"/>
  <c r="BG207" i="8"/>
  <c r="BF207" i="8"/>
  <c r="T207" i="8"/>
  <c r="R207" i="8"/>
  <c r="P207" i="8"/>
  <c r="BI206" i="8"/>
  <c r="BH206" i="8"/>
  <c r="BG206" i="8"/>
  <c r="BF206" i="8"/>
  <c r="T206" i="8"/>
  <c r="R206" i="8"/>
  <c r="P206" i="8"/>
  <c r="BI205" i="8"/>
  <c r="BH205" i="8"/>
  <c r="BG205" i="8"/>
  <c r="BF205" i="8"/>
  <c r="T205" i="8"/>
  <c r="R205" i="8"/>
  <c r="P205" i="8"/>
  <c r="BI204" i="8"/>
  <c r="BH204" i="8"/>
  <c r="BG204" i="8"/>
  <c r="BF204" i="8"/>
  <c r="T204" i="8"/>
  <c r="R204" i="8"/>
  <c r="P204" i="8"/>
  <c r="BI203" i="8"/>
  <c r="BH203" i="8"/>
  <c r="BG203" i="8"/>
  <c r="BF203" i="8"/>
  <c r="T203" i="8"/>
  <c r="R203" i="8"/>
  <c r="P203" i="8"/>
  <c r="BI202" i="8"/>
  <c r="BH202" i="8"/>
  <c r="BG202" i="8"/>
  <c r="BF202" i="8"/>
  <c r="T202" i="8"/>
  <c r="R202" i="8"/>
  <c r="P202" i="8"/>
  <c r="BI201" i="8"/>
  <c r="BH201" i="8"/>
  <c r="BG201" i="8"/>
  <c r="BF201" i="8"/>
  <c r="T201" i="8"/>
  <c r="R201" i="8"/>
  <c r="P201" i="8"/>
  <c r="BI200" i="8"/>
  <c r="BH200" i="8"/>
  <c r="BG200" i="8"/>
  <c r="BF200" i="8"/>
  <c r="T200" i="8"/>
  <c r="R200" i="8"/>
  <c r="P200" i="8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4" i="8"/>
  <c r="BH194" i="8"/>
  <c r="BG194" i="8"/>
  <c r="BF194" i="8"/>
  <c r="T194" i="8"/>
  <c r="R194" i="8"/>
  <c r="P194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F116" i="8"/>
  <c r="E114" i="8"/>
  <c r="F89" i="8"/>
  <c r="E87" i="8"/>
  <c r="J24" i="8"/>
  <c r="E24" i="8"/>
  <c r="J92" i="8"/>
  <c r="J23" i="8"/>
  <c r="J21" i="8"/>
  <c r="E21" i="8"/>
  <c r="J91" i="8" s="1"/>
  <c r="J20" i="8"/>
  <c r="J18" i="8"/>
  <c r="E18" i="8"/>
  <c r="F119" i="8"/>
  <c r="J17" i="8"/>
  <c r="J15" i="8"/>
  <c r="E15" i="8"/>
  <c r="F118" i="8" s="1"/>
  <c r="J14" i="8"/>
  <c r="J12" i="8"/>
  <c r="J89" i="8" s="1"/>
  <c r="E7" i="8"/>
  <c r="E112" i="8"/>
  <c r="J139" i="7"/>
  <c r="J100" i="7" s="1"/>
  <c r="J37" i="7"/>
  <c r="J36" i="7"/>
  <c r="AY100" i="1" s="1"/>
  <c r="J35" i="7"/>
  <c r="AX100" i="1" s="1"/>
  <c r="BI283" i="7"/>
  <c r="BH283" i="7"/>
  <c r="BG283" i="7"/>
  <c r="BF283" i="7"/>
  <c r="T283" i="7"/>
  <c r="R283" i="7"/>
  <c r="P283" i="7"/>
  <c r="BI282" i="7"/>
  <c r="BH282" i="7"/>
  <c r="BG282" i="7"/>
  <c r="BF282" i="7"/>
  <c r="T282" i="7"/>
  <c r="R282" i="7"/>
  <c r="P282" i="7"/>
  <c r="BI281" i="7"/>
  <c r="BH281" i="7"/>
  <c r="BG281" i="7"/>
  <c r="BF281" i="7"/>
  <c r="T281" i="7"/>
  <c r="R281" i="7"/>
  <c r="P281" i="7"/>
  <c r="BI280" i="7"/>
  <c r="BH280" i="7"/>
  <c r="BG280" i="7"/>
  <c r="BF280" i="7"/>
  <c r="T280" i="7"/>
  <c r="R280" i="7"/>
  <c r="P280" i="7"/>
  <c r="BI279" i="7"/>
  <c r="BH279" i="7"/>
  <c r="BG279" i="7"/>
  <c r="BF279" i="7"/>
  <c r="T279" i="7"/>
  <c r="R279" i="7"/>
  <c r="P279" i="7"/>
  <c r="BI278" i="7"/>
  <c r="BH278" i="7"/>
  <c r="BG278" i="7"/>
  <c r="BF278" i="7"/>
  <c r="T278" i="7"/>
  <c r="R278" i="7"/>
  <c r="P278" i="7"/>
  <c r="BI277" i="7"/>
  <c r="BH277" i="7"/>
  <c r="BG277" i="7"/>
  <c r="BF277" i="7"/>
  <c r="T277" i="7"/>
  <c r="R277" i="7"/>
  <c r="P277" i="7"/>
  <c r="BI276" i="7"/>
  <c r="BH276" i="7"/>
  <c r="BG276" i="7"/>
  <c r="BF276" i="7"/>
  <c r="T276" i="7"/>
  <c r="R276" i="7"/>
  <c r="P276" i="7"/>
  <c r="BI275" i="7"/>
  <c r="BH275" i="7"/>
  <c r="BG275" i="7"/>
  <c r="BF275" i="7"/>
  <c r="T275" i="7"/>
  <c r="R275" i="7"/>
  <c r="P275" i="7"/>
  <c r="BI274" i="7"/>
  <c r="BH274" i="7"/>
  <c r="BG274" i="7"/>
  <c r="BF274" i="7"/>
  <c r="T274" i="7"/>
  <c r="R274" i="7"/>
  <c r="P274" i="7"/>
  <c r="BI273" i="7"/>
  <c r="BH273" i="7"/>
  <c r="BG273" i="7"/>
  <c r="BF273" i="7"/>
  <c r="T273" i="7"/>
  <c r="R273" i="7"/>
  <c r="P273" i="7"/>
  <c r="BI271" i="7"/>
  <c r="BH271" i="7"/>
  <c r="BG271" i="7"/>
  <c r="BF271" i="7"/>
  <c r="T271" i="7"/>
  <c r="T270" i="7"/>
  <c r="R271" i="7"/>
  <c r="R270" i="7" s="1"/>
  <c r="P271" i="7"/>
  <c r="P270" i="7" s="1"/>
  <c r="BI268" i="7"/>
  <c r="BH268" i="7"/>
  <c r="BG268" i="7"/>
  <c r="BF268" i="7"/>
  <c r="T268" i="7"/>
  <c r="R268" i="7"/>
  <c r="P268" i="7"/>
  <c r="BI267" i="7"/>
  <c r="BH267" i="7"/>
  <c r="BG267" i="7"/>
  <c r="BF267" i="7"/>
  <c r="T267" i="7"/>
  <c r="R267" i="7"/>
  <c r="P267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3" i="7"/>
  <c r="BH263" i="7"/>
  <c r="BG263" i="7"/>
  <c r="BF263" i="7"/>
  <c r="T263" i="7"/>
  <c r="R263" i="7"/>
  <c r="P263" i="7"/>
  <c r="BI260" i="7"/>
  <c r="BH260" i="7"/>
  <c r="BG260" i="7"/>
  <c r="BF260" i="7"/>
  <c r="T260" i="7"/>
  <c r="R260" i="7"/>
  <c r="P260" i="7"/>
  <c r="BI259" i="7"/>
  <c r="BH259" i="7"/>
  <c r="BG259" i="7"/>
  <c r="BF259" i="7"/>
  <c r="T259" i="7"/>
  <c r="R259" i="7"/>
  <c r="P259" i="7"/>
  <c r="BI258" i="7"/>
  <c r="BH258" i="7"/>
  <c r="BG258" i="7"/>
  <c r="BF258" i="7"/>
  <c r="T258" i="7"/>
  <c r="R258" i="7"/>
  <c r="P258" i="7"/>
  <c r="BI257" i="7"/>
  <c r="BH257" i="7"/>
  <c r="BG257" i="7"/>
  <c r="BF257" i="7"/>
  <c r="T257" i="7"/>
  <c r="R257" i="7"/>
  <c r="P257" i="7"/>
  <c r="BI256" i="7"/>
  <c r="BH256" i="7"/>
  <c r="BG256" i="7"/>
  <c r="BF256" i="7"/>
  <c r="T256" i="7"/>
  <c r="R256" i="7"/>
  <c r="P256" i="7"/>
  <c r="BI255" i="7"/>
  <c r="BH255" i="7"/>
  <c r="BG255" i="7"/>
  <c r="BF255" i="7"/>
  <c r="T255" i="7"/>
  <c r="R255" i="7"/>
  <c r="P255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9" i="7"/>
  <c r="BH249" i="7"/>
  <c r="BG249" i="7"/>
  <c r="BF249" i="7"/>
  <c r="T249" i="7"/>
  <c r="R249" i="7"/>
  <c r="P249" i="7"/>
  <c r="BI248" i="7"/>
  <c r="BH248" i="7"/>
  <c r="BG248" i="7"/>
  <c r="BF248" i="7"/>
  <c r="T248" i="7"/>
  <c r="R248" i="7"/>
  <c r="P248" i="7"/>
  <c r="BI247" i="7"/>
  <c r="BH247" i="7"/>
  <c r="BG247" i="7"/>
  <c r="BF247" i="7"/>
  <c r="T247" i="7"/>
  <c r="R247" i="7"/>
  <c r="P247" i="7"/>
  <c r="BI246" i="7"/>
  <c r="BH246" i="7"/>
  <c r="BG246" i="7"/>
  <c r="BF246" i="7"/>
  <c r="T246" i="7"/>
  <c r="R246" i="7"/>
  <c r="P246" i="7"/>
  <c r="BI245" i="7"/>
  <c r="BH245" i="7"/>
  <c r="BG245" i="7"/>
  <c r="BF245" i="7"/>
  <c r="T245" i="7"/>
  <c r="R245" i="7"/>
  <c r="P245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41" i="7"/>
  <c r="BH241" i="7"/>
  <c r="BG241" i="7"/>
  <c r="BF241" i="7"/>
  <c r="T241" i="7"/>
  <c r="R241" i="7"/>
  <c r="P241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7" i="7"/>
  <c r="BH237" i="7"/>
  <c r="BG237" i="7"/>
  <c r="BF237" i="7"/>
  <c r="T237" i="7"/>
  <c r="R237" i="7"/>
  <c r="P237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3" i="7"/>
  <c r="BH233" i="7"/>
  <c r="BG233" i="7"/>
  <c r="BF233" i="7"/>
  <c r="T233" i="7"/>
  <c r="R233" i="7"/>
  <c r="P233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6" i="7"/>
  <c r="BH226" i="7"/>
  <c r="BG226" i="7"/>
  <c r="BF226" i="7"/>
  <c r="T226" i="7"/>
  <c r="R226" i="7"/>
  <c r="P226" i="7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T152" i="7" s="1"/>
  <c r="R153" i="7"/>
  <c r="R152" i="7" s="1"/>
  <c r="R150" i="7" s="1"/>
  <c r="P153" i="7"/>
  <c r="P152" i="7"/>
  <c r="BI151" i="7"/>
  <c r="BH151" i="7"/>
  <c r="BG151" i="7"/>
  <c r="BF151" i="7"/>
  <c r="T151" i="7"/>
  <c r="T150" i="7" s="1"/>
  <c r="R151" i="7"/>
  <c r="P151" i="7"/>
  <c r="P150" i="7"/>
  <c r="BI149" i="7"/>
  <c r="BH149" i="7"/>
  <c r="BG149" i="7"/>
  <c r="BF149" i="7"/>
  <c r="T149" i="7"/>
  <c r="T148" i="7"/>
  <c r="R149" i="7"/>
  <c r="R148" i="7"/>
  <c r="P149" i="7"/>
  <c r="P148" i="7" s="1"/>
  <c r="BI147" i="7"/>
  <c r="BH147" i="7"/>
  <c r="BG147" i="7"/>
  <c r="BF147" i="7"/>
  <c r="T147" i="7"/>
  <c r="T146" i="7"/>
  <c r="R147" i="7"/>
  <c r="R146" i="7" s="1"/>
  <c r="P147" i="7"/>
  <c r="P146" i="7" s="1"/>
  <c r="BI145" i="7"/>
  <c r="BH145" i="7"/>
  <c r="BG145" i="7"/>
  <c r="BF145" i="7"/>
  <c r="T145" i="7"/>
  <c r="T144" i="7" s="1"/>
  <c r="R145" i="7"/>
  <c r="R144" i="7" s="1"/>
  <c r="P145" i="7"/>
  <c r="P144" i="7"/>
  <c r="BI143" i="7"/>
  <c r="BH143" i="7"/>
  <c r="BG143" i="7"/>
  <c r="BF143" i="7"/>
  <c r="T143" i="7"/>
  <c r="T142" i="7" s="1"/>
  <c r="R143" i="7"/>
  <c r="R142" i="7"/>
  <c r="P143" i="7"/>
  <c r="P142" i="7"/>
  <c r="BI141" i="7"/>
  <c r="BH141" i="7"/>
  <c r="BG141" i="7"/>
  <c r="BF141" i="7"/>
  <c r="T141" i="7"/>
  <c r="T140" i="7"/>
  <c r="R141" i="7"/>
  <c r="R140" i="7"/>
  <c r="P141" i="7"/>
  <c r="P140" i="7" s="1"/>
  <c r="BI137" i="7"/>
  <c r="BH137" i="7"/>
  <c r="BG137" i="7"/>
  <c r="BF137" i="7"/>
  <c r="T137" i="7"/>
  <c r="T136" i="7" s="1"/>
  <c r="T135" i="7" s="1"/>
  <c r="R137" i="7"/>
  <c r="R136" i="7" s="1"/>
  <c r="R135" i="7" s="1"/>
  <c r="P137" i="7"/>
  <c r="P136" i="7"/>
  <c r="P135" i="7"/>
  <c r="F128" i="7"/>
  <c r="E126" i="7"/>
  <c r="F89" i="7"/>
  <c r="E87" i="7"/>
  <c r="J24" i="7"/>
  <c r="E24" i="7"/>
  <c r="J92" i="7"/>
  <c r="J23" i="7"/>
  <c r="J21" i="7"/>
  <c r="E21" i="7"/>
  <c r="J130" i="7"/>
  <c r="J20" i="7"/>
  <c r="J18" i="7"/>
  <c r="E18" i="7"/>
  <c r="F131" i="7"/>
  <c r="J17" i="7"/>
  <c r="J15" i="7"/>
  <c r="E15" i="7"/>
  <c r="F91" i="7"/>
  <c r="J14" i="7"/>
  <c r="J12" i="7"/>
  <c r="J128" i="7"/>
  <c r="E7" i="7"/>
  <c r="E124" i="7"/>
  <c r="J37" i="6"/>
  <c r="J36" i="6"/>
  <c r="AY99" i="1"/>
  <c r="J35" i="6"/>
  <c r="AX99" i="1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F113" i="6"/>
  <c r="E111" i="6"/>
  <c r="F89" i="6"/>
  <c r="E87" i="6"/>
  <c r="J24" i="6"/>
  <c r="E24" i="6"/>
  <c r="J116" i="6"/>
  <c r="J23" i="6"/>
  <c r="J21" i="6"/>
  <c r="E21" i="6"/>
  <c r="J115" i="6"/>
  <c r="J20" i="6"/>
  <c r="J18" i="6"/>
  <c r="E18" i="6"/>
  <c r="F116" i="6"/>
  <c r="J17" i="6"/>
  <c r="J15" i="6"/>
  <c r="E15" i="6"/>
  <c r="F91" i="6"/>
  <c r="J14" i="6"/>
  <c r="J12" i="6"/>
  <c r="J113" i="6"/>
  <c r="E7" i="6"/>
  <c r="E85" i="6"/>
  <c r="J37" i="5"/>
  <c r="J36" i="5"/>
  <c r="AY98" i="1"/>
  <c r="J35" i="5"/>
  <c r="AX98" i="1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F118" i="5"/>
  <c r="E116" i="5"/>
  <c r="F89" i="5"/>
  <c r="E87" i="5"/>
  <c r="J24" i="5"/>
  <c r="E24" i="5"/>
  <c r="J92" i="5" s="1"/>
  <c r="J23" i="5"/>
  <c r="J21" i="5"/>
  <c r="E21" i="5"/>
  <c r="J91" i="5"/>
  <c r="J20" i="5"/>
  <c r="J18" i="5"/>
  <c r="E18" i="5"/>
  <c r="F121" i="5" s="1"/>
  <c r="J17" i="5"/>
  <c r="J15" i="5"/>
  <c r="E15" i="5"/>
  <c r="F91" i="5"/>
  <c r="J14" i="5"/>
  <c r="J12" i="5"/>
  <c r="J118" i="5" s="1"/>
  <c r="E7" i="5"/>
  <c r="E114" i="5"/>
  <c r="J37" i="4"/>
  <c r="J36" i="4"/>
  <c r="AY97" i="1"/>
  <c r="J35" i="4"/>
  <c r="AX97" i="1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T157" i="4" s="1"/>
  <c r="R158" i="4"/>
  <c r="R157" i="4" s="1"/>
  <c r="P158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F118" i="4"/>
  <c r="E116" i="4"/>
  <c r="F89" i="4"/>
  <c r="E87" i="4"/>
  <c r="J24" i="4"/>
  <c r="E24" i="4"/>
  <c r="J121" i="4" s="1"/>
  <c r="J23" i="4"/>
  <c r="J21" i="4"/>
  <c r="E21" i="4"/>
  <c r="J120" i="4"/>
  <c r="J20" i="4"/>
  <c r="J18" i="4"/>
  <c r="E18" i="4"/>
  <c r="F92" i="4" s="1"/>
  <c r="J17" i="4"/>
  <c r="J15" i="4"/>
  <c r="E15" i="4"/>
  <c r="F120" i="4"/>
  <c r="J14" i="4"/>
  <c r="J12" i="4"/>
  <c r="J118" i="4" s="1"/>
  <c r="E7" i="4"/>
  <c r="E114" i="4" s="1"/>
  <c r="J144" i="3"/>
  <c r="J37" i="3"/>
  <c r="J36" i="3"/>
  <c r="AY96" i="1"/>
  <c r="J35" i="3"/>
  <c r="AX96" i="1"/>
  <c r="BI339" i="3"/>
  <c r="BH339" i="3"/>
  <c r="BG339" i="3"/>
  <c r="BF339" i="3"/>
  <c r="T339" i="3"/>
  <c r="R339" i="3"/>
  <c r="P339" i="3"/>
  <c r="BI338" i="3"/>
  <c r="BH338" i="3"/>
  <c r="BG338" i="3"/>
  <c r="BF338" i="3"/>
  <c r="T338" i="3"/>
  <c r="R338" i="3"/>
  <c r="P338" i="3"/>
  <c r="BI337" i="3"/>
  <c r="BH337" i="3"/>
  <c r="BG337" i="3"/>
  <c r="BF337" i="3"/>
  <c r="T337" i="3"/>
  <c r="R337" i="3"/>
  <c r="P337" i="3"/>
  <c r="BI336" i="3"/>
  <c r="BH336" i="3"/>
  <c r="BG336" i="3"/>
  <c r="BF336" i="3"/>
  <c r="T336" i="3"/>
  <c r="R336" i="3"/>
  <c r="P336" i="3"/>
  <c r="BI335" i="3"/>
  <c r="BH335" i="3"/>
  <c r="BG335" i="3"/>
  <c r="BF335" i="3"/>
  <c r="T335" i="3"/>
  <c r="R335" i="3"/>
  <c r="P335" i="3"/>
  <c r="BI334" i="3"/>
  <c r="BH334" i="3"/>
  <c r="BG334" i="3"/>
  <c r="BF334" i="3"/>
  <c r="T334" i="3"/>
  <c r="R334" i="3"/>
  <c r="P334" i="3"/>
  <c r="BI333" i="3"/>
  <c r="BH333" i="3"/>
  <c r="BG333" i="3"/>
  <c r="BF333" i="3"/>
  <c r="T333" i="3"/>
  <c r="R333" i="3"/>
  <c r="P333" i="3"/>
  <c r="BI332" i="3"/>
  <c r="BH332" i="3"/>
  <c r="BG332" i="3"/>
  <c r="BF332" i="3"/>
  <c r="T332" i="3"/>
  <c r="R332" i="3"/>
  <c r="P332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8" i="3"/>
  <c r="BH328" i="3"/>
  <c r="BG328" i="3"/>
  <c r="BF328" i="3"/>
  <c r="T328" i="3"/>
  <c r="R328" i="3"/>
  <c r="P328" i="3"/>
  <c r="BI327" i="3"/>
  <c r="BH327" i="3"/>
  <c r="BG327" i="3"/>
  <c r="BF327" i="3"/>
  <c r="T327" i="3"/>
  <c r="R327" i="3"/>
  <c r="P327" i="3"/>
  <c r="BI326" i="3"/>
  <c r="BH326" i="3"/>
  <c r="BG326" i="3"/>
  <c r="BF326" i="3"/>
  <c r="T326" i="3"/>
  <c r="R326" i="3"/>
  <c r="P326" i="3"/>
  <c r="BI325" i="3"/>
  <c r="BH325" i="3"/>
  <c r="BG325" i="3"/>
  <c r="BF325" i="3"/>
  <c r="T325" i="3"/>
  <c r="R325" i="3"/>
  <c r="P325" i="3"/>
  <c r="BI324" i="3"/>
  <c r="BH324" i="3"/>
  <c r="BG324" i="3"/>
  <c r="BF324" i="3"/>
  <c r="T324" i="3"/>
  <c r="R324" i="3"/>
  <c r="P324" i="3"/>
  <c r="BI323" i="3"/>
  <c r="BH323" i="3"/>
  <c r="BG323" i="3"/>
  <c r="BF323" i="3"/>
  <c r="T323" i="3"/>
  <c r="R323" i="3"/>
  <c r="P323" i="3"/>
  <c r="BI322" i="3"/>
  <c r="BH322" i="3"/>
  <c r="BG322" i="3"/>
  <c r="BF322" i="3"/>
  <c r="T322" i="3"/>
  <c r="R322" i="3"/>
  <c r="P322" i="3"/>
  <c r="BI321" i="3"/>
  <c r="BH321" i="3"/>
  <c r="BG321" i="3"/>
  <c r="BF321" i="3"/>
  <c r="T321" i="3"/>
  <c r="R321" i="3"/>
  <c r="P321" i="3"/>
  <c r="BI320" i="3"/>
  <c r="BH320" i="3"/>
  <c r="BG320" i="3"/>
  <c r="BF320" i="3"/>
  <c r="T320" i="3"/>
  <c r="R320" i="3"/>
  <c r="P320" i="3"/>
  <c r="BI318" i="3"/>
  <c r="BH318" i="3"/>
  <c r="BG318" i="3"/>
  <c r="BF318" i="3"/>
  <c r="T318" i="3"/>
  <c r="R318" i="3"/>
  <c r="P318" i="3"/>
  <c r="BI317" i="3"/>
  <c r="BH317" i="3"/>
  <c r="BG317" i="3"/>
  <c r="BF317" i="3"/>
  <c r="T317" i="3"/>
  <c r="R317" i="3"/>
  <c r="P317" i="3"/>
  <c r="BI316" i="3"/>
  <c r="BH316" i="3"/>
  <c r="BG316" i="3"/>
  <c r="BF316" i="3"/>
  <c r="T316" i="3"/>
  <c r="R316" i="3"/>
  <c r="P316" i="3"/>
  <c r="BI315" i="3"/>
  <c r="BH315" i="3"/>
  <c r="BG315" i="3"/>
  <c r="BF315" i="3"/>
  <c r="T315" i="3"/>
  <c r="R315" i="3"/>
  <c r="P315" i="3"/>
  <c r="BI314" i="3"/>
  <c r="BH314" i="3"/>
  <c r="BG314" i="3"/>
  <c r="BF314" i="3"/>
  <c r="T314" i="3"/>
  <c r="R314" i="3"/>
  <c r="P314" i="3"/>
  <c r="BI313" i="3"/>
  <c r="BH313" i="3"/>
  <c r="BG313" i="3"/>
  <c r="BF313" i="3"/>
  <c r="T313" i="3"/>
  <c r="R313" i="3"/>
  <c r="P313" i="3"/>
  <c r="BI312" i="3"/>
  <c r="BH312" i="3"/>
  <c r="BG312" i="3"/>
  <c r="BF312" i="3"/>
  <c r="T312" i="3"/>
  <c r="R312" i="3"/>
  <c r="P312" i="3"/>
  <c r="BI311" i="3"/>
  <c r="BH311" i="3"/>
  <c r="BG311" i="3"/>
  <c r="BF311" i="3"/>
  <c r="T311" i="3"/>
  <c r="R311" i="3"/>
  <c r="P311" i="3"/>
  <c r="BI310" i="3"/>
  <c r="BH310" i="3"/>
  <c r="BG310" i="3"/>
  <c r="BF310" i="3"/>
  <c r="T310" i="3"/>
  <c r="R310" i="3"/>
  <c r="P310" i="3"/>
  <c r="BI309" i="3"/>
  <c r="BH309" i="3"/>
  <c r="BG309" i="3"/>
  <c r="BF309" i="3"/>
  <c r="T309" i="3"/>
  <c r="R309" i="3"/>
  <c r="P309" i="3"/>
  <c r="BI307" i="3"/>
  <c r="BH307" i="3"/>
  <c r="BG307" i="3"/>
  <c r="BF307" i="3"/>
  <c r="T307" i="3"/>
  <c r="R307" i="3"/>
  <c r="P307" i="3"/>
  <c r="BI306" i="3"/>
  <c r="BH306" i="3"/>
  <c r="BG306" i="3"/>
  <c r="BF306" i="3"/>
  <c r="T306" i="3"/>
  <c r="R306" i="3"/>
  <c r="P306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7" i="3"/>
  <c r="BH297" i="3"/>
  <c r="BG297" i="3"/>
  <c r="BF297" i="3"/>
  <c r="T297" i="3"/>
  <c r="R297" i="3"/>
  <c r="P297" i="3"/>
  <c r="BI296" i="3"/>
  <c r="BH296" i="3"/>
  <c r="BG296" i="3"/>
  <c r="BF296" i="3"/>
  <c r="T296" i="3"/>
  <c r="R296" i="3"/>
  <c r="P296" i="3"/>
  <c r="BI295" i="3"/>
  <c r="BH295" i="3"/>
  <c r="BG295" i="3"/>
  <c r="BF295" i="3"/>
  <c r="T295" i="3"/>
  <c r="R295" i="3"/>
  <c r="P295" i="3"/>
  <c r="BI294" i="3"/>
  <c r="BH294" i="3"/>
  <c r="BG294" i="3"/>
  <c r="BF294" i="3"/>
  <c r="T294" i="3"/>
  <c r="R294" i="3"/>
  <c r="P294" i="3"/>
  <c r="BI293" i="3"/>
  <c r="BH293" i="3"/>
  <c r="BG293" i="3"/>
  <c r="BF293" i="3"/>
  <c r="T293" i="3"/>
  <c r="R293" i="3"/>
  <c r="P293" i="3"/>
  <c r="BI292" i="3"/>
  <c r="BH292" i="3"/>
  <c r="BG292" i="3"/>
  <c r="BF292" i="3"/>
  <c r="T292" i="3"/>
  <c r="R292" i="3"/>
  <c r="P292" i="3"/>
  <c r="BI291" i="3"/>
  <c r="BH291" i="3"/>
  <c r="BG291" i="3"/>
  <c r="BF291" i="3"/>
  <c r="T291" i="3"/>
  <c r="R291" i="3"/>
  <c r="P291" i="3"/>
  <c r="BI290" i="3"/>
  <c r="BH290" i="3"/>
  <c r="BG290" i="3"/>
  <c r="BF290" i="3"/>
  <c r="T290" i="3"/>
  <c r="R290" i="3"/>
  <c r="P290" i="3"/>
  <c r="BI289" i="3"/>
  <c r="BH289" i="3"/>
  <c r="BG289" i="3"/>
  <c r="BF289" i="3"/>
  <c r="T289" i="3"/>
  <c r="R289" i="3"/>
  <c r="P289" i="3"/>
  <c r="BI287" i="3"/>
  <c r="BH287" i="3"/>
  <c r="BG287" i="3"/>
  <c r="BF287" i="3"/>
  <c r="T287" i="3"/>
  <c r="R287" i="3"/>
  <c r="P287" i="3"/>
  <c r="BI286" i="3"/>
  <c r="BH286" i="3"/>
  <c r="BG286" i="3"/>
  <c r="BF286" i="3"/>
  <c r="T286" i="3"/>
  <c r="R286" i="3"/>
  <c r="P286" i="3"/>
  <c r="BI285" i="3"/>
  <c r="BH285" i="3"/>
  <c r="BG285" i="3"/>
  <c r="BF285" i="3"/>
  <c r="T285" i="3"/>
  <c r="R285" i="3"/>
  <c r="P285" i="3"/>
  <c r="BI284" i="3"/>
  <c r="BH284" i="3"/>
  <c r="BG284" i="3"/>
  <c r="BF284" i="3"/>
  <c r="T284" i="3"/>
  <c r="R284" i="3"/>
  <c r="P284" i="3"/>
  <c r="BI283" i="3"/>
  <c r="BH283" i="3"/>
  <c r="BG283" i="3"/>
  <c r="BF283" i="3"/>
  <c r="T283" i="3"/>
  <c r="R283" i="3"/>
  <c r="P283" i="3"/>
  <c r="BI282" i="3"/>
  <c r="BH282" i="3"/>
  <c r="BG282" i="3"/>
  <c r="BF282" i="3"/>
  <c r="T282" i="3"/>
  <c r="R282" i="3"/>
  <c r="P282" i="3"/>
  <c r="BI281" i="3"/>
  <c r="BH281" i="3"/>
  <c r="BG281" i="3"/>
  <c r="BF281" i="3"/>
  <c r="T281" i="3"/>
  <c r="R281" i="3"/>
  <c r="P281" i="3"/>
  <c r="BI280" i="3"/>
  <c r="BH280" i="3"/>
  <c r="BG280" i="3"/>
  <c r="BF280" i="3"/>
  <c r="T280" i="3"/>
  <c r="R280" i="3"/>
  <c r="P280" i="3"/>
  <c r="BI279" i="3"/>
  <c r="BH279" i="3"/>
  <c r="BG279" i="3"/>
  <c r="BF279" i="3"/>
  <c r="T279" i="3"/>
  <c r="R279" i="3"/>
  <c r="P279" i="3"/>
  <c r="BI277" i="3"/>
  <c r="BH277" i="3"/>
  <c r="BG277" i="3"/>
  <c r="BF277" i="3"/>
  <c r="T277" i="3"/>
  <c r="R277" i="3"/>
  <c r="P277" i="3"/>
  <c r="BI276" i="3"/>
  <c r="BH276" i="3"/>
  <c r="BG276" i="3"/>
  <c r="BF276" i="3"/>
  <c r="T276" i="3"/>
  <c r="R276" i="3"/>
  <c r="P276" i="3"/>
  <c r="BI275" i="3"/>
  <c r="BH275" i="3"/>
  <c r="BG275" i="3"/>
  <c r="BF275" i="3"/>
  <c r="T275" i="3"/>
  <c r="R275" i="3"/>
  <c r="P275" i="3"/>
  <c r="BI274" i="3"/>
  <c r="BH274" i="3"/>
  <c r="BG274" i="3"/>
  <c r="BF274" i="3"/>
  <c r="T274" i="3"/>
  <c r="R274" i="3"/>
  <c r="P274" i="3"/>
  <c r="BI273" i="3"/>
  <c r="BH273" i="3"/>
  <c r="BG273" i="3"/>
  <c r="BF273" i="3"/>
  <c r="T273" i="3"/>
  <c r="R273" i="3"/>
  <c r="P273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61" i="3"/>
  <c r="BH261" i="3"/>
  <c r="BG261" i="3"/>
  <c r="BF261" i="3"/>
  <c r="T261" i="3"/>
  <c r="R261" i="3"/>
  <c r="P261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T181" i="3" s="1"/>
  <c r="R182" i="3"/>
  <c r="R181" i="3"/>
  <c r="P182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T148" i="3" s="1"/>
  <c r="R149" i="3"/>
  <c r="R148" i="3"/>
  <c r="P149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J98" i="3"/>
  <c r="F136" i="3"/>
  <c r="E134" i="3"/>
  <c r="F89" i="3"/>
  <c r="E87" i="3"/>
  <c r="J24" i="3"/>
  <c r="E24" i="3"/>
  <c r="J92" i="3"/>
  <c r="J23" i="3"/>
  <c r="J21" i="3"/>
  <c r="E21" i="3"/>
  <c r="J138" i="3"/>
  <c r="J20" i="3"/>
  <c r="J18" i="3"/>
  <c r="E18" i="3"/>
  <c r="F139" i="3"/>
  <c r="J17" i="3"/>
  <c r="J15" i="3"/>
  <c r="E15" i="3"/>
  <c r="F138" i="3"/>
  <c r="J14" i="3"/>
  <c r="J12" i="3"/>
  <c r="J136" i="3" s="1"/>
  <c r="E7" i="3"/>
  <c r="E85" i="3" s="1"/>
  <c r="J37" i="2"/>
  <c r="J36" i="2"/>
  <c r="AY95" i="1"/>
  <c r="J35" i="2"/>
  <c r="AX95" i="1" s="1"/>
  <c r="BI182" i="2"/>
  <c r="BH182" i="2"/>
  <c r="BG182" i="2"/>
  <c r="BF182" i="2"/>
  <c r="T182" i="2"/>
  <c r="T181" i="2"/>
  <c r="R182" i="2"/>
  <c r="R181" i="2" s="1"/>
  <c r="P182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T164" i="2"/>
  <c r="R165" i="2"/>
  <c r="R164" i="2"/>
  <c r="P165" i="2"/>
  <c r="P164" i="2" s="1"/>
  <c r="BI163" i="2"/>
  <c r="BH163" i="2"/>
  <c r="BG163" i="2"/>
  <c r="BF163" i="2"/>
  <c r="T163" i="2"/>
  <c r="T162" i="2"/>
  <c r="R163" i="2"/>
  <c r="R162" i="2" s="1"/>
  <c r="P163" i="2"/>
  <c r="P162" i="2" s="1"/>
  <c r="BI161" i="2"/>
  <c r="BH161" i="2"/>
  <c r="BG161" i="2"/>
  <c r="BF161" i="2"/>
  <c r="T161" i="2"/>
  <c r="T160" i="2" s="1"/>
  <c r="R161" i="2"/>
  <c r="R160" i="2" s="1"/>
  <c r="P161" i="2"/>
  <c r="P160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T131" i="2" s="1"/>
  <c r="R132" i="2"/>
  <c r="R131" i="2"/>
  <c r="P132" i="2"/>
  <c r="P131" i="2"/>
  <c r="F123" i="2"/>
  <c r="E121" i="2"/>
  <c r="F89" i="2"/>
  <c r="E87" i="2"/>
  <c r="J24" i="2"/>
  <c r="E24" i="2"/>
  <c r="J126" i="2"/>
  <c r="J23" i="2"/>
  <c r="J21" i="2"/>
  <c r="E21" i="2"/>
  <c r="J125" i="2"/>
  <c r="J20" i="2"/>
  <c r="J18" i="2"/>
  <c r="E18" i="2"/>
  <c r="F92" i="2"/>
  <c r="J17" i="2"/>
  <c r="J15" i="2"/>
  <c r="E15" i="2"/>
  <c r="F125" i="2"/>
  <c r="J14" i="2"/>
  <c r="J12" i="2"/>
  <c r="J123" i="2" s="1"/>
  <c r="E7" i="2"/>
  <c r="E85" i="2"/>
  <c r="L90" i="1"/>
  <c r="AM90" i="1"/>
  <c r="AM89" i="1"/>
  <c r="L89" i="1"/>
  <c r="AM87" i="1"/>
  <c r="L87" i="1"/>
  <c r="L85" i="1"/>
  <c r="L84" i="1"/>
  <c r="J176" i="2"/>
  <c r="J161" i="2"/>
  <c r="BK143" i="2"/>
  <c r="BK175" i="2"/>
  <c r="BK165" i="2"/>
  <c r="BK149" i="2"/>
  <c r="BK134" i="2"/>
  <c r="BK150" i="2"/>
  <c r="J145" i="2"/>
  <c r="J135" i="2"/>
  <c r="J178" i="2"/>
  <c r="J167" i="2"/>
  <c r="BK156" i="2"/>
  <c r="J136" i="2"/>
  <c r="BK173" i="2"/>
  <c r="BK167" i="2"/>
  <c r="J155" i="2"/>
  <c r="BK142" i="2"/>
  <c r="BK329" i="3"/>
  <c r="J301" i="3"/>
  <c r="BK259" i="3"/>
  <c r="BK238" i="3"/>
  <c r="BK209" i="3"/>
  <c r="BK179" i="3"/>
  <c r="BK147" i="3"/>
  <c r="BK315" i="3"/>
  <c r="BK281" i="3"/>
  <c r="BK248" i="3"/>
  <c r="J220" i="3"/>
  <c r="J207" i="3"/>
  <c r="BK185" i="3"/>
  <c r="BK161" i="3"/>
  <c r="J334" i="3"/>
  <c r="J318" i="3"/>
  <c r="J291" i="3"/>
  <c r="BK249" i="3"/>
  <c r="J221" i="3"/>
  <c r="BK201" i="3"/>
  <c r="J175" i="3"/>
  <c r="J327" i="3"/>
  <c r="J313" i="3"/>
  <c r="BK300" i="3"/>
  <c r="BK279" i="3"/>
  <c r="J268" i="3"/>
  <c r="BK256" i="3"/>
  <c r="BK193" i="3"/>
  <c r="BK170" i="3"/>
  <c r="J146" i="3"/>
  <c r="BK311" i="3"/>
  <c r="J286" i="3"/>
  <c r="J261" i="3"/>
  <c r="BK245" i="3"/>
  <c r="J224" i="3"/>
  <c r="J203" i="3"/>
  <c r="J165" i="3"/>
  <c r="J149" i="3"/>
  <c r="J338" i="3"/>
  <c r="J331" i="3"/>
  <c r="J314" i="3"/>
  <c r="BK290" i="3"/>
  <c r="BK282" i="3"/>
  <c r="BK262" i="3"/>
  <c r="J248" i="3"/>
  <c r="J223" i="3"/>
  <c r="J205" i="3"/>
  <c r="J189" i="3"/>
  <c r="J168" i="3"/>
  <c r="J335" i="3"/>
  <c r="J306" i="3"/>
  <c r="J292" i="3"/>
  <c r="J270" i="3"/>
  <c r="BK244" i="3"/>
  <c r="BK225" i="3"/>
  <c r="BK203" i="3"/>
  <c r="BK166" i="3"/>
  <c r="J152" i="3"/>
  <c r="J309" i="3"/>
  <c r="J276" i="3"/>
  <c r="J242" i="3"/>
  <c r="BK204" i="3"/>
  <c r="BK186" i="3"/>
  <c r="J154" i="3"/>
  <c r="J147" i="4"/>
  <c r="BK172" i="4"/>
  <c r="J153" i="4"/>
  <c r="BK171" i="4"/>
  <c r="J140" i="4"/>
  <c r="BK128" i="4"/>
  <c r="J148" i="4"/>
  <c r="J132" i="4"/>
  <c r="J156" i="4"/>
  <c r="BK140" i="4"/>
  <c r="BK143" i="4"/>
  <c r="J142" i="4"/>
  <c r="J203" i="5"/>
  <c r="J166" i="5"/>
  <c r="BK206" i="5"/>
  <c r="BK196" i="5"/>
  <c r="J163" i="5"/>
  <c r="J140" i="5"/>
  <c r="BK187" i="5"/>
  <c r="BK162" i="5"/>
  <c r="BK137" i="5"/>
  <c r="J187" i="5"/>
  <c r="BK165" i="5"/>
  <c r="BK143" i="5"/>
  <c r="BK128" i="5"/>
  <c r="BK198" i="5"/>
  <c r="J188" i="5"/>
  <c r="BK183" i="5"/>
  <c r="J173" i="5"/>
  <c r="BK166" i="5"/>
  <c r="BK158" i="5"/>
  <c r="J148" i="5"/>
  <c r="BK140" i="5"/>
  <c r="J128" i="5"/>
  <c r="BK193" i="5"/>
  <c r="BK179" i="5"/>
  <c r="J168" i="5"/>
  <c r="J146" i="5"/>
  <c r="J132" i="5"/>
  <c r="BK205" i="6"/>
  <c r="J199" i="6"/>
  <c r="J194" i="6"/>
  <c r="BK184" i="6"/>
  <c r="J207" i="6"/>
  <c r="BK199" i="6"/>
  <c r="J193" i="6"/>
  <c r="BK156" i="6"/>
  <c r="BK150" i="6"/>
  <c r="J145" i="6"/>
  <c r="BK141" i="6"/>
  <c r="J178" i="6"/>
  <c r="BK161" i="6"/>
  <c r="BK155" i="6"/>
  <c r="J148" i="6"/>
  <c r="J133" i="6"/>
  <c r="J124" i="6"/>
  <c r="J188" i="6"/>
  <c r="J183" i="6"/>
  <c r="J176" i="6"/>
  <c r="J162" i="6"/>
  <c r="J155" i="6"/>
  <c r="J143" i="6"/>
  <c r="BK131" i="6"/>
  <c r="BK201" i="6"/>
  <c r="J177" i="6"/>
  <c r="BK159" i="6"/>
  <c r="BK140" i="6"/>
  <c r="J121" i="6"/>
  <c r="J181" i="6"/>
  <c r="J169" i="6"/>
  <c r="BK142" i="6"/>
  <c r="BK123" i="6"/>
  <c r="BK186" i="6"/>
  <c r="J173" i="6"/>
  <c r="BK151" i="6"/>
  <c r="J142" i="6"/>
  <c r="J125" i="6"/>
  <c r="BK187" i="6"/>
  <c r="BK165" i="6"/>
  <c r="J138" i="6"/>
  <c r="BK129" i="6"/>
  <c r="J122" i="6"/>
  <c r="J277" i="7"/>
  <c r="J263" i="7"/>
  <c r="BK180" i="7"/>
  <c r="J169" i="7"/>
  <c r="BK158" i="7"/>
  <c r="J283" i="7"/>
  <c r="J267" i="7"/>
  <c r="J255" i="7"/>
  <c r="BK244" i="7"/>
  <c r="BK234" i="7"/>
  <c r="BK229" i="7"/>
  <c r="J215" i="7"/>
  <c r="J207" i="7"/>
  <c r="J188" i="7"/>
  <c r="J178" i="7"/>
  <c r="J166" i="7"/>
  <c r="BK147" i="7"/>
  <c r="J266" i="7"/>
  <c r="BK252" i="7"/>
  <c r="J239" i="7"/>
  <c r="BK220" i="7"/>
  <c r="J201" i="7"/>
  <c r="J170" i="7"/>
  <c r="BK278" i="7"/>
  <c r="BK236" i="7"/>
  <c r="BK217" i="7"/>
  <c r="J192" i="7"/>
  <c r="J186" i="7"/>
  <c r="BK176" i="7"/>
  <c r="BK162" i="7"/>
  <c r="BK153" i="7"/>
  <c r="BK258" i="7"/>
  <c r="J238" i="7"/>
  <c r="BK222" i="7"/>
  <c r="J199" i="7"/>
  <c r="BK163" i="7"/>
  <c r="BK268" i="7"/>
  <c r="J244" i="7"/>
  <c r="BK221" i="7"/>
  <c r="BK200" i="7"/>
  <c r="BK187" i="7"/>
  <c r="J156" i="7"/>
  <c r="J145" i="7"/>
  <c r="BK259" i="7"/>
  <c r="BK248" i="7"/>
  <c r="BK228" i="7"/>
  <c r="J222" i="7"/>
  <c r="BK215" i="7"/>
  <c r="J180" i="7"/>
  <c r="BK149" i="7"/>
  <c r="J260" i="7"/>
  <c r="J233" i="7"/>
  <c r="J205" i="7"/>
  <c r="J182" i="7"/>
  <c r="J344" i="8"/>
  <c r="J331" i="8"/>
  <c r="J317" i="8"/>
  <c r="J286" i="8"/>
  <c r="J261" i="8"/>
  <c r="J250" i="8"/>
  <c r="J228" i="8"/>
  <c r="BK220" i="8"/>
  <c r="BK197" i="8"/>
  <c r="BK175" i="8"/>
  <c r="BK161" i="8"/>
  <c r="BK144" i="8"/>
  <c r="J350" i="8"/>
  <c r="J334" i="8"/>
  <c r="J310" i="8"/>
  <c r="BK284" i="8"/>
  <c r="BK261" i="8"/>
  <c r="J235" i="8"/>
  <c r="BK213" i="8"/>
  <c r="BK187" i="8"/>
  <c r="J176" i="8"/>
  <c r="J162" i="8"/>
  <c r="J148" i="8"/>
  <c r="J133" i="8"/>
  <c r="BK357" i="8"/>
  <c r="J337" i="8"/>
  <c r="J318" i="8"/>
  <c r="J294" i="8"/>
  <c r="J265" i="8"/>
  <c r="J247" i="8"/>
  <c r="BK226" i="8"/>
  <c r="J214" i="8"/>
  <c r="J198" i="8"/>
  <c r="BK182" i="8"/>
  <c r="BK154" i="8"/>
  <c r="J146" i="8"/>
  <c r="J365" i="8"/>
  <c r="J328" i="8"/>
  <c r="BK300" i="8"/>
  <c r="BK282" i="8"/>
  <c r="BK262" i="8"/>
  <c r="BK245" i="8"/>
  <c r="BK222" i="8"/>
  <c r="J204" i="8"/>
  <c r="J193" i="8"/>
  <c r="BK178" i="8"/>
  <c r="BK140" i="8"/>
  <c r="J356" i="8"/>
  <c r="J338" i="8"/>
  <c r="BK316" i="8"/>
  <c r="BK301" i="8"/>
  <c r="J289" i="8"/>
  <c r="J273" i="8"/>
  <c r="BK249" i="8"/>
  <c r="BK229" i="8"/>
  <c r="BK215" i="8"/>
  <c r="J202" i="8"/>
  <c r="BK193" i="8"/>
  <c r="BK188" i="8"/>
  <c r="BK143" i="8"/>
  <c r="BK368" i="8"/>
  <c r="BK348" i="8"/>
  <c r="J333" i="8"/>
  <c r="J280" i="8"/>
  <c r="BK269" i="8"/>
  <c r="J234" i="8"/>
  <c r="BK218" i="8"/>
  <c r="BK199" i="8"/>
  <c r="J179" i="8"/>
  <c r="BK165" i="8"/>
  <c r="J150" i="8"/>
  <c r="J131" i="8"/>
  <c r="J359" i="8"/>
  <c r="BK341" i="8"/>
  <c r="BK302" i="8"/>
  <c r="BK293" i="8"/>
  <c r="BK268" i="8"/>
  <c r="BK168" i="8"/>
  <c r="BK142" i="8"/>
  <c r="BK127" i="8"/>
  <c r="BK369" i="8"/>
  <c r="BK362" i="8"/>
  <c r="BK346" i="8"/>
  <c r="J340" i="8"/>
  <c r="BK309" i="8"/>
  <c r="J300" i="8"/>
  <c r="BK270" i="8"/>
  <c r="J255" i="8"/>
  <c r="J248" i="8"/>
  <c r="BK231" i="8"/>
  <c r="BK184" i="8"/>
  <c r="J161" i="8"/>
  <c r="J195" i="9"/>
  <c r="J170" i="9"/>
  <c r="BK163" i="9"/>
  <c r="J154" i="9"/>
  <c r="BK139" i="9"/>
  <c r="BK180" i="9"/>
  <c r="BK166" i="9"/>
  <c r="J212" i="9"/>
  <c r="J199" i="9"/>
  <c r="J190" i="9"/>
  <c r="J173" i="9"/>
  <c r="BK148" i="9"/>
  <c r="BK137" i="9"/>
  <c r="J201" i="9"/>
  <c r="J186" i="9"/>
  <c r="J176" i="9"/>
  <c r="J141" i="9"/>
  <c r="BK210" i="9"/>
  <c r="J185" i="9"/>
  <c r="J169" i="9"/>
  <c r="BK156" i="9"/>
  <c r="BK133" i="9"/>
  <c r="J206" i="9"/>
  <c r="J187" i="9"/>
  <c r="J171" i="9"/>
  <c r="J149" i="9"/>
  <c r="J163" i="9"/>
  <c r="J151" i="9"/>
  <c r="BK203" i="9"/>
  <c r="J193" i="9"/>
  <c r="BK178" i="9"/>
  <c r="BK159" i="9"/>
  <c r="J134" i="9"/>
  <c r="BK191" i="10"/>
  <c r="J154" i="10"/>
  <c r="BK136" i="10"/>
  <c r="J184" i="10"/>
  <c r="BK174" i="10"/>
  <c r="J159" i="10"/>
  <c r="BK150" i="10"/>
  <c r="BK138" i="10"/>
  <c r="J185" i="10"/>
  <c r="BK162" i="10"/>
  <c r="BK134" i="10"/>
  <c r="BK126" i="10"/>
  <c r="BK160" i="10"/>
  <c r="J199" i="10"/>
  <c r="BK187" i="10"/>
  <c r="J173" i="10"/>
  <c r="J160" i="10"/>
  <c r="J191" i="10"/>
  <c r="J167" i="10"/>
  <c r="J147" i="10"/>
  <c r="J170" i="10"/>
  <c r="BK157" i="10"/>
  <c r="J141" i="10"/>
  <c r="J196" i="10"/>
  <c r="J181" i="10"/>
  <c r="J156" i="10"/>
  <c r="BK143" i="10"/>
  <c r="BK121" i="11"/>
  <c r="BK131" i="12"/>
  <c r="J127" i="12"/>
  <c r="J130" i="12"/>
  <c r="J124" i="12"/>
  <c r="BK137" i="2"/>
  <c r="J143" i="2"/>
  <c r="BK155" i="2"/>
  <c r="J137" i="2"/>
  <c r="BK182" i="2"/>
  <c r="BK176" i="2"/>
  <c r="J163" i="2"/>
  <c r="BK146" i="2"/>
  <c r="BK180" i="2"/>
  <c r="J168" i="2"/>
  <c r="J156" i="2"/>
  <c r="J146" i="2"/>
  <c r="BK332" i="3"/>
  <c r="BK303" i="3"/>
  <c r="BK264" i="3"/>
  <c r="BK242" i="3"/>
  <c r="J202" i="3"/>
  <c r="BK178" i="3"/>
  <c r="BK328" i="3"/>
  <c r="BK292" i="3"/>
  <c r="J234" i="3"/>
  <c r="J211" i="3"/>
  <c r="BK194" i="3"/>
  <c r="J179" i="3"/>
  <c r="BK167" i="3"/>
  <c r="BK335" i="3"/>
  <c r="J317" i="3"/>
  <c r="J273" i="3"/>
  <c r="J241" i="3"/>
  <c r="J212" i="3"/>
  <c r="J194" i="3"/>
  <c r="J161" i="3"/>
  <c r="BK316" i="3"/>
  <c r="BK301" i="3"/>
  <c r="BK285" i="3"/>
  <c r="J266" i="3"/>
  <c r="BK247" i="3"/>
  <c r="J187" i="3"/>
  <c r="BK157" i="3"/>
  <c r="BK320" i="3"/>
  <c r="BK294" i="3"/>
  <c r="BK268" i="3"/>
  <c r="J253" i="3"/>
  <c r="J232" i="3"/>
  <c r="J204" i="3"/>
  <c r="BK173" i="3"/>
  <c r="J153" i="3"/>
  <c r="BK336" i="3"/>
  <c r="J328" i="3"/>
  <c r="J296" i="3"/>
  <c r="BK275" i="3"/>
  <c r="J257" i="3"/>
  <c r="BK241" i="3"/>
  <c r="J218" i="3"/>
  <c r="BK196" i="3"/>
  <c r="J185" i="3"/>
  <c r="BK339" i="3"/>
  <c r="BK313" i="3"/>
  <c r="BK296" i="3"/>
  <c r="BK272" i="3"/>
  <c r="J258" i="3"/>
  <c r="BK235" i="3"/>
  <c r="BK207" i="3"/>
  <c r="J172" i="3"/>
  <c r="J320" i="3"/>
  <c r="BK289" i="3"/>
  <c r="BK251" i="3"/>
  <c r="J219" i="3"/>
  <c r="BK171" i="3"/>
  <c r="BK154" i="4"/>
  <c r="J129" i="4"/>
  <c r="BK156" i="4"/>
  <c r="BK130" i="4"/>
  <c r="J154" i="4"/>
  <c r="BK173" i="4"/>
  <c r="J151" i="4"/>
  <c r="J165" i="4"/>
  <c r="J143" i="4"/>
  <c r="J152" i="4"/>
  <c r="J133" i="4"/>
  <c r="BK194" i="5"/>
  <c r="J158" i="5"/>
  <c r="J202" i="5"/>
  <c r="J178" i="5"/>
  <c r="BK153" i="5"/>
  <c r="J198" i="5"/>
  <c r="J157" i="5"/>
  <c r="J191" i="5"/>
  <c r="J175" i="5"/>
  <c r="BK157" i="5"/>
  <c r="J206" i="5"/>
  <c r="BK186" i="5"/>
  <c r="BK174" i="5"/>
  <c r="J162" i="5"/>
  <c r="J151" i="5"/>
  <c r="J145" i="5"/>
  <c r="J134" i="5"/>
  <c r="BK202" i="5"/>
  <c r="J192" i="5"/>
  <c r="J174" i="5"/>
  <c r="J147" i="5"/>
  <c r="J131" i="5"/>
  <c r="J201" i="6"/>
  <c r="BK193" i="6"/>
  <c r="BK166" i="6"/>
  <c r="BK206" i="6"/>
  <c r="J195" i="6"/>
  <c r="J192" i="6"/>
  <c r="BK153" i="6"/>
  <c r="BK135" i="6"/>
  <c r="BK178" i="6"/>
  <c r="BK147" i="6"/>
  <c r="J140" i="6"/>
  <c r="J123" i="6"/>
  <c r="BK164" i="6"/>
  <c r="J128" i="6"/>
  <c r="J280" i="7"/>
  <c r="J256" i="7"/>
  <c r="BK164" i="7"/>
  <c r="BK281" i="7"/>
  <c r="BK260" i="7"/>
  <c r="J250" i="7"/>
  <c r="BK241" i="7"/>
  <c r="J211" i="7"/>
  <c r="J193" i="7"/>
  <c r="J162" i="7"/>
  <c r="BK279" i="7"/>
  <c r="BK237" i="7"/>
  <c r="BK216" i="7"/>
  <c r="BK185" i="7"/>
  <c r="BK167" i="7"/>
  <c r="BK231" i="7"/>
  <c r="BK204" i="7"/>
  <c r="J189" i="7"/>
  <c r="J179" i="7"/>
  <c r="J167" i="7"/>
  <c r="J157" i="7"/>
  <c r="J240" i="7"/>
  <c r="J224" i="7"/>
  <c r="BK203" i="7"/>
  <c r="BK192" i="7"/>
  <c r="BK141" i="7"/>
  <c r="J248" i="7"/>
  <c r="BK207" i="7"/>
  <c r="J198" i="7"/>
  <c r="J183" i="7"/>
  <c r="BK273" i="7"/>
  <c r="BK249" i="7"/>
  <c r="J225" i="7"/>
  <c r="J218" i="7"/>
  <c r="J168" i="7"/>
  <c r="BK266" i="7"/>
  <c r="J228" i="7"/>
  <c r="J204" i="7"/>
  <c r="J358" i="8"/>
  <c r="J335" i="8"/>
  <c r="BK318" i="8"/>
  <c r="J297" i="8"/>
  <c r="BK265" i="8"/>
  <c r="BK252" i="8"/>
  <c r="J238" i="8"/>
  <c r="J216" i="8"/>
  <c r="BK190" i="8"/>
  <c r="J170" i="8"/>
  <c r="BK139" i="8"/>
  <c r="J229" i="8"/>
  <c r="BK205" i="8"/>
  <c r="J173" i="8"/>
  <c r="J157" i="8"/>
  <c r="J135" i="8"/>
  <c r="BK359" i="8"/>
  <c r="BK343" i="8"/>
  <c r="J320" i="8"/>
  <c r="J292" i="8"/>
  <c r="J259" i="8"/>
  <c r="J241" i="8"/>
  <c r="J222" i="8"/>
  <c r="BK202" i="8"/>
  <c r="J184" i="8"/>
  <c r="J151" i="8"/>
  <c r="J129" i="8"/>
  <c r="BK333" i="8"/>
  <c r="J319" i="8"/>
  <c r="BK295" i="8"/>
  <c r="J267" i="8"/>
  <c r="J236" i="8"/>
  <c r="J213" i="8"/>
  <c r="J196" i="8"/>
  <c r="J171" i="8"/>
  <c r="BK135" i="8"/>
  <c r="J347" i="8"/>
  <c r="BK326" i="8"/>
  <c r="BK303" i="8"/>
  <c r="J279" i="8"/>
  <c r="BK254" i="8"/>
  <c r="J225" i="8"/>
  <c r="BK204" i="8"/>
  <c r="BK147" i="8"/>
  <c r="J360" i="8"/>
  <c r="BK279" i="8"/>
  <c r="J266" i="8"/>
  <c r="J239" i="8"/>
  <c r="J220" i="8"/>
  <c r="BK200" i="8"/>
  <c r="J182" i="8"/>
  <c r="J132" i="8"/>
  <c r="BK363" i="8"/>
  <c r="J352" i="8"/>
  <c r="J316" i="8"/>
  <c r="J270" i="8"/>
  <c r="BK170" i="8"/>
  <c r="J136" i="8"/>
  <c r="J370" i="8"/>
  <c r="J364" i="8"/>
  <c r="J342" i="8"/>
  <c r="BK334" i="8"/>
  <c r="J313" i="8"/>
  <c r="J283" i="8"/>
  <c r="BK263" i="8"/>
  <c r="BK244" i="8"/>
  <c r="BK228" i="8"/>
  <c r="J197" i="8"/>
  <c r="J181" i="8"/>
  <c r="J137" i="8"/>
  <c r="BK173" i="9"/>
  <c r="J158" i="9"/>
  <c r="BK150" i="9"/>
  <c r="BK204" i="9"/>
  <c r="BK184" i="9"/>
  <c r="BK167" i="9"/>
  <c r="BK208" i="9"/>
  <c r="J196" i="9"/>
  <c r="BK177" i="9"/>
  <c r="J152" i="9"/>
  <c r="J139" i="9"/>
  <c r="J203" i="9"/>
  <c r="J177" i="9"/>
  <c r="J138" i="9"/>
  <c r="BK213" i="9"/>
  <c r="J209" i="9"/>
  <c r="BK172" i="9"/>
  <c r="BK158" i="9"/>
  <c r="J197" i="9"/>
  <c r="J182" i="9"/>
  <c r="J178" i="9"/>
  <c r="BK140" i="9"/>
  <c r="J160" i="9"/>
  <c r="BK141" i="9"/>
  <c r="BK181" i="9"/>
  <c r="J168" i="9"/>
  <c r="J142" i="9"/>
  <c r="BK171" i="10"/>
  <c r="J138" i="10"/>
  <c r="J195" i="10"/>
  <c r="BK168" i="10"/>
  <c r="J153" i="10"/>
  <c r="BK139" i="10"/>
  <c r="BK199" i="10"/>
  <c r="BK177" i="10"/>
  <c r="BK153" i="10"/>
  <c r="J142" i="10"/>
  <c r="BK192" i="10"/>
  <c r="BK184" i="10"/>
  <c r="J177" i="10"/>
  <c r="J171" i="10"/>
  <c r="BK141" i="10"/>
  <c r="J133" i="10"/>
  <c r="J183" i="10"/>
  <c r="BK170" i="10"/>
  <c r="J158" i="10"/>
  <c r="J151" i="10"/>
  <c r="BK193" i="10"/>
  <c r="BK200" i="10"/>
  <c r="BK178" i="10"/>
  <c r="BK144" i="10"/>
  <c r="J121" i="11"/>
  <c r="BK178" i="2"/>
  <c r="J172" i="2"/>
  <c r="J142" i="2"/>
  <c r="BK169" i="2"/>
  <c r="J151" i="2"/>
  <c r="BK141" i="2"/>
  <c r="J157" i="2"/>
  <c r="J147" i="2"/>
  <c r="BK136" i="2"/>
  <c r="J179" i="2"/>
  <c r="BK168" i="2"/>
  <c r="BK158" i="2"/>
  <c r="J140" i="2"/>
  <c r="J132" i="2"/>
  <c r="BK172" i="2"/>
  <c r="BK157" i="2"/>
  <c r="J148" i="2"/>
  <c r="J141" i="2"/>
  <c r="BK327" i="3"/>
  <c r="J299" i="3"/>
  <c r="J251" i="3"/>
  <c r="BK222" i="3"/>
  <c r="BK191" i="3"/>
  <c r="J158" i="3"/>
  <c r="BK322" i="3"/>
  <c r="BK314" i="3"/>
  <c r="BK270" i="3"/>
  <c r="J228" i="3"/>
  <c r="J213" i="3"/>
  <c r="J190" i="3"/>
  <c r="BK175" i="3"/>
  <c r="BK153" i="3"/>
  <c r="BK323" i="3"/>
  <c r="BK304" i="3"/>
  <c r="J272" i="3"/>
  <c r="J236" i="3"/>
  <c r="BK211" i="3"/>
  <c r="BK190" i="3"/>
  <c r="J336" i="3"/>
  <c r="BK309" i="3"/>
  <c r="J302" i="3"/>
  <c r="BK286" i="3"/>
  <c r="BK269" i="3"/>
  <c r="BK257" i="3"/>
  <c r="BK220" i="3"/>
  <c r="J171" i="3"/>
  <c r="J162" i="3"/>
  <c r="BK318" i="3"/>
  <c r="J297" i="3"/>
  <c r="J275" i="3"/>
  <c r="J254" i="3"/>
  <c r="BK234" i="3"/>
  <c r="J217" i="3"/>
  <c r="J176" i="3"/>
  <c r="J156" i="3"/>
  <c r="BK146" i="3"/>
  <c r="J333" i="3"/>
  <c r="J326" i="3"/>
  <c r="J310" i="3"/>
  <c r="J287" i="3"/>
  <c r="J279" i="3"/>
  <c r="BK261" i="3"/>
  <c r="J245" i="3"/>
  <c r="J215" i="3"/>
  <c r="J195" i="3"/>
  <c r="J160" i="3"/>
  <c r="J337" i="3"/>
  <c r="BK310" i="3"/>
  <c r="BK266" i="3"/>
  <c r="J249" i="3"/>
  <c r="J227" i="3"/>
  <c r="BK219" i="3"/>
  <c r="J186" i="3"/>
  <c r="J163" i="3"/>
  <c r="J332" i="3"/>
  <c r="BK297" i="3"/>
  <c r="J265" i="3"/>
  <c r="BK236" i="3"/>
  <c r="J210" i="3"/>
  <c r="BK188" i="3"/>
  <c r="BK168" i="3"/>
  <c r="BK152" i="4"/>
  <c r="J127" i="4"/>
  <c r="BK155" i="4"/>
  <c r="BK127" i="4"/>
  <c r="J162" i="4"/>
  <c r="J135" i="4"/>
  <c r="J155" i="4"/>
  <c r="BK135" i="4"/>
  <c r="BK166" i="4"/>
  <c r="BK146" i="4"/>
  <c r="J128" i="4"/>
  <c r="BK138" i="4"/>
  <c r="BK144" i="4"/>
  <c r="BK192" i="5"/>
  <c r="J156" i="5"/>
  <c r="BK199" i="5"/>
  <c r="J190" i="5"/>
  <c r="J154" i="5"/>
  <c r="BK132" i="5"/>
  <c r="J183" i="5"/>
  <c r="BK159" i="5"/>
  <c r="J189" i="5"/>
  <c r="BK172" i="5"/>
  <c r="BK145" i="5"/>
  <c r="BK130" i="5"/>
  <c r="BK205" i="5"/>
  <c r="BK191" i="5"/>
  <c r="J181" i="5"/>
  <c r="J172" i="5"/>
  <c r="BK168" i="5"/>
  <c r="J159" i="5"/>
  <c r="J152" i="5"/>
  <c r="J141" i="5"/>
  <c r="J129" i="5"/>
  <c r="J196" i="5"/>
  <c r="J184" i="5"/>
  <c r="BK161" i="5"/>
  <c r="BK144" i="5"/>
  <c r="BK207" i="6"/>
  <c r="J200" i="6"/>
  <c r="J191" i="6"/>
  <c r="J167" i="6"/>
  <c r="BK162" i="6"/>
  <c r="J187" i="6"/>
  <c r="J184" i="6"/>
  <c r="J182" i="6"/>
  <c r="J179" i="6"/>
  <c r="BK163" i="6"/>
  <c r="J161" i="6"/>
  <c r="BK154" i="6"/>
  <c r="J149" i="6"/>
  <c r="BK137" i="6"/>
  <c r="BK173" i="6"/>
  <c r="J159" i="6"/>
  <c r="J153" i="6"/>
  <c r="BK144" i="6"/>
  <c r="J131" i="6"/>
  <c r="BK122" i="6"/>
  <c r="BK182" i="6"/>
  <c r="BK177" i="6"/>
  <c r="J168" i="6"/>
  <c r="J147" i="6"/>
  <c r="BK136" i="6"/>
  <c r="J127" i="6"/>
  <c r="BK198" i="6"/>
  <c r="BK189" i="6"/>
  <c r="BK167" i="6"/>
  <c r="J141" i="6"/>
  <c r="J129" i="6"/>
  <c r="J189" i="6"/>
  <c r="J171" i="6"/>
  <c r="BK168" i="6"/>
  <c r="J136" i="6"/>
  <c r="J126" i="6"/>
  <c r="BK121" i="6"/>
  <c r="BK176" i="6"/>
  <c r="J166" i="6"/>
  <c r="BK143" i="6"/>
  <c r="BK133" i="6"/>
  <c r="BK175" i="6"/>
  <c r="J154" i="6"/>
  <c r="J134" i="6"/>
  <c r="BK124" i="6"/>
  <c r="BK282" i="7"/>
  <c r="J271" i="7"/>
  <c r="J252" i="7"/>
  <c r="J177" i="7"/>
  <c r="BK166" i="7"/>
  <c r="J155" i="7"/>
  <c r="J279" i="7"/>
  <c r="J258" i="7"/>
  <c r="J247" i="7"/>
  <c r="BK239" i="7"/>
  <c r="BK226" i="7"/>
  <c r="BK214" i="7"/>
  <c r="BK199" i="7"/>
  <c r="BK186" i="7"/>
  <c r="J171" i="7"/>
  <c r="J165" i="7"/>
  <c r="BK143" i="7"/>
  <c r="BK275" i="7"/>
  <c r="BK254" i="7"/>
  <c r="BK242" i="7"/>
  <c r="J221" i="7"/>
  <c r="BK205" i="7"/>
  <c r="J176" i="7"/>
  <c r="J164" i="7"/>
  <c r="J259" i="7"/>
  <c r="J227" i="7"/>
  <c r="J212" i="7"/>
  <c r="BK190" i="7"/>
  <c r="J184" i="7"/>
  <c r="J175" i="7"/>
  <c r="BK161" i="7"/>
  <c r="J274" i="7"/>
  <c r="BK245" i="7"/>
  <c r="BK235" i="7"/>
  <c r="J208" i="7"/>
  <c r="BK196" i="7"/>
  <c r="J147" i="7"/>
  <c r="J265" i="7"/>
  <c r="BK232" i="7"/>
  <c r="BK208" i="7"/>
  <c r="BK201" i="7"/>
  <c r="BK188" i="7"/>
  <c r="BK173" i="7"/>
  <c r="J149" i="7"/>
  <c r="J264" i="7"/>
  <c r="BK247" i="7"/>
  <c r="J230" i="7"/>
  <c r="BK224" i="7"/>
  <c r="J210" i="7"/>
  <c r="BK182" i="7"/>
  <c r="J158" i="7"/>
  <c r="J268" i="7"/>
  <c r="J241" i="7"/>
  <c r="BK211" i="7"/>
  <c r="BK198" i="7"/>
  <c r="J357" i="8"/>
  <c r="BK332" i="8"/>
  <c r="BK314" i="8"/>
  <c r="BK291" i="8"/>
  <c r="BK273" i="8"/>
  <c r="J246" i="8"/>
  <c r="J237" i="8"/>
  <c r="J221" i="8"/>
  <c r="BK207" i="8"/>
  <c r="J180" i="8"/>
  <c r="BK162" i="8"/>
  <c r="J152" i="8"/>
  <c r="BK132" i="8"/>
  <c r="BK356" i="8"/>
  <c r="BK344" i="8"/>
  <c r="J332" i="8"/>
  <c r="BK306" i="8"/>
  <c r="BK281" i="8"/>
  <c r="BK251" i="8"/>
  <c r="BK224" i="8"/>
  <c r="J201" i="8"/>
  <c r="BK179" i="8"/>
  <c r="J168" i="8"/>
  <c r="BK150" i="8"/>
  <c r="BK129" i="8"/>
  <c r="J348" i="8"/>
  <c r="BK323" i="8"/>
  <c r="J312" i="8"/>
  <c r="BK283" i="8"/>
  <c r="BK260" i="8"/>
  <c r="BK246" i="8"/>
  <c r="J233" i="8"/>
  <c r="J215" i="8"/>
  <c r="BK186" i="8"/>
  <c r="J156" i="8"/>
  <c r="BK153" i="8"/>
  <c r="J126" i="8"/>
  <c r="BK337" i="8"/>
  <c r="J323" i="8"/>
  <c r="BK304" i="8"/>
  <c r="J293" i="8"/>
  <c r="BK272" i="8"/>
  <c r="BK250" i="8"/>
  <c r="BK235" i="8"/>
  <c r="J219" i="8"/>
  <c r="BK203" i="8"/>
  <c r="J191" i="8"/>
  <c r="J175" i="8"/>
  <c r="J139" i="8"/>
  <c r="J345" i="8"/>
  <c r="BK329" i="8"/>
  <c r="J311" i="8"/>
  <c r="J296" i="8"/>
  <c r="BK286" i="8"/>
  <c r="BK271" i="8"/>
  <c r="J245" i="8"/>
  <c r="J224" i="8"/>
  <c r="BK208" i="8"/>
  <c r="BK195" i="8"/>
  <c r="BK192" i="8"/>
  <c r="BK177" i="8"/>
  <c r="J158" i="8"/>
  <c r="BK145" i="8"/>
  <c r="BK128" i="8"/>
  <c r="BK364" i="8"/>
  <c r="BK339" i="8"/>
  <c r="BK287" i="8"/>
  <c r="J256" i="8"/>
  <c r="BK221" i="8"/>
  <c r="BK217" i="8"/>
  <c r="J190" i="8"/>
  <c r="J174" i="8"/>
  <c r="J154" i="8"/>
  <c r="BK365" i="8"/>
  <c r="J362" i="8"/>
  <c r="BK355" i="8"/>
  <c r="BK325" i="8"/>
  <c r="J295" i="8"/>
  <c r="J281" i="8"/>
  <c r="J165" i="8"/>
  <c r="J153" i="8"/>
  <c r="BK133" i="8"/>
  <c r="BK370" i="8"/>
  <c r="BK367" i="8"/>
  <c r="BK360" i="8"/>
  <c r="BK324" i="8"/>
  <c r="BK312" i="8"/>
  <c r="J305" i="8"/>
  <c r="BK280" i="8"/>
  <c r="BK266" i="8"/>
  <c r="BK253" i="8"/>
  <c r="BK241" i="8"/>
  <c r="J205" i="8"/>
  <c r="BK191" i="8"/>
  <c r="BK167" i="8"/>
  <c r="BK131" i="8"/>
  <c r="J194" i="9"/>
  <c r="BK164" i="9"/>
  <c r="BK153" i="9"/>
  <c r="BK193" i="9"/>
  <c r="BK185" i="9"/>
  <c r="BK169" i="9"/>
  <c r="J153" i="9"/>
  <c r="BK209" i="9"/>
  <c r="J181" i="9"/>
  <c r="J167" i="9"/>
  <c r="J156" i="9"/>
  <c r="J144" i="9"/>
  <c r="BK130" i="9"/>
  <c r="J200" i="9"/>
  <c r="J188" i="9"/>
  <c r="BK147" i="9"/>
  <c r="J137" i="9"/>
  <c r="BK132" i="9"/>
  <c r="J202" i="9"/>
  <c r="BK183" i="9"/>
  <c r="J166" i="9"/>
  <c r="BK134" i="9"/>
  <c r="BK202" i="9"/>
  <c r="BK186" i="9"/>
  <c r="J179" i="9"/>
  <c r="BK151" i="9"/>
  <c r="BK171" i="9"/>
  <c r="J145" i="9"/>
  <c r="BK201" i="9"/>
  <c r="BK190" i="9"/>
  <c r="J183" i="9"/>
  <c r="J175" i="9"/>
  <c r="BK152" i="9"/>
  <c r="BK198" i="10"/>
  <c r="BK166" i="10"/>
  <c r="BK128" i="10"/>
  <c r="BK189" i="10"/>
  <c r="BK183" i="10"/>
  <c r="J164" i="10"/>
  <c r="J152" i="10"/>
  <c r="BK130" i="10"/>
  <c r="J168" i="10"/>
  <c r="BK154" i="10"/>
  <c r="J148" i="10"/>
  <c r="J128" i="10"/>
  <c r="J124" i="10"/>
  <c r="BK155" i="10"/>
  <c r="J179" i="10"/>
  <c r="J131" i="10"/>
  <c r="BK176" i="10"/>
  <c r="BK159" i="10"/>
  <c r="BK133" i="10"/>
  <c r="BK195" i="10"/>
  <c r="BK169" i="10"/>
  <c r="J136" i="10"/>
  <c r="J120" i="11"/>
  <c r="BK120" i="11"/>
  <c r="J126" i="12"/>
  <c r="J123" i="12"/>
  <c r="J315" i="3"/>
  <c r="BK214" i="3"/>
  <c r="BK155" i="3"/>
  <c r="J305" i="3"/>
  <c r="J237" i="3"/>
  <c r="BK333" i="3"/>
  <c r="J294" i="3"/>
  <c r="J243" i="3"/>
  <c r="BK205" i="3"/>
  <c r="BK198" i="3"/>
  <c r="J339" i="3"/>
  <c r="BK305" i="3"/>
  <c r="J281" i="3"/>
  <c r="BK208" i="3"/>
  <c r="J174" i="3"/>
  <c r="BK338" i="3"/>
  <c r="J289" i="3"/>
  <c r="BK231" i="3"/>
  <c r="J214" i="3"/>
  <c r="BK165" i="3"/>
  <c r="J311" i="3"/>
  <c r="BK284" i="3"/>
  <c r="BK224" i="3"/>
  <c r="J191" i="3"/>
  <c r="BK176" i="3"/>
  <c r="BK163" i="4"/>
  <c r="J171" i="4"/>
  <c r="BK151" i="4"/>
  <c r="J164" i="4"/>
  <c r="BK131" i="4"/>
  <c r="BK153" i="4"/>
  <c r="BK133" i="4"/>
  <c r="BK158" i="4"/>
  <c r="BK136" i="4"/>
  <c r="BK134" i="4"/>
  <c r="BK151" i="5"/>
  <c r="J167" i="5"/>
  <c r="BK134" i="5"/>
  <c r="J171" i="5"/>
  <c r="J205" i="5"/>
  <c r="J160" i="5"/>
  <c r="BK129" i="5"/>
  <c r="J195" i="5"/>
  <c r="BK184" i="5"/>
  <c r="BK196" i="10"/>
  <c r="J188" i="10"/>
  <c r="BK179" i="10"/>
  <c r="BK175" i="10"/>
  <c r="BK167" i="10"/>
  <c r="BK163" i="10"/>
  <c r="BK152" i="10"/>
  <c r="J139" i="10"/>
  <c r="BK197" i="10"/>
  <c r="J178" i="10"/>
  <c r="J165" i="10"/>
  <c r="J192" i="10"/>
  <c r="BK181" i="10"/>
  <c r="J150" i="10"/>
  <c r="BK124" i="10"/>
  <c r="BK164" i="10"/>
  <c r="BK148" i="10"/>
  <c r="BK127" i="10"/>
  <c r="J187" i="10"/>
  <c r="J157" i="10"/>
  <c r="J127" i="10"/>
  <c r="J122" i="11"/>
  <c r="BK127" i="12"/>
  <c r="J131" i="12"/>
  <c r="BK124" i="12"/>
  <c r="J175" i="2"/>
  <c r="BK147" i="2"/>
  <c r="BK170" i="2"/>
  <c r="BK161" i="2"/>
  <c r="BK148" i="2"/>
  <c r="BK132" i="2"/>
  <c r="BK153" i="2"/>
  <c r="BK139" i="2"/>
  <c r="J180" i="2"/>
  <c r="J169" i="2"/>
  <c r="BK151" i="2"/>
  <c r="BK138" i="2"/>
  <c r="BK179" i="2"/>
  <c r="J165" i="2"/>
  <c r="J149" i="2"/>
  <c r="BK135" i="2"/>
  <c r="J323" i="3"/>
  <c r="J282" i="3"/>
  <c r="J235" i="3"/>
  <c r="J197" i="3"/>
  <c r="BK174" i="3"/>
  <c r="BK325" i="3"/>
  <c r="J284" i="3"/>
  <c r="BK265" i="3"/>
  <c r="BK215" i="3"/>
  <c r="J196" i="3"/>
  <c r="J173" i="3"/>
  <c r="BK159" i="3"/>
  <c r="BK326" i="3"/>
  <c r="J300" i="3"/>
  <c r="BK258" i="3"/>
  <c r="J231" i="3"/>
  <c r="BK202" i="3"/>
  <c r="J182" i="3"/>
  <c r="BK324" i="3"/>
  <c r="BK307" i="3"/>
  <c r="BK293" i="3"/>
  <c r="BK276" i="3"/>
  <c r="BK254" i="3"/>
  <c r="J188" i="3"/>
  <c r="BK164" i="3"/>
  <c r="BK321" i="3"/>
  <c r="BK306" i="3"/>
  <c r="J269" i="3"/>
  <c r="BK255" i="3"/>
  <c r="BK237" i="3"/>
  <c r="BK221" i="3"/>
  <c r="J193" i="3"/>
  <c r="J155" i="3"/>
  <c r="BK334" i="3"/>
  <c r="BK317" i="3"/>
  <c r="J303" i="3"/>
  <c r="BK280" i="3"/>
  <c r="BK260" i="3"/>
  <c r="BK233" i="3"/>
  <c r="J198" i="3"/>
  <c r="J170" i="3"/>
  <c r="J151" i="3"/>
  <c r="J329" i="3"/>
  <c r="J304" i="3"/>
  <c r="BK283" i="3"/>
  <c r="BK253" i="3"/>
  <c r="BK229" i="3"/>
  <c r="BK217" i="3"/>
  <c r="J157" i="3"/>
  <c r="BK331" i="3"/>
  <c r="BK287" i="3"/>
  <c r="J238" i="3"/>
  <c r="J209" i="3"/>
  <c r="J180" i="3"/>
  <c r="J167" i="4"/>
  <c r="J145" i="4"/>
  <c r="BK161" i="4"/>
  <c r="J172" i="4"/>
  <c r="BK139" i="4"/>
  <c r="J169" i="4"/>
  <c r="J149" i="4"/>
  <c r="J131" i="4"/>
  <c r="BK148" i="4"/>
  <c r="J163" i="4"/>
  <c r="J136" i="4"/>
  <c r="J138" i="4"/>
  <c r="BK171" i="5"/>
  <c r="BK133" i="5"/>
  <c r="J180" i="5"/>
  <c r="BK148" i="5"/>
  <c r="BK195" i="5"/>
  <c r="J179" i="5"/>
  <c r="BK139" i="5"/>
  <c r="J176" i="5"/>
  <c r="BK127" i="5"/>
  <c r="J194" i="5"/>
  <c r="BK175" i="5"/>
  <c r="BK164" i="5"/>
  <c r="J155" i="5"/>
  <c r="J143" i="5"/>
  <c r="BK131" i="5"/>
  <c r="J199" i="5"/>
  <c r="BK176" i="5"/>
  <c r="BK156" i="5"/>
  <c r="J138" i="5"/>
  <c r="J206" i="6"/>
  <c r="J198" i="6"/>
  <c r="BK192" i="6"/>
  <c r="BK181" i="6"/>
  <c r="J205" i="6"/>
  <c r="BK196" i="6"/>
  <c r="J135" i="6"/>
  <c r="J164" i="6"/>
  <c r="J156" i="6"/>
  <c r="J150" i="6"/>
  <c r="BK139" i="6"/>
  <c r="BK191" i="6"/>
  <c r="J186" i="6"/>
  <c r="BK180" i="6"/>
  <c r="BK171" i="6"/>
  <c r="J157" i="6"/>
  <c r="BK134" i="6"/>
  <c r="BK126" i="6"/>
  <c r="BK197" i="6"/>
  <c r="BK152" i="6"/>
  <c r="J137" i="6"/>
  <c r="BK183" i="6"/>
  <c r="J174" i="6"/>
  <c r="J146" i="6"/>
  <c r="BK125" i="6"/>
  <c r="BK179" i="6"/>
  <c r="J160" i="6"/>
  <c r="BK145" i="6"/>
  <c r="BK138" i="6"/>
  <c r="BK174" i="6"/>
  <c r="BK148" i="6"/>
  <c r="BK127" i="6"/>
  <c r="J281" i="7"/>
  <c r="BK265" i="7"/>
  <c r="J185" i="7"/>
  <c r="BK168" i="7"/>
  <c r="J137" i="7"/>
  <c r="BK277" i="7"/>
  <c r="J257" i="7"/>
  <c r="J243" i="7"/>
  <c r="J232" i="7"/>
  <c r="BK225" i="7"/>
  <c r="BK210" i="7"/>
  <c r="BK189" i="7"/>
  <c r="BK181" i="7"/>
  <c r="BK169" i="7"/>
  <c r="J153" i="7"/>
  <c r="J276" i="7"/>
  <c r="J253" i="7"/>
  <c r="BK238" i="7"/>
  <c r="BK209" i="7"/>
  <c r="BK175" i="7"/>
  <c r="BK145" i="7"/>
  <c r="J245" i="7"/>
  <c r="BK219" i="7"/>
  <c r="BK193" i="7"/>
  <c r="J187" i="7"/>
  <c r="BK178" i="7"/>
  <c r="J163" i="7"/>
  <c r="BK276" i="7"/>
  <c r="BK255" i="7"/>
  <c r="J226" i="7"/>
  <c r="J213" i="7"/>
  <c r="J191" i="7"/>
  <c r="BK274" i="7"/>
  <c r="J249" i="7"/>
  <c r="BK230" i="7"/>
  <c r="J203" i="7"/>
  <c r="BK195" i="7"/>
  <c r="BK160" i="7"/>
  <c r="J141" i="7"/>
  <c r="BK250" i="7"/>
  <c r="J237" i="7"/>
  <c r="J220" i="7"/>
  <c r="J197" i="7"/>
  <c r="BK159" i="7"/>
  <c r="J275" i="7"/>
  <c r="BK246" i="7"/>
  <c r="BK213" i="7"/>
  <c r="BK191" i="7"/>
  <c r="BK349" i="8"/>
  <c r="BK321" i="8"/>
  <c r="BK310" i="8"/>
  <c r="BK292" i="8"/>
  <c r="BK264" i="8"/>
  <c r="J244" i="8"/>
  <c r="J227" i="8"/>
  <c r="BK201" i="8"/>
  <c r="J172" i="8"/>
  <c r="J160" i="8"/>
  <c r="J339" i="8"/>
  <c r="BK313" i="8"/>
  <c r="BK296" i="8"/>
  <c r="J264" i="8"/>
  <c r="BK239" i="8"/>
  <c r="BK219" i="8"/>
  <c r="J188" i="8"/>
  <c r="J166" i="8"/>
  <c r="BK136" i="8"/>
  <c r="BK124" i="8"/>
  <c r="BK350" i="8"/>
  <c r="BK331" i="8"/>
  <c r="BK315" i="8"/>
  <c r="BK274" i="8"/>
  <c r="BK248" i="8"/>
  <c r="BK223" i="8"/>
  <c r="J207" i="8"/>
  <c r="J189" i="8"/>
  <c r="BK173" i="8"/>
  <c r="J141" i="8"/>
  <c r="BK352" i="8"/>
  <c r="J322" i="8"/>
  <c r="BK298" i="8"/>
  <c r="BK275" i="8"/>
  <c r="J249" i="8"/>
  <c r="BK230" i="8"/>
  <c r="BK210" i="8"/>
  <c r="J185" i="8"/>
  <c r="J145" i="8"/>
  <c r="J355" i="8"/>
  <c r="BK327" i="8"/>
  <c r="J304" i="8"/>
  <c r="J290" i="8"/>
  <c r="J269" i="8"/>
  <c r="BK240" i="8"/>
  <c r="J210" i="8"/>
  <c r="BK157" i="8"/>
  <c r="J144" i="8"/>
  <c r="J134" i="8"/>
  <c r="J351" i="8"/>
  <c r="J291" i="8"/>
  <c r="J272" i="8"/>
  <c r="BK238" i="8"/>
  <c r="J206" i="8"/>
  <c r="J177" i="8"/>
  <c r="BK156" i="8"/>
  <c r="BK138" i="8"/>
  <c r="J125" i="8"/>
  <c r="J301" i="8"/>
  <c r="BK290" i="8"/>
  <c r="BK176" i="8"/>
  <c r="BK160" i="8"/>
  <c r="J143" i="8"/>
  <c r="J128" i="8"/>
  <c r="J369" i="8"/>
  <c r="BK358" i="8"/>
  <c r="BK335" i="8"/>
  <c r="J315" i="8"/>
  <c r="J303" i="8"/>
  <c r="J275" i="8"/>
  <c r="BK256" i="8"/>
  <c r="BK233" i="8"/>
  <c r="BK206" i="8"/>
  <c r="J186" i="8"/>
  <c r="J140" i="8"/>
  <c r="J204" i="9"/>
  <c r="J165" i="9"/>
  <c r="J148" i="9"/>
  <c r="BK196" i="9"/>
  <c r="BK176" i="9"/>
  <c r="BK160" i="9"/>
  <c r="J213" i="9"/>
  <c r="BK206" i="9"/>
  <c r="BK170" i="9"/>
  <c r="J162" i="9"/>
  <c r="BK142" i="9"/>
  <c r="J207" i="9"/>
  <c r="BK198" i="9"/>
  <c r="BK162" i="9"/>
  <c r="BK212" i="9"/>
  <c r="BK200" i="9"/>
  <c r="J180" i="9"/>
  <c r="BK161" i="9"/>
  <c r="BK145" i="9"/>
  <c r="J208" i="9"/>
  <c r="BK189" i="9"/>
  <c r="BK154" i="9"/>
  <c r="BK174" i="9"/>
  <c r="J159" i="9"/>
  <c r="J210" i="9"/>
  <c r="BK199" i="9"/>
  <c r="J189" i="9"/>
  <c r="BK157" i="9"/>
  <c r="BK138" i="9"/>
  <c r="BK201" i="10"/>
  <c r="J155" i="10"/>
  <c r="BK137" i="10"/>
  <c r="BK188" i="10"/>
  <c r="BK180" i="10"/>
  <c r="BK142" i="10"/>
  <c r="BK131" i="10"/>
  <c r="J182" i="10"/>
  <c r="BK158" i="10"/>
  <c r="J143" i="10"/>
  <c r="BK125" i="10"/>
  <c r="BK186" i="10"/>
  <c r="BK182" i="10"/>
  <c r="J176" i="10"/>
  <c r="BK165" i="10"/>
  <c r="J169" i="10"/>
  <c r="BK147" i="10"/>
  <c r="J154" i="2"/>
  <c r="BK154" i="2"/>
  <c r="J139" i="2"/>
  <c r="J158" i="2"/>
  <c r="BK140" i="2"/>
  <c r="BK163" i="2"/>
  <c r="BK302" i="3"/>
  <c r="J244" i="3"/>
  <c r="BK182" i="3"/>
  <c r="BK154" i="3"/>
  <c r="BK295" i="3"/>
  <c r="J239" i="3"/>
  <c r="J208" i="3"/>
  <c r="BK189" i="3"/>
  <c r="BK172" i="3"/>
  <c r="J247" i="3"/>
  <c r="BK200" i="3"/>
  <c r="BK162" i="3"/>
  <c r="BK274" i="3"/>
  <c r="BK227" i="3"/>
  <c r="BK158" i="3"/>
  <c r="J277" i="3"/>
  <c r="J259" i="3"/>
  <c r="BK239" i="3"/>
  <c r="BK218" i="3"/>
  <c r="J177" i="3"/>
  <c r="BK151" i="3"/>
  <c r="J293" i="3"/>
  <c r="J264" i="3"/>
  <c r="J233" i="3"/>
  <c r="BK195" i="3"/>
  <c r="BK177" i="3"/>
  <c r="BK168" i="4"/>
  <c r="BK132" i="4"/>
  <c r="BK164" i="4"/>
  <c r="J146" i="4"/>
  <c r="J166" i="4"/>
  <c r="J168" i="4"/>
  <c r="BK142" i="4"/>
  <c r="J161" i="4"/>
  <c r="J144" i="4"/>
  <c r="BK162" i="4"/>
  <c r="BK129" i="4"/>
  <c r="J130" i="4"/>
  <c r="BK170" i="5"/>
  <c r="BK146" i="5"/>
  <c r="J197" i="5"/>
  <c r="BK160" i="5"/>
  <c r="J144" i="5"/>
  <c r="BK190" i="5"/>
  <c r="J165" i="5"/>
  <c r="BK203" i="5"/>
  <c r="BK181" i="5"/>
  <c r="J164" i="5"/>
  <c r="J139" i="5"/>
  <c r="J200" i="5"/>
  <c r="BK189" i="5"/>
  <c r="BK178" i="5"/>
  <c r="J170" i="5"/>
  <c r="J161" i="5"/>
  <c r="BK149" i="5"/>
  <c r="J142" i="5"/>
  <c r="J130" i="5"/>
  <c r="BK200" i="5"/>
  <c r="J186" i="5"/>
  <c r="BK167" i="5"/>
  <c r="BK152" i="5"/>
  <c r="J133" i="5"/>
  <c r="J202" i="6"/>
  <c r="J196" i="6"/>
  <c r="BK188" i="6"/>
  <c r="J165" i="6"/>
  <c r="J203" i="6"/>
  <c r="J174" i="7"/>
  <c r="BK243" i="7"/>
  <c r="BK218" i="7"/>
  <c r="BK197" i="7"/>
  <c r="J143" i="7"/>
  <c r="BK257" i="7"/>
  <c r="J229" i="7"/>
  <c r="BK202" i="7"/>
  <c r="J190" i="7"/>
  <c r="BK155" i="7"/>
  <c r="BK267" i="7"/>
  <c r="J251" i="7"/>
  <c r="BK240" i="7"/>
  <c r="BK223" i="7"/>
  <c r="J206" i="7"/>
  <c r="BK179" i="7"/>
  <c r="BK280" i="7"/>
  <c r="J214" i="7"/>
  <c r="J202" i="7"/>
  <c r="J151" i="7"/>
  <c r="J343" i="8"/>
  <c r="BK320" i="8"/>
  <c r="J308" i="8"/>
  <c r="J274" i="8"/>
  <c r="J260" i="8"/>
  <c r="BK243" i="8"/>
  <c r="J223" i="8"/>
  <c r="J208" i="8"/>
  <c r="J178" i="8"/>
  <c r="BK159" i="8"/>
  <c r="J349" i="8"/>
  <c r="J325" i="8"/>
  <c r="J302" i="8"/>
  <c r="J268" i="8"/>
  <c r="BK232" i="8"/>
  <c r="J212" i="8"/>
  <c r="BK183" i="8"/>
  <c r="BK171" i="8"/>
  <c r="BK152" i="8"/>
  <c r="BK134" i="8"/>
  <c r="J354" i="8"/>
  <c r="BK322" i="8"/>
  <c r="BK307" i="8"/>
  <c r="BK278" i="8"/>
  <c r="BK257" i="8"/>
  <c r="BK234" i="8"/>
  <c r="J217" i="8"/>
  <c r="J194" i="8"/>
  <c r="J159" i="8"/>
  <c r="J147" i="8"/>
  <c r="J361" i="8"/>
  <c r="J327" i="8"/>
  <c r="BK311" i="8"/>
  <c r="BK285" i="8"/>
  <c r="J271" i="8"/>
  <c r="J243" i="8"/>
  <c r="J226" i="8"/>
  <c r="J200" i="8"/>
  <c r="BK180" i="8"/>
  <c r="BK130" i="8"/>
  <c r="BK342" i="8"/>
  <c r="BK328" i="8"/>
  <c r="J306" i="8"/>
  <c r="BK294" i="8"/>
  <c r="BK277" i="8"/>
  <c r="BK237" i="8"/>
  <c r="J218" i="8"/>
  <c r="BK196" i="8"/>
  <c r="J187" i="8"/>
  <c r="BK172" i="8"/>
  <c r="BK169" i="8"/>
  <c r="J155" i="8"/>
  <c r="J138" i="8"/>
  <c r="BK366" i="8"/>
  <c r="J341" i="8"/>
  <c r="J276" i="8"/>
  <c r="J262" i="8"/>
  <c r="BK255" i="8"/>
  <c r="J192" i="8"/>
  <c r="BK166" i="8"/>
  <c r="BK146" i="8"/>
  <c r="J130" i="8"/>
  <c r="BK361" i="8"/>
  <c r="BK336" i="8"/>
  <c r="J282" i="8"/>
  <c r="J257" i="8"/>
  <c r="BK158" i="8"/>
  <c r="J371" i="8"/>
  <c r="J368" i="8"/>
  <c r="BK317" i="8"/>
  <c r="J307" i="8"/>
  <c r="BK276" i="8"/>
  <c r="J252" i="8"/>
  <c r="BK236" i="8"/>
  <c r="J164" i="8"/>
  <c r="J127" i="8"/>
  <c r="BK192" i="9"/>
  <c r="J157" i="9"/>
  <c r="J147" i="9"/>
  <c r="J191" i="9"/>
  <c r="J172" i="9"/>
  <c r="BK211" i="9"/>
  <c r="BK197" i="9"/>
  <c r="BK179" i="9"/>
  <c r="BK165" i="9"/>
  <c r="BK149" i="9"/>
  <c r="J129" i="9"/>
  <c r="BK182" i="9"/>
  <c r="BK143" i="9"/>
  <c r="J133" i="9"/>
  <c r="J200" i="10"/>
  <c r="J162" i="10"/>
  <c r="BK132" i="10"/>
  <c r="J189" i="10"/>
  <c r="J174" i="10"/>
  <c r="J163" i="10"/>
  <c r="BK140" i="10"/>
  <c r="BK190" i="10"/>
  <c r="BK156" i="10"/>
  <c r="J126" i="10"/>
  <c r="J175" i="10"/>
  <c r="BK149" i="10"/>
  <c r="J130" i="10"/>
  <c r="J193" i="10"/>
  <c r="BK173" i="10"/>
  <c r="J140" i="10"/>
  <c r="BK122" i="11"/>
  <c r="BK119" i="11"/>
  <c r="J128" i="12"/>
  <c r="BK128" i="12"/>
  <c r="J173" i="2"/>
  <c r="J153" i="2"/>
  <c r="J134" i="2"/>
  <c r="BK152" i="2"/>
  <c r="BK145" i="2"/>
  <c r="AS94" i="1"/>
  <c r="J150" i="2"/>
  <c r="J182" i="2"/>
  <c r="J170" i="2"/>
  <c r="J152" i="2"/>
  <c r="J138" i="2"/>
  <c r="J312" i="3"/>
  <c r="J283" i="3"/>
  <c r="BK232" i="3"/>
  <c r="J200" i="3"/>
  <c r="J164" i="3"/>
  <c r="J321" i="3"/>
  <c r="J280" i="3"/>
  <c r="J222" i="3"/>
  <c r="J199" i="3"/>
  <c r="BK187" i="3"/>
  <c r="BK163" i="3"/>
  <c r="J324" i="3"/>
  <c r="J307" i="3"/>
  <c r="J252" i="3"/>
  <c r="J225" i="3"/>
  <c r="BK199" i="3"/>
  <c r="J166" i="3"/>
  <c r="J322" i="3"/>
  <c r="J295" i="3"/>
  <c r="BK277" i="3"/>
  <c r="J262" i="3"/>
  <c r="BK210" i="3"/>
  <c r="J167" i="3"/>
  <c r="BK156" i="3"/>
  <c r="BK312" i="3"/>
  <c r="J290" i="3"/>
  <c r="J256" i="3"/>
  <c r="BK228" i="3"/>
  <c r="BK197" i="3"/>
  <c r="J159" i="3"/>
  <c r="J147" i="3"/>
  <c r="BK337" i="3"/>
  <c r="J316" i="3"/>
  <c r="J285" i="3"/>
  <c r="BK273" i="3"/>
  <c r="J255" i="3"/>
  <c r="J229" i="3"/>
  <c r="BK213" i="3"/>
  <c r="BK180" i="3"/>
  <c r="BK152" i="3"/>
  <c r="J325" i="3"/>
  <c r="BK299" i="3"/>
  <c r="J274" i="3"/>
  <c r="J260" i="3"/>
  <c r="BK243" i="3"/>
  <c r="BK223" i="3"/>
  <c r="J201" i="3"/>
  <c r="BK160" i="3"/>
  <c r="BK149" i="3"/>
  <c r="BK291" i="3"/>
  <c r="BK252" i="3"/>
  <c r="BK212" i="3"/>
  <c r="J178" i="3"/>
  <c r="J173" i="4"/>
  <c r="BK149" i="4"/>
  <c r="BK167" i="4"/>
  <c r="J141" i="4"/>
  <c r="J158" i="4"/>
  <c r="J134" i="4"/>
  <c r="BK165" i="4"/>
  <c r="J139" i="4"/>
  <c r="BK169" i="4"/>
  <c r="BK145" i="4"/>
  <c r="BK147" i="4"/>
  <c r="BK141" i="4"/>
  <c r="BK180" i="5"/>
  <c r="BK142" i="5"/>
  <c r="J169" i="5"/>
  <c r="J149" i="5"/>
  <c r="J193" i="5"/>
  <c r="J177" i="5"/>
  <c r="J153" i="5"/>
  <c r="J185" i="5"/>
  <c r="BK163" i="5"/>
  <c r="BK141" i="5"/>
  <c r="BK197" i="5"/>
  <c r="BK185" i="5"/>
  <c r="BK177" i="5"/>
  <c r="BK169" i="5"/>
  <c r="BK154" i="5"/>
  <c r="BK147" i="5"/>
  <c r="BK138" i="5"/>
  <c r="J127" i="5"/>
  <c r="BK188" i="5"/>
  <c r="BK173" i="5"/>
  <c r="BK155" i="5"/>
  <c r="J137" i="5"/>
  <c r="BK203" i="6"/>
  <c r="J197" i="6"/>
  <c r="BK185" i="6"/>
  <c r="J163" i="6"/>
  <c r="BK200" i="6"/>
  <c r="BK194" i="6"/>
  <c r="J175" i="6"/>
  <c r="BK157" i="6"/>
  <c r="J152" i="6"/>
  <c r="BK130" i="6"/>
  <c r="BK190" i="6"/>
  <c r="J185" i="6"/>
  <c r="BK172" i="6"/>
  <c r="BK160" i="6"/>
  <c r="J144" i="6"/>
  <c r="J130" i="6"/>
  <c r="BK202" i="6"/>
  <c r="BK195" i="6"/>
  <c r="J170" i="6"/>
  <c r="J139" i="6"/>
  <c r="J190" i="6"/>
  <c r="J172" i="6"/>
  <c r="BK149" i="6"/>
  <c r="BK132" i="6"/>
  <c r="J180" i="6"/>
  <c r="BK170" i="6"/>
  <c r="BK146" i="6"/>
  <c r="BK128" i="6"/>
  <c r="BK169" i="6"/>
  <c r="J151" i="6"/>
  <c r="J132" i="6"/>
  <c r="BK283" i="7"/>
  <c r="J273" i="7"/>
  <c r="J254" i="7"/>
  <c r="BK174" i="7"/>
  <c r="BK156" i="7"/>
  <c r="J282" i="7"/>
  <c r="BK264" i="7"/>
  <c r="BK251" i="7"/>
  <c r="J242" i="7"/>
  <c r="J231" i="7"/>
  <c r="J217" i="7"/>
  <c r="J196" i="7"/>
  <c r="BK184" i="7"/>
  <c r="BK170" i="7"/>
  <c r="J161" i="7"/>
  <c r="BK137" i="7"/>
  <c r="J246" i="7"/>
  <c r="BK227" i="7"/>
  <c r="BK212" i="7"/>
  <c r="BK171" i="7"/>
  <c r="J160" i="7"/>
  <c r="BK253" i="7"/>
  <c r="J223" i="7"/>
  <c r="J195" i="7"/>
  <c r="BK183" i="7"/>
  <c r="J173" i="7"/>
  <c r="J159" i="7"/>
  <c r="BK271" i="7"/>
  <c r="J236" i="7"/>
  <c r="J216" i="7"/>
  <c r="J200" i="7"/>
  <c r="J181" i="7"/>
  <c r="BK263" i="7"/>
  <c r="BK233" i="7"/>
  <c r="BK206" i="7"/>
  <c r="J194" i="7"/>
  <c r="BK177" i="7"/>
  <c r="BK151" i="7"/>
  <c r="BK256" i="7"/>
  <c r="J235" i="7"/>
  <c r="J219" i="7"/>
  <c r="BK194" i="7"/>
  <c r="BK165" i="7"/>
  <c r="J278" i="7"/>
  <c r="J234" i="7"/>
  <c r="J209" i="7"/>
  <c r="BK157" i="7"/>
  <c r="BK345" i="8"/>
  <c r="BK330" i="8"/>
  <c r="J309" i="8"/>
  <c r="J285" i="8"/>
  <c r="BK259" i="8"/>
  <c r="BK225" i="8"/>
  <c r="BK214" i="8"/>
  <c r="BK181" i="8"/>
  <c r="BK126" i="8"/>
  <c r="BK354" i="8"/>
  <c r="BK338" i="8"/>
  <c r="J324" i="8"/>
  <c r="J298" i="8"/>
  <c r="BK258" i="8"/>
  <c r="BK227" i="8"/>
  <c r="J195" i="8"/>
  <c r="BK174" i="8"/>
  <c r="BK164" i="8"/>
  <c r="J142" i="8"/>
  <c r="J366" i="8"/>
  <c r="J346" i="8"/>
  <c r="J321" i="8"/>
  <c r="J277" i="8"/>
  <c r="J253" i="8"/>
  <c r="J231" i="8"/>
  <c r="BK211" i="8"/>
  <c r="BK185" i="8"/>
  <c r="BK155" i="8"/>
  <c r="J149" i="8"/>
  <c r="BK340" i="8"/>
  <c r="J326" i="8"/>
  <c r="BK297" i="8"/>
  <c r="J278" i="8"/>
  <c r="J251" i="8"/>
  <c r="BK247" i="8"/>
  <c r="BK216" i="8"/>
  <c r="BK198" i="8"/>
  <c r="J183" i="8"/>
  <c r="J163" i="8"/>
  <c r="BK125" i="8"/>
  <c r="J330" i="8"/>
  <c r="BK305" i="8"/>
  <c r="J287" i="8"/>
  <c r="BK267" i="8"/>
  <c r="J230" i="8"/>
  <c r="J211" i="8"/>
  <c r="J199" i="8"/>
  <c r="J167" i="8"/>
  <c r="BK149" i="8"/>
  <c r="BK141" i="8"/>
  <c r="J367" i="8"/>
  <c r="BK347" i="8"/>
  <c r="J329" i="8"/>
  <c r="J258" i="8"/>
  <c r="J232" i="8"/>
  <c r="J203" i="8"/>
  <c r="BK189" i="8"/>
  <c r="J169" i="8"/>
  <c r="BK137" i="8"/>
  <c r="J124" i="8"/>
  <c r="J314" i="8"/>
  <c r="J284" i="8"/>
  <c r="J263" i="8"/>
  <c r="BK163" i="8"/>
  <c r="BK148" i="8"/>
  <c r="BK371" i="8"/>
  <c r="J363" i="8"/>
  <c r="BK351" i="8"/>
  <c r="J336" i="8"/>
  <c r="BK319" i="8"/>
  <c r="BK308" i="8"/>
  <c r="BK289" i="8"/>
  <c r="J254" i="8"/>
  <c r="J240" i="8"/>
  <c r="BK212" i="8"/>
  <c r="BK194" i="8"/>
  <c r="BK151" i="8"/>
  <c r="BK205" i="9"/>
  <c r="J155" i="9"/>
  <c r="J143" i="9"/>
  <c r="BK188" i="9"/>
  <c r="BK168" i="9"/>
  <c r="BK144" i="9"/>
  <c r="BK207" i="9"/>
  <c r="BK194" i="9"/>
  <c r="J164" i="9"/>
  <c r="BK146" i="9"/>
  <c r="J205" i="9"/>
  <c r="BK195" i="9"/>
  <c r="J184" i="9"/>
  <c r="BK155" i="9"/>
  <c r="J211" i="9"/>
  <c r="BK191" i="9"/>
  <c r="J174" i="9"/>
  <c r="J150" i="9"/>
  <c r="J130" i="9"/>
  <c r="J192" i="9"/>
  <c r="BK175" i="9"/>
  <c r="J132" i="9"/>
  <c r="J161" i="9"/>
  <c r="J140" i="9"/>
  <c r="J198" i="9"/>
  <c r="BK187" i="9"/>
  <c r="J146" i="9"/>
  <c r="BK129" i="9"/>
  <c r="J190" i="10"/>
  <c r="J149" i="10"/>
  <c r="J201" i="10"/>
  <c r="J186" i="10"/>
  <c r="BK161" i="10"/>
  <c r="BK145" i="10"/>
  <c r="J137" i="10"/>
  <c r="J197" i="10"/>
  <c r="J166" i="10"/>
  <c r="BK151" i="10"/>
  <c r="J132" i="10"/>
  <c r="J180" i="10"/>
  <c r="J125" i="10"/>
  <c r="J161" i="10"/>
  <c r="J144" i="10"/>
  <c r="J198" i="10"/>
  <c r="BK185" i="10"/>
  <c r="J145" i="10"/>
  <c r="J134" i="10"/>
  <c r="J119" i="11"/>
  <c r="BK130" i="12"/>
  <c r="BK123" i="12"/>
  <c r="BK126" i="12"/>
  <c r="T158" i="6" l="1"/>
  <c r="T154" i="7"/>
  <c r="T138" i="7"/>
  <c r="P262" i="7"/>
  <c r="P261" i="7" s="1"/>
  <c r="R123" i="8"/>
  <c r="P242" i="8"/>
  <c r="BK288" i="8"/>
  <c r="J288" i="8" s="1"/>
  <c r="J100" i="8" s="1"/>
  <c r="T288" i="8"/>
  <c r="T353" i="8"/>
  <c r="P136" i="9"/>
  <c r="P135" i="9" s="1"/>
  <c r="P135" i="10"/>
  <c r="R144" i="2"/>
  <c r="P166" i="2"/>
  <c r="P159" i="2" s="1"/>
  <c r="P129" i="2" s="1"/>
  <c r="AU95" i="1" s="1"/>
  <c r="BK174" i="2"/>
  <c r="J174" i="2"/>
  <c r="J107" i="2" s="1"/>
  <c r="T174" i="2"/>
  <c r="P150" i="3"/>
  <c r="P143" i="3" s="1"/>
  <c r="P169" i="3"/>
  <c r="BK192" i="3"/>
  <c r="J192" i="3" s="1"/>
  <c r="J106" i="3" s="1"/>
  <c r="P216" i="3"/>
  <c r="P206" i="3" s="1"/>
  <c r="R226" i="3"/>
  <c r="T230" i="3"/>
  <c r="T240" i="3"/>
  <c r="P250" i="3"/>
  <c r="R263" i="3"/>
  <c r="T267" i="3"/>
  <c r="BK278" i="3"/>
  <c r="J278" i="3" s="1"/>
  <c r="J117" i="3" s="1"/>
  <c r="T288" i="3"/>
  <c r="T298" i="3"/>
  <c r="BK319" i="3"/>
  <c r="J319" i="3"/>
  <c r="J121" i="3"/>
  <c r="BK330" i="3"/>
  <c r="J330" i="3" s="1"/>
  <c r="J122" i="3" s="1"/>
  <c r="P126" i="4"/>
  <c r="P125" i="4"/>
  <c r="P124" i="4" s="1"/>
  <c r="AU97" i="1" s="1"/>
  <c r="P137" i="4"/>
  <c r="P150" i="4"/>
  <c r="R160" i="4"/>
  <c r="R159" i="4"/>
  <c r="R170" i="4"/>
  <c r="P136" i="5"/>
  <c r="T150" i="5"/>
  <c r="BK201" i="5"/>
  <c r="J201" i="5" s="1"/>
  <c r="J103" i="5" s="1"/>
  <c r="R204" i="5"/>
  <c r="R120" i="6"/>
  <c r="R204" i="6"/>
  <c r="R154" i="7"/>
  <c r="R138" i="7"/>
  <c r="P272" i="7"/>
  <c r="P269" i="7" s="1"/>
  <c r="T209" i="8"/>
  <c r="R299" i="8"/>
  <c r="P353" i="8"/>
  <c r="T136" i="9"/>
  <c r="T135" i="9" s="1"/>
  <c r="T123" i="10"/>
  <c r="T135" i="10"/>
  <c r="T172" i="10"/>
  <c r="BK126" i="5"/>
  <c r="J126" i="5"/>
  <c r="J98" i="5" s="1"/>
  <c r="R136" i="5"/>
  <c r="P182" i="5"/>
  <c r="T201" i="5"/>
  <c r="BK120" i="6"/>
  <c r="J120" i="6" s="1"/>
  <c r="J97" i="6" s="1"/>
  <c r="P204" i="6"/>
  <c r="P172" i="7"/>
  <c r="R262" i="7"/>
  <c r="R261" i="7"/>
  <c r="P123" i="8"/>
  <c r="R209" i="8"/>
  <c r="P299" i="8"/>
  <c r="BK353" i="8"/>
  <c r="J353" i="8" s="1"/>
  <c r="J102" i="8" s="1"/>
  <c r="T128" i="9"/>
  <c r="BK131" i="9"/>
  <c r="J131" i="9" s="1"/>
  <c r="J98" i="9" s="1"/>
  <c r="R123" i="10"/>
  <c r="BK135" i="10"/>
  <c r="J135" i="10" s="1"/>
  <c r="J99" i="10" s="1"/>
  <c r="R146" i="10"/>
  <c r="BK194" i="10"/>
  <c r="J194" i="10" s="1"/>
  <c r="J102" i="10" s="1"/>
  <c r="BK118" i="11"/>
  <c r="BK117" i="11" s="1"/>
  <c r="J117" i="11" s="1"/>
  <c r="J30" i="11" s="1"/>
  <c r="J118" i="11"/>
  <c r="J97" i="11" s="1"/>
  <c r="BK144" i="2"/>
  <c r="J144" i="2"/>
  <c r="J100" i="2"/>
  <c r="T166" i="2"/>
  <c r="P174" i="2"/>
  <c r="BK177" i="2"/>
  <c r="J177" i="2"/>
  <c r="J108" i="2" s="1"/>
  <c r="BK145" i="3"/>
  <c r="J145" i="3"/>
  <c r="J99" i="3"/>
  <c r="T145" i="3"/>
  <c r="T169" i="3"/>
  <c r="R184" i="3"/>
  <c r="T192" i="3"/>
  <c r="R216" i="3"/>
  <c r="R206" i="3"/>
  <c r="T226" i="3"/>
  <c r="BK240" i="3"/>
  <c r="J240" i="3" s="1"/>
  <c r="J111" i="3" s="1"/>
  <c r="BK246" i="3"/>
  <c r="J246" i="3"/>
  <c r="J112" i="3" s="1"/>
  <c r="R250" i="3"/>
  <c r="T263" i="3"/>
  <c r="BK271" i="3"/>
  <c r="J271" i="3" s="1"/>
  <c r="J116" i="3" s="1"/>
  <c r="R278" i="3"/>
  <c r="R288" i="3"/>
  <c r="R298" i="3"/>
  <c r="T308" i="3"/>
  <c r="T319" i="3"/>
  <c r="BK126" i="4"/>
  <c r="J126" i="4" s="1"/>
  <c r="J98" i="4" s="1"/>
  <c r="T137" i="4"/>
  <c r="T125" i="4" s="1"/>
  <c r="T150" i="4"/>
  <c r="P160" i="4"/>
  <c r="P159" i="4"/>
  <c r="P170" i="4"/>
  <c r="T126" i="5"/>
  <c r="T125" i="5"/>
  <c r="T136" i="5"/>
  <c r="T182" i="5"/>
  <c r="P204" i="5"/>
  <c r="R158" i="6"/>
  <c r="R119" i="6"/>
  <c r="T172" i="7"/>
  <c r="BK262" i="7"/>
  <c r="BK261" i="7"/>
  <c r="J261" i="7"/>
  <c r="J110" i="7" s="1"/>
  <c r="BK123" i="8"/>
  <c r="J123" i="8"/>
  <c r="J97" i="8"/>
  <c r="P209" i="8"/>
  <c r="BK299" i="8"/>
  <c r="J299" i="8"/>
  <c r="J101" i="8"/>
  <c r="R353" i="8"/>
  <c r="R136" i="9"/>
  <c r="R135" i="9"/>
  <c r="P123" i="10"/>
  <c r="BK146" i="10"/>
  <c r="J146" i="10" s="1"/>
  <c r="J100" i="10" s="1"/>
  <c r="P172" i="10"/>
  <c r="T194" i="10"/>
  <c r="R118" i="11"/>
  <c r="R117" i="11"/>
  <c r="BK133" i="2"/>
  <c r="J133" i="2" s="1"/>
  <c r="J99" i="2" s="1"/>
  <c r="R133" i="2"/>
  <c r="R130" i="2"/>
  <c r="BK171" i="2"/>
  <c r="J171" i="2"/>
  <c r="J106" i="2"/>
  <c r="T177" i="2"/>
  <c r="P226" i="3"/>
  <c r="P120" i="6"/>
  <c r="T204" i="6"/>
  <c r="BK154" i="7"/>
  <c r="J154" i="7" s="1"/>
  <c r="J108" i="7" s="1"/>
  <c r="BK272" i="7"/>
  <c r="J272" i="7"/>
  <c r="J114" i="7" s="1"/>
  <c r="T123" i="8"/>
  <c r="T242" i="8"/>
  <c r="R288" i="8"/>
  <c r="BK136" i="9"/>
  <c r="J136" i="9"/>
  <c r="J100" i="9"/>
  <c r="BK129" i="10"/>
  <c r="J129" i="10" s="1"/>
  <c r="J98" i="10" s="1"/>
  <c r="R135" i="10"/>
  <c r="R172" i="10"/>
  <c r="T118" i="11"/>
  <c r="T117" i="11"/>
  <c r="T144" i="2"/>
  <c r="BK166" i="2"/>
  <c r="J166" i="2" s="1"/>
  <c r="J105" i="2" s="1"/>
  <c r="R171" i="2"/>
  <c r="P177" i="2"/>
  <c r="P145" i="3"/>
  <c r="BK150" i="3"/>
  <c r="J150" i="3"/>
  <c r="J101" i="3" s="1"/>
  <c r="R169" i="3"/>
  <c r="P184" i="3"/>
  <c r="P192" i="3"/>
  <c r="BK216" i="3"/>
  <c r="J216" i="3"/>
  <c r="J108" i="3"/>
  <c r="BK226" i="3"/>
  <c r="J226" i="3" s="1"/>
  <c r="J109" i="3" s="1"/>
  <c r="P230" i="3"/>
  <c r="R240" i="3"/>
  <c r="R246" i="3"/>
  <c r="T246" i="3"/>
  <c r="BK263" i="3"/>
  <c r="J263" i="3"/>
  <c r="J114" i="3" s="1"/>
  <c r="P267" i="3"/>
  <c r="R271" i="3"/>
  <c r="P278" i="3"/>
  <c r="BK288" i="3"/>
  <c r="J288" i="3"/>
  <c r="J118" i="3"/>
  <c r="BK298" i="3"/>
  <c r="J298" i="3" s="1"/>
  <c r="J119" i="3" s="1"/>
  <c r="BK308" i="3"/>
  <c r="J308" i="3"/>
  <c r="J120" i="3" s="1"/>
  <c r="P319" i="3"/>
  <c r="R330" i="3"/>
  <c r="R126" i="4"/>
  <c r="BK137" i="4"/>
  <c r="J137" i="4" s="1"/>
  <c r="J99" i="4" s="1"/>
  <c r="BK150" i="4"/>
  <c r="J150" i="4" s="1"/>
  <c r="J100" i="4" s="1"/>
  <c r="BK160" i="4"/>
  <c r="BK159" i="4"/>
  <c r="J159" i="4" s="1"/>
  <c r="J102" i="4" s="1"/>
  <c r="BK170" i="4"/>
  <c r="J170" i="4"/>
  <c r="J104" i="4" s="1"/>
  <c r="P126" i="5"/>
  <c r="P125" i="5"/>
  <c r="P150" i="5"/>
  <c r="R182" i="5"/>
  <c r="T204" i="5"/>
  <c r="P158" i="6"/>
  <c r="BK172" i="7"/>
  <c r="J172" i="7" s="1"/>
  <c r="J109" i="7" s="1"/>
  <c r="T272" i="7"/>
  <c r="T269" i="7"/>
  <c r="BK242" i="8"/>
  <c r="J242" i="8"/>
  <c r="J99" i="8" s="1"/>
  <c r="T299" i="8"/>
  <c r="R128" i="9"/>
  <c r="R131" i="9"/>
  <c r="T129" i="10"/>
  <c r="BK172" i="10"/>
  <c r="J172" i="10"/>
  <c r="J101" i="10"/>
  <c r="P118" i="11"/>
  <c r="P117" i="11" s="1"/>
  <c r="AU104" i="1" s="1"/>
  <c r="P122" i="12"/>
  <c r="BK125" i="12"/>
  <c r="J125" i="12"/>
  <c r="J99" i="12"/>
  <c r="R125" i="12"/>
  <c r="P129" i="12"/>
  <c r="P133" i="2"/>
  <c r="P130" i="2"/>
  <c r="T133" i="2"/>
  <c r="T130" i="2"/>
  <c r="P171" i="2"/>
  <c r="R174" i="2"/>
  <c r="T150" i="3"/>
  <c r="BK184" i="3"/>
  <c r="R230" i="3"/>
  <c r="T250" i="3"/>
  <c r="BK267" i="3"/>
  <c r="J267" i="3"/>
  <c r="J115" i="3"/>
  <c r="T271" i="3"/>
  <c r="R308" i="3"/>
  <c r="T330" i="3"/>
  <c r="BK136" i="5"/>
  <c r="J136" i="5" s="1"/>
  <c r="J100" i="5" s="1"/>
  <c r="R150" i="5"/>
  <c r="R201" i="5"/>
  <c r="BK158" i="6"/>
  <c r="J158" i="6"/>
  <c r="J98" i="6" s="1"/>
  <c r="P154" i="7"/>
  <c r="P138" i="7"/>
  <c r="T262" i="7"/>
  <c r="T261" i="7" s="1"/>
  <c r="R242" i="8"/>
  <c r="P288" i="8"/>
  <c r="BK128" i="9"/>
  <c r="J128" i="9" s="1"/>
  <c r="J97" i="9" s="1"/>
  <c r="T131" i="9"/>
  <c r="BK123" i="10"/>
  <c r="BK122" i="10" s="1"/>
  <c r="J122" i="10" s="1"/>
  <c r="R129" i="10"/>
  <c r="P146" i="10"/>
  <c r="P194" i="10"/>
  <c r="R122" i="12"/>
  <c r="P125" i="12"/>
  <c r="T125" i="12"/>
  <c r="R129" i="12"/>
  <c r="P144" i="2"/>
  <c r="R166" i="2"/>
  <c r="R159" i="2" s="1"/>
  <c r="T171" i="2"/>
  <c r="R177" i="2"/>
  <c r="R145" i="3"/>
  <c r="R150" i="3"/>
  <c r="BK169" i="3"/>
  <c r="J169" i="3"/>
  <c r="J102" i="3"/>
  <c r="T184" i="3"/>
  <c r="R192" i="3"/>
  <c r="T216" i="3"/>
  <c r="T206" i="3"/>
  <c r="BK230" i="3"/>
  <c r="J230" i="3"/>
  <c r="J110" i="3"/>
  <c r="P240" i="3"/>
  <c r="P246" i="3"/>
  <c r="BK250" i="3"/>
  <c r="J250" i="3"/>
  <c r="J113" i="3"/>
  <c r="P263" i="3"/>
  <c r="R267" i="3"/>
  <c r="P271" i="3"/>
  <c r="T278" i="3"/>
  <c r="P288" i="3"/>
  <c r="P298" i="3"/>
  <c r="P308" i="3"/>
  <c r="R319" i="3"/>
  <c r="P330" i="3"/>
  <c r="T126" i="4"/>
  <c r="R137" i="4"/>
  <c r="R150" i="4"/>
  <c r="T160" i="4"/>
  <c r="T170" i="4"/>
  <c r="T159" i="4" s="1"/>
  <c r="R126" i="5"/>
  <c r="R125" i="5"/>
  <c r="BK150" i="5"/>
  <c r="J150" i="5"/>
  <c r="J101" i="5" s="1"/>
  <c r="BK182" i="5"/>
  <c r="J182" i="5"/>
  <c r="J102" i="5"/>
  <c r="P201" i="5"/>
  <c r="BK204" i="5"/>
  <c r="J204" i="5"/>
  <c r="J104" i="5"/>
  <c r="T120" i="6"/>
  <c r="BK204" i="6"/>
  <c r="J204" i="6"/>
  <c r="J99" i="6"/>
  <c r="R172" i="7"/>
  <c r="R272" i="7"/>
  <c r="R269" i="7"/>
  <c r="BK209" i="8"/>
  <c r="BK122" i="8" s="1"/>
  <c r="J122" i="8" s="1"/>
  <c r="J96" i="8" s="1"/>
  <c r="P128" i="9"/>
  <c r="P131" i="9"/>
  <c r="P129" i="10"/>
  <c r="T146" i="10"/>
  <c r="R194" i="10"/>
  <c r="BK122" i="12"/>
  <c r="J122" i="12" s="1"/>
  <c r="J98" i="12" s="1"/>
  <c r="T122" i="12"/>
  <c r="T121" i="12"/>
  <c r="T120" i="12" s="1"/>
  <c r="BK129" i="12"/>
  <c r="J129" i="12"/>
  <c r="J100" i="12"/>
  <c r="T129" i="12"/>
  <c r="BK140" i="7"/>
  <c r="J140" i="7"/>
  <c r="J101" i="7"/>
  <c r="BK152" i="7"/>
  <c r="J152" i="7"/>
  <c r="J107" i="7"/>
  <c r="BK142" i="7"/>
  <c r="J142" i="7" s="1"/>
  <c r="J102" i="7" s="1"/>
  <c r="BK144" i="7"/>
  <c r="J144" i="7"/>
  <c r="J103" i="7" s="1"/>
  <c r="BK146" i="7"/>
  <c r="J146" i="7"/>
  <c r="J104" i="7"/>
  <c r="BK131" i="2"/>
  <c r="J131" i="2" s="1"/>
  <c r="J98" i="2" s="1"/>
  <c r="BK160" i="2"/>
  <c r="J160" i="2" s="1"/>
  <c r="J102" i="2" s="1"/>
  <c r="BK148" i="3"/>
  <c r="BK270" i="7"/>
  <c r="BK269" i="7" s="1"/>
  <c r="J269" i="7" s="1"/>
  <c r="J112" i="7" s="1"/>
  <c r="BK136" i="7"/>
  <c r="J136" i="7"/>
  <c r="J98" i="7" s="1"/>
  <c r="BK148" i="7"/>
  <c r="J148" i="7"/>
  <c r="J105" i="7"/>
  <c r="BK150" i="7"/>
  <c r="J150" i="7" s="1"/>
  <c r="J106" i="7" s="1"/>
  <c r="BK181" i="2"/>
  <c r="J181" i="2" s="1"/>
  <c r="J109" i="2" s="1"/>
  <c r="BK157" i="4"/>
  <c r="J157" i="4"/>
  <c r="J101" i="4" s="1"/>
  <c r="BK162" i="2"/>
  <c r="J162" i="2"/>
  <c r="J103" i="2"/>
  <c r="BK164" i="2"/>
  <c r="J164" i="2"/>
  <c r="J104" i="2"/>
  <c r="BK181" i="3"/>
  <c r="J181" i="3" s="1"/>
  <c r="J103" i="3" s="1"/>
  <c r="BK206" i="3"/>
  <c r="J206" i="3"/>
  <c r="J107" i="3" s="1"/>
  <c r="J92" i="12"/>
  <c r="F117" i="12"/>
  <c r="BE130" i="12"/>
  <c r="BE131" i="12"/>
  <c r="J89" i="12"/>
  <c r="BE124" i="12"/>
  <c r="E110" i="12"/>
  <c r="BE127" i="12"/>
  <c r="F91" i="12"/>
  <c r="J116" i="12"/>
  <c r="BE126" i="12"/>
  <c r="BE123" i="12"/>
  <c r="BE128" i="12"/>
  <c r="J92" i="11"/>
  <c r="BE120" i="11"/>
  <c r="J89" i="11"/>
  <c r="E107" i="11"/>
  <c r="J113" i="11"/>
  <c r="BE122" i="11"/>
  <c r="F92" i="11"/>
  <c r="F113" i="11"/>
  <c r="BE119" i="11"/>
  <c r="BE121" i="11"/>
  <c r="BK135" i="9"/>
  <c r="J135" i="9" s="1"/>
  <c r="J99" i="9" s="1"/>
  <c r="BE131" i="10"/>
  <c r="BE138" i="10"/>
  <c r="BE141" i="10"/>
  <c r="BE159" i="10"/>
  <c r="BE167" i="10"/>
  <c r="BE168" i="10"/>
  <c r="BE175" i="10"/>
  <c r="BE134" i="10"/>
  <c r="BE151" i="10"/>
  <c r="BE152" i="10"/>
  <c r="BE165" i="10"/>
  <c r="BE183" i="10"/>
  <c r="BE184" i="10"/>
  <c r="BE188" i="10"/>
  <c r="F91" i="10"/>
  <c r="F92" i="10"/>
  <c r="E112" i="10"/>
  <c r="J119" i="10"/>
  <c r="BE125" i="10"/>
  <c r="BE128" i="10"/>
  <c r="BE140" i="10"/>
  <c r="BE160" i="10"/>
  <c r="BE163" i="10"/>
  <c r="BE174" i="10"/>
  <c r="BE176" i="10"/>
  <c r="BE182" i="10"/>
  <c r="BE193" i="10"/>
  <c r="BE130" i="10"/>
  <c r="BE143" i="10"/>
  <c r="BE144" i="10"/>
  <c r="BE149" i="10"/>
  <c r="BE156" i="10"/>
  <c r="BE161" i="10"/>
  <c r="BE177" i="10"/>
  <c r="BE191" i="10"/>
  <c r="BE195" i="10"/>
  <c r="BE196" i="10"/>
  <c r="BE200" i="10"/>
  <c r="BE201" i="10"/>
  <c r="BE136" i="10"/>
  <c r="BE137" i="10"/>
  <c r="BE148" i="10"/>
  <c r="BE153" i="10"/>
  <c r="BE154" i="10"/>
  <c r="BE157" i="10"/>
  <c r="BE158" i="10"/>
  <c r="BE169" i="10"/>
  <c r="BE178" i="10"/>
  <c r="BE180" i="10"/>
  <c r="BE181" i="10"/>
  <c r="BE190" i="10"/>
  <c r="J89" i="10"/>
  <c r="J91" i="10"/>
  <c r="BE124" i="10"/>
  <c r="BE126" i="10"/>
  <c r="BE145" i="10"/>
  <c r="BE155" i="10"/>
  <c r="BE171" i="10"/>
  <c r="BE186" i="10"/>
  <c r="BE187" i="10"/>
  <c r="BE189" i="10"/>
  <c r="BE127" i="10"/>
  <c r="BE132" i="10"/>
  <c r="BE133" i="10"/>
  <c r="BE139" i="10"/>
  <c r="BE162" i="10"/>
  <c r="BE166" i="10"/>
  <c r="BE170" i="10"/>
  <c r="BE197" i="10"/>
  <c r="BE198" i="10"/>
  <c r="BE199" i="10"/>
  <c r="BE142" i="10"/>
  <c r="BE147" i="10"/>
  <c r="BE150" i="10"/>
  <c r="BE164" i="10"/>
  <c r="BE173" i="10"/>
  <c r="BE179" i="10"/>
  <c r="BE185" i="10"/>
  <c r="BE192" i="10"/>
  <c r="J92" i="9"/>
  <c r="BE139" i="9"/>
  <c r="BE143" i="9"/>
  <c r="BE147" i="9"/>
  <c r="BE162" i="9"/>
  <c r="BE169" i="9"/>
  <c r="BE170" i="9"/>
  <c r="BE185" i="9"/>
  <c r="BE186" i="9"/>
  <c r="BE195" i="9"/>
  <c r="BE196" i="9"/>
  <c r="BE205" i="9"/>
  <c r="BE207" i="9"/>
  <c r="BE208" i="9"/>
  <c r="J89" i="9"/>
  <c r="BE129" i="9"/>
  <c r="BE130" i="9"/>
  <c r="BE133" i="9"/>
  <c r="BE146" i="9"/>
  <c r="BE155" i="9"/>
  <c r="BE166" i="9"/>
  <c r="F124" i="9"/>
  <c r="BE138" i="9"/>
  <c r="BE156" i="9"/>
  <c r="BE157" i="9"/>
  <c r="BE158" i="9"/>
  <c r="BE160" i="9"/>
  <c r="BE161" i="9"/>
  <c r="BE172" i="9"/>
  <c r="BE173" i="9"/>
  <c r="BE184" i="9"/>
  <c r="BE198" i="9"/>
  <c r="BE199" i="9"/>
  <c r="BE200" i="9"/>
  <c r="BE201" i="9"/>
  <c r="E85" i="9"/>
  <c r="BE144" i="9"/>
  <c r="BE154" i="9"/>
  <c r="BE163" i="9"/>
  <c r="BE164" i="9"/>
  <c r="BE203" i="9"/>
  <c r="BE204" i="9"/>
  <c r="BE212" i="9"/>
  <c r="F91" i="9"/>
  <c r="BE148" i="9"/>
  <c r="BE149" i="9"/>
  <c r="BE152" i="9"/>
  <c r="BE153" i="9"/>
  <c r="BE180" i="9"/>
  <c r="BE194" i="9"/>
  <c r="BE210" i="9"/>
  <c r="BE134" i="9"/>
  <c r="BE150" i="9"/>
  <c r="BE159" i="9"/>
  <c r="BE168" i="9"/>
  <c r="BE174" i="9"/>
  <c r="BE175" i="9"/>
  <c r="BE176" i="9"/>
  <c r="BE182" i="9"/>
  <c r="BE209" i="9"/>
  <c r="BE211" i="9"/>
  <c r="BE213" i="9"/>
  <c r="J91" i="9"/>
  <c r="BE137" i="9"/>
  <c r="BE141" i="9"/>
  <c r="BE142" i="9"/>
  <c r="BE151" i="9"/>
  <c r="BE165" i="9"/>
  <c r="BE179" i="9"/>
  <c r="BE187" i="9"/>
  <c r="BE192" i="9"/>
  <c r="BE206" i="9"/>
  <c r="BE132" i="9"/>
  <c r="BE140" i="9"/>
  <c r="BE145" i="9"/>
  <c r="BE167" i="9"/>
  <c r="BE171" i="9"/>
  <c r="BE177" i="9"/>
  <c r="BE178" i="9"/>
  <c r="BE181" i="9"/>
  <c r="BE183" i="9"/>
  <c r="BE188" i="9"/>
  <c r="BE189" i="9"/>
  <c r="BE190" i="9"/>
  <c r="BE191" i="9"/>
  <c r="BE193" i="9"/>
  <c r="BE197" i="9"/>
  <c r="BE202" i="9"/>
  <c r="E85" i="8"/>
  <c r="F92" i="8"/>
  <c r="J118" i="8"/>
  <c r="J119" i="8"/>
  <c r="BE129" i="8"/>
  <c r="BE149" i="8"/>
  <c r="BE162" i="8"/>
  <c r="BE165" i="8"/>
  <c r="BE170" i="8"/>
  <c r="BE171" i="8"/>
  <c r="BE217" i="8"/>
  <c r="BE218" i="8"/>
  <c r="BE227" i="8"/>
  <c r="BE230" i="8"/>
  <c r="BE255" i="8"/>
  <c r="BE259" i="8"/>
  <c r="BE260" i="8"/>
  <c r="BE261" i="8"/>
  <c r="BE264" i="8"/>
  <c r="BE293" i="8"/>
  <c r="BE300" i="8"/>
  <c r="BE301" i="8"/>
  <c r="BE310" i="8"/>
  <c r="BE311" i="8"/>
  <c r="BE329" i="8"/>
  <c r="BE330" i="8"/>
  <c r="BE331" i="8"/>
  <c r="BE338" i="8"/>
  <c r="BE343" i="8"/>
  <c r="BE368" i="8"/>
  <c r="BE369" i="8"/>
  <c r="BE370" i="8"/>
  <c r="BE371" i="8"/>
  <c r="J116" i="8"/>
  <c r="BE141" i="8"/>
  <c r="BE147" i="8"/>
  <c r="BE150" i="8"/>
  <c r="BE155" i="8"/>
  <c r="BE156" i="8"/>
  <c r="BE157" i="8"/>
  <c r="BE173" i="8"/>
  <c r="BE273" i="8"/>
  <c r="BE276" i="8"/>
  <c r="BE286" i="8"/>
  <c r="BE291" i="8"/>
  <c r="BE305" i="8"/>
  <c r="BE320" i="8"/>
  <c r="BE321" i="8"/>
  <c r="BE322" i="8"/>
  <c r="BE323" i="8"/>
  <c r="BE324" i="8"/>
  <c r="BE333" i="8"/>
  <c r="BE334" i="8"/>
  <c r="BE339" i="8"/>
  <c r="BE347" i="8"/>
  <c r="BE348" i="8"/>
  <c r="BE356" i="8"/>
  <c r="BE357" i="8"/>
  <c r="BE128" i="8"/>
  <c r="BE139" i="8"/>
  <c r="BE143" i="8"/>
  <c r="BE163" i="8"/>
  <c r="BE172" i="8"/>
  <c r="BE180" i="8"/>
  <c r="BE198" i="8"/>
  <c r="BE207" i="8"/>
  <c r="BE208" i="8"/>
  <c r="BE216" i="8"/>
  <c r="BE243" i="8"/>
  <c r="BE250" i="8"/>
  <c r="BE251" i="8"/>
  <c r="BE252" i="8"/>
  <c r="BE254" i="8"/>
  <c r="BE267" i="8"/>
  <c r="BE292" i="8"/>
  <c r="BE304" i="8"/>
  <c r="BE349" i="8"/>
  <c r="BE358" i="8"/>
  <c r="BE361" i="8"/>
  <c r="BE365" i="8"/>
  <c r="J262" i="7"/>
  <c r="J111" i="7" s="1"/>
  <c r="BE126" i="8"/>
  <c r="BE132" i="8"/>
  <c r="BE135" i="8"/>
  <c r="BE136" i="8"/>
  <c r="BE140" i="8"/>
  <c r="BE153" i="8"/>
  <c r="BE159" i="8"/>
  <c r="BE160" i="8"/>
  <c r="BE161" i="8"/>
  <c r="BE164" i="8"/>
  <c r="BE174" i="8"/>
  <c r="BE182" i="8"/>
  <c r="BE183" i="8"/>
  <c r="BE184" i="8"/>
  <c r="BE185" i="8"/>
  <c r="BE190" i="8"/>
  <c r="BE191" i="8"/>
  <c r="BE201" i="8"/>
  <c r="BE231" i="8"/>
  <c r="BE232" i="8"/>
  <c r="BE233" i="8"/>
  <c r="BE234" i="8"/>
  <c r="BE235" i="8"/>
  <c r="BE236" i="8"/>
  <c r="BE239" i="8"/>
  <c r="BE246" i="8"/>
  <c r="BE247" i="8"/>
  <c r="BE258" i="8"/>
  <c r="BE275" i="8"/>
  <c r="BE281" i="8"/>
  <c r="BE284" i="8"/>
  <c r="BE285" i="8"/>
  <c r="BE298" i="8"/>
  <c r="BE309" i="8"/>
  <c r="BE312" i="8"/>
  <c r="BE313" i="8"/>
  <c r="BE315" i="8"/>
  <c r="BE332" i="8"/>
  <c r="BE336" i="8"/>
  <c r="BE340" i="8"/>
  <c r="BE346" i="8"/>
  <c r="BE350" i="8"/>
  <c r="BE352" i="8"/>
  <c r="BE367" i="8"/>
  <c r="BE133" i="8"/>
  <c r="BE134" i="8"/>
  <c r="BE137" i="8"/>
  <c r="BE151" i="8"/>
  <c r="BE154" i="8"/>
  <c r="BE169" i="8"/>
  <c r="BE187" i="8"/>
  <c r="BE192" i="8"/>
  <c r="BE195" i="8"/>
  <c r="BE197" i="8"/>
  <c r="BE199" i="8"/>
  <c r="BE211" i="8"/>
  <c r="BE212" i="8"/>
  <c r="BE214" i="8"/>
  <c r="BE215" i="8"/>
  <c r="BE224" i="8"/>
  <c r="BE225" i="8"/>
  <c r="BE237" i="8"/>
  <c r="BE248" i="8"/>
  <c r="BE263" i="8"/>
  <c r="BE270" i="8"/>
  <c r="BE280" i="8"/>
  <c r="BE283" i="8"/>
  <c r="BE287" i="8"/>
  <c r="BE306" i="8"/>
  <c r="BE342" i="8"/>
  <c r="BE344" i="8"/>
  <c r="BE345" i="8"/>
  <c r="BE351" i="8"/>
  <c r="BE354" i="8"/>
  <c r="F91" i="8"/>
  <c r="BE124" i="8"/>
  <c r="BE130" i="8"/>
  <c r="BE131" i="8"/>
  <c r="BE142" i="8"/>
  <c r="BE144" i="8"/>
  <c r="BE152" i="8"/>
  <c r="BE158" i="8"/>
  <c r="BE166" i="8"/>
  <c r="BE167" i="8"/>
  <c r="BE168" i="8"/>
  <c r="BE175" i="8"/>
  <c r="BE176" i="8"/>
  <c r="BE177" i="8"/>
  <c r="BE179" i="8"/>
  <c r="BE181" i="8"/>
  <c r="BE205" i="8"/>
  <c r="BE210" i="8"/>
  <c r="BE219" i="8"/>
  <c r="BE220" i="8"/>
  <c r="BE228" i="8"/>
  <c r="BE229" i="8"/>
  <c r="BE240" i="8"/>
  <c r="BE245" i="8"/>
  <c r="BE268" i="8"/>
  <c r="BE272" i="8"/>
  <c r="BE290" i="8"/>
  <c r="BE297" i="8"/>
  <c r="BE302" i="8"/>
  <c r="BE314" i="8"/>
  <c r="BE335" i="8"/>
  <c r="BE363" i="8"/>
  <c r="BE364" i="8"/>
  <c r="BE125" i="8"/>
  <c r="BE127" i="8"/>
  <c r="BE138" i="8"/>
  <c r="BE146" i="8"/>
  <c r="BE178" i="8"/>
  <c r="BE193" i="8"/>
  <c r="BE194" i="8"/>
  <c r="BE202" i="8"/>
  <c r="BE203" i="8"/>
  <c r="BE204" i="8"/>
  <c r="BE221" i="8"/>
  <c r="BE222" i="8"/>
  <c r="BE223" i="8"/>
  <c r="BE226" i="8"/>
  <c r="BE238" i="8"/>
  <c r="BE244" i="8"/>
  <c r="BE262" i="8"/>
  <c r="BE265" i="8"/>
  <c r="BE266" i="8"/>
  <c r="BE274" i="8"/>
  <c r="BE277" i="8"/>
  <c r="BE278" i="8"/>
  <c r="BE289" i="8"/>
  <c r="BE295" i="8"/>
  <c r="BE307" i="8"/>
  <c r="BE308" i="8"/>
  <c r="BE316" i="8"/>
  <c r="BE317" i="8"/>
  <c r="BE318" i="8"/>
  <c r="BE319" i="8"/>
  <c r="BE341" i="8"/>
  <c r="BE360" i="8"/>
  <c r="BE145" i="8"/>
  <c r="BE148" i="8"/>
  <c r="BE186" i="8"/>
  <c r="BE188" i="8"/>
  <c r="BE189" i="8"/>
  <c r="BE196" i="8"/>
  <c r="BE200" i="8"/>
  <c r="BE206" i="8"/>
  <c r="BE213" i="8"/>
  <c r="BE241" i="8"/>
  <c r="BE249" i="8"/>
  <c r="BE253" i="8"/>
  <c r="BE256" i="8"/>
  <c r="BE257" i="8"/>
  <c r="BE269" i="8"/>
  <c r="BE271" i="8"/>
  <c r="BE279" i="8"/>
  <c r="BE282" i="8"/>
  <c r="BE294" i="8"/>
  <c r="BE296" i="8"/>
  <c r="BE303" i="8"/>
  <c r="BE325" i="8"/>
  <c r="BE326" i="8"/>
  <c r="BE327" i="8"/>
  <c r="BE328" i="8"/>
  <c r="BE337" i="8"/>
  <c r="BE355" i="8"/>
  <c r="BE359" i="8"/>
  <c r="BE362" i="8"/>
  <c r="BE366" i="8"/>
  <c r="J89" i="7"/>
  <c r="J131" i="7"/>
  <c r="BE158" i="7"/>
  <c r="BE161" i="7"/>
  <c r="BE165" i="7"/>
  <c r="BE175" i="7"/>
  <c r="BE179" i="7"/>
  <c r="BE183" i="7"/>
  <c r="BE185" i="7"/>
  <c r="BE189" i="7"/>
  <c r="BE203" i="7"/>
  <c r="BE215" i="7"/>
  <c r="BE216" i="7"/>
  <c r="BE218" i="7"/>
  <c r="BE224" i="7"/>
  <c r="BE225" i="7"/>
  <c r="BE226" i="7"/>
  <c r="BE232" i="7"/>
  <c r="BE236" i="7"/>
  <c r="BE237" i="7"/>
  <c r="BE238" i="7"/>
  <c r="BE283" i="7"/>
  <c r="BE169" i="7"/>
  <c r="BE188" i="7"/>
  <c r="BE190" i="7"/>
  <c r="BE196" i="7"/>
  <c r="BE204" i="7"/>
  <c r="BE207" i="7"/>
  <c r="BE208" i="7"/>
  <c r="BE213" i="7"/>
  <c r="BE217" i="7"/>
  <c r="BE239" i="7"/>
  <c r="F92" i="7"/>
  <c r="BE163" i="7"/>
  <c r="BE166" i="7"/>
  <c r="BE178" i="7"/>
  <c r="BE181" i="7"/>
  <c r="BE186" i="7"/>
  <c r="BE211" i="7"/>
  <c r="BE212" i="7"/>
  <c r="BE241" i="7"/>
  <c r="BE252" i="7"/>
  <c r="BE254" i="7"/>
  <c r="BE258" i="7"/>
  <c r="F130" i="7"/>
  <c r="BE159" i="7"/>
  <c r="BE202" i="7"/>
  <c r="BE206" i="7"/>
  <c r="BE209" i="7"/>
  <c r="BE210" i="7"/>
  <c r="BE220" i="7"/>
  <c r="BE221" i="7"/>
  <c r="BE229" i="7"/>
  <c r="BE230" i="7"/>
  <c r="BE233" i="7"/>
  <c r="BE253" i="7"/>
  <c r="BE256" i="7"/>
  <c r="BE267" i="7"/>
  <c r="BE277" i="7"/>
  <c r="J91" i="7"/>
  <c r="BE149" i="7"/>
  <c r="BE160" i="7"/>
  <c r="BE164" i="7"/>
  <c r="BE177" i="7"/>
  <c r="BE197" i="7"/>
  <c r="BE240" i="7"/>
  <c r="BE246" i="7"/>
  <c r="BE257" i="7"/>
  <c r="BE264" i="7"/>
  <c r="BE265" i="7"/>
  <c r="BE271" i="7"/>
  <c r="E85" i="7"/>
  <c r="BE137" i="7"/>
  <c r="BE155" i="7"/>
  <c r="BE156" i="7"/>
  <c r="BE162" i="7"/>
  <c r="BE168" i="7"/>
  <c r="BE187" i="7"/>
  <c r="BE193" i="7"/>
  <c r="BE194" i="7"/>
  <c r="BE199" i="7"/>
  <c r="BE214" i="7"/>
  <c r="BE219" i="7"/>
  <c r="BE228" i="7"/>
  <c r="BE231" i="7"/>
  <c r="BE243" i="7"/>
  <c r="BE244" i="7"/>
  <c r="BE249" i="7"/>
  <c r="BE260" i="7"/>
  <c r="BE263" i="7"/>
  <c r="BE273" i="7"/>
  <c r="BE278" i="7"/>
  <c r="BE281" i="7"/>
  <c r="BE145" i="7"/>
  <c r="BE174" i="7"/>
  <c r="BE180" i="7"/>
  <c r="BE182" i="7"/>
  <c r="BE191" i="7"/>
  <c r="BE192" i="7"/>
  <c r="BE195" i="7"/>
  <c r="BE198" i="7"/>
  <c r="BE200" i="7"/>
  <c r="BE201" i="7"/>
  <c r="BE205" i="7"/>
  <c r="BE222" i="7"/>
  <c r="BE223" i="7"/>
  <c r="BE227" i="7"/>
  <c r="BE234" i="7"/>
  <c r="BE235" i="7"/>
  <c r="BE242" i="7"/>
  <c r="BE245" i="7"/>
  <c r="BE259" i="7"/>
  <c r="BE266" i="7"/>
  <c r="BE274" i="7"/>
  <c r="BE282" i="7"/>
  <c r="BE141" i="7"/>
  <c r="BE143" i="7"/>
  <c r="BE147" i="7"/>
  <c r="BE151" i="7"/>
  <c r="BE153" i="7"/>
  <c r="BE157" i="7"/>
  <c r="BE167" i="7"/>
  <c r="BE170" i="7"/>
  <c r="BE171" i="7"/>
  <c r="BE173" i="7"/>
  <c r="BE176" i="7"/>
  <c r="BE184" i="7"/>
  <c r="BE247" i="7"/>
  <c r="BE248" i="7"/>
  <c r="BE250" i="7"/>
  <c r="BE251" i="7"/>
  <c r="BE255" i="7"/>
  <c r="BE268" i="7"/>
  <c r="BE275" i="7"/>
  <c r="BE276" i="7"/>
  <c r="BE279" i="7"/>
  <c r="BE280" i="7"/>
  <c r="J89" i="6"/>
  <c r="BE135" i="6"/>
  <c r="BE162" i="6"/>
  <c r="BE167" i="6"/>
  <c r="BE177" i="6"/>
  <c r="BE178" i="6"/>
  <c r="BE189" i="6"/>
  <c r="F115" i="6"/>
  <c r="BE121" i="6"/>
  <c r="BE137" i="6"/>
  <c r="BE149" i="6"/>
  <c r="BE150" i="6"/>
  <c r="BE154" i="6"/>
  <c r="BE163" i="6"/>
  <c r="BE164" i="6"/>
  <c r="J92" i="6"/>
  <c r="BE122" i="6"/>
  <c r="BE128" i="6"/>
  <c r="BE129" i="6"/>
  <c r="BE133" i="6"/>
  <c r="BE151" i="6"/>
  <c r="BE152" i="6"/>
  <c r="BE160" i="6"/>
  <c r="BE165" i="6"/>
  <c r="BE166" i="6"/>
  <c r="BE182" i="6"/>
  <c r="BE186" i="6"/>
  <c r="BE187" i="6"/>
  <c r="BE188" i="6"/>
  <c r="BK125" i="5"/>
  <c r="J125" i="5" s="1"/>
  <c r="J97" i="5" s="1"/>
  <c r="F92" i="6"/>
  <c r="BE125" i="6"/>
  <c r="BE127" i="6"/>
  <c r="BE134" i="6"/>
  <c r="BE143" i="6"/>
  <c r="BE156" i="6"/>
  <c r="BE157" i="6"/>
  <c r="BE161" i="6"/>
  <c r="BE172" i="6"/>
  <c r="BE179" i="6"/>
  <c r="BE181" i="6"/>
  <c r="BE183" i="6"/>
  <c r="BE184" i="6"/>
  <c r="BE191" i="6"/>
  <c r="BE205" i="6"/>
  <c r="E109" i="6"/>
  <c r="BE139" i="6"/>
  <c r="BE145" i="6"/>
  <c r="BE153" i="6"/>
  <c r="BE159" i="6"/>
  <c r="BE174" i="6"/>
  <c r="J91" i="6"/>
  <c r="BE138" i="6"/>
  <c r="BE140" i="6"/>
  <c r="BE176" i="6"/>
  <c r="BE180" i="6"/>
  <c r="BE123" i="6"/>
  <c r="BE124" i="6"/>
  <c r="BE126" i="6"/>
  <c r="BE130" i="6"/>
  <c r="BE131" i="6"/>
  <c r="BE132" i="6"/>
  <c r="BE136" i="6"/>
  <c r="BE147" i="6"/>
  <c r="BE155" i="6"/>
  <c r="BE168" i="6"/>
  <c r="BE175" i="6"/>
  <c r="BE185" i="6"/>
  <c r="BE192" i="6"/>
  <c r="BE193" i="6"/>
  <c r="BE194" i="6"/>
  <c r="BE195" i="6"/>
  <c r="BE197" i="6"/>
  <c r="BE198" i="6"/>
  <c r="BE199" i="6"/>
  <c r="BE202" i="6"/>
  <c r="BE206" i="6"/>
  <c r="BE207" i="6"/>
  <c r="BE141" i="6"/>
  <c r="BE142" i="6"/>
  <c r="BE144" i="6"/>
  <c r="BE146" i="6"/>
  <c r="BE148" i="6"/>
  <c r="BE169" i="6"/>
  <c r="BE170" i="6"/>
  <c r="BE171" i="6"/>
  <c r="BE173" i="6"/>
  <c r="BE190" i="6"/>
  <c r="BE196" i="6"/>
  <c r="BE200" i="6"/>
  <c r="BE201" i="6"/>
  <c r="BE203" i="6"/>
  <c r="J160" i="4"/>
  <c r="J103" i="4" s="1"/>
  <c r="E85" i="5"/>
  <c r="J89" i="5"/>
  <c r="J121" i="5"/>
  <c r="BE128" i="5"/>
  <c r="BE129" i="5"/>
  <c r="BE139" i="5"/>
  <c r="BE143" i="5"/>
  <c r="BE145" i="5"/>
  <c r="BE148" i="5"/>
  <c r="BE151" i="5"/>
  <c r="BE158" i="5"/>
  <c r="BE160" i="5"/>
  <c r="BE164" i="5"/>
  <c r="BE166" i="5"/>
  <c r="BE172" i="5"/>
  <c r="BE175" i="5"/>
  <c r="BE177" i="5"/>
  <c r="BE187" i="5"/>
  <c r="BE191" i="5"/>
  <c r="BE195" i="5"/>
  <c r="BE206" i="5"/>
  <c r="F92" i="5"/>
  <c r="J120" i="5"/>
  <c r="BE127" i="5"/>
  <c r="BE131" i="5"/>
  <c r="BE140" i="5"/>
  <c r="BE141" i="5"/>
  <c r="BE144" i="5"/>
  <c r="BE147" i="5"/>
  <c r="BE152" i="5"/>
  <c r="BE155" i="5"/>
  <c r="BE156" i="5"/>
  <c r="BE157" i="5"/>
  <c r="BE161" i="5"/>
  <c r="BE169" i="5"/>
  <c r="BE173" i="5"/>
  <c r="BE174" i="5"/>
  <c r="BE179" i="5"/>
  <c r="BE186" i="5"/>
  <c r="BE192" i="5"/>
  <c r="BE194" i="5"/>
  <c r="BE196" i="5"/>
  <c r="BE132" i="5"/>
  <c r="BE133" i="5"/>
  <c r="BE134" i="5"/>
  <c r="BE138" i="5"/>
  <c r="BE146" i="5"/>
  <c r="BE153" i="5"/>
  <c r="BE154" i="5"/>
  <c r="BE167" i="5"/>
  <c r="BE168" i="5"/>
  <c r="BE180" i="5"/>
  <c r="BE183" i="5"/>
  <c r="BE197" i="5"/>
  <c r="BE200" i="5"/>
  <c r="BE202" i="5"/>
  <c r="F120" i="5"/>
  <c r="BE130" i="5"/>
  <c r="BE142" i="5"/>
  <c r="BE170" i="5"/>
  <c r="BE181" i="5"/>
  <c r="BE159" i="5"/>
  <c r="BE165" i="5"/>
  <c r="BE171" i="5"/>
  <c r="BE176" i="5"/>
  <c r="BE184" i="5"/>
  <c r="BE185" i="5"/>
  <c r="BE193" i="5"/>
  <c r="BE198" i="5"/>
  <c r="BE203" i="5"/>
  <c r="BE205" i="5"/>
  <c r="BE137" i="5"/>
  <c r="BE149" i="5"/>
  <c r="BE162" i="5"/>
  <c r="BE163" i="5"/>
  <c r="BE178" i="5"/>
  <c r="BE188" i="5"/>
  <c r="BE189" i="5"/>
  <c r="BE190" i="5"/>
  <c r="BE199" i="5"/>
  <c r="J148" i="3"/>
  <c r="J100" i="3"/>
  <c r="BK143" i="3"/>
  <c r="J143" i="3" s="1"/>
  <c r="J97" i="3" s="1"/>
  <c r="F91" i="4"/>
  <c r="BE132" i="4"/>
  <c r="BE133" i="4"/>
  <c r="BE134" i="4"/>
  <c r="BE135" i="4"/>
  <c r="J91" i="4"/>
  <c r="F121" i="4"/>
  <c r="BE127" i="4"/>
  <c r="BE131" i="4"/>
  <c r="BE145" i="4"/>
  <c r="BE146" i="4"/>
  <c r="BE151" i="4"/>
  <c r="BE156" i="4"/>
  <c r="BE158" i="4"/>
  <c r="BE161" i="4"/>
  <c r="BE168" i="4"/>
  <c r="J184" i="3"/>
  <c r="J105" i="3"/>
  <c r="E85" i="4"/>
  <c r="J92" i="4"/>
  <c r="BE142" i="4"/>
  <c r="BE144" i="4"/>
  <c r="BE153" i="4"/>
  <c r="BE155" i="4"/>
  <c r="BE163" i="4"/>
  <c r="BE165" i="4"/>
  <c r="BE167" i="4"/>
  <c r="BE173" i="4"/>
  <c r="BE128" i="4"/>
  <c r="BE129" i="4"/>
  <c r="BE130" i="4"/>
  <c r="BE143" i="4"/>
  <c r="BE152" i="4"/>
  <c r="BE164" i="4"/>
  <c r="BE147" i="4"/>
  <c r="BE148" i="4"/>
  <c r="BE149" i="4"/>
  <c r="BE140" i="4"/>
  <c r="BE154" i="4"/>
  <c r="BE162" i="4"/>
  <c r="BE166" i="4"/>
  <c r="BE169" i="4"/>
  <c r="J89" i="4"/>
  <c r="BE136" i="4"/>
  <c r="BE138" i="4"/>
  <c r="BE139" i="4"/>
  <c r="BE141" i="4"/>
  <c r="BE171" i="4"/>
  <c r="BE172" i="4"/>
  <c r="J91" i="3"/>
  <c r="J139" i="3"/>
  <c r="BE159" i="3"/>
  <c r="BE161" i="3"/>
  <c r="BE162" i="3"/>
  <c r="BE163" i="3"/>
  <c r="BE164" i="3"/>
  <c r="BE170" i="3"/>
  <c r="BE172" i="3"/>
  <c r="BE173" i="3"/>
  <c r="BE175" i="3"/>
  <c r="BE179" i="3"/>
  <c r="BE211" i="3"/>
  <c r="BE213" i="3"/>
  <c r="BE214" i="3"/>
  <c r="BE215" i="3"/>
  <c r="BE217" i="3"/>
  <c r="BE222" i="3"/>
  <c r="BE228" i="3"/>
  <c r="BE231" i="3"/>
  <c r="BE243" i="3"/>
  <c r="BE247" i="3"/>
  <c r="BE248" i="3"/>
  <c r="BE249" i="3"/>
  <c r="BE256" i="3"/>
  <c r="BE257" i="3"/>
  <c r="BE258" i="3"/>
  <c r="BE260" i="3"/>
  <c r="BE261" i="3"/>
  <c r="BE266" i="3"/>
  <c r="BE280" i="3"/>
  <c r="BE281" i="3"/>
  <c r="BE295" i="3"/>
  <c r="BE303" i="3"/>
  <c r="BE307" i="3"/>
  <c r="BE317" i="3"/>
  <c r="BE326" i="3"/>
  <c r="E132" i="3"/>
  <c r="BE153" i="3"/>
  <c r="BE185" i="3"/>
  <c r="BE196" i="3"/>
  <c r="BE197" i="3"/>
  <c r="BE205" i="3"/>
  <c r="BE238" i="3"/>
  <c r="BE285" i="3"/>
  <c r="BE290" i="3"/>
  <c r="BE294" i="3"/>
  <c r="BE301" i="3"/>
  <c r="BE320" i="3"/>
  <c r="BE332" i="3"/>
  <c r="BE334" i="3"/>
  <c r="F91" i="3"/>
  <c r="BE147" i="3"/>
  <c r="BE166" i="3"/>
  <c r="BE178" i="3"/>
  <c r="BE182" i="3"/>
  <c r="BE193" i="3"/>
  <c r="BE201" i="3"/>
  <c r="BE210" i="3"/>
  <c r="BE221" i="3"/>
  <c r="BE225" i="3"/>
  <c r="BE227" i="3"/>
  <c r="BE234" i="3"/>
  <c r="BE235" i="3"/>
  <c r="BE236" i="3"/>
  <c r="BE239" i="3"/>
  <c r="BE292" i="3"/>
  <c r="BE293" i="3"/>
  <c r="BE299" i="3"/>
  <c r="BE300" i="3"/>
  <c r="BE304" i="3"/>
  <c r="BE323" i="3"/>
  <c r="BE339" i="3"/>
  <c r="BE157" i="3"/>
  <c r="BE208" i="3"/>
  <c r="BE219" i="3"/>
  <c r="BE241" i="3"/>
  <c r="BE251" i="3"/>
  <c r="BE259" i="3"/>
  <c r="BE264" i="3"/>
  <c r="BE265" i="3"/>
  <c r="BE270" i="3"/>
  <c r="BE279" i="3"/>
  <c r="BE282" i="3"/>
  <c r="BE284" i="3"/>
  <c r="BE291" i="3"/>
  <c r="BE302" i="3"/>
  <c r="BE316" i="3"/>
  <c r="BE324" i="3"/>
  <c r="BE325" i="3"/>
  <c r="BE327" i="3"/>
  <c r="BE331" i="3"/>
  <c r="BE152" i="3"/>
  <c r="BE158" i="3"/>
  <c r="BE160" i="3"/>
  <c r="BE174" i="3"/>
  <c r="BE189" i="3"/>
  <c r="BE190" i="3"/>
  <c r="BE199" i="3"/>
  <c r="BE202" i="3"/>
  <c r="BE203" i="3"/>
  <c r="BE223" i="3"/>
  <c r="BE232" i="3"/>
  <c r="BE233" i="3"/>
  <c r="BE237" i="3"/>
  <c r="BE252" i="3"/>
  <c r="BE306" i="3"/>
  <c r="BE311" i="3"/>
  <c r="BE329" i="3"/>
  <c r="BE335" i="3"/>
  <c r="BE337" i="3"/>
  <c r="BE338" i="3"/>
  <c r="F92" i="3"/>
  <c r="BE149" i="3"/>
  <c r="BE154" i="3"/>
  <c r="BE155" i="3"/>
  <c r="BE168" i="3"/>
  <c r="BE187" i="3"/>
  <c r="BE188" i="3"/>
  <c r="BE191" i="3"/>
  <c r="BE209" i="3"/>
  <c r="BE229" i="3"/>
  <c r="BE268" i="3"/>
  <c r="BE269" i="3"/>
  <c r="BE274" i="3"/>
  <c r="BE277" i="3"/>
  <c r="BE283" i="3"/>
  <c r="BE297" i="3"/>
  <c r="BE305" i="3"/>
  <c r="BE312" i="3"/>
  <c r="BE313" i="3"/>
  <c r="BE314" i="3"/>
  <c r="BE315" i="3"/>
  <c r="BE321" i="3"/>
  <c r="BE328" i="3"/>
  <c r="BE336" i="3"/>
  <c r="BE146" i="3"/>
  <c r="BE165" i="3"/>
  <c r="BE198" i="3"/>
  <c r="BE200" i="3"/>
  <c r="BE204" i="3"/>
  <c r="BE218" i="3"/>
  <c r="BE242" i="3"/>
  <c r="BE244" i="3"/>
  <c r="BE245" i="3"/>
  <c r="BE253" i="3"/>
  <c r="BE254" i="3"/>
  <c r="BE255" i="3"/>
  <c r="BE262" i="3"/>
  <c r="BE272" i="3"/>
  <c r="BE273" i="3"/>
  <c r="BE275" i="3"/>
  <c r="BE276" i="3"/>
  <c r="BE309" i="3"/>
  <c r="BE310" i="3"/>
  <c r="BE333" i="3"/>
  <c r="J89" i="3"/>
  <c r="BE151" i="3"/>
  <c r="BE156" i="3"/>
  <c r="BE167" i="3"/>
  <c r="BE171" i="3"/>
  <c r="BE176" i="3"/>
  <c r="BE177" i="3"/>
  <c r="BE180" i="3"/>
  <c r="BE186" i="3"/>
  <c r="BE194" i="3"/>
  <c r="BE195" i="3"/>
  <c r="BE207" i="3"/>
  <c r="BE212" i="3"/>
  <c r="BE220" i="3"/>
  <c r="BE224" i="3"/>
  <c r="BE286" i="3"/>
  <c r="BE287" i="3"/>
  <c r="BE289" i="3"/>
  <c r="BE296" i="3"/>
  <c r="BE318" i="3"/>
  <c r="BE322" i="3"/>
  <c r="J89" i="2"/>
  <c r="E119" i="2"/>
  <c r="F126" i="2"/>
  <c r="BE142" i="2"/>
  <c r="J92" i="2"/>
  <c r="BE136" i="2"/>
  <c r="BE145" i="2"/>
  <c r="BE147" i="2"/>
  <c r="BE151" i="2"/>
  <c r="BE154" i="2"/>
  <c r="BE158" i="2"/>
  <c r="BE168" i="2"/>
  <c r="BE172" i="2"/>
  <c r="BE175" i="2"/>
  <c r="BE176" i="2"/>
  <c r="BE180" i="2"/>
  <c r="BE135" i="2"/>
  <c r="BE137" i="2"/>
  <c r="BE139" i="2"/>
  <c r="BE167" i="2"/>
  <c r="BE169" i="2"/>
  <c r="BE170" i="2"/>
  <c r="BE173" i="2"/>
  <c r="BE178" i="2"/>
  <c r="F91" i="2"/>
  <c r="BE134" i="2"/>
  <c r="BE138" i="2"/>
  <c r="BE149" i="2"/>
  <c r="BE152" i="2"/>
  <c r="BE156" i="2"/>
  <c r="BE140" i="2"/>
  <c r="BE143" i="2"/>
  <c r="BE153" i="2"/>
  <c r="BE179" i="2"/>
  <c r="BE182" i="2"/>
  <c r="J91" i="2"/>
  <c r="BE132" i="2"/>
  <c r="BE141" i="2"/>
  <c r="BE146" i="2"/>
  <c r="BE148" i="2"/>
  <c r="BE150" i="2"/>
  <c r="BE155" i="2"/>
  <c r="BE157" i="2"/>
  <c r="BE161" i="2"/>
  <c r="BE163" i="2"/>
  <c r="BE165" i="2"/>
  <c r="F36" i="2"/>
  <c r="BC95" i="1"/>
  <c r="F36" i="3"/>
  <c r="BC96" i="1"/>
  <c r="F37" i="6"/>
  <c r="BD99" i="1"/>
  <c r="F36" i="8"/>
  <c r="BC101" i="1" s="1"/>
  <c r="F35" i="10"/>
  <c r="BB103" i="1"/>
  <c r="J34" i="11"/>
  <c r="AW104" i="1"/>
  <c r="F35" i="12"/>
  <c r="BB105" i="1"/>
  <c r="F37" i="2"/>
  <c r="BD95" i="1" s="1"/>
  <c r="F34" i="4"/>
  <c r="BA97" i="1"/>
  <c r="F37" i="4"/>
  <c r="BD97" i="1"/>
  <c r="F35" i="5"/>
  <c r="BB98" i="1" s="1"/>
  <c r="F34" i="7"/>
  <c r="BA100" i="1" s="1"/>
  <c r="F35" i="8"/>
  <c r="BB101" i="1"/>
  <c r="F36" i="10"/>
  <c r="BC103" i="1"/>
  <c r="J34" i="3"/>
  <c r="AW96" i="1"/>
  <c r="F35" i="6"/>
  <c r="BB99" i="1" s="1"/>
  <c r="F36" i="7"/>
  <c r="BC100" i="1"/>
  <c r="F37" i="10"/>
  <c r="BD103" i="1"/>
  <c r="F35" i="3"/>
  <c r="BB96" i="1"/>
  <c r="J34" i="6"/>
  <c r="AW99" i="1" s="1"/>
  <c r="F37" i="8"/>
  <c r="BD101" i="1"/>
  <c r="F37" i="9"/>
  <c r="BD102" i="1"/>
  <c r="F35" i="11"/>
  <c r="BB104" i="1"/>
  <c r="F37" i="11"/>
  <c r="BD104" i="1" s="1"/>
  <c r="F36" i="12"/>
  <c r="BC105" i="1"/>
  <c r="F35" i="2"/>
  <c r="BB95" i="1"/>
  <c r="J34" i="4"/>
  <c r="AW97" i="1"/>
  <c r="F34" i="5"/>
  <c r="BA98" i="1" s="1"/>
  <c r="F36" i="5"/>
  <c r="BC98" i="1"/>
  <c r="F35" i="7"/>
  <c r="BB100" i="1" s="1"/>
  <c r="F34" i="2"/>
  <c r="BA95" i="1"/>
  <c r="F35" i="4"/>
  <c r="BB97" i="1" s="1"/>
  <c r="F36" i="4"/>
  <c r="BC97" i="1"/>
  <c r="J34" i="5"/>
  <c r="AW98" i="1" s="1"/>
  <c r="F37" i="5"/>
  <c r="BD98" i="1" s="1"/>
  <c r="J34" i="7"/>
  <c r="AW100" i="1" s="1"/>
  <c r="J34" i="8"/>
  <c r="AW101" i="1"/>
  <c r="J34" i="9"/>
  <c r="AW102" i="1" s="1"/>
  <c r="F34" i="10"/>
  <c r="BA103" i="1"/>
  <c r="F34" i="12"/>
  <c r="BA105" i="1" s="1"/>
  <c r="J34" i="2"/>
  <c r="AW95" i="1" s="1"/>
  <c r="F37" i="3"/>
  <c r="BD96" i="1"/>
  <c r="F36" i="6"/>
  <c r="BC99" i="1" s="1"/>
  <c r="F37" i="7"/>
  <c r="BD100" i="1"/>
  <c r="F34" i="9"/>
  <c r="BA102" i="1" s="1"/>
  <c r="F36" i="9"/>
  <c r="BC102" i="1"/>
  <c r="F34" i="11"/>
  <c r="BA104" i="1" s="1"/>
  <c r="F36" i="11"/>
  <c r="BC104" i="1"/>
  <c r="J34" i="12"/>
  <c r="AW105" i="1" s="1"/>
  <c r="F34" i="3"/>
  <c r="BA96" i="1"/>
  <c r="F34" i="6"/>
  <c r="BA99" i="1" s="1"/>
  <c r="F34" i="8"/>
  <c r="BA101" i="1"/>
  <c r="F35" i="9"/>
  <c r="BB102" i="1" s="1"/>
  <c r="J34" i="10"/>
  <c r="AW103" i="1"/>
  <c r="F37" i="12"/>
  <c r="BD105" i="1" s="1"/>
  <c r="J96" i="10" l="1"/>
  <c r="J30" i="10"/>
  <c r="BK125" i="4"/>
  <c r="J125" i="4" s="1"/>
  <c r="J97" i="4" s="1"/>
  <c r="J270" i="7"/>
  <c r="J113" i="7" s="1"/>
  <c r="J209" i="8"/>
  <c r="J98" i="8" s="1"/>
  <c r="J123" i="10"/>
  <c r="J97" i="10" s="1"/>
  <c r="R129" i="2"/>
  <c r="R121" i="12"/>
  <c r="R120" i="12" s="1"/>
  <c r="T135" i="5"/>
  <c r="T124" i="5"/>
  <c r="T159" i="2"/>
  <c r="T129" i="2"/>
  <c r="T127" i="9"/>
  <c r="P135" i="5"/>
  <c r="P124" i="5"/>
  <c r="AU98" i="1" s="1"/>
  <c r="BK135" i="5"/>
  <c r="J135" i="5"/>
  <c r="J99" i="5"/>
  <c r="P183" i="3"/>
  <c r="P142" i="3"/>
  <c r="AU96" i="1"/>
  <c r="R127" i="9"/>
  <c r="T143" i="3"/>
  <c r="BK119" i="6"/>
  <c r="J119" i="6"/>
  <c r="J96" i="6"/>
  <c r="T183" i="3"/>
  <c r="BK138" i="7"/>
  <c r="BK134" i="7" s="1"/>
  <c r="J134" i="7" s="1"/>
  <c r="J30" i="7" s="1"/>
  <c r="AG100" i="1" s="1"/>
  <c r="J138" i="7"/>
  <c r="J99" i="7"/>
  <c r="T122" i="8"/>
  <c r="P122" i="8"/>
  <c r="AU101" i="1"/>
  <c r="R183" i="3"/>
  <c r="R142" i="3" s="1"/>
  <c r="R122" i="10"/>
  <c r="R134" i="7"/>
  <c r="P127" i="9"/>
  <c r="AU102" i="1"/>
  <c r="T124" i="4"/>
  <c r="R143" i="3"/>
  <c r="BK183" i="3"/>
  <c r="BK142" i="3" s="1"/>
  <c r="J142" i="3" s="1"/>
  <c r="J96" i="3" s="1"/>
  <c r="J183" i="3"/>
  <c r="J104" i="3"/>
  <c r="T119" i="6"/>
  <c r="P121" i="12"/>
  <c r="P120" i="12" s="1"/>
  <c r="AU105" i="1" s="1"/>
  <c r="T134" i="7"/>
  <c r="R125" i="4"/>
  <c r="R124" i="4"/>
  <c r="P122" i="10"/>
  <c r="AU103" i="1"/>
  <c r="R135" i="5"/>
  <c r="R124" i="5" s="1"/>
  <c r="P134" i="7"/>
  <c r="AU100" i="1"/>
  <c r="R122" i="8"/>
  <c r="P119" i="6"/>
  <c r="AU99" i="1"/>
  <c r="T122" i="10"/>
  <c r="BK159" i="2"/>
  <c r="J159" i="2" s="1"/>
  <c r="J101" i="2" s="1"/>
  <c r="BK135" i="7"/>
  <c r="J135" i="7"/>
  <c r="J97" i="7"/>
  <c r="BK130" i="2"/>
  <c r="J130" i="2"/>
  <c r="J97" i="2"/>
  <c r="BK121" i="12"/>
  <c r="BK120" i="12" s="1"/>
  <c r="J120" i="12" s="1"/>
  <c r="J96" i="12" s="1"/>
  <c r="AG104" i="1"/>
  <c r="J96" i="11"/>
  <c r="AG103" i="1"/>
  <c r="BK127" i="9"/>
  <c r="J127" i="9" s="1"/>
  <c r="J96" i="9" s="1"/>
  <c r="BK124" i="5"/>
  <c r="J124" i="5"/>
  <c r="J96" i="5"/>
  <c r="BK124" i="4"/>
  <c r="J124" i="4" s="1"/>
  <c r="J96" i="4" s="1"/>
  <c r="F33" i="2"/>
  <c r="AZ95" i="1"/>
  <c r="J33" i="5"/>
  <c r="AV98" i="1" s="1"/>
  <c r="AT98" i="1" s="1"/>
  <c r="J33" i="7"/>
  <c r="AV100" i="1"/>
  <c r="AT100" i="1"/>
  <c r="J33" i="9"/>
  <c r="AV102" i="1" s="1"/>
  <c r="AT102" i="1" s="1"/>
  <c r="BA94" i="1"/>
  <c r="W30" i="1"/>
  <c r="J33" i="12"/>
  <c r="AV105" i="1"/>
  <c r="AT105" i="1"/>
  <c r="J33" i="4"/>
  <c r="AV97" i="1" s="1"/>
  <c r="AT97" i="1" s="1"/>
  <c r="J33" i="6"/>
  <c r="AV99" i="1"/>
  <c r="AT99" i="1"/>
  <c r="J30" i="8"/>
  <c r="AG101" i="1"/>
  <c r="F33" i="9"/>
  <c r="AZ102" i="1" s="1"/>
  <c r="F33" i="12"/>
  <c r="AZ105" i="1" s="1"/>
  <c r="BC94" i="1"/>
  <c r="W32" i="1" s="1"/>
  <c r="F33" i="5"/>
  <c r="AZ98" i="1" s="1"/>
  <c r="F33" i="8"/>
  <c r="AZ101" i="1" s="1"/>
  <c r="F33" i="3"/>
  <c r="AZ96" i="1"/>
  <c r="F33" i="10"/>
  <c r="AZ103" i="1"/>
  <c r="J33" i="3"/>
  <c r="AV96" i="1" s="1"/>
  <c r="AT96" i="1" s="1"/>
  <c r="J33" i="11"/>
  <c r="AV104" i="1"/>
  <c r="AT104" i="1"/>
  <c r="AN104" i="1"/>
  <c r="F33" i="11"/>
  <c r="AZ104" i="1" s="1"/>
  <c r="BD94" i="1"/>
  <c r="W33" i="1"/>
  <c r="BB94" i="1"/>
  <c r="AX94" i="1"/>
  <c r="F33" i="4"/>
  <c r="AZ97" i="1" s="1"/>
  <c r="F33" i="7"/>
  <c r="AZ100" i="1" s="1"/>
  <c r="J33" i="10"/>
  <c r="AV103" i="1"/>
  <c r="AT103" i="1"/>
  <c r="AN103" i="1" s="1"/>
  <c r="J33" i="2"/>
  <c r="AV95" i="1" s="1"/>
  <c r="AT95" i="1" s="1"/>
  <c r="F33" i="6"/>
  <c r="AZ99" i="1" s="1"/>
  <c r="J33" i="8"/>
  <c r="AV101" i="1" s="1"/>
  <c r="AT101" i="1" s="1"/>
  <c r="T142" i="3" l="1"/>
  <c r="BK129" i="2"/>
  <c r="J129" i="2"/>
  <c r="J96" i="2"/>
  <c r="J121" i="12"/>
  <c r="J97" i="12"/>
  <c r="J39" i="11"/>
  <c r="J39" i="10"/>
  <c r="AN101" i="1"/>
  <c r="AN100" i="1"/>
  <c r="J96" i="7"/>
  <c r="J39" i="8"/>
  <c r="J39" i="7"/>
  <c r="AU94" i="1"/>
  <c r="J30" i="9"/>
  <c r="AG102" i="1"/>
  <c r="AN102" i="1" s="1"/>
  <c r="AW94" i="1"/>
  <c r="AK30" i="1" s="1"/>
  <c r="J30" i="12"/>
  <c r="AG105" i="1"/>
  <c r="J30" i="6"/>
  <c r="AG99" i="1"/>
  <c r="J30" i="5"/>
  <c r="AG98" i="1" s="1"/>
  <c r="AN98" i="1" s="1"/>
  <c r="W31" i="1"/>
  <c r="AY94" i="1"/>
  <c r="AZ94" i="1"/>
  <c r="AV94" i="1" s="1"/>
  <c r="AK29" i="1" s="1"/>
  <c r="J30" i="3"/>
  <c r="AG96" i="1" s="1"/>
  <c r="J30" i="4"/>
  <c r="AG97" i="1"/>
  <c r="AN97" i="1"/>
  <c r="J39" i="6" l="1"/>
  <c r="J39" i="12"/>
  <c r="J39" i="9"/>
  <c r="J39" i="5"/>
  <c r="J39" i="4"/>
  <c r="J39" i="3"/>
  <c r="AN96" i="1"/>
  <c r="AN105" i="1"/>
  <c r="AN99" i="1"/>
  <c r="AT94" i="1"/>
  <c r="J30" i="2"/>
  <c r="AG95" i="1"/>
  <c r="AG94" i="1"/>
  <c r="AK26" i="1" s="1"/>
  <c r="AK35" i="1" s="1"/>
  <c r="W29" i="1"/>
  <c r="J39" i="2" l="1"/>
  <c r="AN94" i="1"/>
  <c r="AN95" i="1"/>
</calcChain>
</file>

<file path=xl/sharedStrings.xml><?xml version="1.0" encoding="utf-8"?>
<sst xmlns="http://schemas.openxmlformats.org/spreadsheetml/2006/main" count="15442" uniqueCount="2528">
  <si>
    <t>Export Komplet</t>
  </si>
  <si>
    <t/>
  </si>
  <si>
    <t>2.0</t>
  </si>
  <si>
    <t>ZAMOK</t>
  </si>
  <si>
    <t>False</t>
  </si>
  <si>
    <t>{2906475c-dab6-47ec-92fa-c5def62adb41}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</si>
  <si>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</si>
  <si>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</si>
  <si>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</si>
  <si>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</si>
  <si>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</si>
  <si>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</si>
  <si>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</si>
  <si>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</si>
  <si>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SO01-D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</si>
  <si>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</si>
  <si>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</si>
  <si>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Nový děkanát Jinonice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</si>
  <si>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</si>
  <si>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</si>
  <si>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</si>
  <si>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</si>
  <si>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</si>
  <si>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</si>
  <si>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</si>
  <si>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</si>
  <si>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</si>
  <si>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</si>
  <si>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</si>
  <si>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</si>
  <si>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</si>
  <si>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</si>
  <si>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</si>
  <si>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</si>
  <si>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</si>
  <si>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</si>
  <si>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</si>
  <si>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</si>
  <si>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</si>
  <si>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</si>
  <si>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</si>
  <si>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</si>
  <si>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</si>
  <si>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</si>
  <si>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</si>
  <si>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</si>
  <si>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</si>
  <si>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</si>
  <si>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</si>
  <si>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</si>
  <si>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</si>
  <si>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</si>
  <si>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</si>
  <si>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</si>
  <si>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</si>
  <si>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</si>
  <si>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</si>
  <si>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</si>
  <si>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</si>
  <si>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</si>
  <si>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</si>
  <si>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</si>
  <si>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</si>
  <si>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</si>
  <si>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</si>
  <si>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</si>
  <si>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</si>
  <si>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</si>
  <si>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</si>
  <si>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</si>
  <si>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</si>
  <si>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</si>
  <si>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</si>
  <si>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</si>
  <si>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</si>
  <si>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</si>
  <si>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</si>
  <si>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D.0</t>
  </si>
  <si>
    <t>Bourací práce a demolice</t>
  </si>
  <si>
    <t>STA</t>
  </si>
  <si>
    <t>1</t>
  </si>
  <si>
    <t>{1fafef5a-da9b-4a38-a871-279bebc001c8}</t>
  </si>
  <si>
    <t>2</t>
  </si>
  <si>
    <t>D.1.1</t>
  </si>
  <si>
    <t>Architektonicko stavební řešení</t>
  </si>
  <si>
    <t>{14af1964-7dc6-416d-bb3f-a5f50c5ddf11}</t>
  </si>
  <si>
    <t>D.1.2</t>
  </si>
  <si>
    <t>Stavebně konstrukonstrukční řešení</t>
  </si>
  <si>
    <t>{83de5674-90a7-46c9-8549-011d07f52137}</t>
  </si>
  <si>
    <t>D.1.4</t>
  </si>
  <si>
    <t>Zdravotně technické instalace</t>
  </si>
  <si>
    <t>{37db98dc-569c-4ee0-83e9-8f7c0deb437d}</t>
  </si>
  <si>
    <t>D.1.5</t>
  </si>
  <si>
    <t>Vzduchotechnické instalace a vytápění</t>
  </si>
  <si>
    <t>{90dcfb32-8447-4157-92bb-ebc1d181f45a}</t>
  </si>
  <si>
    <t>D.1.6</t>
  </si>
  <si>
    <t>Elektroinstalace Silnoproud</t>
  </si>
  <si>
    <t>{aa031265-2c7c-423d-8359-e17aa3ee84e3}</t>
  </si>
  <si>
    <t>D.1.7</t>
  </si>
  <si>
    <t>Elektroinstalace Slaboproud</t>
  </si>
  <si>
    <t>{53b03040-22d3-4777-a805-f207d226274b}</t>
  </si>
  <si>
    <t>D.1.8</t>
  </si>
  <si>
    <t>Gastrotechnologie</t>
  </si>
  <si>
    <t>{8bd74d0f-f896-4ea4-b67a-a39001bdd82e}</t>
  </si>
  <si>
    <t>D.1.9</t>
  </si>
  <si>
    <t>Měření a regulace</t>
  </si>
  <si>
    <t>{a58fcea3-209f-40d8-8f27-6f5cf05b074d}</t>
  </si>
  <si>
    <t>SO 05</t>
  </si>
  <si>
    <t>Automatická závora ve vjezdu do areálu</t>
  </si>
  <si>
    <t>{98130e53-9eb2-4d53-8f1e-150caa9e5d6b}</t>
  </si>
  <si>
    <t>VRN</t>
  </si>
  <si>
    <t>Vedlejší rozpočtové náklady</t>
  </si>
  <si>
    <t>{d2036dfc-1332-4415-9e48-6258f9b38adb}</t>
  </si>
  <si>
    <t>KRYCÍ LIST SOUPISU PRACÍ</t>
  </si>
  <si>
    <t>Objekt:</t>
  </si>
  <si>
    <t>D.0 - Bourací práce a demolice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</si>
  <si>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</si>
  <si>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</si>
  <si>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</si>
  <si>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</si>
  <si>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</si>
  <si>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</si>
  <si>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</si>
  <si>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</si>
  <si>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</si>
  <si>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</si>
  <si>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</si>
  <si>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</si>
  <si>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</si>
  <si>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</si>
  <si>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</si>
  <si>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</si>
  <si>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</si>
  <si>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</si>
  <si>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</si>
  <si>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</si>
  <si>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</si>
  <si>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</si>
  <si>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</si>
  <si>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</si>
  <si>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</si>
  <si>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</si>
  <si>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</si>
  <si>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</si>
  <si>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</si>
  <si>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</si>
  <si>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</si>
  <si>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</si>
  <si>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</si>
  <si>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</si>
  <si>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</si>
  <si>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</si>
  <si>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R113001</t>
  </si>
  <si>
    <t>Rozebrání stávající dlažby na terčích ručně z betonových nebo kameninových dlaždic, desek nebo tvarovek</t>
  </si>
  <si>
    <t>m2</t>
  </si>
  <si>
    <t>4</t>
  </si>
  <si>
    <t>9</t>
  </si>
  <si>
    <t>Ostatní konstrukce a práce, bourání</t>
  </si>
  <si>
    <t>962031132</t>
  </si>
  <si>
    <t>Bourání příček z cihel, tvárnic nebo příčkovek z cihel pálených, plných nebo dutých na maltu vápennou nebo vápenocementovou, tl. do 100 mm</t>
  </si>
  <si>
    <t>3</t>
  </si>
  <si>
    <t>962031133</t>
  </si>
  <si>
    <t>Bourání příček z cihel, tvárnic nebo příčkovek z cihel pálených, plných nebo dutých na maltu vápennou nebo vápenocementovou, tl. do 150 mm</t>
  </si>
  <si>
    <t>6</t>
  </si>
  <si>
    <t>965042141</t>
  </si>
  <si>
    <t>Bourání mazanin betonových nebo z litého asfaltu tl. do 100 mm, plochy přes 4 m2</t>
  </si>
  <si>
    <t>m3</t>
  </si>
  <si>
    <t>8</t>
  </si>
  <si>
    <t>5</t>
  </si>
  <si>
    <t>968082016</t>
  </si>
  <si>
    <t>Vybourání plastových rámů oken s křídly, dveřních zárubní, vrat rámu oken s křídly, plochy přes 1 do 2 m2</t>
  </si>
  <si>
    <t>10</t>
  </si>
  <si>
    <t>968082018</t>
  </si>
  <si>
    <t>Vybourání plastových rámů oken s křídly, dveřních zárubní, vrat rámu oken s křídly, plochy přes 4 m2</t>
  </si>
  <si>
    <t>7</t>
  </si>
  <si>
    <t>971038531</t>
  </si>
  <si>
    <t>Vybourání otvorů ve zdivu základovém nebo nadzákladovém z cihel, tvárnic, příčkovek dutých tvárnic nebo příčkovek, velikosti plochy do 1 m2, tl. do 150 mm</t>
  </si>
  <si>
    <t>14</t>
  </si>
  <si>
    <t>971038631</t>
  </si>
  <si>
    <t>Vybourání otvorů ve zdivu základovém nebo nadzákladovém z cihel, tvárnic, příčkovek dutých tvárnic nebo příčkovek, velikosti plochy do 4 m2, tl. do 150 mm</t>
  </si>
  <si>
    <t>16</t>
  </si>
  <si>
    <t>971038691</t>
  </si>
  <si>
    <t>Vybourání otvorů ve zdivu základovém nebo nadzákladovém z cihel, tvárnic, příčkovek dutých tvárnic nebo příčkovek, velikosti plochy do 4 m2, tl. přes 150 mm</t>
  </si>
  <si>
    <t>18</t>
  </si>
  <si>
    <t>977211113</t>
  </si>
  <si>
    <t>Řezání konstrukcí stěnovou pilou betonových nebo železobetonových průměru řezané výztuže do 16 mm hloubka řezu přes 350 do 420 mm</t>
  </si>
  <si>
    <t>m</t>
  </si>
  <si>
    <t>20</t>
  </si>
  <si>
    <t>11</t>
  </si>
  <si>
    <t>R9001</t>
  </si>
  <si>
    <t>Demontáž nefunkčního výtahu</t>
  </si>
  <si>
    <t>kus</t>
  </si>
  <si>
    <t>22</t>
  </si>
  <si>
    <t>997</t>
  </si>
  <si>
    <t>Přesun sutě</t>
  </si>
  <si>
    <t>997006002</t>
  </si>
  <si>
    <t>Úprava stavebního odpadu třídění hrubé</t>
  </si>
  <si>
    <t>t</t>
  </si>
  <si>
    <t>24</t>
  </si>
  <si>
    <t>13</t>
  </si>
  <si>
    <t>997013116</t>
  </si>
  <si>
    <t>Vnitrostaveništní doprava suti a vybouraných hmot vodorovně do 50 m svisle s použitím mechanizace pro budovy a haly výšky přes 18 do 21 m</t>
  </si>
  <si>
    <t>26</t>
  </si>
  <si>
    <t>997013312</t>
  </si>
  <si>
    <t>Doprava suti shozem montáž a demontáž shozu výšky přes 10 do 20 m</t>
  </si>
  <si>
    <t>28</t>
  </si>
  <si>
    <t>15</t>
  </si>
  <si>
    <t>997013322</t>
  </si>
  <si>
    <t>Doprava suti shozem montáž a demontáž shozu výšky Příplatek za první a každý další den použití shozu k ceně -3312</t>
  </si>
  <si>
    <t>30</t>
  </si>
  <si>
    <t>997013501</t>
  </si>
  <si>
    <t>Odvoz suti a vybouraných hmot na skládku nebo meziskládku se složením, na vzdálenost do 1 km</t>
  </si>
  <si>
    <t>32</t>
  </si>
  <si>
    <t>17</t>
  </si>
  <si>
    <t>997013509</t>
  </si>
  <si>
    <t>Odvoz suti a vybouraných hmot na skládku nebo meziskládku se složením, na vzdálenost Příplatek k ceně za každý další i započatý 1 km přes 1 km</t>
  </si>
  <si>
    <t>34</t>
  </si>
  <si>
    <t>997013602</t>
  </si>
  <si>
    <t>Poplatek za uložení stavebního odpadu na skládce (skládkovné) z armovaného betonu zatříděného do Katalogu odpadů pod kódem 17 01 01</t>
  </si>
  <si>
    <t>36</t>
  </si>
  <si>
    <t>19</t>
  </si>
  <si>
    <t>997013603</t>
  </si>
  <si>
    <t>Poplatek za uložení stavebního odpadu na skládce (skládkovné) cihelného zatříděného do Katalogu odpadů pod kódem 17 01 02</t>
  </si>
  <si>
    <t>38</t>
  </si>
  <si>
    <t>997013607</t>
  </si>
  <si>
    <t>Poplatek za uložení stavebního odpadu na skládce (skládkovné) z tašek a keramických výrobků zatříděného do Katalogu odpadů pod kódem 17 01 03</t>
  </si>
  <si>
    <t>40</t>
  </si>
  <si>
    <t>997013631</t>
  </si>
  <si>
    <t>Poplatek za uložení stavebního odpadu na skládce (skládkovné) směsného stavebního a demoličního zatříděného do Katalogu odpadů pod kódem 17 09 04</t>
  </si>
  <si>
    <t>42</t>
  </si>
  <si>
    <t>997013804</t>
  </si>
  <si>
    <t>Poplatek za uložení stavebního odpadu na skládce (skládkovné) ze skla zatříděného do Katalogu odpadů pod kódem 17 02 02</t>
  </si>
  <si>
    <t>44</t>
  </si>
  <si>
    <t>23</t>
  </si>
  <si>
    <t>997013811</t>
  </si>
  <si>
    <t>Poplatek za uložení stavebního odpadu na skládce (skládkovné) dřevěného zatříděného do Katalogu odpadů pod kódem 17 02 01</t>
  </si>
  <si>
    <t>46</t>
  </si>
  <si>
    <t>997013812</t>
  </si>
  <si>
    <t>Poplatek za uložení stavebního odpadu na skládce (skládkovné) z materiálů na bázi sádry zatříděného do Katalogu odpadů pod kódem 17 08 02</t>
  </si>
  <si>
    <t>48</t>
  </si>
  <si>
    <t>25</t>
  </si>
  <si>
    <t>997013814</t>
  </si>
  <si>
    <t>Poplatek za uložení stavebního odpadu na skládce (skládkovné) z izolačních materiálů zatříděného do Katalogu odpadů pod kódem 17 06 04</t>
  </si>
  <si>
    <t>50</t>
  </si>
  <si>
    <t>PSV</t>
  </si>
  <si>
    <t>Práce a dodávky PSV</t>
  </si>
  <si>
    <t>712</t>
  </si>
  <si>
    <t>Povlakové krytiny</t>
  </si>
  <si>
    <t>712340831</t>
  </si>
  <si>
    <t>Odstranění povlakové krytiny střech plochých do 10° z přitavených pásů NAIP v plné ploše jednovrstvé</t>
  </si>
  <si>
    <t>52</t>
  </si>
  <si>
    <t>713</t>
  </si>
  <si>
    <t>Izolace tepelné</t>
  </si>
  <si>
    <t>27</t>
  </si>
  <si>
    <t>713140842</t>
  </si>
  <si>
    <t>Odstranění tepelné izolace střech plochých z rohoží, pásů, dílců, desek, bloků nadstřešních izolací připevněných šrouby z polystyrenu nasáklého vodou, tloušťka izolace do 100 mm</t>
  </si>
  <si>
    <t>54</t>
  </si>
  <si>
    <t>763</t>
  </si>
  <si>
    <t>Konstrukce suché výstavby</t>
  </si>
  <si>
    <t>763131822</t>
  </si>
  <si>
    <t>Demontáž podhledu nebo samostatného požárního předělu ze sádrokartonových desek s nosnou konstrukcí dvouvrstvou z ocelových profilů, opláštění dvojité</t>
  </si>
  <si>
    <t>56</t>
  </si>
  <si>
    <t>766</t>
  </si>
  <si>
    <t>Konstrukce truhlářské</t>
  </si>
  <si>
    <t>29</t>
  </si>
  <si>
    <t>766441811</t>
  </si>
  <si>
    <t>Demontáž parapetních desek dřevěných nebo plastových šířky do 300 mm, délky do 1000 mm</t>
  </si>
  <si>
    <t>58</t>
  </si>
  <si>
    <t>766441821</t>
  </si>
  <si>
    <t>Demontáž parapetních desek dřevěných nebo plastových šířky do 300 mm, délky přes 1000 do 2000 mm</t>
  </si>
  <si>
    <t>60</t>
  </si>
  <si>
    <t>31</t>
  </si>
  <si>
    <t>766691914</t>
  </si>
  <si>
    <t>Ostatní práce vyvěšení nebo zavěšení křídel dřevěných dveřních, plochy do 2 m2</t>
  </si>
  <si>
    <t>62</t>
  </si>
  <si>
    <t>766812840</t>
  </si>
  <si>
    <t>Demontáž kuchyňských linek dřevěných nebo kovových včetně skříněk uchycených na stěně, délky přes 1800 do 2100 mm</t>
  </si>
  <si>
    <t>64</t>
  </si>
  <si>
    <t>767</t>
  </si>
  <si>
    <t>Konstrukce zámečnické</t>
  </si>
  <si>
    <t>33</t>
  </si>
  <si>
    <t>767161811</t>
  </si>
  <si>
    <t>Demontáž zábradlí do suti rovného rozebíratelný spoj hmotnosti 1 m zábradlí do 20 kg</t>
  </si>
  <si>
    <t>66</t>
  </si>
  <si>
    <t>767641800</t>
  </si>
  <si>
    <t>Demontáž dveřních zárubní odřezáním od upevnění, plochy dveří do 2,5 m2</t>
  </si>
  <si>
    <t>68</t>
  </si>
  <si>
    <t>771</t>
  </si>
  <si>
    <t>Podlahy z dlaždic</t>
  </si>
  <si>
    <t>35</t>
  </si>
  <si>
    <t>771471810</t>
  </si>
  <si>
    <t>Demontáž soklíků z dlaždic keramických kladených do malty rovných</t>
  </si>
  <si>
    <t>70</t>
  </si>
  <si>
    <t>771573810</t>
  </si>
  <si>
    <t>Demontáž podlah z dlaždic keramických lepených</t>
  </si>
  <si>
    <t>72</t>
  </si>
  <si>
    <t>776</t>
  </si>
  <si>
    <t>Podlahy povlakové</t>
  </si>
  <si>
    <t>37</t>
  </si>
  <si>
    <t>776201811</t>
  </si>
  <si>
    <t>Demontáž povlakových podlahovin lepených ručně bez podložky</t>
  </si>
  <si>
    <t>74</t>
  </si>
  <si>
    <t>776201812</t>
  </si>
  <si>
    <t>Demontáž povlakových podlahovin lepených ručně s podložkou</t>
  </si>
  <si>
    <t>76</t>
  </si>
  <si>
    <t>39</t>
  </si>
  <si>
    <t>776410811</t>
  </si>
  <si>
    <t>Demontáž soklíků nebo lišt pryžových nebo plastových</t>
  </si>
  <si>
    <t>78</t>
  </si>
  <si>
    <t>784</t>
  </si>
  <si>
    <t>Dokončovací práce - malby a tapety</t>
  </si>
  <si>
    <t>784121001</t>
  </si>
  <si>
    <t>Oškrabání malby v místnostech výšky do 3,80 m</t>
  </si>
  <si>
    <t>80</t>
  </si>
  <si>
    <t>D.1.1 - Architektonicko stavební řešení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</si>
  <si>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</si>
  <si>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</si>
  <si>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</si>
  <si>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</si>
  <si>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100 - Ostatní vybavení</t>
  </si>
  <si>
    <t xml:space="preserve">    101 - Dveře</t>
  </si>
  <si>
    <t xml:space="preserve">    102 - Okna a prosklené stěny</t>
  </si>
  <si>
    <t xml:space="preserve">      103 - Nábytek</t>
  </si>
  <si>
    <t xml:space="preserve">    103.4 - Obklady - Truhlářské konstrukce</t>
  </si>
  <si>
    <t xml:space="preserve">    762 - Konstrukce tesařské</t>
  </si>
  <si>
    <t xml:space="preserve">    764 - Konstrukce klempířské</t>
  </si>
  <si>
    <t xml:space="preserve">    781 - Dokončovací práce - obklady</t>
  </si>
  <si>
    <t xml:space="preserve">    783 - Dokončovací práce - nátěry</t>
  </si>
  <si>
    <t xml:space="preserve">    786 - Dokončovací práce - čalounické úpravy</t>
  </si>
  <si>
    <t>Svislé a kompletní konstrukce</t>
  </si>
  <si>
    <t>310231055</t>
  </si>
  <si>
    <t>Zazdívka otvorů ve zdivu nadzákladovém děrovanými cihlami plochy přes 1 m2 do 4 m2 přes P10 do P15, tl. zdiva 300 mm</t>
  </si>
  <si>
    <t>340271045</t>
  </si>
  <si>
    <t>Zazdívka otvorů v příčkách nebo stěnách pórobetonovými tvárnicemi plochy přes 1 m2 do 4 m2, objemová hmotnost 500 kg/m3, tloušťka příčky 150 mm</t>
  </si>
  <si>
    <t>Vodorovné konstrukce</t>
  </si>
  <si>
    <t>411388531</t>
  </si>
  <si>
    <t>Zabetonování otvorů ve stropech nebo v klenbách včetně lešení, bednění, odbednění a výztuže (materiál v ceně) ve stropech železobetonových, tvárnicových a prefabrikovaných</t>
  </si>
  <si>
    <t>Úpravy povrchů, podlahy a osazování výplní</t>
  </si>
  <si>
    <t>611325417</t>
  </si>
  <si>
    <t>Oprava vápenocementové omítky vnitřních ploch hladké, tloušťky do 20 mm, s celoplošným přeštukováním, tloušťky štuku 3 mm stropů, v rozsahu opravované plochy přes 10 do 30%</t>
  </si>
  <si>
    <t>612142001</t>
  </si>
  <si>
    <t>Potažení vnitřních ploch pletivem v ploše nebo pruzích, na plném podkladu sklovláknitým vtlačením do tmelu stěn</t>
  </si>
  <si>
    <t>612321131</t>
  </si>
  <si>
    <t>Potažení vnitřních ploch vápenocementovým štukem tloušťky do 3 mm svislých konstrukcí stěn</t>
  </si>
  <si>
    <t>612321141</t>
  </si>
  <si>
    <t>Omítka vápenocementová vnitřních ploch nanášená ručně dvouvrstvá, tloušťky jádrové omítky do 10 mm a tloušťky štuku do 3 mm štuková svislých konstrukcí stěn</t>
  </si>
  <si>
    <t>612325417</t>
  </si>
  <si>
    <t>Oprava vápenocementové omítky vnitřních ploch hladké, tloušťky do 20 mm, s celoplošným přeštukováním, tloušťky štuku 3 mm stěn, v rozsahu opravované plochy přes 10 do 30%</t>
  </si>
  <si>
    <t>621325202</t>
  </si>
  <si>
    <t>Oprava vápenocementové omítky vnějších ploch stupně členitosti 1 štukové podhledů, v rozsahu opravované plochy přes 10 do 30%</t>
  </si>
  <si>
    <t>622151031</t>
  </si>
  <si>
    <t>Penetrační nátěr vnějších pastovitých tenkovrstvých omítek silikonový stěn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</si>
  <si>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</si>
  <si>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</t>
  </si>
  <si>
    <t>M</t>
  </si>
  <si>
    <t>63152266</t>
  </si>
  <si>
    <t>deska tepelně izolační minerální kontaktních fasád podélné vlákno λ=0,034 tl 160mm</t>
  </si>
  <si>
    <t>622251105</t>
  </si>
  <si>
    <t>Montáž kontaktního zateplení lepením a mechanickým kotvením Příplatek k cenám za zápustnou montáž kotev s použitím tepelněizolačních zátek na vnější stěny z minerální vlny</t>
  </si>
  <si>
    <t>622325202</t>
  </si>
  <si>
    <t>Oprava vápenocementové omítky vnějších ploch stupně členitosti 1 štukové stěn, v rozsahu opravované plochy přes 10 do 30%</t>
  </si>
  <si>
    <t>622531052</t>
  </si>
  <si>
    <t>Omítka tenkovrstvá silikonová vnějších ploch probarvená bez penetrace rýhovaná, tloušťky 2,0 mm stěn</t>
  </si>
  <si>
    <t>629135101</t>
  </si>
  <si>
    <t>Vyrovnávací vrstva z cementové malty pod klempířskými prvky šířky do 150 mm</t>
  </si>
  <si>
    <t>629135102</t>
  </si>
  <si>
    <t>Vyrovnávací vrstva z cementové malty pod klempířskými prvky šířky přes 150 do 300 mm</t>
  </si>
  <si>
    <t>629991011</t>
  </si>
  <si>
    <t>Zakrytí vnějších ploch před znečištěním včetně pozdějšího odkrytí výplní otvorů a svislých ploch fólií přilepenou lepící páskou</t>
  </si>
  <si>
    <t>632481213</t>
  </si>
  <si>
    <t>Separační vrstva k oddělení podlahových vrstev z polyetylénové fólie</t>
  </si>
  <si>
    <t>636311121</t>
  </si>
  <si>
    <t>Kladení dlažby z betonových dlaždic na sucho na terče z umělé hmoty o rozměru dlažby 50x50 cm, o výšce terče do 25 mm</t>
  </si>
  <si>
    <t>59246006</t>
  </si>
  <si>
    <t>dlažba plošná betonová terasová reliéfní 500x500x50mm</t>
  </si>
  <si>
    <t>941111122</t>
  </si>
  <si>
    <t>Montáž lešení řadového trubkového lehkého pracovního s podlahami s provozním zatížením tř. 3 do 200 kg/m2 šířky tř. W09 od 0,9 do 1,2 m, výšky přes 10 do 25 m</t>
  </si>
  <si>
    <t>941111222</t>
  </si>
  <si>
    <t>Montáž lešení řadového trubkového lehkého pracovního s podlahami s provozním zatížením tř. 3 do 200 kg/m2 Příplatek za první a každý další den použití lešení k ceně -1122</t>
  </si>
  <si>
    <t>941111822</t>
  </si>
  <si>
    <t>Demontáž lešení řadového trubkového lehkého pracovního s podlahami s provozním zatížením tř. 3 do 200 kg/m2 šířky tř. W09 od 0,9 do 1,2 m, výšky přes 10 do 25 m</t>
  </si>
  <si>
    <t>944511111</t>
  </si>
  <si>
    <t>Montáž ochranné sítě zavěšené na konstrukci lešení z textilie z umělých vláken</t>
  </si>
  <si>
    <t>944511211</t>
  </si>
  <si>
    <t>Montáž ochranné sítě Příplatek za první a každý další den použití sítě k ceně -1111</t>
  </si>
  <si>
    <t>944511811</t>
  </si>
  <si>
    <t>Demontáž ochranné sítě zavěšené na konstrukci lešení z textilie z umělých vláken</t>
  </si>
  <si>
    <t>949101111</t>
  </si>
  <si>
    <t>Lešení pomocné pracovní pro objekty pozemních staveb pro zatížení do 150 kg/m2, o výšce lešeňové podlahy do 1,9 m</t>
  </si>
  <si>
    <t>952901111</t>
  </si>
  <si>
    <t>Vyčištění budov nebo objektů před předáním do užívání budov bytové nebo občanské výstavby, světlé výšky podlaží do 4 m</t>
  </si>
  <si>
    <t>985131111</t>
  </si>
  <si>
    <t>Očištění ploch stěn, rubu kleneb a podlah tlakovou vodou</t>
  </si>
  <si>
    <t>R941001</t>
  </si>
  <si>
    <t>Stavební přípomoci pro rozvody ZTI, vzduchotechniky a ÚT, vč. pozdějšího zapravení rýh, začištění</t>
  </si>
  <si>
    <t>soubor</t>
  </si>
  <si>
    <t>R941002</t>
  </si>
  <si>
    <t>Začištění a zaizolování nových prostupů</t>
  </si>
  <si>
    <t>998</t>
  </si>
  <si>
    <t>Přesun hmot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</si>
  <si>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</si>
  <si>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</si>
  <si>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100</t>
  </si>
  <si>
    <t>Ostatní vybavení</t>
  </si>
  <si>
    <t>100001</t>
  </si>
  <si>
    <t>Osobní výtah</t>
  </si>
  <si>
    <t>100002</t>
  </si>
  <si>
    <t>Akustická stěna na střeše</t>
  </si>
  <si>
    <t>100003</t>
  </si>
  <si>
    <t>Hasicí přístroje s hasicí schopností 21A</t>
  </si>
  <si>
    <t>100004</t>
  </si>
  <si>
    <t>Informační systém - rozcestník</t>
  </si>
  <si>
    <t>100005</t>
  </si>
  <si>
    <t>Štítky na dveře</t>
  </si>
  <si>
    <t>100006</t>
  </si>
  <si>
    <t>AV technika pro zasedací místnosti</t>
  </si>
  <si>
    <t>100007</t>
  </si>
  <si>
    <t>AV technika děkan, tajemník</t>
  </si>
  <si>
    <t>101</t>
  </si>
  <si>
    <t>Dveře</t>
  </si>
  <si>
    <t>41</t>
  </si>
  <si>
    <t>101001</t>
  </si>
  <si>
    <t>Vnitřní dveře jednokřídlé hladké 1000x1970, včetně zárubně, kování, dodávka vč. montáže</t>
  </si>
  <si>
    <t>82</t>
  </si>
  <si>
    <t>101002</t>
  </si>
  <si>
    <t>Vnitřní dveře jednokřídlé hladké 800x2100 s požární odolností, včetně zárubně, kování, dodávka vč. montáže</t>
  </si>
  <si>
    <t>84</t>
  </si>
  <si>
    <t>43</t>
  </si>
  <si>
    <t>101003</t>
  </si>
  <si>
    <t>Vnitřní dveře jednokřídlé hladké 800x2100, včetně zárubně, kování, dodávka vč. montáže</t>
  </si>
  <si>
    <t>86</t>
  </si>
  <si>
    <t>101004</t>
  </si>
  <si>
    <t>Vnitřní dveře jednokřídlé hladké 900x2100 s nadsvětlíkem, včetně zárubně, kování, dodávka vč. montáže</t>
  </si>
  <si>
    <t>88</t>
  </si>
  <si>
    <t>45</t>
  </si>
  <si>
    <t>101005</t>
  </si>
  <si>
    <t>Vnitřní dveře jednokřídlé hladké 900x2100 s požární odolností, nadsvětlíkem, včetně zárubně, kování, dodávka vč. montáže</t>
  </si>
  <si>
    <t>90</t>
  </si>
  <si>
    <t>101006</t>
  </si>
  <si>
    <t>Vnitřní dveře jednokřídlé hladké 800x2100 s nadsvětlíkem, včetně zárubně, kování, dodávka vč. montáže</t>
  </si>
  <si>
    <t>92</t>
  </si>
  <si>
    <t>47</t>
  </si>
  <si>
    <t>101007</t>
  </si>
  <si>
    <t>Vnitřní dveře jednokřídlé hladké 800x2100 s požární odolností, nadsvětlíkem, včetně zárubně, kování, dodávka vč. montáže</t>
  </si>
  <si>
    <t>94</t>
  </si>
  <si>
    <t>101008</t>
  </si>
  <si>
    <t>Vnitřní dveře jednokřídlé hladké 850x2100 s požární odolností, nadsvětlíkem, včetně zárubně, kování, dodávka vč. montáže</t>
  </si>
  <si>
    <t>96</t>
  </si>
  <si>
    <t>49</t>
  </si>
  <si>
    <t>101009</t>
  </si>
  <si>
    <t>Vnitřní dveře jednokřídlé hladké 700x2100 s nadsvětlíkem, včetně zárubně, kování, dodávka vč. montáže</t>
  </si>
  <si>
    <t>98</t>
  </si>
  <si>
    <t>101010</t>
  </si>
  <si>
    <t>51</t>
  </si>
  <si>
    <t>101011</t>
  </si>
  <si>
    <t>102</t>
  </si>
  <si>
    <t>101012</t>
  </si>
  <si>
    <t>Vnitřní kyvné dveře jednokřídlé hladké 800x2100, včetně zárubně, kování, dodávka vč. montáže</t>
  </si>
  <si>
    <t>104</t>
  </si>
  <si>
    <t>53</t>
  </si>
  <si>
    <t>101013</t>
  </si>
  <si>
    <t>Vnitřní dveře jednokřídlé hladké 700x2100, včetně zárubně, kování, dodávka vč. montáže</t>
  </si>
  <si>
    <t>106</t>
  </si>
  <si>
    <t>Okna a prosklené stěny</t>
  </si>
  <si>
    <t>102001</t>
  </si>
  <si>
    <t>Exteriérové dvoukřídlé okno s izolačním trojsklem 1800x2350 mm, včetně kování, dodávka vč. montáže</t>
  </si>
  <si>
    <t>108</t>
  </si>
  <si>
    <t>55</t>
  </si>
  <si>
    <t>102002</t>
  </si>
  <si>
    <t>Hliníková prosklenná stěna s dveřmi 1945x2400 mm, včetně kování, dodávka vč. montáže</t>
  </si>
  <si>
    <t>110</t>
  </si>
  <si>
    <t>102003</t>
  </si>
  <si>
    <t>Hliníková prosklenná stěna s dveřmi 2500x2520 mm, včetně kování, dodávka vč. montáže</t>
  </si>
  <si>
    <t>112</t>
  </si>
  <si>
    <t>57</t>
  </si>
  <si>
    <t>102004</t>
  </si>
  <si>
    <t>Hliníková prosklenná stěna (okno) 1595x700 mm, včetně kování, dodávka vč. montáže</t>
  </si>
  <si>
    <t>114</t>
  </si>
  <si>
    <t>102005</t>
  </si>
  <si>
    <t>Hliníková prosklenná stěna (okno)1600x700 mm, včetně kování, dodávka vč. montáže</t>
  </si>
  <si>
    <t>116</t>
  </si>
  <si>
    <t>59</t>
  </si>
  <si>
    <t>102006</t>
  </si>
  <si>
    <t>Exteriérové okno s izolačním trojsklem 900x1650 mm, včetně kování, dodávka vč. montáže</t>
  </si>
  <si>
    <t>118</t>
  </si>
  <si>
    <t>102007</t>
  </si>
  <si>
    <t>Hliníková prosklenná stěna (okno) 2395x700 mm, včetně kování, dodávka vč. montáže</t>
  </si>
  <si>
    <t>120</t>
  </si>
  <si>
    <t>61</t>
  </si>
  <si>
    <t>102008</t>
  </si>
  <si>
    <t>Hliníková prosklenná stěna (okno) 1150x2400 mm, včetně kování, dodávka vč. montáže</t>
  </si>
  <si>
    <t>122</t>
  </si>
  <si>
    <t>102009</t>
  </si>
  <si>
    <t>Hliníková prosklenná stěna (okno) 1150x2400 mm s požární odolností, včetně kování, dodávka vč. montáže</t>
  </si>
  <si>
    <t>124</t>
  </si>
  <si>
    <t>103</t>
  </si>
  <si>
    <t>Nábytek</t>
  </si>
  <si>
    <t>193</t>
  </si>
  <si>
    <t>103.001</t>
  </si>
  <si>
    <t>Montáž nábytku T-xx</t>
  </si>
  <si>
    <t>kpl</t>
  </si>
  <si>
    <t>608454493</t>
  </si>
  <si>
    <t>195</t>
  </si>
  <si>
    <t>103.T.01</t>
  </si>
  <si>
    <t>T-01 LAVICE</t>
  </si>
  <si>
    <t>1454569523</t>
  </si>
  <si>
    <t>196</t>
  </si>
  <si>
    <t>103.T.02</t>
  </si>
  <si>
    <t>T-02 LAVICE</t>
  </si>
  <si>
    <t>-71318917</t>
  </si>
  <si>
    <t>197</t>
  </si>
  <si>
    <t>103.T.03</t>
  </si>
  <si>
    <t>T-03 OBKLAD GASTROPULTU</t>
  </si>
  <si>
    <t>650839888</t>
  </si>
  <si>
    <t>198</t>
  </si>
  <si>
    <t>103.T.04</t>
  </si>
  <si>
    <t>T-04 OBKLAD GASTROPULTU</t>
  </si>
  <si>
    <t>151147010</t>
  </si>
  <si>
    <t>199</t>
  </si>
  <si>
    <t>103.T.06</t>
  </si>
  <si>
    <t>T-06 DRŽÁK TÁCŮ</t>
  </si>
  <si>
    <t>-774507886</t>
  </si>
  <si>
    <t>200</t>
  </si>
  <si>
    <t>103.T.07</t>
  </si>
  <si>
    <t>T-07 STŮL POD OKNEM</t>
  </si>
  <si>
    <t>1235354431</t>
  </si>
  <si>
    <t>201</t>
  </si>
  <si>
    <t>103.T.08</t>
  </si>
  <si>
    <t>T-08 STŮL POD OKNEM</t>
  </si>
  <si>
    <t>-2025742001</t>
  </si>
  <si>
    <t>202</t>
  </si>
  <si>
    <t>103.002</t>
  </si>
  <si>
    <t>Sklopná sedačka nástěnná, s tenzním mechanismem, dodávka vč. montáže do SDK příčky</t>
  </si>
  <si>
    <t>-12881062</t>
  </si>
  <si>
    <t>103.4</t>
  </si>
  <si>
    <t>Obklady - Truhlářské konstrukce</t>
  </si>
  <si>
    <t>103.4.T-05</t>
  </si>
  <si>
    <t>Lamelový obklad T-05; dodávka vč. montáže - sekretariát děkana</t>
  </si>
  <si>
    <t>184</t>
  </si>
  <si>
    <t>93</t>
  </si>
  <si>
    <t>103.4.002</t>
  </si>
  <si>
    <t>Lamolový obklad plnoplošný akustický, vč. pohltivé podkonstrukce; dodávka vč. montáže - zasedací místnosti</t>
  </si>
  <si>
    <t>186</t>
  </si>
  <si>
    <t>192</t>
  </si>
  <si>
    <t>103.4.003</t>
  </si>
  <si>
    <t>Obklad stěn chodeb s vitrínami</t>
  </si>
  <si>
    <t>-1809339841</t>
  </si>
  <si>
    <t>712311101</t>
  </si>
  <si>
    <t>Provedení povlakové krytiny střech plochých do 10° natěradly a tmely za studena nátěrem lakem penetračním nebo asfaltovým</t>
  </si>
  <si>
    <t>188</t>
  </si>
  <si>
    <t>95</t>
  </si>
  <si>
    <t>11163153</t>
  </si>
  <si>
    <t>emulze asfaltová penetrační</t>
  </si>
  <si>
    <t>litr</t>
  </si>
  <si>
    <t>190</t>
  </si>
  <si>
    <t>712341559</t>
  </si>
  <si>
    <t>Provedení povlakové krytiny střech plochých do 10° pásy přitavením NAIP v plné ploše</t>
  </si>
  <si>
    <t>97</t>
  </si>
  <si>
    <t>62853004</t>
  </si>
  <si>
    <t>pás asfaltový natavitelný modifikovaný SBS tl 4,0mm s vložkou ze skleněné tkaniny a spalitelnou PE fólií nebo jemnozrnným minerálním posypem na horním povrchu</t>
  </si>
  <si>
    <t>194</t>
  </si>
  <si>
    <t>712391172</t>
  </si>
  <si>
    <t>Provedení povlakové krytiny střech plochých do 10° -ostatní práce provedení vrstvy textilní ochranné</t>
  </si>
  <si>
    <t>99</t>
  </si>
  <si>
    <t>69311068</t>
  </si>
  <si>
    <t>geotextilie netkaná separační, ochranná, filtrační, drenážní PP 300g/m2</t>
  </si>
  <si>
    <t>712361701</t>
  </si>
  <si>
    <t>Provedení povlakové krytiny střech plochých do 10° fólií položenou volně s přilepením spojů</t>
  </si>
  <si>
    <t>28343014</t>
  </si>
  <si>
    <t>fólie hydroizolační střešní mPVC určená ke stabilizaci přitížením a do vegetačních střech tl 1,8mm</t>
  </si>
  <si>
    <t>998712103</t>
  </si>
  <si>
    <t>Přesun hmot pro povlakové krytiny stanovený z hmotnosti přesunovaného materiálu vodorovná dopravní vzdálenost do 50 m v objektech výšky přes 12 do 24 m</t>
  </si>
  <si>
    <t>204</t>
  </si>
  <si>
    <t>713121111</t>
  </si>
  <si>
    <t>Montáž tepelné izolace podlah rohožemi, pásy, deskami, dílci, bloky (izolační materiál ve specifikaci) kladenými volně jednovrstvá</t>
  </si>
  <si>
    <t>206</t>
  </si>
  <si>
    <t>63151437</t>
  </si>
  <si>
    <t>deska tepelně izolační minerální plovoucích podlah λ=0,036-0,037 tl 50mm</t>
  </si>
  <si>
    <t>208</t>
  </si>
  <si>
    <t>105</t>
  </si>
  <si>
    <t>210</t>
  </si>
  <si>
    <t>28376417</t>
  </si>
  <si>
    <t>deska XPS hrana polodrážková a hladký povrch 300kPA tl 50mm</t>
  </si>
  <si>
    <t>212</t>
  </si>
  <si>
    <t>107</t>
  </si>
  <si>
    <t>998713103</t>
  </si>
  <si>
    <t>Přesun hmot pro izolace tepelné stanovený z hmotnosti přesunovaného materiálu vodorovná dopravní vzdálenost do 50 m v objektech výšky přes 12 m do 24 m</t>
  </si>
  <si>
    <t>214</t>
  </si>
  <si>
    <t>762</t>
  </si>
  <si>
    <t>Konstrukce tesařské</t>
  </si>
  <si>
    <t>762511226</t>
  </si>
  <si>
    <t>Podlahové konstrukce podkladové z dřevoštěpkových desek OSB jednovrstvých lepených na pero a drážku nebroušených, tloušťky desky 22 mm</t>
  </si>
  <si>
    <t>216</t>
  </si>
  <si>
    <t>109</t>
  </si>
  <si>
    <t>762511236</t>
  </si>
  <si>
    <t>Podlahové konstrukce podkladové z dřevoštěpkových desek OSB jednovrstvých lepených na pero a drážku broušených, tloušťky desky 22 mm</t>
  </si>
  <si>
    <t>218</t>
  </si>
  <si>
    <t>998762103</t>
  </si>
  <si>
    <t>Přesun hmot pro konstrukce tesařské stanovený z hmotnosti přesunovaného materiálu vodorovná dopravní vzdálenost do 50 m v objektech výšky přes 12 do 24 m</t>
  </si>
  <si>
    <t>220</t>
  </si>
  <si>
    <t>111</t>
  </si>
  <si>
    <t>763111481</t>
  </si>
  <si>
    <t>Příčka ze sádrokartonových desek s nosnou konstrukcí z jednoduchých ocelových profilů UW, CW dvojitě opláštěná deskami kombinovanými vysokopevnostními protipožárními impregnovanými s vysokou mechanickou odolností DFRIH2 tl. 12,5 mm a standardními A tl. 12</t>
  </si>
  <si>
    <t>222</t>
  </si>
  <si>
    <t>763111717</t>
  </si>
  <si>
    <t>Příčka ze sádrokartonových desek ostatní konstrukce a práce na příčkách ze sádrokartonových desek základní penetrační nátěr (oboustranný)</t>
  </si>
  <si>
    <t>224</t>
  </si>
  <si>
    <t>113</t>
  </si>
  <si>
    <t>763111720</t>
  </si>
  <si>
    <t>Příčka ze sádrokartonových desek ostatní konstrukce a práce na příčkách ze sádrokartonových desek vyztužení příčky pro osazení skříněk, polic atd.</t>
  </si>
  <si>
    <t>226</t>
  </si>
  <si>
    <t>763121714</t>
  </si>
  <si>
    <t>Stěna předsazená ze sádrokartonových desek ostatní konstrukce a práce na předsazených stěnách ze sádrokartonových desek základní penetrační nátěr</t>
  </si>
  <si>
    <t>228</t>
  </si>
  <si>
    <t>115</t>
  </si>
  <si>
    <t>763122401</t>
  </si>
  <si>
    <t>Stěna šachtová ze sádrokartonových desek s nosnou konstrukcí z ocelových profilů CW, UW jednoduše opláštěná deskou protipožární DF tl. 12,5 mm bez izolace, EI 15, stěna tl. 62,5 mm, profil 50</t>
  </si>
  <si>
    <t>230</t>
  </si>
  <si>
    <t>763122405</t>
  </si>
  <si>
    <t>Stěna šachtová ze sádrokartonových desek s nosnou konstrukcí z ocelových profilů CW, UW jednoduše opláštěná deskou protipožární DF tl. 15 mm s izolací, EI 30, stěna tl. 90 mm, profil 75</t>
  </si>
  <si>
    <t>232</t>
  </si>
  <si>
    <t>117</t>
  </si>
  <si>
    <t>763131421</t>
  </si>
  <si>
    <t>Podhled ze sádrokartonových desek dvouvrstvá zavěšená spodní konstrukce z ocelových profilů CD, UD dvojitě opláštěná deskami standardními A, tl. 2 x 12,5 mm, bez izolace</t>
  </si>
  <si>
    <t>234</t>
  </si>
  <si>
    <t>763131461</t>
  </si>
  <si>
    <t>Podhled ze sádrokartonových desek dvouvrstvá zavěšená spodní konstrukce z ocelových profilů CD, UD dvojitě opláštěná deskami impregnovanou H2, tl. 2 x 12,5 mm, bez izolace</t>
  </si>
  <si>
    <t>236</t>
  </si>
  <si>
    <t>119</t>
  </si>
  <si>
    <t>763131714</t>
  </si>
  <si>
    <t>Podhled ze sádrokartonových desek ostatní práce a konstrukce na podhledech ze sádrokartonových desek základní penetrační nátěr</t>
  </si>
  <si>
    <t>238</t>
  </si>
  <si>
    <t>763131721</t>
  </si>
  <si>
    <t>Podhled ze sádrokartonových desek ostatní práce a konstrukce na podhledech ze sádrokartonových desek skokové změny výšky podhledu do 0,5 m</t>
  </si>
  <si>
    <t>240</t>
  </si>
  <si>
    <t>121</t>
  </si>
  <si>
    <t>763181421</t>
  </si>
  <si>
    <t>Výplně otvorů konstrukcí ze sádrokartonových desek ztužující výplň otvoru pro dveře s UA a UW profilem, výšky příčky přes 2,75 do 3,25 m nebo zátěže dveřního křídla přes 25 kg</t>
  </si>
  <si>
    <t>242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</si>
  <si>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</si>
  <si>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</si>
  <si>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244</t>
  </si>
  <si>
    <t>764</t>
  </si>
  <si>
    <t>Konstrukce klempířské</t>
  </si>
  <si>
    <t>123</t>
  </si>
  <si>
    <t>764226440</t>
  </si>
  <si>
    <t>Oplechování parapetů z hliníkového plechu rovných celoplošně lepené, bez rohů rš 100 mm</t>
  </si>
  <si>
    <t>246</t>
  </si>
  <si>
    <t>764226443</t>
  </si>
  <si>
    <t>Oplechování parapetů z hliníkového plechu rovných celoplošně lepené, bez rohů rš 250 mm</t>
  </si>
  <si>
    <t>248</t>
  </si>
  <si>
    <t>125</t>
  </si>
  <si>
    <t>998764103</t>
  </si>
  <si>
    <t>Přesun hmot pro konstrukce klempířské stanovený z hmotnosti přesunovaného materiálu vodorovná dopravní vzdálenost do 50 m v objektech výšky přes 12 do 24 m</t>
  </si>
  <si>
    <t>250</t>
  </si>
  <si>
    <t>126</t>
  </si>
  <si>
    <t>766694116</t>
  </si>
  <si>
    <t>Montáž ostatních truhlářských konstrukcí parapetních desek dřevěných nebo plastových šířky do 300 mm</t>
  </si>
  <si>
    <t>252</t>
  </si>
  <si>
    <t>127</t>
  </si>
  <si>
    <t>R607001</t>
  </si>
  <si>
    <t>parapet laminátový š 300mm tl. 25 mm, bez nosu</t>
  </si>
  <si>
    <t>254</t>
  </si>
  <si>
    <t>128</t>
  </si>
  <si>
    <t>998766103</t>
  </si>
  <si>
    <t>Přesun hmot pro konstrukce truhlářské stanovený z hmotnosti přesunovaného materiálu vodorovná dopravní vzdálenost do 50 m v objektech výšky přes 12 do 24 m</t>
  </si>
  <si>
    <t>256</t>
  </si>
  <si>
    <t>129</t>
  </si>
  <si>
    <t>767163121</t>
  </si>
  <si>
    <t>Montáž kompletního kovového zábradlí přímého z dílců v rovině (na rovné ploše) kotveného do betonu</t>
  </si>
  <si>
    <t>258</t>
  </si>
  <si>
    <t>130</t>
  </si>
  <si>
    <t>R553001</t>
  </si>
  <si>
    <t>zábradlí s bezpečnostním sklem, vč. povrchové úpravy</t>
  </si>
  <si>
    <t>260</t>
  </si>
  <si>
    <t>131</t>
  </si>
  <si>
    <t>262</t>
  </si>
  <si>
    <t>132</t>
  </si>
  <si>
    <t>R553002</t>
  </si>
  <si>
    <t>zábradlí ocelové vč. povrchové úpravy</t>
  </si>
  <si>
    <t>264</t>
  </si>
  <si>
    <t>191</t>
  </si>
  <si>
    <t>767892711R</t>
  </si>
  <si>
    <t>Provedení výsadby vertikálních zahrad z předpěstovaných rostlin vč. dodávky zeminy do balkónových květníků</t>
  </si>
  <si>
    <t>-316222404</t>
  </si>
  <si>
    <t>133</t>
  </si>
  <si>
    <t>998767103</t>
  </si>
  <si>
    <t>Přesun hmot pro zámečnické konstrukce stanovený z hmotnosti přesunovaného materiálu vodorovná dopravní vzdálenost do 50 m v objektech výšky přes 12 do 24 m</t>
  </si>
  <si>
    <t>266</t>
  </si>
  <si>
    <t>134</t>
  </si>
  <si>
    <t>771111011</t>
  </si>
  <si>
    <t>Příprava podkladu před provedením dlažby vysátí podlah</t>
  </si>
  <si>
    <t>268</t>
  </si>
  <si>
    <t>135</t>
  </si>
  <si>
    <t>771121011</t>
  </si>
  <si>
    <t>Příprava podkladu před provedením dlažby nátěr penetrační na podlahu</t>
  </si>
  <si>
    <t>270</t>
  </si>
  <si>
    <t>136</t>
  </si>
  <si>
    <t>771474112</t>
  </si>
  <si>
    <t>Montáž soklů z dlaždic keramických lepených flexibilním lepidlem rovných, výšky přes 65 do 90 mm</t>
  </si>
  <si>
    <t>272</t>
  </si>
  <si>
    <t>137</t>
  </si>
  <si>
    <t>59761420</t>
  </si>
  <si>
    <t>dlažba velkoformátová keramická slinutá protiskluzná do interiéru i exteriéru pro vysoké mechanické namáhání přes 4 do 6ks/m2</t>
  </si>
  <si>
    <t>274</t>
  </si>
  <si>
    <t>138</t>
  </si>
  <si>
    <t>771574262</t>
  </si>
  <si>
    <t>Montáž podlah z dlaždic keramických lepených flexibilním lepidlem velkoformátových pro vysoké mechanické zatížení protiskluzných nebo reliéfních (bezbariérových) přes 4 do 6 ks/m2</t>
  </si>
  <si>
    <t>276</t>
  </si>
  <si>
    <t>139</t>
  </si>
  <si>
    <t>278</t>
  </si>
  <si>
    <t>140</t>
  </si>
  <si>
    <t>771591115</t>
  </si>
  <si>
    <t>Podlahy - dokončovací práce spárování silikonem</t>
  </si>
  <si>
    <t>280</t>
  </si>
  <si>
    <t>141</t>
  </si>
  <si>
    <t>771592011</t>
  </si>
  <si>
    <t>Čištění vnitřních ploch po položení dlažby podlah nebo schodišť chemickými prostředky</t>
  </si>
  <si>
    <t>282</t>
  </si>
  <si>
    <t>142</t>
  </si>
  <si>
    <t>998771103</t>
  </si>
  <si>
    <t>Přesun hmot pro podlahy z dlaždic stanovený z hmotnosti přesunovaného materiálu vodorovná dopravní vzdálenost do 50 m v objektech výšky přes 12 do 24 m</t>
  </si>
  <si>
    <t>284</t>
  </si>
  <si>
    <t>143</t>
  </si>
  <si>
    <t>776111311</t>
  </si>
  <si>
    <t>Příprava podkladu vysátí podlah</t>
  </si>
  <si>
    <t>286</t>
  </si>
  <si>
    <t>144</t>
  </si>
  <si>
    <t>776121112</t>
  </si>
  <si>
    <t>Příprava podkladu penetrace vodou ředitelná podlah</t>
  </si>
  <si>
    <t>288</t>
  </si>
  <si>
    <t>145</t>
  </si>
  <si>
    <t>776141122</t>
  </si>
  <si>
    <t>Příprava podkladu vyrovnání samonivelační stěrkou podlah min.pevnosti 30 MPa, tloušťky přes 3 do 5 mm</t>
  </si>
  <si>
    <t>290</t>
  </si>
  <si>
    <t>146</t>
  </si>
  <si>
    <t>R776001</t>
  </si>
  <si>
    <t>Montáž podlahovin z kaučukové krytiny</t>
  </si>
  <si>
    <t>292</t>
  </si>
  <si>
    <t>147</t>
  </si>
  <si>
    <t>R284001</t>
  </si>
  <si>
    <t>kaučuková krytina</t>
  </si>
  <si>
    <t>294</t>
  </si>
  <si>
    <t>148</t>
  </si>
  <si>
    <t>R776002</t>
  </si>
  <si>
    <t>Montáž obvodových soklíků výšky do 100 mm</t>
  </si>
  <si>
    <t>296</t>
  </si>
  <si>
    <t>149</t>
  </si>
  <si>
    <t>R284002</t>
  </si>
  <si>
    <t>lišta soklová pro kaučukovou krytinu</t>
  </si>
  <si>
    <t>298</t>
  </si>
  <si>
    <t>150</t>
  </si>
  <si>
    <t>776991121</t>
  </si>
  <si>
    <t>Ostatní práce údržba nových podlahovin po pokládce čištění základní</t>
  </si>
  <si>
    <t>300</t>
  </si>
  <si>
    <t>151</t>
  </si>
  <si>
    <t>998776103</t>
  </si>
  <si>
    <t>Přesun hmot pro podlahy povlakové stanovený z hmotnosti přesunovaného materiálu vodorovná dopravní vzdálenost do 50 m v objektech výšky přes 12 do 24 m</t>
  </si>
  <si>
    <t>302</t>
  </si>
  <si>
    <t>781</t>
  </si>
  <si>
    <t>Dokončovací práce - obklady</t>
  </si>
  <si>
    <t>152</t>
  </si>
  <si>
    <t>781111011</t>
  </si>
  <si>
    <t>Příprava podkladu před provedením obkladu oprášení (ometení) stěny</t>
  </si>
  <si>
    <t>304</t>
  </si>
  <si>
    <t>153</t>
  </si>
  <si>
    <t>781121011</t>
  </si>
  <si>
    <t>Příprava podkladu před provedením obkladu nátěr penetrační na stěnu</t>
  </si>
  <si>
    <t>306</t>
  </si>
  <si>
    <t>154</t>
  </si>
  <si>
    <t>781131112</t>
  </si>
  <si>
    <t>Izolace stěny pod obklad izolace nátěrem nebo stěrkou ve dvou vrstvách</t>
  </si>
  <si>
    <t>308</t>
  </si>
  <si>
    <t>155</t>
  </si>
  <si>
    <t>781474120</t>
  </si>
  <si>
    <t>Montáž obkladů vnitřních stěn z dlaždic keramických lepených flexibilním lepidlem maloformátových hladkých přes 85 do 100 ks/m2</t>
  </si>
  <si>
    <t>310</t>
  </si>
  <si>
    <t>156</t>
  </si>
  <si>
    <t>59761627</t>
  </si>
  <si>
    <t>obklad keramický hladký přes 85 do 100ks/m2</t>
  </si>
  <si>
    <t>312</t>
  </si>
  <si>
    <t>157</t>
  </si>
  <si>
    <t>781474152</t>
  </si>
  <si>
    <t>Montáž obkladů vnitřních stěn z dlaždic keramických lepených flexibilním lepidlem velkoformátových hladkých přes 0,5 do 2 ks/m2</t>
  </si>
  <si>
    <t>314</t>
  </si>
  <si>
    <t>158</t>
  </si>
  <si>
    <t>R597001</t>
  </si>
  <si>
    <t>obklad velkoformátový keramický hladký</t>
  </si>
  <si>
    <t>316</t>
  </si>
  <si>
    <t>159</t>
  </si>
  <si>
    <t>781495211</t>
  </si>
  <si>
    <t>Čištění vnitřních ploch po provedení obkladu stěn chemickými prostředky</t>
  </si>
  <si>
    <t>318</t>
  </si>
  <si>
    <t>160</t>
  </si>
  <si>
    <t>998781103</t>
  </si>
  <si>
    <t>Přesun hmot pro obklady keramické stanovený z hmotnosti přesunovaného materiálu vodorovná dopravní vzdálenost do 50 m v objektech výšky přes 12 do 24 m</t>
  </si>
  <si>
    <t>320</t>
  </si>
  <si>
    <t>783</t>
  </si>
  <si>
    <t>Dokončovací práce - nátěry</t>
  </si>
  <si>
    <t>161</t>
  </si>
  <si>
    <t>783801503</t>
  </si>
  <si>
    <t>Příprava podkladu omítek před provedením nátěru omytí tlakovou vodou</t>
  </si>
  <si>
    <t>322</t>
  </si>
  <si>
    <t>162</t>
  </si>
  <si>
    <t>783813101</t>
  </si>
  <si>
    <t>Penetrační nátěr omítek hladkých betonových povrchů syntetický</t>
  </si>
  <si>
    <t>324</t>
  </si>
  <si>
    <t>163</t>
  </si>
  <si>
    <t>783822213</t>
  </si>
  <si>
    <t>Vyrovnání omítek před provedením nátěru celoplošné, tloušťky do 3 mm, stěrkou modifikovanou cementovou</t>
  </si>
  <si>
    <t>326</t>
  </si>
  <si>
    <t>164</t>
  </si>
  <si>
    <t>783827405</t>
  </si>
  <si>
    <t>Krycí (ochranný ) nátěr omítek dvojnásobný hladkých betonových povrchů nebo povrchů z desek na bázi dřeva (dřevovláknitých apod.) silikonový</t>
  </si>
  <si>
    <t>328</t>
  </si>
  <si>
    <t>165</t>
  </si>
  <si>
    <t>783827425</t>
  </si>
  <si>
    <t>Krycí (ochranný ) nátěr omítek dvojnásobný hladkých omítek hladkých, zrnitých tenkovrstvých nebo štukových stupně členitosti 1 a 2 silikonový</t>
  </si>
  <si>
    <t>330</t>
  </si>
  <si>
    <t>166</t>
  </si>
  <si>
    <t>783827429</t>
  </si>
  <si>
    <t>Krycí (ochranný ) nátěr omítek dvojnásobný hladkých omítek hladkých, zrnitých tenkovrstvých nebo štukových stupně členitosti 1 a 2 Příplatek k cenám -7421 až -7427 za biocidní přísadu</t>
  </si>
  <si>
    <t>332</t>
  </si>
  <si>
    <t>167</t>
  </si>
  <si>
    <t>783897603</t>
  </si>
  <si>
    <t>Krycí (ochranný ) nátěr omítek Příplatek k cenám za zvýšenou pracnost provádění styku 2 barev dvojnásobného nátěru</t>
  </si>
  <si>
    <t>334</t>
  </si>
  <si>
    <t>168</t>
  </si>
  <si>
    <t>783901453</t>
  </si>
  <si>
    <t>Příprava podkladu betonových podlah před provedením nátěru vysátím</t>
  </si>
  <si>
    <t>336</t>
  </si>
  <si>
    <t>169</t>
  </si>
  <si>
    <t>783933161</t>
  </si>
  <si>
    <t>Penetrační nátěr betonových podlah pórovitých ( např. z cihelné dlažby, betonu apod.) epoxidový</t>
  </si>
  <si>
    <t>338</t>
  </si>
  <si>
    <t>170</t>
  </si>
  <si>
    <t>783937163</t>
  </si>
  <si>
    <t>Krycí (uzavírací) nátěr betonových podlah dvojnásobný epoxidový rozpouštědlový</t>
  </si>
  <si>
    <t>340</t>
  </si>
  <si>
    <t>171</t>
  </si>
  <si>
    <t>784111001</t>
  </si>
  <si>
    <t>Oprášení (ometení) podkladu v místnostech výšky do 3,80 m</t>
  </si>
  <si>
    <t>342</t>
  </si>
  <si>
    <t>172</t>
  </si>
  <si>
    <t>784171101</t>
  </si>
  <si>
    <t>Zakrytí nemalovaných ploch (materiál ve specifikaci) včetně pozdějšího odkrytí podlah</t>
  </si>
  <si>
    <t>344</t>
  </si>
  <si>
    <t>173</t>
  </si>
  <si>
    <t>58124844</t>
  </si>
  <si>
    <t>fólie pro malířské potřeby zakrývací tl 25µ 4x5m</t>
  </si>
  <si>
    <t>346</t>
  </si>
  <si>
    <t>174</t>
  </si>
  <si>
    <t>784171111</t>
  </si>
  <si>
    <t>Zakrytí nemalovaných ploch (materiál ve specifikaci) včetně pozdějšího odkrytí svislých ploch např. stěn, oken, dveří v místnostech výšky do 3,80</t>
  </si>
  <si>
    <t>348</t>
  </si>
  <si>
    <t>175</t>
  </si>
  <si>
    <t>28323157</t>
  </si>
  <si>
    <t>fólie pro malířské potřeby zakrývací tl 14µ 4x5m</t>
  </si>
  <si>
    <t>350</t>
  </si>
  <si>
    <t>176</t>
  </si>
  <si>
    <t>784181121</t>
  </si>
  <si>
    <t>Penetrace podkladu jednonásobná hloubková akrylátová bezbarvá v místnostech výšky do 3,80 m</t>
  </si>
  <si>
    <t>352</t>
  </si>
  <si>
    <t>177</t>
  </si>
  <si>
    <t>784191001</t>
  </si>
  <si>
    <t>Čištění vnitřních ploch hrubý úklid po provedení malířských prací omytím oken nebo balkonových dveří jednoduchých</t>
  </si>
  <si>
    <t>354</t>
  </si>
  <si>
    <t>178</t>
  </si>
  <si>
    <t>784191005</t>
  </si>
  <si>
    <t>Čištění vnitřních ploch hrubý úklid po provedení malířských prací omytím dveří nebo vrat</t>
  </si>
  <si>
    <t>356</t>
  </si>
  <si>
    <t>179</t>
  </si>
  <si>
    <t>784191007</t>
  </si>
  <si>
    <t>Čištění vnitřních ploch hrubý úklid po provedení malířských prací omytím podlah</t>
  </si>
  <si>
    <t>358</t>
  </si>
  <si>
    <t>180</t>
  </si>
  <si>
    <t>784221101</t>
  </si>
  <si>
    <t>Malby z malířských směsí otěruvzdorných za sucha dvojnásobné, bílé za sucha otěruvzdorné dobře v místnostech výšky do 3,80 m</t>
  </si>
  <si>
    <t>360</t>
  </si>
  <si>
    <t>786</t>
  </si>
  <si>
    <t>Dokončovací práce - čalounické úpravy</t>
  </si>
  <si>
    <t>181</t>
  </si>
  <si>
    <t>786623011</t>
  </si>
  <si>
    <t>Montáž venkovních žaluzií do okenního nebo dveřního otvoru, ovládaných motorem, upevněných na rám nebo do žaluziově schránky, plochy do 4 m2</t>
  </si>
  <si>
    <t>362</t>
  </si>
  <si>
    <t>182</t>
  </si>
  <si>
    <t>55342524.RR</t>
  </si>
  <si>
    <t>stínění oken plochy do 1,5m2</t>
  </si>
  <si>
    <t>364</t>
  </si>
  <si>
    <t>183</t>
  </si>
  <si>
    <t>786623013</t>
  </si>
  <si>
    <t>Montáž venkovních žaluzií do okenního nebo dveřního otvoru, ovládaných motorem, upevněných na rám nebo do žaluziově schránky, plochy přes 4 do 6 m2</t>
  </si>
  <si>
    <t>366</t>
  </si>
  <si>
    <t>55342530.RR</t>
  </si>
  <si>
    <t>stínění oken plochy do 5,0m2</t>
  </si>
  <si>
    <t>368</t>
  </si>
  <si>
    <t>185</t>
  </si>
  <si>
    <t>786623039</t>
  </si>
  <si>
    <t>Montáž venkovních žaluzií žaluziové schránky, délky do 1300 mm</t>
  </si>
  <si>
    <t>370</t>
  </si>
  <si>
    <t>28376713</t>
  </si>
  <si>
    <t>kryt podomítkový PUR s izolací XPS 30 mm včetně kotvení pro žaluzii plochy do 1,5m2 š do 1,0m</t>
  </si>
  <si>
    <t>372</t>
  </si>
  <si>
    <t>187</t>
  </si>
  <si>
    <t>786623041</t>
  </si>
  <si>
    <t>Montáž venkovních žaluzií žaluziové schránky, délky přes 1300 do 2400 mm</t>
  </si>
  <si>
    <t>374</t>
  </si>
  <si>
    <t>28376727</t>
  </si>
  <si>
    <t>kryt podomítkový PUR s izolací XPS 30 mm včetně kotvení pro žaluzii plochy do 5,0m2 š do 2,0m</t>
  </si>
  <si>
    <t>376</t>
  </si>
  <si>
    <t>189</t>
  </si>
  <si>
    <t>998786103</t>
  </si>
  <si>
    <t>Přesun hmot pro stínění a čalounické úpravy stanovený z hmotnosti přesunovaného materiálu vodorovná dopravní vzdálenost do 50 m v objektech výšky (hloubky) přes 12 do 24 m</t>
  </si>
  <si>
    <t>378</t>
  </si>
  <si>
    <t>D.1.2 - Stavebně konstrukonstrukční řešení</t>
  </si>
  <si>
    <t xml:space="preserve">    789 - Povrchové úpravy ocelových konstrukcí a technologických zařízení</t>
  </si>
  <si>
    <t>310231041</t>
  </si>
  <si>
    <t>Zazdívka otvorů ve zdivu nadzákladovém děrovanými cihlami plochy přes 0,25 m2 do 1 m2 přes P10 do P15, tl. zdiva 240 mm</t>
  </si>
  <si>
    <t>310231051</t>
  </si>
  <si>
    <t>Zazdívka otvorů ve zdivu nadzákladovém děrovanými cihlami plochy přes 0,25 m2 do 1 m2 přes P10 do P15, tl. zdiva 300 mm</t>
  </si>
  <si>
    <t>317941121</t>
  </si>
  <si>
    <t>Osazování ocelových válcovaných nosníků na zdivu I nebo IE nebo U nebo UE nebo L do č. 12 nebo výšky do 120 mm</t>
  </si>
  <si>
    <t>13010740</t>
  </si>
  <si>
    <t>ocel profilová jakost S235JR (11 375) průřez IPE 80</t>
  </si>
  <si>
    <t>317941123</t>
  </si>
  <si>
    <t>Osazování ocelových válcovaných nosníků na zdivu I nebo IE nebo U nebo UE nebo L č. 14 až 22 nebo výšky do 220 mm</t>
  </si>
  <si>
    <t>13010748</t>
  </si>
  <si>
    <t>ocel profilová jakost S235JR (11 375) průřez IPE 160</t>
  </si>
  <si>
    <t>13010752</t>
  </si>
  <si>
    <t>ocel profilová jakost S235JR (11 375) průřez IPE 200</t>
  </si>
  <si>
    <t>346244381</t>
  </si>
  <si>
    <t>Plentování ocelových válcovaných nosníků jednostranné cihlami na maltu, výška stojiny do 200 mm</t>
  </si>
  <si>
    <t>346481111</t>
  </si>
  <si>
    <t>Zaplentování rýh, potrubí, válcovaných nosníků, výklenků nebo nik jakéhokoliv tvaru, na maltu ve stěnách nebo před stěnami rabicovým pletivem</t>
  </si>
  <si>
    <t>963051113</t>
  </si>
  <si>
    <t>Bourání železobetonových stropů deskových, tl. přes 80 mm</t>
  </si>
  <si>
    <t>971038441</t>
  </si>
  <si>
    <t>Vybourání otvorů ve zdivu základovém nebo nadzákladovém z cihel, tvárnic, příčkovek dutých tvárnic nebo příčkovek, velikosti plochy do 0,25 m2, tl. do 300 mm</t>
  </si>
  <si>
    <t>971042441</t>
  </si>
  <si>
    <t>Vybourání otvorů v betonových příčkách a zdech základových nebo nadzákladových plochy do 0,25 m2, tl. do 300 mm</t>
  </si>
  <si>
    <t>974031664</t>
  </si>
  <si>
    <t>Vysekání rýh ve zdivu cihelném na maltu vápennou nebo vápenocementovou pro vtahování nosníků do zdí, před vybouráním otvoru do hl. 150 mm, při v. nosníku do 150 mm</t>
  </si>
  <si>
    <t>974031666</t>
  </si>
  <si>
    <t>Vysekání rýh ve zdivu cihelném na maltu vápennou nebo vápenocementovou pro vtahování nosníků do zdí, před vybouráním otvoru do hl. 150 mm, při v. nosníku do 250 mm</t>
  </si>
  <si>
    <t>977151118</t>
  </si>
  <si>
    <t>Jádrové vrty diamantovými korunkami do stavebních materiálů (železobetonu, betonu, cihel, obkladů, dlažeb, kamene) průměru přes 90 do 100 mm</t>
  </si>
  <si>
    <t>977151121</t>
  </si>
  <si>
    <t>Jádrové vrty diamantovými korunkami do stavebních materiálů (železobetonu, betonu, cihel, obkladů, dlažeb, kamene) průměru přes 110 do 120 mm</t>
  </si>
  <si>
    <t>977151123</t>
  </si>
  <si>
    <t>Jádrové vrty diamantovými korunkami do stavebních materiálů (železobetonu, betonu, cihel, obkladů, dlažeb, kamene) průměru přes 130 do 150 mm</t>
  </si>
  <si>
    <t>977151128</t>
  </si>
  <si>
    <t>Jádrové vrty diamantovými korunkami do stavebních materiálů (železobetonu, betonu, cihel, obkladů, dlažeb, kamene) průměru přes 250 do 300 mm</t>
  </si>
  <si>
    <t>977151131</t>
  </si>
  <si>
    <t>Jádrové vrty diamantovými korunkami do stavebních materiálů (železobetonu, betonu, cihel, obkladů, dlažeb, kamene) průměru přes 350 do 400 mm</t>
  </si>
  <si>
    <t>977211112</t>
  </si>
  <si>
    <t>Řezání konstrukcí stěnovou pilou betonových nebo železobetonových průměru řezané výztuže do 16 mm hloubka řezu přes 200 do 350 mm</t>
  </si>
  <si>
    <t>985341103</t>
  </si>
  <si>
    <t>Uhlíkové lamely pro zesílení nosných železobetonových konstrukcí stěn tloušťky 1,2 mm modulu pružnosti 170 kN/mm2, lepené na povrch, šířky 100 mm</t>
  </si>
  <si>
    <t>767995112</t>
  </si>
  <si>
    <t>Montáž ostatních atypických zámečnických konstrukcí hmotnosti přes 5 do 10 kg</t>
  </si>
  <si>
    <t>kg</t>
  </si>
  <si>
    <t>13011066</t>
  </si>
  <si>
    <t>úhelník ocelový rovnostranný jakost S235JR (11 375) 60x60x5mm</t>
  </si>
  <si>
    <t>14011054</t>
  </si>
  <si>
    <t>trubka ocelová bezešvá hladká jakost 11 353 82,5x3,6mm</t>
  </si>
  <si>
    <t>767995114</t>
  </si>
  <si>
    <t>Montáž ostatních atypických zámečnických konstrukcí hmotnosti přes 20 do 50 kg</t>
  </si>
  <si>
    <t>13010938</t>
  </si>
  <si>
    <t>ocel profilová jakost S235JR (11 375) průřez UPE 200</t>
  </si>
  <si>
    <t>767995116</t>
  </si>
  <si>
    <t>Montáž ostatních atypických zámečnických konstrukcí hmotnosti přes 100 do 250 kg</t>
  </si>
  <si>
    <t>13010754</t>
  </si>
  <si>
    <t>ocel profilová jakost S235JR (11 375) průřez IPE 220</t>
  </si>
  <si>
    <t>789</t>
  </si>
  <si>
    <t>Povrchové úpravy ocelových konstrukcí a technologických zařízení</t>
  </si>
  <si>
    <t>789112220</t>
  </si>
  <si>
    <t>Úpravy povrchů pod nátěry zařízení s povrchem členitým očištění oprášením</t>
  </si>
  <si>
    <t>789327211</t>
  </si>
  <si>
    <t>Nátěr ocelových konstrukcí třídy III dvousložkový epoxidový základní, tloušťky do 80 μm</t>
  </si>
  <si>
    <t>789327221</t>
  </si>
  <si>
    <t>Nátěr ocelových konstrukcí třídy III dvousložkový epoxidový krycí (vrchní), tloušťky do 80 μm</t>
  </si>
  <si>
    <t>D.1.4 - Zdravotně technické instalace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</si>
  <si>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</si>
  <si>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</si>
  <si>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</si>
  <si>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</si>
  <si>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</si>
  <si>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997013813</t>
  </si>
  <si>
    <t>Poplatek za uložení stavebního odpadu na skládce (skládkovné) z plastických hmot zatříděného do Katalogu odpadů pod kódem 17 02 03</t>
  </si>
  <si>
    <t>721</t>
  </si>
  <si>
    <t>Zdravotechnika - vnitřní kanalizace</t>
  </si>
  <si>
    <t>721171803</t>
  </si>
  <si>
    <t>Demontáž potrubí z novodurových trub odpadních nebo připojovacích do D 75</t>
  </si>
  <si>
    <t>721171808</t>
  </si>
  <si>
    <t>Demontáž potrubí z novodurových trub odpadních nebo připojovacích přes 75 do D 114</t>
  </si>
  <si>
    <t>721171809</t>
  </si>
  <si>
    <t>Demontáž potrubí z novodurových trub odpadních nebo připojovacích přes 114 do D 160</t>
  </si>
  <si>
    <t>721174024</t>
  </si>
  <si>
    <t>Potrubí z trub polypropylenových odpadní (svislé) DN 75</t>
  </si>
  <si>
    <t>721174025</t>
  </si>
  <si>
    <t>Potrubí z trub polypropylenových odpadní (svislé) DN 110</t>
  </si>
  <si>
    <t>721174042</t>
  </si>
  <si>
    <t>Potrubí z trub polypropylenových připojovací DN 40</t>
  </si>
  <si>
    <t>721174043</t>
  </si>
  <si>
    <t>Potrubí z trub polypropylenových připojovací DN 50</t>
  </si>
  <si>
    <t>721194104</t>
  </si>
  <si>
    <t>Vyměření přípojek na potrubí vyvedení a upevnění odpadních výpustek DN 40</t>
  </si>
  <si>
    <t>721194105</t>
  </si>
  <si>
    <t>Vyměření přípojek na potrubí vyvedení a upevnění odpadních výpustek DN 50</t>
  </si>
  <si>
    <t>721194109</t>
  </si>
  <si>
    <t>Vyměření přípojek na potrubí vyvedení a upevnění odpadních výpustek DN 110</t>
  </si>
  <si>
    <t>R005</t>
  </si>
  <si>
    <t>Vpusť podlahová HL 310N se svislým odtokem DN 50/75/110 mřížka nerez 115x115</t>
  </si>
  <si>
    <t>721212125</t>
  </si>
  <si>
    <t>Odtokové sprchové žlaby se zápachovou uzávěrkou a krycím roštem délky 900 mm</t>
  </si>
  <si>
    <t>998721103</t>
  </si>
  <si>
    <t>Přesun hmot pro vnitřní kanalizace stanovený z hmotnosti přesunovaného materiálu vodorovná dopravní vzdálenost do 50 m v objektech výšky přes 12 do 24 m</t>
  </si>
  <si>
    <t>722</t>
  </si>
  <si>
    <t>Zdravotechnika - vnitřní vodovod</t>
  </si>
  <si>
    <t>722170801</t>
  </si>
  <si>
    <t>Demontáž rozvodů vody z plastů do Ø 25 mm</t>
  </si>
  <si>
    <t>722170804</t>
  </si>
  <si>
    <t>Demontáž rozvodů vody z plastů přes 25 do Ø 50 mm</t>
  </si>
  <si>
    <t>722171914</t>
  </si>
  <si>
    <t>Odříznutí trubky nebo tvarovky u rozvodů vody z plastů D přes 25 do 32 mm</t>
  </si>
  <si>
    <t>722176112</t>
  </si>
  <si>
    <t>Montáž potrubí z plastových trub svařovaných polyfuzně D přes 16 do 20 mm</t>
  </si>
  <si>
    <t>R002</t>
  </si>
  <si>
    <t>EKOPLASTIK - TRUBKA EVO (S 4) D 20 x 2,3</t>
  </si>
  <si>
    <t>722176113</t>
  </si>
  <si>
    <t>Montáž potrubí z plastových trub svařovaných polyfuzně D přes 20 do 25 mm</t>
  </si>
  <si>
    <t>R003</t>
  </si>
  <si>
    <t>EKOPLASTIK - TRUBKA EVO (S 4) D 25 x 2,8</t>
  </si>
  <si>
    <t>722176114</t>
  </si>
  <si>
    <t>Montáž potrubí z plastových trub svařovaných polyfuzně D přes 25 do 32 mm</t>
  </si>
  <si>
    <t>R004</t>
  </si>
  <si>
    <t>EKOPLASTIK - TRUBKA EVO (S 4) D 32 x 3,6</t>
  </si>
  <si>
    <t>722181211</t>
  </si>
  <si>
    <t>Ochrana potrubí termoizolačními trubicemi z pěnového polyetylenu PE přilepenými v příčných a podélných spojích, tloušťky izolace do 6 mm, vnitřního průměru izolace DN do 22 mm</t>
  </si>
  <si>
    <t>722181212</t>
  </si>
  <si>
    <t>Ochrana potrubí termoizolačními trubicemi z pěnového polyetylenu PE přilepenými v příčných a podélných spojích, tloušťky izolace do 6 mm, vnitřního průměru izolace DN přes 22 do 32 mm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</si>
  <si>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</si>
  <si>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</si>
  <si>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722181251</t>
  </si>
  <si>
    <t>Ochrana potrubí termoizolačními trubicemi z pěnového polyetylenu PE přilepenými v příčných a podélných spojích, tloušťky izolace přes 20 do 25 mm, vnitřního průměru izolace DN do 22 mm</t>
  </si>
  <si>
    <t>722181252</t>
  </si>
  <si>
    <t>Ochrana potrubí termoizolačními trubicemi z pěnového polyetylenu PE přilepenými v příčných a podélných spojích, tloušťky izolace přes 20 do 25 mm, vnitřního průměru izolace DN přes 22 do 45 mm</t>
  </si>
  <si>
    <t>722181851</t>
  </si>
  <si>
    <t>Demontáž ochrany potrubí termoizolačních trubic z trub, průměru do 45 mm</t>
  </si>
  <si>
    <t>722190401</t>
  </si>
  <si>
    <t>Zřízení přípojek na potrubí vyvedení a upevnění výpustek do DN 25</t>
  </si>
  <si>
    <t>722190901</t>
  </si>
  <si>
    <t>Opravy ostatní uzavření nebo otevření vodovodního potrubí při opravách včetně vypuštění a napuštění</t>
  </si>
  <si>
    <t>722220111</t>
  </si>
  <si>
    <t>Armatury s jedním závitem nástěnky pro výtokový ventil G 1/2"</t>
  </si>
  <si>
    <t>722220121</t>
  </si>
  <si>
    <t>Armatury s jedním závitem nástěnky pro baterii G 1/2"</t>
  </si>
  <si>
    <t>pár</t>
  </si>
  <si>
    <t>722220861</t>
  </si>
  <si>
    <t>Demontáž armatur závitových se dvěma závity do G 3/4</t>
  </si>
  <si>
    <t>722220862</t>
  </si>
  <si>
    <t>Demontáž armatur závitových se dvěma závity přes 3/4 do G 5/4</t>
  </si>
  <si>
    <t>722239101</t>
  </si>
  <si>
    <t>Armatury se dvěma závity montáž vodovodních armatur se dvěma závity ostatních typů G 1/2"</t>
  </si>
  <si>
    <t>6000052489</t>
  </si>
  <si>
    <t>Vyvažovací ventil STAD DN 15 s vypouštěním PN25</t>
  </si>
  <si>
    <t>722240122</t>
  </si>
  <si>
    <t>Armatury z plastických hmot kohouty (PPR) kulové DN 20</t>
  </si>
  <si>
    <t>722240123</t>
  </si>
  <si>
    <t>Armatury z plastických hmot kohouty (PPR) kulové DN 25</t>
  </si>
  <si>
    <t>722249124</t>
  </si>
  <si>
    <t>Armatury z plastických hmot montáž vodovodních armatur z plastických hmot ostatních typů DN 32</t>
  </si>
  <si>
    <t>6000070660</t>
  </si>
  <si>
    <t>Kohout kulový s výpustným ventilem PP-R D32 mm s pákou</t>
  </si>
  <si>
    <t>72200001.R</t>
  </si>
  <si>
    <t>závlaha na balkony - 17 ks venkovní kohout Kemper, rozvod napojení na vnitřní vodovod</t>
  </si>
  <si>
    <t>10304565</t>
  </si>
  <si>
    <t>722290226</t>
  </si>
  <si>
    <t>Zkoušky, proplach a desinfekce vodovodního potrubí zkoušky těsnosti vodovodního potrubí závitového do DN 50</t>
  </si>
  <si>
    <t>722290234</t>
  </si>
  <si>
    <t>Zkoušky, proplach a desinfekce vodovodního potrubí proplach a desinfekce vodovodního potrubí do DN 80</t>
  </si>
  <si>
    <t>998722103</t>
  </si>
  <si>
    <t>Přesun hmot pro vnitřní vodovod stanovený z hmotnosti přesunovaného materiálu vodorovná dopravní vzdálenost do 50 m v objektech výšky přes 12 do 24 m</t>
  </si>
  <si>
    <t>725</t>
  </si>
  <si>
    <t>Zdravotechnika - zařizovací předměty</t>
  </si>
  <si>
    <t>725110814</t>
  </si>
  <si>
    <t>Demontáž klozetů kombi</t>
  </si>
  <si>
    <t>725112022</t>
  </si>
  <si>
    <t>Zařízení záchodů klozety keramické závěsné na nosné stěny s hlubokým splachováním odpad vodorovný</t>
  </si>
  <si>
    <t>725210821</t>
  </si>
  <si>
    <t>Demontáž umyvadel bez výtokových armatur umyvadel</t>
  </si>
  <si>
    <t>725211603</t>
  </si>
  <si>
    <t>Umyvadla keramická bílá bez výtokových armatur připevněná na stěnu šrouby bez sloupu nebo krytu na sifon, šířka umyvadla 600 mm</t>
  </si>
  <si>
    <t>725240812</t>
  </si>
  <si>
    <t>Demontáž sprchových kabin a vaniček bez výtokových armatur vaniček</t>
  </si>
  <si>
    <t>725320822</t>
  </si>
  <si>
    <t>Demontáž dřezů dvojitých bez výtokových armatur vestavěných v kuchyňských sestavách</t>
  </si>
  <si>
    <t>725813111</t>
  </si>
  <si>
    <t>Ventily rohové bez připojovací trubičky nebo flexi hadičky G 1/2"</t>
  </si>
  <si>
    <t>725819402</t>
  </si>
  <si>
    <t>Ventily montáž ventilů ostatních typů rohových bez připojovací trubičky G 1/2"</t>
  </si>
  <si>
    <t>R001</t>
  </si>
  <si>
    <t>Rohový kombinovaný ventil - 1/2"x(3/4"+3/8")</t>
  </si>
  <si>
    <t>725820801</t>
  </si>
  <si>
    <t>Demontáž baterií nástěnných do G 3/4</t>
  </si>
  <si>
    <t>725820802</t>
  </si>
  <si>
    <t>Demontáž baterií stojánkových do 1 otvoru</t>
  </si>
  <si>
    <t>63</t>
  </si>
  <si>
    <t>725821325</t>
  </si>
  <si>
    <t>Baterie dřezové stojánkové pákové s otáčivým ústím a délkou ramínka 220 mm</t>
  </si>
  <si>
    <t>725822611</t>
  </si>
  <si>
    <t>Baterie umyvadlové stojánkové pákové bez výpusti</t>
  </si>
  <si>
    <t>65</t>
  </si>
  <si>
    <t>725841312</t>
  </si>
  <si>
    <t>Baterie sprchové nástěnné pákové</t>
  </si>
  <si>
    <t>725861102</t>
  </si>
  <si>
    <t>Zápachové uzávěrky zařizovacích předmětů pro umyvadla DN 40</t>
  </si>
  <si>
    <t>67</t>
  </si>
  <si>
    <t>725862103</t>
  </si>
  <si>
    <t>Zápachové uzávěrky zařizovacích předmětů pro dřezy DN 40/50</t>
  </si>
  <si>
    <t>725862113</t>
  </si>
  <si>
    <t>Zápachové uzávěrky zařizovacích předmětů pro dřezy s přípojkou pro pračku nebo myčku DN 40/50</t>
  </si>
  <si>
    <t>69</t>
  </si>
  <si>
    <t>998725103</t>
  </si>
  <si>
    <t>Přesun hmot pro zařizovací předměty stanovený z hmotnosti přesunovaného materiálu vodorovná dopravní vzdálenost do 50 m v objektech výšky přes 12 do 24 m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</si>
  <si>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</si>
  <si>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</si>
  <si>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</si>
  <si>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</si>
  <si>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71</t>
  </si>
  <si>
    <t>998726113</t>
  </si>
  <si>
    <t>Přesun hmot pro instalační prefabrikáty stanovený z hmotnosti přesunovaného materiálu vodorovná dopravní vzdálenost do 50 m v objektech výšky přes 12 m do 24 m</t>
  </si>
  <si>
    <t>727</t>
  </si>
  <si>
    <t>Zdravotechnika - požární ochrana</t>
  </si>
  <si>
    <t>727223103</t>
  </si>
  <si>
    <t>Protipožární ochranné manžety plastového potrubí prostup stropem tloušťky 150 mm požární odolnost EI 90 D 75</t>
  </si>
  <si>
    <t>73</t>
  </si>
  <si>
    <t>727223105</t>
  </si>
  <si>
    <t>Protipožární ochranné manžety plastového potrubí prostup stropem tloušťky 150 mm požární odolnost EI 90 D 110</t>
  </si>
  <si>
    <t>D.1.5 - Vzduchotechnické instalace a vytápění</t>
  </si>
  <si>
    <t>D15.1 - Vytápění a chlazení</t>
  </si>
  <si>
    <t>D15.2 - Vzduchotechnika</t>
  </si>
  <si>
    <t>D15.3 - Demontáže</t>
  </si>
  <si>
    <t>D15.1</t>
  </si>
  <si>
    <t>Vytápění a chlazení</t>
  </si>
  <si>
    <t>D.15.1.05</t>
  </si>
  <si>
    <t>Nádoba pro přepad 20 litrů včetně držáku na stěnu</t>
  </si>
  <si>
    <t>D.15.1.06</t>
  </si>
  <si>
    <t>Flowswitch-snímač průtoku 2 1/2"</t>
  </si>
  <si>
    <t>D.15.1.07</t>
  </si>
  <si>
    <t>Pojistný ventil 3/4", Pv 300 kPa</t>
  </si>
  <si>
    <t>D.15.1.08</t>
  </si>
  <si>
    <t>Filtr s magnetem DN65 + šroubení</t>
  </si>
  <si>
    <t>D.15.1.09</t>
  </si>
  <si>
    <t>Kulový kohout 2 1/2" s vypouštěním + šroubení</t>
  </si>
  <si>
    <t>D.15.1.10</t>
  </si>
  <si>
    <t>Kulový kohout 1" s vypouštěním + šroubení</t>
  </si>
  <si>
    <t>D.15.1.11</t>
  </si>
  <si>
    <t>Kulový kohout 5/4" s vypouštěním + šroubení</t>
  </si>
  <si>
    <t>D.15.1.12</t>
  </si>
  <si>
    <t>Kulový kohout 3/4"</t>
  </si>
  <si>
    <t>D.15.1.13</t>
  </si>
  <si>
    <t>Vypouštěcí kulový kohout se zátkou 3/4"</t>
  </si>
  <si>
    <t>D.15.1.14</t>
  </si>
  <si>
    <t>Automatický odvzdušňovací ventil 1/4"</t>
  </si>
  <si>
    <t>D.15.1.15</t>
  </si>
  <si>
    <t>Fancoil čtyřtrubkový chladící výkon stř. ot. total 2,6 kW, 21 dB(A) 1m</t>
  </si>
  <si>
    <t>D.15.1.16</t>
  </si>
  <si>
    <t>Fancoil čtyřtrubkový chladící výkon stř. ot. total 5,2 kW, 36 dB(A) 1m</t>
  </si>
  <si>
    <t>D.15.1.17</t>
  </si>
  <si>
    <t>Fancoil čtyřtrubkový chladící výkon stř. ot. total 6,2 kW, 37 dB(A) 1m</t>
  </si>
  <si>
    <t>D.15.1.18</t>
  </si>
  <si>
    <t>Nerez vlnovec 3/4" včetně šroubení, délka 300 mm</t>
  </si>
  <si>
    <t>D.15.1.19</t>
  </si>
  <si>
    <t>Tlakově nezávislý regulační kohout 3/4"včetně servopohonu</t>
  </si>
  <si>
    <t>D.15.1.20</t>
  </si>
  <si>
    <t>Koupelnové těleso Koralux Linear Classic KLC 600/1800</t>
  </si>
  <si>
    <t>D.15.1.21</t>
  </si>
  <si>
    <t>Rohový ventil 1/2" Elipse vč. termostatické hlavice</t>
  </si>
  <si>
    <t>D.15.1.22</t>
  </si>
  <si>
    <t>Rohové regulační šroubení 1/2"</t>
  </si>
  <si>
    <t>D.15.1.23</t>
  </si>
  <si>
    <t>D.15.1.24</t>
  </si>
  <si>
    <t>Rohový Vekolux 1/2"</t>
  </si>
  <si>
    <t>D.15.1.25</t>
  </si>
  <si>
    <t>Ocelové deskové těleso 22-9040 s ventilovou vložkou Eclipse</t>
  </si>
  <si>
    <t>D.15.1.26</t>
  </si>
  <si>
    <t>Ocelové deskové těleso 22-9160 s ventilovou vložkou Eclipse</t>
  </si>
  <si>
    <t>D.15.1.27</t>
  </si>
  <si>
    <t>Termostatická hlava K</t>
  </si>
  <si>
    <t>D.15.1.28</t>
  </si>
  <si>
    <t>Ocelová trubka vně pozinkovaná pro lisování 76,2x2, včetně fitinek</t>
  </si>
  <si>
    <t>D.15.1.29</t>
  </si>
  <si>
    <t>Ocelová trubka vně pozinkovaná pro lisování 54x2, včetně fitinek</t>
  </si>
  <si>
    <t>D.15.1.30</t>
  </si>
  <si>
    <t>Ocelová trubka vně pozinkovaná pro lisování 42x1,5, včetně fitinek</t>
  </si>
  <si>
    <t>D.15.1.31</t>
  </si>
  <si>
    <t>Ocelová trubka vně pozinkovaná pro lisování 35x1,5, včetně fitinek</t>
  </si>
  <si>
    <t>D.15.1.32</t>
  </si>
  <si>
    <t>Ocelová trubka vně pozinkovaná pro lisování 28x1,5, včetně fitinek</t>
  </si>
  <si>
    <t>D.15.1.33</t>
  </si>
  <si>
    <t>Ocelová trubka vně pozinkovaná pro lisování 22x1,5, včetně fitinek</t>
  </si>
  <si>
    <t>D.15.1.34</t>
  </si>
  <si>
    <t>Tepelná izolace TUBOLIT 13x22 až 35 mm</t>
  </si>
  <si>
    <t>D.15.1.35</t>
  </si>
  <si>
    <t>Tepelná izolace ARMAFLEX 13x 28 až 54 mm</t>
  </si>
  <si>
    <t>D.15.1.36</t>
  </si>
  <si>
    <t>Tepelná izolace PIPO-ALS 89x60 mm + oplechování</t>
  </si>
  <si>
    <t>D.15.1.37</t>
  </si>
  <si>
    <t>Teploměr do jímky včetně jímky</t>
  </si>
  <si>
    <t>D.15.1.38</t>
  </si>
  <si>
    <t>Manometr 0-600 kPa</t>
  </si>
  <si>
    <t>D.15.1.39</t>
  </si>
  <si>
    <t>Závěsový a ostatní montážní materiál</t>
  </si>
  <si>
    <t>D.15.1.40</t>
  </si>
  <si>
    <t>Přesuny hmot</t>
  </si>
  <si>
    <t>D.15.1.41</t>
  </si>
  <si>
    <t>Zkoušky, vyregulování, zaškolení obsluhy</t>
  </si>
  <si>
    <t>D15.2</t>
  </si>
  <si>
    <t>Vzduchotechnika</t>
  </si>
  <si>
    <t>D15.2.01</t>
  </si>
  <si>
    <t xml:space="preserve">VZT JEDNOTKA 3500 m3/h ve venkovním provedení, s kapalinovým systémem zpětného získávání tepla včetně čerpadla a armatur, uzavírací klapky se servopohonem, tlumiče hlukuna sání, výfuk, přívod a odvod, filtry F7/F5, glykolovým univerzálním ohřívač/chladič </t>
  </si>
  <si>
    <t>89</t>
  </si>
  <si>
    <t>D15.2.01a</t>
  </si>
  <si>
    <t xml:space="preserve">VZT JEDNOTKA 3000 m3/h ve venkovním provedení, s kapalinovým systémem zpětného získávání tepla včetně čerpadla a armatur, uzavírací klapky se servopohonem, tlumiče hlukuna sání, výfuk, přívod a odvod, filtry F7/F5, glykolovým univerzálním ohřívač/chladič </t>
  </si>
  <si>
    <t>-2011203223</t>
  </si>
  <si>
    <t>D15.2.02</t>
  </si>
  <si>
    <t>Protidešťová žaluzie 1400x630 pozinkovaný plech, lakovaný barva RAL xxxx</t>
  </si>
  <si>
    <t>D15.2.03</t>
  </si>
  <si>
    <t>Elektrodový parní vyvíječ Condair EL 8</t>
  </si>
  <si>
    <t>D15.2.04</t>
  </si>
  <si>
    <t>Parní distributor Optisorp 1/350/350/8</t>
  </si>
  <si>
    <t>D15.2.05</t>
  </si>
  <si>
    <t>Parní hadice Condair DS22 4 metry</t>
  </si>
  <si>
    <t>D15.2.06</t>
  </si>
  <si>
    <t>Kondenzační hadice KS10 4 metry</t>
  </si>
  <si>
    <t>D15.2.07</t>
  </si>
  <si>
    <t>Regulační klapka se servopohonem 315x315</t>
  </si>
  <si>
    <t>D15.2.08</t>
  </si>
  <si>
    <t>Regulační klapka se servopohonem 400x315</t>
  </si>
  <si>
    <t>D15.2.09</t>
  </si>
  <si>
    <t>Požární klapka se servopohonem ø315</t>
  </si>
  <si>
    <t>D15.2.10</t>
  </si>
  <si>
    <t>Regulátor průtoku vzduchu OPTIMA-S-500x400-BLC1-MOD s hlukovou izolací</t>
  </si>
  <si>
    <t>D15.2.11</t>
  </si>
  <si>
    <t>Regulátor průtoku vzduchu OPTIMA-R-125-BLC1-MOD s hlukovou izolací</t>
  </si>
  <si>
    <t>D15.2.12</t>
  </si>
  <si>
    <t>Tlumič hluku ø125/600</t>
  </si>
  <si>
    <t>D15.2.13</t>
  </si>
  <si>
    <t>Regulační klapka ruční 315x315</t>
  </si>
  <si>
    <t>D15.2.14</t>
  </si>
  <si>
    <t>Tlumič hluku 630x400/1000</t>
  </si>
  <si>
    <t>D15.2.15</t>
  </si>
  <si>
    <t>Talířový ventil odvodní ø125 EFF-125-SW</t>
  </si>
  <si>
    <t>D15.2.16</t>
  </si>
  <si>
    <t>Talířový ventil přívodní ø125 TFF-125-SW</t>
  </si>
  <si>
    <t>D15.2.17</t>
  </si>
  <si>
    <t>Výustka stěnová NOVA-H 1200x200 bez regulace</t>
  </si>
  <si>
    <t>D15.2.18</t>
  </si>
  <si>
    <t>Výustka stěnová NOVA-H 500x200 bez regulace</t>
  </si>
  <si>
    <t>D15.2.19</t>
  </si>
  <si>
    <t>Výustka stěnová NOVA-H 1000x200 bez regulace</t>
  </si>
  <si>
    <t>D15.2.20</t>
  </si>
  <si>
    <t>Výustka stěnová NOVA-H 700x200 bez regulace</t>
  </si>
  <si>
    <t>D15.2.21</t>
  </si>
  <si>
    <t>Výustka stěnová NOVA-P 800x200 bez regulace</t>
  </si>
  <si>
    <t>D15.2.22</t>
  </si>
  <si>
    <t>Výustka stěnová NOVA-PF 800x200 bez regulace</t>
  </si>
  <si>
    <t>D15.2.23</t>
  </si>
  <si>
    <t>Výustka stěnová NOVA-H 200x200 bez regulace</t>
  </si>
  <si>
    <t>D15.2.24</t>
  </si>
  <si>
    <t>Pružná manžeta 1200x200</t>
  </si>
  <si>
    <t>D15.2.25</t>
  </si>
  <si>
    <t>Pružná manžeta 1000x200</t>
  </si>
  <si>
    <t>D15.2.26</t>
  </si>
  <si>
    <t>Pružná manžeta 800x200</t>
  </si>
  <si>
    <t>D15.2.27</t>
  </si>
  <si>
    <t>Pružná manžeta 700x200</t>
  </si>
  <si>
    <t>D15.2.28</t>
  </si>
  <si>
    <t>Pružná manžeta 500x200</t>
  </si>
  <si>
    <t>D15.2.29</t>
  </si>
  <si>
    <t>Nerez zákryt AISI 316L, s tukovým filtrem, bez osvětlení, 1200x1200x650</t>
  </si>
  <si>
    <t>D15.2.30</t>
  </si>
  <si>
    <t>Nerez zákryt AISI 316L, s tukovým filtrem, bez osvětlení, 1000x1000x650</t>
  </si>
  <si>
    <t>D15.2.31</t>
  </si>
  <si>
    <t>Potrubí čtyřhranné ocelové pozinkované třída těsnosti B včetně tvarovek 40%</t>
  </si>
  <si>
    <t>D15.2.32</t>
  </si>
  <si>
    <t>Spiro průměr 315 včetně tvarovek 20%, včetně objímek a závěsů</t>
  </si>
  <si>
    <t>D15.2.33</t>
  </si>
  <si>
    <t>Spiro průměr 250 včetně tvarovek 15%, včetně objímek a závěsů</t>
  </si>
  <si>
    <t>75</t>
  </si>
  <si>
    <t>D15.2.34</t>
  </si>
  <si>
    <t>Spiro průměr 225 včetně tvarovek 15%, včetně objímek a závěsů</t>
  </si>
  <si>
    <t>D15.2.35</t>
  </si>
  <si>
    <t>Spiro průměr 180 včetně tvarovek 15%, včetně objímek a závěsů</t>
  </si>
  <si>
    <t>77</t>
  </si>
  <si>
    <t>D15.2.36</t>
  </si>
  <si>
    <t>Spiro průměr 160 včetně tvarovek 10%, včetně objímek a závěsů</t>
  </si>
  <si>
    <t>D15.2.37</t>
  </si>
  <si>
    <t>Spiro průměr 125 včetně tvarovek 10%, včetně objímek a závěsů</t>
  </si>
  <si>
    <t>79</t>
  </si>
  <si>
    <t>D15.2.38</t>
  </si>
  <si>
    <t>WRL 150x80 včetně tvarovek 10%, včetně objímek a závěsů</t>
  </si>
  <si>
    <t>D15.2.39</t>
  </si>
  <si>
    <t>Tepelná izolace minerální a Al polepem Techrock 40 AL-80, včetně Al pásky</t>
  </si>
  <si>
    <t>81</t>
  </si>
  <si>
    <t>D15.2.40</t>
  </si>
  <si>
    <t>Oplechování tepelné izolace</t>
  </si>
  <si>
    <t>D15.2.41</t>
  </si>
  <si>
    <t>Tepelná izolace minerální a Al polepem Techrock 40 AL-40, včetně Al pásky</t>
  </si>
  <si>
    <t>83</t>
  </si>
  <si>
    <t>D15.2.42</t>
  </si>
  <si>
    <t>Montážní materiál - závěsy, tmel, Alu lepící páska, spojovací materiál</t>
  </si>
  <si>
    <t>D15.2.43</t>
  </si>
  <si>
    <t>85</t>
  </si>
  <si>
    <t>D15.2.44</t>
  </si>
  <si>
    <t>D15.3</t>
  </si>
  <si>
    <t>Demontáže</t>
  </si>
  <si>
    <t>D15.3.01</t>
  </si>
  <si>
    <t>Demontáž radiátorů vč. ekologické likvidace a odvozu</t>
  </si>
  <si>
    <t>87</t>
  </si>
  <si>
    <t>D15.3.02</t>
  </si>
  <si>
    <t>Demontáž potrubí ÚT vč. ekologické likvidace a odvozu</t>
  </si>
  <si>
    <t>D15.3.03</t>
  </si>
  <si>
    <t>Demontáž VZT potrubí průměr 200 vč. ekologické likvidace a odvozu</t>
  </si>
  <si>
    <t>D.1.6 - Elektroinstalace Silnoproud</t>
  </si>
  <si>
    <t xml:space="preserve">    741.01 - Elektroinstalace - rozvaděče - dodávky</t>
  </si>
  <si>
    <t xml:space="preserve">    741.01.a - Rozváděč +RD1-RD6</t>
  </si>
  <si>
    <t xml:space="preserve">    741.01.b - Rozváděč +RDG</t>
  </si>
  <si>
    <t xml:space="preserve">    741.01.c - Rozváděč +RDU</t>
  </si>
  <si>
    <t xml:space="preserve">    741.01.d - Rozváděč +RDH</t>
  </si>
  <si>
    <t xml:space="preserve">    741.01.e - Stávající rozvaděč</t>
  </si>
  <si>
    <t xml:space="preserve">    741.01.f - Rozvaděč RDIT</t>
  </si>
  <si>
    <t xml:space="preserve">      741.01.g - Záložní zdroj</t>
  </si>
  <si>
    <t xml:space="preserve">    741.02 - Elektroinstalace - svítidla</t>
  </si>
  <si>
    <t xml:space="preserve">    741 - Elektroinstalace - silnoproud</t>
  </si>
  <si>
    <t>M - Práce a dodávky M</t>
  </si>
  <si>
    <t xml:space="preserve">    46-M - Zemní práce při extr.mont.pracích</t>
  </si>
  <si>
    <t>VRN - Vedlejší rozpočtové náklady</t>
  </si>
  <si>
    <t xml:space="preserve">    VRN4 - Inženýrská činnost</t>
  </si>
  <si>
    <t xml:space="preserve">    VRN9 - Ostatní náklady</t>
  </si>
  <si>
    <t>R973001</t>
  </si>
  <si>
    <t>Příprava níky pro osazení rozváděče</t>
  </si>
  <si>
    <t>741.01</t>
  </si>
  <si>
    <t>Elektroinstalace - rozvaděče - dodávky</t>
  </si>
  <si>
    <t>741.01.a</t>
  </si>
  <si>
    <t>Rozváděč +RD1-RD6</t>
  </si>
  <si>
    <t>R16.2.002</t>
  </si>
  <si>
    <t>ROZVÁDĚČ OCELOPLECHOVÝ ZAPUŠTĚNÝ</t>
  </si>
  <si>
    <t>741.01.b</t>
  </si>
  <si>
    <t>Rozváděč +RDG</t>
  </si>
  <si>
    <t>R16.2.003</t>
  </si>
  <si>
    <t>ROZVÁDĚČ OCELOPLECHOVÝ SAMOSTATNĚ STOJÍCÍ</t>
  </si>
  <si>
    <t>741.01.c</t>
  </si>
  <si>
    <t>Rozváděč +RDU</t>
  </si>
  <si>
    <t>R16.2.004</t>
  </si>
  <si>
    <t>741.01.d</t>
  </si>
  <si>
    <t>Rozváděč +RDH</t>
  </si>
  <si>
    <t>R16.2.005</t>
  </si>
  <si>
    <t>741.01.e</t>
  </si>
  <si>
    <t>Stávající rozvaděč</t>
  </si>
  <si>
    <t>R16.2.006</t>
  </si>
  <si>
    <t>Dozbrojení nového vývodu (kompaktní jistič do 160 A) ve stávajícím rozváděči +RHD</t>
  </si>
  <si>
    <t>741.01.f</t>
  </si>
  <si>
    <t>Rozvaděč RDIT</t>
  </si>
  <si>
    <t>R16.2.007</t>
  </si>
  <si>
    <t>741.01.g</t>
  </si>
  <si>
    <t>Záložní zdroj</t>
  </si>
  <si>
    <t>R16.2.008</t>
  </si>
  <si>
    <t>+UPS záložní zdroj objektový</t>
  </si>
  <si>
    <t>1640282089</t>
  </si>
  <si>
    <t>741.02</t>
  </si>
  <si>
    <t>Elektroinstalace - svítidla</t>
  </si>
  <si>
    <t>741372062</t>
  </si>
  <si>
    <t>Montáž svítidel s integrovaným zdrojem LED se zapojením vodičů interiérových přisazených stropních hranatých nebo kruhových, plochy přes 0,09 do 0,36 m2</t>
  </si>
  <si>
    <t>R16.1.002</t>
  </si>
  <si>
    <t>Svítidlo A2 - 1 x LED 27W, 3824llm, 4000K</t>
  </si>
  <si>
    <t>R16.1.003</t>
  </si>
  <si>
    <t>Svítidlo A3 - 1  x LED 20W, 3872lm, 4000K</t>
  </si>
  <si>
    <t>R16.1.004</t>
  </si>
  <si>
    <t>Svítidlo A4 - 1 x LED 20W, 3200lm, 4000K</t>
  </si>
  <si>
    <t>R16.1.005</t>
  </si>
  <si>
    <t>Svítidlo B1 - 1  x LED 29W, 4420lm, 4000K</t>
  </si>
  <si>
    <t>R16.1.008</t>
  </si>
  <si>
    <t>Svítidlo D1 - 1x LED 18W, 2745lm, 4000K</t>
  </si>
  <si>
    <t>R16.1.012</t>
  </si>
  <si>
    <t>Svítidlo K1 - 1 x LED 24W, 2200lm, 4000K</t>
  </si>
  <si>
    <t>R16.1.013</t>
  </si>
  <si>
    <t>Svítidlo N1 - 1 x LED 3W, 24V for CB, route optic</t>
  </si>
  <si>
    <t>R16.1.014</t>
  </si>
  <si>
    <t>Svítidlo N2 - 1 x LED 3W, 24V for CB, open area optic</t>
  </si>
  <si>
    <t>R16.1.015</t>
  </si>
  <si>
    <t>Svítidlo NO piktogram - 1 x LED 1W, 24V for CB</t>
  </si>
  <si>
    <t>R16.1.016</t>
  </si>
  <si>
    <t>Centrála NO - 1hod, 12V xxAh, moduly hlídání napětí do rozváděčů se světelnými vývody. Zprovoznění systému NO, kontrola provozuschopnosti PBZ. Zaškolení obsluhy.</t>
  </si>
  <si>
    <t>R16.1.017</t>
  </si>
  <si>
    <t>Svítidlo S-01 - DLOUHÉ LINEÁRNÍ PŘISAZENÉ SVÍTIDLO - 1690 mm</t>
  </si>
  <si>
    <t>1656340348</t>
  </si>
  <si>
    <t>R16.1.018</t>
  </si>
  <si>
    <t>Svítidlo S-02 - DLOUHÉ LINEÁRNÍ PŘISAZENÉ SVÍTIDLO - 1130 mm</t>
  </si>
  <si>
    <t>-1984111819</t>
  </si>
  <si>
    <t>R16.1.019</t>
  </si>
  <si>
    <t>Svítidlo S-03 - KRUŽNICOVÉ ZÁVĚSNÉ SVÍTIDLO - 1430 mm</t>
  </si>
  <si>
    <t>1187878452</t>
  </si>
  <si>
    <t>R16.1.020</t>
  </si>
  <si>
    <t>Svítidlo S-04 - MALÉ KRUHOVÉ SVÍTIDLO VESTAVĚNÉ - 225 mm</t>
  </si>
  <si>
    <t>82054046</t>
  </si>
  <si>
    <t>R16.1.022</t>
  </si>
  <si>
    <t>Svítidlo S-06 - KRUŽNICOVÉ ZÁVĚSNÉ SVÍTIDLO - 1150 mm</t>
  </si>
  <si>
    <t>789590915</t>
  </si>
  <si>
    <t>R16.1.023</t>
  </si>
  <si>
    <t>Svítidlo S-07 - DLOUHÉ LINEÁRNÍ ZÁVĚSNÉ SVÍTIDLO - 3380 mm</t>
  </si>
  <si>
    <t>130723345</t>
  </si>
  <si>
    <t>741</t>
  </si>
  <si>
    <t>Elektroinstalace - silnoproud</t>
  </si>
  <si>
    <t>741210005</t>
  </si>
  <si>
    <t>Montáž rozvodnice oceloplechová nebo plastová běžná do 200 kg</t>
  </si>
  <si>
    <t>741811011</t>
  </si>
  <si>
    <t>Zkoušky a prohlídky rozvodných zařízení kontrola rozváděčů nn, (1 pole) silových, hmotnosti do 200 kg</t>
  </si>
  <si>
    <t>R16.2.001</t>
  </si>
  <si>
    <t>Mapování stávající elektroinstalace pro napojení nové elektroinstalace. Uvedení rozváděče +RHS do beznapěťového stavu. Dozbrojení nového jističe 250A - 2 pole vývod FA11</t>
  </si>
  <si>
    <t>R16.4.001</t>
  </si>
  <si>
    <t>Řízení osvětlení DALI (kompletní systém včetně instalace) včeně oživení a programování. Složený z routeru, stropního multisenzoru 34ks, 32ks tlačítkového panelu</t>
  </si>
  <si>
    <t>R16.4.002</t>
  </si>
  <si>
    <t>Demontáž stávající elektroinstalace, včetně rozváděčů, kabelů, svítidel a ekologické likvidace. Částečná demontáž stávajících elektroinstalačních rozvodů a svítidel. Elektroinstalace bude přizpůsobena nově navržené dispozici. Demontované zařízení bude nah</t>
  </si>
  <si>
    <t>741110002</t>
  </si>
  <si>
    <t>Montáž trubek elektroinstalačních s nasunutím nebo našroubováním do krabic plastových tuhých, uložených pevně, vnější Ø přes 23 do 35 mm</t>
  </si>
  <si>
    <t>34571094</t>
  </si>
  <si>
    <t>trubka elektroinstalační tuhá z PVC D 22,1/25 mm, délka 3m, včetně příchytek</t>
  </si>
  <si>
    <t>741110042</t>
  </si>
  <si>
    <t>Montáž trubek elektroinstalačních s nasunutím nebo našroubováním do krabic plastových ohebných, uložených pevně, vnější Ø přes 23 do 35 mm</t>
  </si>
  <si>
    <t>R16.4.003</t>
  </si>
  <si>
    <t>Plastová ohebná trubka, samozhášivá, průměr 20mm, 750N</t>
  </si>
  <si>
    <t>741112001</t>
  </si>
  <si>
    <t>Montáž krabic elektroinstalačních bez napojení na trubky a lišty, demontáže a montáže víčka a přístroje protahovacích nebo odbočných zapuštěných plastových kruhových</t>
  </si>
  <si>
    <t>34571450</t>
  </si>
  <si>
    <t>krabice pod omítku PVC přístrojová kruhová D 70mm</t>
  </si>
  <si>
    <t>34571451</t>
  </si>
  <si>
    <t>krabice pod omítku PVC přístrojová kruhová D 70mm hluboká</t>
  </si>
  <si>
    <t>R16.4.004</t>
  </si>
  <si>
    <t>Protipožární utěsnění kabelových prostupů dle ČSN 332000-552 ed.2</t>
  </si>
  <si>
    <t>R16.4.005</t>
  </si>
  <si>
    <t>Provedení protipožárního zabezpečení prostupů EI30 pomocí minerální plsti 140kg/m3 a protipožárního povlaku, provedení oprávněnou osobou včetně certifikátu</t>
  </si>
  <si>
    <t>R16.4.006</t>
  </si>
  <si>
    <t>Kabelové štítky dle ČSN 332000-5-52 ed.2, čl. NA.4.5.2.5</t>
  </si>
  <si>
    <t>741122015</t>
  </si>
  <si>
    <t>Montáž kabelů měděných bez ukončení uložených pod omítku plných kulatých (např. CYKY), počtu a průřezu žil 3x1,5 mm2</t>
  </si>
  <si>
    <t>R16.4.007</t>
  </si>
  <si>
    <t>Hnědý kabel PRAFlaDur-J 3x1,5 RE P60-R</t>
  </si>
  <si>
    <t>741122016</t>
  </si>
  <si>
    <t>Montáž kabelů měděných bez ukončení uložených pod omítku plných kulatých (např. CYKY), počtu a průřezu žil 3x2,5 až 6 mm2</t>
  </si>
  <si>
    <t>R16.4.008</t>
  </si>
  <si>
    <t>PRAFlaSafe X-J 3x2,5 RE</t>
  </si>
  <si>
    <t>741122031</t>
  </si>
  <si>
    <t>Montáž kabelů měděných bez ukončení uložených pod omítku plných kulatých (např. CYKY), počtu a průřezu žil 5x1,5 až 2,5 mm2</t>
  </si>
  <si>
    <t>R16.4.009</t>
  </si>
  <si>
    <t>PRAFlaSafe X-J 5x2,5 RE</t>
  </si>
  <si>
    <t>741122032</t>
  </si>
  <si>
    <t>Montáž kabelů měděných bez ukončení uložených pod omítku plných kulatých (např. CYKY), počtu a průřezu žil 5x4 až 6 mm2</t>
  </si>
  <si>
    <t>R16.4.010</t>
  </si>
  <si>
    <t>PRAFlaSafe X-J 5x6 RE</t>
  </si>
  <si>
    <t>741122033</t>
  </si>
  <si>
    <t>Montáž kabelů měděných bez ukončení uložených pod omítku plných kulatých (např. CYKY), počtu a průřezu žil 5x10 mm2</t>
  </si>
  <si>
    <t>R16.4.011</t>
  </si>
  <si>
    <t>PRAFlaSafe X-J 5x10 RE</t>
  </si>
  <si>
    <t>741122611</t>
  </si>
  <si>
    <t>Montáž kabelů měděných bez ukončení uložených pevně plných kulatých nebo bezhalogenových (např. CYKY) počtu a průřezu žil 3x1,5 až 6 mm2</t>
  </si>
  <si>
    <t>R16.4.012</t>
  </si>
  <si>
    <t>PRAFlaSafe X-J 5x1,5 RE</t>
  </si>
  <si>
    <t>R16.4.013</t>
  </si>
  <si>
    <t>PRAFlaSafe X-J 3x1,5 RE</t>
  </si>
  <si>
    <t>210813037</t>
  </si>
  <si>
    <t>Montáž izolovaných kabelů měděných do 1 kV bez ukončení plných nebo laněných kulatých (např. CYKY, CHKE-R) uložených pevně počtu a průřezu žil 4x25 až 35 mm2</t>
  </si>
  <si>
    <t>34111170</t>
  </si>
  <si>
    <t>kabel silový oheň retardující bezhalogenový bez funkční schopnosti při požáru třída reakce na oheň B2cas1d1a1 jádro Cu 0,6/1kV (1-CXKH-R B2) 5x25mm2</t>
  </si>
  <si>
    <t>210813151</t>
  </si>
  <si>
    <t>Montáž izolovaných kabelů měděných do 1 kV bez ukončení plných nebo laněných kulatých (např. CYKY, CHKE-R) uložených pevně počtu a průřezu žil 1x150 mm2</t>
  </si>
  <si>
    <t>34111107</t>
  </si>
  <si>
    <t>kabel silový oheň retardující bezhalogenový bez funkční schopnosti při požáru třída reakce na oheň B2cas1d1a1 jádro Cu 0,6/1kV (1-CXKH-R B2) 1x150mm2</t>
  </si>
  <si>
    <t>741310561</t>
  </si>
  <si>
    <t>Montáž spínačů tří nebo čtyřpólových vypínačů výkonových pojistkových, do 63 A</t>
  </si>
  <si>
    <t>R16.4.014</t>
  </si>
  <si>
    <t>vypínač čtyřpólový 63A</t>
  </si>
  <si>
    <t>R16.4.015</t>
  </si>
  <si>
    <t>vypínač čtyřpólový 32A</t>
  </si>
  <si>
    <t>741910001</t>
  </si>
  <si>
    <t>Montáž kabelových věšáků bez osazení úchytných prvků háků z pásovnice</t>
  </si>
  <si>
    <t>R16.4.016</t>
  </si>
  <si>
    <t>Úchytka svazku kabelů 42x33x62 mm, certifikováno dle ČSN 73 0895, max. zatížení: 1 kg k</t>
  </si>
  <si>
    <t>R16.4.017</t>
  </si>
  <si>
    <t>KOPOS Hmoždinka HL8+stahovací pásek</t>
  </si>
  <si>
    <t>34539059</t>
  </si>
  <si>
    <t>rámeček jednonásobný</t>
  </si>
  <si>
    <t>34539060</t>
  </si>
  <si>
    <t>rámeček dvojnásobný</t>
  </si>
  <si>
    <t>34539061</t>
  </si>
  <si>
    <t>rámeček trojnásobný</t>
  </si>
  <si>
    <t>34539062</t>
  </si>
  <si>
    <t>rámeček čtyřnásobný</t>
  </si>
  <si>
    <t>741110062</t>
  </si>
  <si>
    <t>Montáž trubka plastová ohebná D přes 23 do 35 mm uložená do podlahy</t>
  </si>
  <si>
    <t>34571156</t>
  </si>
  <si>
    <t>trubka elektroinstalační ohebná z PH, D 28,4/34,5mm</t>
  </si>
  <si>
    <t>742110202</t>
  </si>
  <si>
    <t>Montáž podlahových krabic do mazaniny</t>
  </si>
  <si>
    <t>34571504</t>
  </si>
  <si>
    <t>krabice podlahová typ A - 4x zásuvka 230V/16A, M45, červená, 4x zásuvka 230V/16A bílá, SLP vývody dle projektu slaboproudu, včetně přístrojových vložek</t>
  </si>
  <si>
    <t>R16.4.018</t>
  </si>
  <si>
    <t>krabice podlahová typ B - 2x zásuvka 230V/16A, M45, červená, 2x zásuvka 230V/16A bílá, SLP vývody dle projektu slaboproudu, včetně přístrojových vložek</t>
  </si>
  <si>
    <t>R16.4.019</t>
  </si>
  <si>
    <t>krabice podlahová typ C - 2x zásuvka 230V/16A bílá, SLP vývody dle projektu slaboproudu, včetně přístrojových vložek</t>
  </si>
  <si>
    <t>742110271</t>
  </si>
  <si>
    <t>Montáž příslušenství ke krabicím montážního víka k vestavbě přístrojové jednotky</t>
  </si>
  <si>
    <t>742110272</t>
  </si>
  <si>
    <t>Montáž příslušenství ke krabicím přístrojové jednotky</t>
  </si>
  <si>
    <t>741130001</t>
  </si>
  <si>
    <t>Ukončení vodičů izolovaných s označením a zapojením v rozváděči nebo na přístroji, průřezu žíly do 2,5 mm2</t>
  </si>
  <si>
    <t>741130004</t>
  </si>
  <si>
    <t>Ukončení vodičů izolovaných s označením a zapojením v rozváděči nebo na přístroji, průřezu žíly do 6 mm2</t>
  </si>
  <si>
    <t>741130005</t>
  </si>
  <si>
    <t>Ukončení vodičů izolovaných s označením a zapojením v rozváděči nebo na přístroji, průřezu žíly do 10 mm2</t>
  </si>
  <si>
    <t>741130016</t>
  </si>
  <si>
    <t>Ukončení vodičů izolovaných s označením a zapojením v rozváděči nebo na přístroji, průřezu žíly do 185 mm2</t>
  </si>
  <si>
    <t>R16.4.020</t>
  </si>
  <si>
    <t>Drobný montážní materiál</t>
  </si>
  <si>
    <t>210220452</t>
  </si>
  <si>
    <t>Montáž hromosvodného vedení ochranných prvků a doplňků ochranného pospojování pevně</t>
  </si>
  <si>
    <t>34141029</t>
  </si>
  <si>
    <t>vodič propojovací flexibilní jádro Cu lanované izolace PVC 450/750V (H07V-K) 1x16mm2</t>
  </si>
  <si>
    <t>34141027</t>
  </si>
  <si>
    <t>vodič propojovací flexibilní jádro Cu lanované izolace PVC 450/750V (H07V-K) 1x6mm2</t>
  </si>
  <si>
    <t>34141026</t>
  </si>
  <si>
    <t>vodič propojovací flexibilní jádro Cu lanované izolace PVC 450/750V (H07V-K) 1x4mm2</t>
  </si>
  <si>
    <t>R16.4.021</t>
  </si>
  <si>
    <t>Montáž svorky ochranného pospojování</t>
  </si>
  <si>
    <t>R16.4.022</t>
  </si>
  <si>
    <t>Svorka ochranného pospojování pro spojení ochranného vodiče s konstrukcemi, kompletní včetně nerezového pásku</t>
  </si>
  <si>
    <t>R16.4.023</t>
  </si>
  <si>
    <t>Napojení jednofázového koncového spotřebiče do průřezu 4mm2</t>
  </si>
  <si>
    <t>R16.4.024</t>
  </si>
  <si>
    <t>34539049</t>
  </si>
  <si>
    <t>kryt spínače jednoduchý</t>
  </si>
  <si>
    <t>741310101</t>
  </si>
  <si>
    <t>Montáž spínačů jedno nebo dvoupólových polozapuštěných nebo zapuštěných se zapojením vodičů bezšroubové připojení spínačů, řazení 1-jednopólových</t>
  </si>
  <si>
    <t>91</t>
  </si>
  <si>
    <t>34539010</t>
  </si>
  <si>
    <t>přístroj spínače jednopólového, řazení 1, 1So bezšroubové svorky</t>
  </si>
  <si>
    <t>741310022</t>
  </si>
  <si>
    <t>Montáž spínačů jedno nebo dvoupólových nástěnných se zapojením vodičů, pro prostředí normální přepínačů, řazení 6-střídavých</t>
  </si>
  <si>
    <t>34535018</t>
  </si>
  <si>
    <t>přístroj spínače střídavého, řazení 6, bezšroubové svorky</t>
  </si>
  <si>
    <t>741310001</t>
  </si>
  <si>
    <t>Montáž spínačů jedno nebo dvoupólových nástěnných se zapojením vodičů, pro prostředí normální spínačů, řazení 1-jednopólových</t>
  </si>
  <si>
    <t>34535015</t>
  </si>
  <si>
    <t>spínač nástěnný jednopólový, řazení 1,6, IP44, šroubové svorky</t>
  </si>
  <si>
    <t>741311004</t>
  </si>
  <si>
    <t>Montáž spínačů speciálních se zapojením vodičů čidla pohybu nástěnného</t>
  </si>
  <si>
    <t>R16.4.025</t>
  </si>
  <si>
    <t>Infrapasivní snímač pohybu a osvětlenosti DALI, 360st a spodním spínáním, 240V AC 50Hz</t>
  </si>
  <si>
    <t>R16.4.026</t>
  </si>
  <si>
    <t>Infrapasivní snímač pohybu PIR</t>
  </si>
  <si>
    <t>741313002</t>
  </si>
  <si>
    <t>Montáž zásuvek domovních se zapojením vodičů bezšroubové připojení polozapuštěných nebo zapuštěných 10/16 A, provedení 2P + PE dvojí zapojení pro průběžnou montáž</t>
  </si>
  <si>
    <t>34555241</t>
  </si>
  <si>
    <t>přístroj zásuvky zápustné jednonásobné, krytka s clonkami, bezšroubové svorky</t>
  </si>
  <si>
    <t>R16.4.027</t>
  </si>
  <si>
    <t>Kompletní zásuvka 1násobná 16A/230V, modul 45, bílá, IP20</t>
  </si>
  <si>
    <t>R16.4.028</t>
  </si>
  <si>
    <t>Kompletní zásuvka 1násobná 16A/230V, modul 45, zelená, IP20</t>
  </si>
  <si>
    <t>R16.4.029</t>
  </si>
  <si>
    <t>Kompletní zásuvka 1násobná 16A/230V, nástěnná, IP44</t>
  </si>
  <si>
    <t>741910415</t>
  </si>
  <si>
    <t>Montáž žlabů bez stojiny a výložníků kovových s podpěrkami a příslušenstvím bez víka, šířky do 500 mm</t>
  </si>
  <si>
    <t>R16.4.030</t>
  </si>
  <si>
    <t>Žlab drátěný  250/50 "GZ" kompletní včetně přílušenství</t>
  </si>
  <si>
    <t>R16.4.031</t>
  </si>
  <si>
    <t>Žlab drátěný  50/50 "GZ" kompletní včetně přílušenství</t>
  </si>
  <si>
    <t>741810003</t>
  </si>
  <si>
    <t>Zkoušky a prohlídky elektrických rozvodů a zařízení celková prohlídka a vyhotovení revizní zprávy pro objem montážních prací přes 500 do 1000 tis. Kč</t>
  </si>
  <si>
    <t>741810011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</si>
  <si>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</si>
  <si>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741210001</t>
  </si>
  <si>
    <t>Montáž rozvodnic oceloplechových nebo plastových bez zapojení vodičů běžných, hmotnosti do 20 kg</t>
  </si>
  <si>
    <t>R16.4.032</t>
  </si>
  <si>
    <t>Ochranná přípojnice +MET, podružná +ET</t>
  </si>
  <si>
    <t>210813041</t>
  </si>
  <si>
    <t>Montáž izolovaných kabelů měděných do 1 kV bez ukončení plných nebo laněných kulatých (např. CYKY, CHKE-R) uložených pevně počtu a průřezu žil 4x50 mm2</t>
  </si>
  <si>
    <t>34111172</t>
  </si>
  <si>
    <t>kabel silový oheň retardující bezhalogenový bez funkční schopnosti při požáru třída reakce na oheň B2cas1d1a1 jádro Cu 0,6/1kV (1-CXKH-R B2) 5x50mm2</t>
  </si>
  <si>
    <t>Práce a dodávky M</t>
  </si>
  <si>
    <t>46-M</t>
  </si>
  <si>
    <t>Zemní práce při extr.mont.pracích</t>
  </si>
  <si>
    <t>460941213</t>
  </si>
  <si>
    <t>Vyplnění rýh vyplnění a omítnutí rýh ve stěnách hloubky do 3 cm a šířky přes 5 do 7 cm</t>
  </si>
  <si>
    <t>468091111</t>
  </si>
  <si>
    <t>Vysekání kapes nebo výklenků ve zdivu pro osazení kotevních prvků nebo elektroinstalačního zařízení z lehkých betonů, dutých cihel nebo tvárnic, velikosti 7x7x5 cm</t>
  </si>
  <si>
    <t>468101112</t>
  </si>
  <si>
    <t>Vysekání rýh pro montáž trubek a kabelů v kamenných nebo betonových zdech hloubky do 3 cm a šířky přes 3 do 5 cm</t>
  </si>
  <si>
    <t>469972111</t>
  </si>
  <si>
    <t>Odvoz suti a vybouraných hmot odvoz suti a vybouraných hmot do 1 km</t>
  </si>
  <si>
    <t>469972121</t>
  </si>
  <si>
    <t>Odvoz suti a vybouraných hmot odvoz suti a vybouraných hmot Příplatek k ceně za každý další i započatý 1 km</t>
  </si>
  <si>
    <t>469973112</t>
  </si>
  <si>
    <t>Poplatek za uložení stavebního odpadu (skládkovné) na skládce z armovaného betonu zatříděného do Katalogu odpadů pod kódem 17 01 01</t>
  </si>
  <si>
    <t>VRN4</t>
  </si>
  <si>
    <t>Inženýrská činnost</t>
  </si>
  <si>
    <t>045002000</t>
  </si>
  <si>
    <t>Kompletační a koordinační činnost</t>
  </si>
  <si>
    <t>VRN9</t>
  </si>
  <si>
    <t>Ostatní náklady</t>
  </si>
  <si>
    <t>092203000</t>
  </si>
  <si>
    <t>Náklady na zaškolení</t>
  </si>
  <si>
    <t>R16.3.001</t>
  </si>
  <si>
    <t>Doprava materiálu, použití montážních mechanismů apod.</t>
  </si>
  <si>
    <t>R16.3.002</t>
  </si>
  <si>
    <t>Účast zhotovitele na kontrolních dnech stavby</t>
  </si>
  <si>
    <t>R16.3.003</t>
  </si>
  <si>
    <t>Nastavení dodaných zařízení a kompletů, včetně jejich zprovoznění</t>
  </si>
  <si>
    <t>R16.3.004</t>
  </si>
  <si>
    <t>Provozní a funkční zkoušky</t>
  </si>
  <si>
    <t>R16.3.005</t>
  </si>
  <si>
    <t>Zajištění dokladů, nutných pro uvedení stavby do užívání</t>
  </si>
  <si>
    <t>R16.3.006</t>
  </si>
  <si>
    <t>Zajištění nezbytných dokladů a podkladů a uvedení zařízení do provozu, vypracování dokumentace pro údržbu</t>
  </si>
  <si>
    <t>R16.3.007</t>
  </si>
  <si>
    <t>Funkční zkouška nouzového osvětlení, štítky a označení nouzového svítidla, včetně vypracování dokumentace nouzového osvětlení</t>
  </si>
  <si>
    <t>R16.3.008</t>
  </si>
  <si>
    <t>Přípravné a pomocné práce mimo specifikaci</t>
  </si>
  <si>
    <t>hod</t>
  </si>
  <si>
    <t>R16.3.009</t>
  </si>
  <si>
    <t>Oznámení zahájení montáže dle požadavků vyhlášky č. 73/2010 Sb., Příloha 2, bod č. 4</t>
  </si>
  <si>
    <t>R16.3.010</t>
  </si>
  <si>
    <t>Odborné a závazné stanovisko dle požadavků vyhlášky č. 73/2010 Sb., Příloha 2, bod č. 5</t>
  </si>
  <si>
    <t>D.1.7 - Elektroinstalace Slaboproud</t>
  </si>
  <si>
    <t>D17.1 - Strukturovaná kabeláž</t>
  </si>
  <si>
    <t>D17.2 - Systém kontroly vstupu EKV</t>
  </si>
  <si>
    <t>D17.3 - Poplachový zabezpečovací a tísňový systém PZTS</t>
  </si>
  <si>
    <t>D17.4 - Kamerový systém CCTV</t>
  </si>
  <si>
    <t>D17.5 - Elektrická požární signalizace EPS</t>
  </si>
  <si>
    <t>D17.6 - Evakuační rozhlas</t>
  </si>
  <si>
    <t>D17.1</t>
  </si>
  <si>
    <t>Strukturovaná kabeláž</t>
  </si>
  <si>
    <t>742330005</t>
  </si>
  <si>
    <t>Montáž rozvaděče stojanového přes 30U</t>
  </si>
  <si>
    <t>D17.1.1</t>
  </si>
  <si>
    <t>19' rozvaděč stojanový 42U/800x800, 2 páry vertikálních 19" posuvných lišt L, značení jednotlivých instalační pozic včetně čísla pozice, 1 pár bočních panelů se zámkem, přední skleněné dveře s pákovým jednobodovým zámkem, výměnnnou DIN vložkou, univerzáln</t>
  </si>
  <si>
    <t>D17.1.2</t>
  </si>
  <si>
    <t>Montáž ventilační jednotky do 19" rozvaděče</t>
  </si>
  <si>
    <t>D17.1.3</t>
  </si>
  <si>
    <t>Ventilační jednotka -  4 x ventilátor s termostatem, instal. do střechy/dna rozvaděče hloubky 600, 800 a 1200 mm</t>
  </si>
  <si>
    <t>742330022</t>
  </si>
  <si>
    <t>Montáž napájecího panelu</t>
  </si>
  <si>
    <t>D17.1.4</t>
  </si>
  <si>
    <t>19',8xCZ zásuvka,bleskojistka,3x1.5mm 2m kabel CZ-DE, RAL9005</t>
  </si>
  <si>
    <t>742330023</t>
  </si>
  <si>
    <t>Montáž vyvazovacího panelu 1U do 19" rozvaděče</t>
  </si>
  <si>
    <t>D17.1.5</t>
  </si>
  <si>
    <t>19" vyvazovací panel 1U - jednostranný, plastová oka 40 x 80mm</t>
  </si>
  <si>
    <t>742330034</t>
  </si>
  <si>
    <t>Montáž patch panelu 24 portů neosazeného</t>
  </si>
  <si>
    <t>D17.1.6</t>
  </si>
  <si>
    <t>Patch panel 24xRJ45, neosazený, celokovový, černý</t>
  </si>
  <si>
    <t>D17.1.7</t>
  </si>
  <si>
    <t>Keystone modul RJ45, CAT.6A, STP, černý</t>
  </si>
  <si>
    <t>D17.1.8</t>
  </si>
  <si>
    <t>Propojovací kabel RJ45/RJ45, CAT.6A, STP, délka 3m</t>
  </si>
  <si>
    <t>D17.1.9</t>
  </si>
  <si>
    <t>Propojovací kabel RJ45/RJ45, CAT.6A, STP, délka 2m</t>
  </si>
  <si>
    <t>D17.1.10</t>
  </si>
  <si>
    <t>Propojovací kabel RJ45/RJ45, CAT.6A, STP, délka 1m</t>
  </si>
  <si>
    <t>742330044</t>
  </si>
  <si>
    <t>Montáž datové zásuvky 1 až 6 pozic</t>
  </si>
  <si>
    <t>742330045</t>
  </si>
  <si>
    <t>Montáž datové zásuvky 1 až 6 pozic přisazené na omítku</t>
  </si>
  <si>
    <t>D17.1.11</t>
  </si>
  <si>
    <t>Montáž keystone modulu CAT.6A</t>
  </si>
  <si>
    <t>D17.1.12</t>
  </si>
  <si>
    <t>D17.1.13</t>
  </si>
  <si>
    <t>Zásuvka 2xRJ45, krytka rozměru 45x45mm (podlahová krabice)</t>
  </si>
  <si>
    <t>D17.1.14</t>
  </si>
  <si>
    <t>Zásuvka 2xRJ45 - rámeček, krytka, maska pro 2 moduly RJ45</t>
  </si>
  <si>
    <t>D17.1.15</t>
  </si>
  <si>
    <t>Montáž krabice pro montáž na povrch</t>
  </si>
  <si>
    <t>D17.1.16</t>
  </si>
  <si>
    <t>Krabice pro montáž zásuvky na povrch</t>
  </si>
  <si>
    <t>742110504</t>
  </si>
  <si>
    <t>Montáž krabic pro slaboproud zapuštěných plastových odbočných kruhových s víčkem a se zasekáním</t>
  </si>
  <si>
    <t>D17.1.17</t>
  </si>
  <si>
    <t>KU68 - krabice rozvodná univerzální pro montáž do dutých stěn</t>
  </si>
  <si>
    <t>D17.1.18</t>
  </si>
  <si>
    <t>Montáž konektoru RJ45</t>
  </si>
  <si>
    <t>D17.1.19</t>
  </si>
  <si>
    <t>Konektor RJ45, CAT.6A, STP</t>
  </si>
  <si>
    <t>D17.1.20</t>
  </si>
  <si>
    <t>Montáž zásuvky HDMI</t>
  </si>
  <si>
    <t>D17.1.21</t>
  </si>
  <si>
    <t>Kompletní zásuvka HDMI, vč. krabice</t>
  </si>
  <si>
    <t>742330036</t>
  </si>
  <si>
    <t>Montáž optické vany - sestavení</t>
  </si>
  <si>
    <t>742330029</t>
  </si>
  <si>
    <t>Montáž konektoru SM, MM</t>
  </si>
  <si>
    <t>742330031</t>
  </si>
  <si>
    <t>Teplem smrštitelná ochrana sváru</t>
  </si>
  <si>
    <t>742124014</t>
  </si>
  <si>
    <t>Provedení svaru optického vlákna</t>
  </si>
  <si>
    <t>D17.1.22</t>
  </si>
  <si>
    <t>Kompletně vybavená optická vana 19" 1U, výsuvná, včetně popisek, vyvazovací oka pro organizaci, černá, 24x pigtail 9/125 LC, optické kazety, ochrany svárů</t>
  </si>
  <si>
    <t>D17.1.23</t>
  </si>
  <si>
    <t>Montáž WiFi přístupového bodu</t>
  </si>
  <si>
    <t>D17.1.24</t>
  </si>
  <si>
    <t>Nastavení Wifi AP</t>
  </si>
  <si>
    <t>D17.1.25</t>
  </si>
  <si>
    <t>WiFi AP přístupový bod 2.4GHz a 5GHz - maximální přenosová rychlost: 3400 Mbit/s; přenosová rychlost sítě Ethernet: 100,1000,2500,5000 Mbit/s; typ MIMO: Multi User MIMO; šifrování/zabezpečení: WEP, WPA, WPA2-Enterprise, WPA2-PSK, WPA3; umístění: strop; ba</t>
  </si>
  <si>
    <t>D17.1.26</t>
  </si>
  <si>
    <t>Meření Wifi pokrytí nových prostor</t>
  </si>
  <si>
    <t>D17.1.27</t>
  </si>
  <si>
    <t>Montáž switche do rozvaděče</t>
  </si>
  <si>
    <t>D17.1.28</t>
  </si>
  <si>
    <t>Nastavení switchů a parametrů sítě</t>
  </si>
  <si>
    <t>D17.1.29</t>
  </si>
  <si>
    <t>Řízený switch vrstev L2/L3 48x10/100/1000; stohovatelný; plně duplexní režim; tabulka MAC adres: 32000 pol.; kapacita přepínání 256 Gbit/s; síťové standardy: IEEE 802.1D,IEEE 802.1Q,IEEE 802.1p,IEEE 802.1s,IEEE 802.1w,IEEE 802.1x,IEEE 802.3ad,IEEE....; Qo</t>
  </si>
  <si>
    <t>D17.1.30</t>
  </si>
  <si>
    <t>Originální stohovací modul pro switch, obsahuje dva stohovací adaptéry propojené kabelem, vč. stohovacího kabelu 0,5m</t>
  </si>
  <si>
    <t>D17.1.31</t>
  </si>
  <si>
    <t>Stohovací kabel, 3m</t>
  </si>
  <si>
    <t>D17.1.32</t>
  </si>
  <si>
    <t>Montáž SFP+ modulu</t>
  </si>
  <si>
    <t>D17.1.33</t>
  </si>
  <si>
    <t>Originální SFP+ transceiver 10Gbps, SM, 10km, LC, 2 vláknový typ přenosu</t>
  </si>
  <si>
    <t>D17.1.34</t>
  </si>
  <si>
    <t>Patch kabel optický LC/LC, duplex, délka 3m</t>
  </si>
  <si>
    <t>742310004</t>
  </si>
  <si>
    <t>Montáž elektroinstalační krabice pod tablo domácího telefonu</t>
  </si>
  <si>
    <t>D17.1.35</t>
  </si>
  <si>
    <t>Zápustná krabice po tablo pro 2 moduly</t>
  </si>
  <si>
    <t>742310002</t>
  </si>
  <si>
    <t>Montáž komunikačního tabla k domácímu telefonu</t>
  </si>
  <si>
    <t>D17.1.36</t>
  </si>
  <si>
    <t>Komunikační IP tablo 3x2 vyzváněcí tlačítka, klávesnice, SIP, PoE, relé pro ovládání el. zámku, audio kodeky G.711, G.729, PoE 802.3af</t>
  </si>
  <si>
    <t>D17.1.37</t>
  </si>
  <si>
    <t>Montáž rozšiřujícího modulu</t>
  </si>
  <si>
    <t>D17.1.38</t>
  </si>
  <si>
    <t>Rozšiřující modul pro IP tablo, 8x2 tlačítka</t>
  </si>
  <si>
    <t>742121001</t>
  </si>
  <si>
    <t>Montáž sdělovacího kabelu do 15 žil</t>
  </si>
  <si>
    <t>D17.1.39</t>
  </si>
  <si>
    <t>S/FTP 4x2x0,5 CAT.6A, B2cas1d1, kabel komunikační</t>
  </si>
  <si>
    <t>742121002</t>
  </si>
  <si>
    <t>Montáž kabelů sdělovacích pro vnitřní rozvody přes 15 žil</t>
  </si>
  <si>
    <t>D17.1.40</t>
  </si>
  <si>
    <t>Optický kabel 24x9/125, univerzální</t>
  </si>
  <si>
    <t>D17.1.41</t>
  </si>
  <si>
    <t>Montáž drátěného žlabu 110/500mm vč. příslušenství a montážního materiálu</t>
  </si>
  <si>
    <t>D17.1.42</t>
  </si>
  <si>
    <t>Drátěný žlab 110/500, kompletní - včetně příslušenství, konzol, závěsů, spojek apod.</t>
  </si>
  <si>
    <t>D17.1.43</t>
  </si>
  <si>
    <t>Montáž kabelového žlabu perforovaného 60x100 vč. příslušenství a montážního materiálu</t>
  </si>
  <si>
    <t>D17.1.44</t>
  </si>
  <si>
    <t>Žlab kabelový děrovaný 60x100x0,75, délka 2m, integrované spojky, pozinkováno, vč. nosného profilu, závitových tyčí, kotev a instalačního materiálu</t>
  </si>
  <si>
    <t>D17.1.45</t>
  </si>
  <si>
    <t>Montáž kabelového žlabu perforovaného 60x200 vč. příslušenství a montážního materiálu</t>
  </si>
  <si>
    <t>D17.1.46</t>
  </si>
  <si>
    <t>Žlab kabelový děrovaný 60x200x0,75, délka 2m, integrované spojky, pozinkováno, vč. nosného profilu, závitových tyčí, kotev a instalačního materiálu</t>
  </si>
  <si>
    <t>742190003</t>
  </si>
  <si>
    <t>Vyvazování kabeláže ve žlabech pro slaboproud</t>
  </si>
  <si>
    <t>D17.1.47</t>
  </si>
  <si>
    <t>Montáž svazkového držáku 33x60</t>
  </si>
  <si>
    <t>D17.1.48</t>
  </si>
  <si>
    <t>Svazkový držák Grip 33x60mm, kovový</t>
  </si>
  <si>
    <t>742110002</t>
  </si>
  <si>
    <t>Montáž trubek pro slaboproud plastových ohebných uložených pod omítku</t>
  </si>
  <si>
    <t>D17.1.49</t>
  </si>
  <si>
    <t>Elektroinstalační ohebná trubka 25mm, samozhášivá, nízká mechanická odolnost</t>
  </si>
  <si>
    <t>D17.1.50</t>
  </si>
  <si>
    <t>Elektroinstalační ohebná trubka 29mm, samozhášivá, nízká mechanická odolnost</t>
  </si>
  <si>
    <t>D17.1.51</t>
  </si>
  <si>
    <t>Montáž protahovacího drátu</t>
  </si>
  <si>
    <t>D17.1.52</t>
  </si>
  <si>
    <t>AY2,5 - protahovací drát</t>
  </si>
  <si>
    <t>742110011</t>
  </si>
  <si>
    <t>Montáž trubek pro slaboproud plastových tuhých pro vnitřní rozvody uložených volně na příchytky</t>
  </si>
  <si>
    <t>D17.1.53</t>
  </si>
  <si>
    <t>Elektroinstalační tuhá trubka 32mm, samozhášivá, nízká mechanická odolnost, vč. příchytek a tvarovek</t>
  </si>
  <si>
    <t>D17.1.54</t>
  </si>
  <si>
    <t>KU68 - krabice rozvodná univerzální pro montáž pod omítku</t>
  </si>
  <si>
    <t>742110505</t>
  </si>
  <si>
    <t>Montáž krabic pro slaboproud zapuštěných plastových odbočných čtyřhranných s víčkem</t>
  </si>
  <si>
    <t>D17.1.55</t>
  </si>
  <si>
    <t>KO125 - krabice rozvodná pro montáž pod omítku</t>
  </si>
  <si>
    <t>D17.1.56</t>
  </si>
  <si>
    <t>Aplikace požárně těsnícího materiálu</t>
  </si>
  <si>
    <t>D17.1.57</t>
  </si>
  <si>
    <t>Protipožární pěna pro zdivo, beton a sádrokarton, přetíratelný, 325ml</t>
  </si>
  <si>
    <t>742330051</t>
  </si>
  <si>
    <t>Popis portu zásuvky</t>
  </si>
  <si>
    <t>742330052</t>
  </si>
  <si>
    <t>Popis portu patchpanelu</t>
  </si>
  <si>
    <t>742330101</t>
  </si>
  <si>
    <t>Měření metalického segmentu s vyhotovením protokolu</t>
  </si>
  <si>
    <t>742330102</t>
  </si>
  <si>
    <t>Měření optického segmentu, měření útlumu, 2 okna</t>
  </si>
  <si>
    <t>D17.1.58</t>
  </si>
  <si>
    <t>Náklady spojené s dopravou a s uskladněním materiálu potřebného na zakázku</t>
  </si>
  <si>
    <t>D17.1.59</t>
  </si>
  <si>
    <t>Ostatní montážní materiál - zahrnuje dodávku veškerého dalšího instalačního materiálu nutného k zajištění plné funkčnosti a splnění všech norem uvedených v technické zprávě a jeho řádné předání objednateli  (vruty, hmoždinky, stahovací pásky, sádra apod.)</t>
  </si>
  <si>
    <t>D17.1.60</t>
  </si>
  <si>
    <t>Ostatní stavební přípomoci - cena zahrnuje hrubé montážní práce, začištění, ostatní práce potřebné k instalaci kabelových tras a kabeláže neuvedené jinde v položkách, ochranná opatření</t>
  </si>
  <si>
    <t>D17.1.61</t>
  </si>
  <si>
    <t>Přesun hmot pro strukturovanou kabeláž v objektech do 24 m</t>
  </si>
  <si>
    <t>D17.2</t>
  </si>
  <si>
    <t>Systém kontroly vstupu EKV</t>
  </si>
  <si>
    <t>742240001</t>
  </si>
  <si>
    <t>Montáž čtečky karet k elektronické kontrole vstupu</t>
  </si>
  <si>
    <t>D17.2.1</t>
  </si>
  <si>
    <t>Bezkontaktní čtečka s kontrolérem</t>
  </si>
  <si>
    <t>D17.2.2</t>
  </si>
  <si>
    <t>Připojení el. zámku na přívodní kabel</t>
  </si>
  <si>
    <t>D17.2.3</t>
  </si>
  <si>
    <t>Montáž spínaného zdroje s krytem</t>
  </si>
  <si>
    <t>D17.2.4</t>
  </si>
  <si>
    <t>Spínaný zdroj v kovovém krytu 13,8 VDC/10A s reléovými výstupy a odpojovačem, velikost dobíjecího proudu 1, 2, 3, 4, 5, 6, 7 nebo 8 A, ochrana proti hlubokému vybití, max. záložní akumulátor 40Ah</t>
  </si>
  <si>
    <t>D17.2.5</t>
  </si>
  <si>
    <t>Montáž akumulátoru</t>
  </si>
  <si>
    <t>D17.2.6</t>
  </si>
  <si>
    <t>Akumulátor 12VDC/40Ah</t>
  </si>
  <si>
    <t>D17.2.7</t>
  </si>
  <si>
    <t>Nastavení stávajícího SW, nastavení oprávnění</t>
  </si>
  <si>
    <t>742123001</t>
  </si>
  <si>
    <t>Montáž přepěťové ochrany</t>
  </si>
  <si>
    <t>D17.2.8</t>
  </si>
  <si>
    <t>Přepěťová ochrana III.stupně, 230V, 1f, 8A</t>
  </si>
  <si>
    <t>D17.2.9</t>
  </si>
  <si>
    <t>D17.2.10</t>
  </si>
  <si>
    <t>1-CHKE-R 4x1,5 - kabel napájecí, plášť B2cas1d1</t>
  </si>
  <si>
    <t>D17.2.11</t>
  </si>
  <si>
    <t>D17.2.12</t>
  </si>
  <si>
    <t>D17.2.13</t>
  </si>
  <si>
    <t>D17.2.14</t>
  </si>
  <si>
    <t>D17.2.15</t>
  </si>
  <si>
    <t>Elektroinstalační tuhá trubka 25mm, samozhášivá, nízká mechanická odolnost, vč. příchytek a tvarovek</t>
  </si>
  <si>
    <t>D17.2.16</t>
  </si>
  <si>
    <t>D17.2.17</t>
  </si>
  <si>
    <t>Montáž svazkového držáku</t>
  </si>
  <si>
    <t>D17.2.18</t>
  </si>
  <si>
    <t>D17.2.19</t>
  </si>
  <si>
    <t>D17.2.20</t>
  </si>
  <si>
    <t>D17.2.21</t>
  </si>
  <si>
    <t>D17.2.22</t>
  </si>
  <si>
    <t>KU68 - krabice rozvodná univerzální pro montáž pod omítku s věnečkem a víčkem</t>
  </si>
  <si>
    <t>D17.2.23</t>
  </si>
  <si>
    <t>D17.2.24</t>
  </si>
  <si>
    <t>D17.2.25</t>
  </si>
  <si>
    <t>D17.2.26</t>
  </si>
  <si>
    <t>Přesun hmot pro systém kontroly vstupu EKV v objektech do 24 m</t>
  </si>
  <si>
    <t>D17.3</t>
  </si>
  <si>
    <t>Poplachový zabezpečovací a tísňový systém PZTS</t>
  </si>
  <si>
    <t>742220141</t>
  </si>
  <si>
    <t>Montáž klávesnice</t>
  </si>
  <si>
    <t>D17.3.1</t>
  </si>
  <si>
    <t>Programovací a ovládací klávesnice v klasickém provedení s LCD dvouřádkovým displejem a podsvícením</t>
  </si>
  <si>
    <t>742220031</t>
  </si>
  <si>
    <t>Montáž koncentrátoru v krytu</t>
  </si>
  <si>
    <t>742220051</t>
  </si>
  <si>
    <t>Montáž krabice pro expander s uložením na omítku</t>
  </si>
  <si>
    <t>D17.3.2</t>
  </si>
  <si>
    <t>Koncentrátor 8 zón + 4 PGM výstupy v plastovém krytu se sabotážním kontaktem</t>
  </si>
  <si>
    <t>D17.3.3</t>
  </si>
  <si>
    <t>742220211</t>
  </si>
  <si>
    <t>Montáž zálohového napájecího zdroje s dobíječem a akumulátorem</t>
  </si>
  <si>
    <t>D17.3.4</t>
  </si>
  <si>
    <t>Spínaný zdroj v kovovém krytu 13,8 Vss / 5A s reléovými výstupy "výpadek sítě" a "vybitý AKU", prostor pro AKU 40Ah, max. velikost dobíj. proudu do AKU nastavitelná na 1, 2, 3 nebo 4 A, max. velikost záložního AKU 40Ah, ochrana AKU proti hlubokému vybití,</t>
  </si>
  <si>
    <t>742220161</t>
  </si>
  <si>
    <t>D17.3.5</t>
  </si>
  <si>
    <t>742220255</t>
  </si>
  <si>
    <t>Montáž vnitřní sirény</t>
  </si>
  <si>
    <t>D17.3.6</t>
  </si>
  <si>
    <t>Vnitřní nezálohovaná plastová siréna s blikačem, napájení 11 - 14 Vss / 110 mA, akustický výkon 110 dB / 1m, barva bílá</t>
  </si>
  <si>
    <t>742220052</t>
  </si>
  <si>
    <t>Montáž krabice s ocelovým štítem proti odvrtání se svorkovnicemi</t>
  </si>
  <si>
    <t>D17.3.7</t>
  </si>
  <si>
    <t>Propojovací krabice 18+2 pájecí svorky do krabice KU68</t>
  </si>
  <si>
    <t>742220232</t>
  </si>
  <si>
    <t>Montáž detektoru na stěnu nebo strop</t>
  </si>
  <si>
    <t>D17.3.8</t>
  </si>
  <si>
    <t>Duální čidlo PIR/MW, dosah 12x12m, odběr 17mA,  homologace do kategorie 2 dle ČSN EN 50131-2</t>
  </si>
  <si>
    <t>742220235</t>
  </si>
  <si>
    <t>Montáž magnetického kontaktu povrchového</t>
  </si>
  <si>
    <t>D17.3.9</t>
  </si>
  <si>
    <t>MG kontakt povrchový čtyřdrátový s pracovní mezerou až 22 mm, homologace do kategorie 2 dle ČSN EN 50131-2</t>
  </si>
  <si>
    <t>742220253</t>
  </si>
  <si>
    <t>Montáž signalizačního LED na krabici</t>
  </si>
  <si>
    <t>D17.3.10</t>
  </si>
  <si>
    <t>Signalizační velká LED dioda bez bzučáku v krytu barva červená</t>
  </si>
  <si>
    <t>D17.3.11</t>
  </si>
  <si>
    <t>U/UTP 4x2x0,5 CAT.6 - kabel komunikační, plášť B2cas1d1</t>
  </si>
  <si>
    <t>D17.3.12</t>
  </si>
  <si>
    <t>1-CHKE-R 2x1,5 - kabel napájecí, plášť B2cas1d1</t>
  </si>
  <si>
    <t>D17.3.13</t>
  </si>
  <si>
    <t>JXFE-R 3x2x0,5 - kabel sdělovací B2cas1d1</t>
  </si>
  <si>
    <t>D17.3.14</t>
  </si>
  <si>
    <t>D17.3.15</t>
  </si>
  <si>
    <t>D17.3.16</t>
  </si>
  <si>
    <t>D17.3.17</t>
  </si>
  <si>
    <t>Elektroinstalační ohebná trubka 36mm, samozhášivá, nízká mechanická odolnost</t>
  </si>
  <si>
    <t>D17.3.18</t>
  </si>
  <si>
    <t>D17.3.19</t>
  </si>
  <si>
    <t>D17.3.20</t>
  </si>
  <si>
    <t>D17.3.21</t>
  </si>
  <si>
    <t>D17.3.22</t>
  </si>
  <si>
    <t>742220401</t>
  </si>
  <si>
    <t>Programování základních parametrů ústředny PZTS</t>
  </si>
  <si>
    <t>742220402</t>
  </si>
  <si>
    <t>Programování systému PZTS (cena za detektor)</t>
  </si>
  <si>
    <t>742220411</t>
  </si>
  <si>
    <t>Oživení systému PZTS (cena za detektor)</t>
  </si>
  <si>
    <t>D17.3.23</t>
  </si>
  <si>
    <t>Detailní nastavení systému PZTS, nastavení parametrů jednotlivých zón</t>
  </si>
  <si>
    <t>742220511</t>
  </si>
  <si>
    <t>Výchozí revize systému PZTS</t>
  </si>
  <si>
    <t>D17.3.24</t>
  </si>
  <si>
    <t>D17.3.25</t>
  </si>
  <si>
    <t>D17.3.26</t>
  </si>
  <si>
    <t>D17.3.27</t>
  </si>
  <si>
    <t>Přesun hmot pro poplachový zabezpečovací a tísňový systém PZTS pro objekty do 24 m</t>
  </si>
  <si>
    <t>D17.4</t>
  </si>
  <si>
    <t>Kamerový systém CCTV</t>
  </si>
  <si>
    <t>742230004</t>
  </si>
  <si>
    <t>Montáž vnitřní kamery</t>
  </si>
  <si>
    <t>D17.4.1</t>
  </si>
  <si>
    <t>Antivandal dome IP kamera venkovní ▪ H.264, H.265, až 25 sn./s, rozlišení 2688x1520, objektiv 2,8- 12mm, detekce pohybu, IR přísvit až 30m, napájení 12VDC nebo PoE,  IP66, IK10</t>
  </si>
  <si>
    <t>742230101</t>
  </si>
  <si>
    <t>Nastavení a instalace licence k připojení jedné kamery</t>
  </si>
  <si>
    <t>D17.4.2</t>
  </si>
  <si>
    <t>Licence pro 1 kameru</t>
  </si>
  <si>
    <t>742230103</t>
  </si>
  <si>
    <t>Nastavení záběru kamery dle přání uživatele</t>
  </si>
  <si>
    <t>D17.4.3</t>
  </si>
  <si>
    <t>Naprogramování systému CCTV - doplnění kamer do stávajícího SW</t>
  </si>
  <si>
    <t>D17.4.4</t>
  </si>
  <si>
    <t>D17.4.5</t>
  </si>
  <si>
    <t>D17.4.6</t>
  </si>
  <si>
    <t>D17.4.7</t>
  </si>
  <si>
    <t>Přesun hmot pro kamerový systém CCTV v objektech do 24 m</t>
  </si>
  <si>
    <t>D17.5</t>
  </si>
  <si>
    <t>Elektrická požární signalizace EPS</t>
  </si>
  <si>
    <t>742210006</t>
  </si>
  <si>
    <t>Montáž rozšiřující karty ústředny</t>
  </si>
  <si>
    <t>D17.5.1</t>
  </si>
  <si>
    <t>Slotová karta pro rozšíření kapacity ústředen o další až 4 kruhová nebo 8 nekruhových vedení</t>
  </si>
  <si>
    <t>742210041</t>
  </si>
  <si>
    <t>D17.5.2</t>
  </si>
  <si>
    <t>Akumulátor 12V/38Ah se šroubovými svorkami M6 a životností až 10 let, VdS - pro zdroj</t>
  </si>
  <si>
    <t>742210031</t>
  </si>
  <si>
    <t>Montáž napájecího zdroje</t>
  </si>
  <si>
    <t>D17.5.3</t>
  </si>
  <si>
    <t>Externí síťový napájecí zdroj 8,2A/24VDC, vyhovuje EN 54-4, LCD displej, prostor pro 2x AKU 40Ah</t>
  </si>
  <si>
    <t>D17.5.4</t>
  </si>
  <si>
    <t>742210305</t>
  </si>
  <si>
    <t>Montáž vstupně výstupního reléového prvku 5 a více kontaktů s krytem</t>
  </si>
  <si>
    <t>D17.5.5</t>
  </si>
  <si>
    <t>Adresovatelný prvek s izolátorem napájený z adresovatelného vedení, IR komunikace s programovacím přístrojem, 4 programovatelné hlídané vstupy, 4 programovatelné reléové výstupy s bezpotenciálovými přepínacími kontakty 2A/24VDC hlídanými na funkčnost přep</t>
  </si>
  <si>
    <t>742210251</t>
  </si>
  <si>
    <t>Připojení kontaktu ovládaného nebo monitorovaného</t>
  </si>
  <si>
    <t>742210151</t>
  </si>
  <si>
    <t>Montáž tlačítkového hlásiče</t>
  </si>
  <si>
    <t>D17.5.6</t>
  </si>
  <si>
    <t>Hlásič tlačítkový adresovatelný - skříňka ABS, vnitřní provedení, povrchová montáž, barva červená</t>
  </si>
  <si>
    <t>742210121</t>
  </si>
  <si>
    <t>Montáž automatického hlásiče</t>
  </si>
  <si>
    <t>D17.5.7</t>
  </si>
  <si>
    <t>Adresovatelný interaktivní multisenzorový hlásič, kombinace optického a tepelného senzoru pro kruhovou linku</t>
  </si>
  <si>
    <t>D17.5.8</t>
  </si>
  <si>
    <t>Adresovatelný interaktivní optický hlásič, adresace pomocí mobilní aplikace</t>
  </si>
  <si>
    <t>D17.5.9</t>
  </si>
  <si>
    <t>Adresovatelný interaktivní tepelný hlásič, adresace pomocí mobilní aplikace</t>
  </si>
  <si>
    <t>742210131</t>
  </si>
  <si>
    <t>Montáž patice</t>
  </si>
  <si>
    <t>380</t>
  </si>
  <si>
    <t>D17.5.10</t>
  </si>
  <si>
    <t>Zásuvka s izolátorem pro hlásiče na kruhovou linku</t>
  </si>
  <si>
    <t>382</t>
  </si>
  <si>
    <t>D17.5.11</t>
  </si>
  <si>
    <t>Montáž montážního adaptéru</t>
  </si>
  <si>
    <t>384</t>
  </si>
  <si>
    <t>D17.5.12</t>
  </si>
  <si>
    <t>Montážní adaptér (deska) pro instalaci patice hlásiče na desku podhledu</t>
  </si>
  <si>
    <t>386</t>
  </si>
  <si>
    <t>742360162</t>
  </si>
  <si>
    <t>Montáž držáků samolepek a nalepení čísla adresy</t>
  </si>
  <si>
    <t>388</t>
  </si>
  <si>
    <t>D17.5.13</t>
  </si>
  <si>
    <t>Držák samolepky pro vyznačení adresy</t>
  </si>
  <si>
    <t>390</t>
  </si>
  <si>
    <t>D17.5.14</t>
  </si>
  <si>
    <t>Samolepky s čísly adres 1-250</t>
  </si>
  <si>
    <t>392</t>
  </si>
  <si>
    <t>D17.5.15</t>
  </si>
  <si>
    <t>Lahev zkušebního plynu</t>
  </si>
  <si>
    <t>394</t>
  </si>
  <si>
    <t>396</t>
  </si>
  <si>
    <t>D17.5.16</t>
  </si>
  <si>
    <t>JXFE-R 1x2x0,8 - stíněný kabel bezhalogenový dle ČSN 50267 a splňující vyhlášku č. 23/2008 Sb. (B2 ca s1d1)</t>
  </si>
  <si>
    <t>398</t>
  </si>
  <si>
    <t>D17.5.17</t>
  </si>
  <si>
    <t>JXFE-V 1x2x0,8 - Sdělovací kabel, P30-R, ohniodolný dle ČSN IEC60331, bezhalogenový dle ČSN 50267 a splňující vyhlášku č. 23/2008 Sb. (B2 ca s1d1)</t>
  </si>
  <si>
    <t>400</t>
  </si>
  <si>
    <t>D17.5.18</t>
  </si>
  <si>
    <t>1-CHKE-V 2x1,5 - silový kabel P30-R, ohniodolný dle ČSN IEC60331, bezhalogenový dle ČSN 50267 a splňující vyhlášku č. 23/2008 Sb.</t>
  </si>
  <si>
    <t>402</t>
  </si>
  <si>
    <t>404</t>
  </si>
  <si>
    <t>203</t>
  </si>
  <si>
    <t>D17.5.19</t>
  </si>
  <si>
    <t>406</t>
  </si>
  <si>
    <t>D17.5.20</t>
  </si>
  <si>
    <t>Montáž kabelové lávky vč. příslušenství a montážního materiálu</t>
  </si>
  <si>
    <t>408</t>
  </si>
  <si>
    <t>205</t>
  </si>
  <si>
    <t>D17.5.21</t>
  </si>
  <si>
    <t>Kabelová lávka, bočnice 60mm, šíře 200mm, délka 3m, pozinkováno, P30-R, vč. instalačního materiálu (stoupačka)</t>
  </si>
  <si>
    <t>410</t>
  </si>
  <si>
    <t>412</t>
  </si>
  <si>
    <t>207</t>
  </si>
  <si>
    <t>D17.5.22</t>
  </si>
  <si>
    <t>414</t>
  </si>
  <si>
    <t>D17.5.23</t>
  </si>
  <si>
    <t>416</t>
  </si>
  <si>
    <t>209</t>
  </si>
  <si>
    <t>D17.5.24</t>
  </si>
  <si>
    <t>418</t>
  </si>
  <si>
    <t>742111001</t>
  </si>
  <si>
    <t>Montáž příchytek pro kabely vč. šroubu a hmoždinky</t>
  </si>
  <si>
    <t>420</t>
  </si>
  <si>
    <t>211</t>
  </si>
  <si>
    <t>D17.5.25</t>
  </si>
  <si>
    <t>Příchytka jednostranná pro kabely průměru 8mm, kovová, bez funkčnosti při požáru, vč. hmoždinky</t>
  </si>
  <si>
    <t>422</t>
  </si>
  <si>
    <t>D17.5.26</t>
  </si>
  <si>
    <t>Úchytka pro jednotlivý kabel průměru 8mm, P30-R</t>
  </si>
  <si>
    <t>424</t>
  </si>
  <si>
    <t>213</t>
  </si>
  <si>
    <t>D17.5.27</t>
  </si>
  <si>
    <t>Úchytka pro jednotlivý kabel průměru 12mm, P30-R</t>
  </si>
  <si>
    <t>426</t>
  </si>
  <si>
    <t>D17.5.28</t>
  </si>
  <si>
    <t>Šroub 7,5x52, pro přímou instalaci do betonu, určeno pro požárně odolné trasy, vyhovuje předpisu ZP-27/2008</t>
  </si>
  <si>
    <t>428</t>
  </si>
  <si>
    <t>215</t>
  </si>
  <si>
    <t>D17.5.29</t>
  </si>
  <si>
    <t>430</t>
  </si>
  <si>
    <t>D17.5.30</t>
  </si>
  <si>
    <t>432</t>
  </si>
  <si>
    <t>217</t>
  </si>
  <si>
    <t>742210401</t>
  </si>
  <si>
    <t>Programování základních parametrů ústředny EPS</t>
  </si>
  <si>
    <t>434</t>
  </si>
  <si>
    <t>742210421</t>
  </si>
  <si>
    <t>Oživení systému EPS (na jeden detektor)</t>
  </si>
  <si>
    <t>436</t>
  </si>
  <si>
    <t>219</t>
  </si>
  <si>
    <t>742210503</t>
  </si>
  <si>
    <t>Koordinační funkční zkoušky EPS</t>
  </si>
  <si>
    <t>438</t>
  </si>
  <si>
    <t>742210521</t>
  </si>
  <si>
    <t>Výchozí revize systému EPS (na 1 hlásič)</t>
  </si>
  <si>
    <t>440</t>
  </si>
  <si>
    <t>221</t>
  </si>
  <si>
    <t>D17.5.31</t>
  </si>
  <si>
    <t>Naprogramování ústředny a vazeb</t>
  </si>
  <si>
    <t>442</t>
  </si>
  <si>
    <t>D17.5.32</t>
  </si>
  <si>
    <t>444</t>
  </si>
  <si>
    <t>223</t>
  </si>
  <si>
    <t>D17.5.33</t>
  </si>
  <si>
    <t>446</t>
  </si>
  <si>
    <t>D17.5.34</t>
  </si>
  <si>
    <t>448</t>
  </si>
  <si>
    <t>225</t>
  </si>
  <si>
    <t>D17.5.35</t>
  </si>
  <si>
    <t>Přesun hmot pro elektrickou požární signalizaci EPS v objektech do 24 m</t>
  </si>
  <si>
    <t>450</t>
  </si>
  <si>
    <t>D17.6</t>
  </si>
  <si>
    <t>Evakuační rozhlas</t>
  </si>
  <si>
    <t>742410063</t>
  </si>
  <si>
    <t>Montáž nástěnného reproduktoru</t>
  </si>
  <si>
    <t>452</t>
  </si>
  <si>
    <t>227</t>
  </si>
  <si>
    <t>D17.6.1</t>
  </si>
  <si>
    <t>Skříňkový reproduktor 20W, kovový, černý, EVAC, EN 54-24, akustický tlak při 1 W, 1 kHz na 1 m 88 dB, vyzařovací úhel při 1kHz 174°, výkon 20/10/5/2,5 W, kmitočtový rozsah 90 Hz až 20 kHz, rozměry v 274 x š 160 x h 180 mm</t>
  </si>
  <si>
    <t>454</t>
  </si>
  <si>
    <t>742410061</t>
  </si>
  <si>
    <t>Montáž reproduktoru podhledového bez krytu rozhlasu</t>
  </si>
  <si>
    <t>456</t>
  </si>
  <si>
    <t>229</t>
  </si>
  <si>
    <t>D17.6.2</t>
  </si>
  <si>
    <t>Stropní reproduktor 6 W, integrovaná kruhová kovová mřížka, 4" zvukový měnič, certifikováno podle normy EN 54-24, maximální výkon 9W, jmenovitý výkon 6 W (6/3/1,5/0,75 W), úroveň akustického tlaku při jmenovitém výkonu / 1 W (1 kHz,1 m) 96 dB / 88 dB, vyz</t>
  </si>
  <si>
    <t>458</t>
  </si>
  <si>
    <t>D17.6.3</t>
  </si>
  <si>
    <t>Stropní reproduktor dle EN54-24 pro prostředí s vysokou vlhkostí s certifikací pro venkovní instalace, 4" širokopásmový měnič. Technická data dle EN54-24: jmenovitý šumový výkon a napětí 6W @ 100V, citlivost 74dB @ 1W/4m, max. úroveň akustického tlaku 81d</t>
  </si>
  <si>
    <t>460</t>
  </si>
  <si>
    <t>231</t>
  </si>
  <si>
    <t>D17.6.4</t>
  </si>
  <si>
    <t>Montáž protipožárního krytu stropního reproduktoru</t>
  </si>
  <si>
    <t>462</t>
  </si>
  <si>
    <t>D17.6.5</t>
  </si>
  <si>
    <t>Kovový ohnivzdorný kryt pro stropní reproduktor, součástí krytu je keramická svorkovnice s patentovaným keramickým konektorem</t>
  </si>
  <si>
    <t>464</t>
  </si>
  <si>
    <t>233</t>
  </si>
  <si>
    <t>466</t>
  </si>
  <si>
    <t>D17.6.6</t>
  </si>
  <si>
    <t>468</t>
  </si>
  <si>
    <t>235</t>
  </si>
  <si>
    <t>470</t>
  </si>
  <si>
    <t>D17.6.7</t>
  </si>
  <si>
    <t>472</t>
  </si>
  <si>
    <t>237</t>
  </si>
  <si>
    <t>D17.6.8</t>
  </si>
  <si>
    <t>474</t>
  </si>
  <si>
    <t>D17.6.9</t>
  </si>
  <si>
    <t>476</t>
  </si>
  <si>
    <t>239</t>
  </si>
  <si>
    <t>D17.6.10</t>
  </si>
  <si>
    <t>478</t>
  </si>
  <si>
    <t>D17.6.11</t>
  </si>
  <si>
    <t>480</t>
  </si>
  <si>
    <t>241</t>
  </si>
  <si>
    <t>D17.6.12</t>
  </si>
  <si>
    <t>482</t>
  </si>
  <si>
    <t>D17.6.13</t>
  </si>
  <si>
    <t>484</t>
  </si>
  <si>
    <t>243</t>
  </si>
  <si>
    <t>D17.6.14</t>
  </si>
  <si>
    <t>Přesun hmot pro evakuační rozhlas v objektech do 24 m</t>
  </si>
  <si>
    <t>486</t>
  </si>
  <si>
    <t>D.1.8 - Gastrotechnologie</t>
  </si>
  <si>
    <t>C.009 - Sklad odpadu</t>
  </si>
  <si>
    <t>C.011 - Pomocný sklad gastrotechnologie</t>
  </si>
  <si>
    <t>O01.1 - GASTRO</t>
  </si>
  <si>
    <t xml:space="preserve">    C.999 - Montážní práce</t>
  </si>
  <si>
    <t xml:space="preserve">    001.1.2 - MYTÍ TERMOPORTŮ</t>
  </si>
  <si>
    <t xml:space="preserve">    001.1.3 - HRUBÁ PŘÍPRAVA ZELENINY</t>
  </si>
  <si>
    <t xml:space="preserve">    001.1.4 - PROVOZNÍ NÁDOBÍ</t>
  </si>
  <si>
    <t xml:space="preserve">    001.1.5 - REGENERACE</t>
  </si>
  <si>
    <t xml:space="preserve">    001.1.6 - STUDENÁ KUCHYNĚ</t>
  </si>
  <si>
    <t xml:space="preserve">    001.1.7 - VÝDEJ</t>
  </si>
  <si>
    <t xml:space="preserve">    001.1.8 - MYTÍ BÍLÉHO NÁDOBÍ</t>
  </si>
  <si>
    <t>C.009</t>
  </si>
  <si>
    <t>Sklad odpadu</t>
  </si>
  <si>
    <t>C.009.01</t>
  </si>
  <si>
    <t>Chladnička</t>
  </si>
  <si>
    <t>1284747856</t>
  </si>
  <si>
    <t>C.009.02</t>
  </si>
  <si>
    <t>Nástěnná sprcha</t>
  </si>
  <si>
    <t>262507261</t>
  </si>
  <si>
    <t>C.011</t>
  </si>
  <si>
    <t>Pomocný sklad gastrotechnologie</t>
  </si>
  <si>
    <t>C.011.01</t>
  </si>
  <si>
    <t>Chladnička GN 2/1 s objemem 597 litrů (rozměry 700 x 830 x 2120 mm)</t>
  </si>
  <si>
    <t>C.011.02</t>
  </si>
  <si>
    <t>Regál skladový čtyřpolicový - menší (rozměry 1600x500x1800mm)</t>
  </si>
  <si>
    <t>Mrazící skříň 670 l  nerez</t>
  </si>
  <si>
    <t>512</t>
  </si>
  <si>
    <t>911313351</t>
  </si>
  <si>
    <t>O01.1</t>
  </si>
  <si>
    <t>GASTRO</t>
  </si>
  <si>
    <t>C.999</t>
  </si>
  <si>
    <t>Montážní práce</t>
  </si>
  <si>
    <t>C.999.01</t>
  </si>
  <si>
    <t>Montáž gastrotechnologie</t>
  </si>
  <si>
    <t>Bezdotykové umyvadlo</t>
  </si>
  <si>
    <t>1243478676</t>
  </si>
  <si>
    <t>Stůl s dřezem 800x500 mm</t>
  </si>
  <si>
    <t>-1165913505</t>
  </si>
  <si>
    <t>3a</t>
  </si>
  <si>
    <t>Sprcha s pákovou baterií</t>
  </si>
  <si>
    <t>-649134715</t>
  </si>
  <si>
    <t>Roštový nerez regál roštový</t>
  </si>
  <si>
    <t>711553781</t>
  </si>
  <si>
    <t>Chladící skříň 670 l  nerez</t>
  </si>
  <si>
    <t>2023633583</t>
  </si>
  <si>
    <t>Stůl s dřezem a umyvadlem, v levé části 2x police</t>
  </si>
  <si>
    <t>1659752951</t>
  </si>
  <si>
    <t>6a,b</t>
  </si>
  <si>
    <t>Páková baterie</t>
  </si>
  <si>
    <t>-335246468</t>
  </si>
  <si>
    <t>Pojízdná nádoba na odpad 50 l, nerez</t>
  </si>
  <si>
    <t>-279710691</t>
  </si>
  <si>
    <t>Nástěnná police</t>
  </si>
  <si>
    <t>-474929431</t>
  </si>
  <si>
    <t>9.1</t>
  </si>
  <si>
    <t>1239966991</t>
  </si>
  <si>
    <t>Dvoudřez</t>
  </si>
  <si>
    <t>570731883</t>
  </si>
  <si>
    <t>10a.1</t>
  </si>
  <si>
    <t>1498191519</t>
  </si>
  <si>
    <t>Konvektomat 7x GN 1/1</t>
  </si>
  <si>
    <t>514380626</t>
  </si>
  <si>
    <t>11a</t>
  </si>
  <si>
    <t>Filtrační systém</t>
  </si>
  <si>
    <t>-1079752772</t>
  </si>
  <si>
    <t>Slowtop</t>
  </si>
  <si>
    <t>-607033797</t>
  </si>
  <si>
    <t>12a.1</t>
  </si>
  <si>
    <t>1807659619</t>
  </si>
  <si>
    <t>Digestoř</t>
  </si>
  <si>
    <t>65533951</t>
  </si>
  <si>
    <t>Pracovní stůl jednoduchý</t>
  </si>
  <si>
    <t>-237274435</t>
  </si>
  <si>
    <t>Mrazící skříň , nerez plášť</t>
  </si>
  <si>
    <t>1889884006</t>
  </si>
  <si>
    <t>El. Fritéza 15 l, tělesa mimo vanu</t>
  </si>
  <si>
    <t>2141430016</t>
  </si>
  <si>
    <t>Sporák čtyřplotnový</t>
  </si>
  <si>
    <t>-1058006144</t>
  </si>
  <si>
    <t>Stůl dvoupolicový</t>
  </si>
  <si>
    <t>-1439574964</t>
  </si>
  <si>
    <t>Digestoř s osvětlením</t>
  </si>
  <si>
    <t>2132184018</t>
  </si>
  <si>
    <t>Příruční pojízdný stůl s policí, vsuny na GN, zásuvka</t>
  </si>
  <si>
    <t>377364761</t>
  </si>
  <si>
    <t>Chladící box se stropní jednotkou, policový systém</t>
  </si>
  <si>
    <t>-10331438</t>
  </si>
  <si>
    <t>Chladící box se stropní jednotkou</t>
  </si>
  <si>
    <t>63355289</t>
  </si>
  <si>
    <t>Vozik se vsuny na 18 GN</t>
  </si>
  <si>
    <t>2041853379</t>
  </si>
  <si>
    <t>Servírovací vozík třípolicový</t>
  </si>
  <si>
    <t>1014955182</t>
  </si>
  <si>
    <t>Regál nerez</t>
  </si>
  <si>
    <t>877219623</t>
  </si>
  <si>
    <t>26.1</t>
  </si>
  <si>
    <t>216053747</t>
  </si>
  <si>
    <t>Chladící stůl 2x zásuvka 1x dveře</t>
  </si>
  <si>
    <t>-148548256</t>
  </si>
  <si>
    <t>Nástěnná skříňka</t>
  </si>
  <si>
    <t>325856354</t>
  </si>
  <si>
    <t>29.1</t>
  </si>
  <si>
    <t>-318203595</t>
  </si>
  <si>
    <t>Nářezový stroj, průměr nože 300 mm</t>
  </si>
  <si>
    <t>2055639028</t>
  </si>
  <si>
    <t>Krouhač zeleniny</t>
  </si>
  <si>
    <t>1942319147</t>
  </si>
  <si>
    <t>Nástěnná skříňka rohová</t>
  </si>
  <si>
    <t>222695797</t>
  </si>
  <si>
    <t>33.1</t>
  </si>
  <si>
    <t>906320328</t>
  </si>
  <si>
    <t>Stůl s dřezem a umyvadlem</t>
  </si>
  <si>
    <t>337147632</t>
  </si>
  <si>
    <t>34a,b.1</t>
  </si>
  <si>
    <t>-2085331025</t>
  </si>
  <si>
    <t>35.1</t>
  </si>
  <si>
    <t>1585744122</t>
  </si>
  <si>
    <t>Dvoupolice</t>
  </si>
  <si>
    <t>1962816524</t>
  </si>
  <si>
    <t>Pojízdná banketová skříň vyhřívaná</t>
  </si>
  <si>
    <t>-1277811897</t>
  </si>
  <si>
    <t>38.1</t>
  </si>
  <si>
    <t>1350860338</t>
  </si>
  <si>
    <t>Pojízdný vyhřívaný zásobník na talíře jednotubusový</t>
  </si>
  <si>
    <t>122901071</t>
  </si>
  <si>
    <t>Pokladní modul</t>
  </si>
  <si>
    <t>-1515654591</t>
  </si>
  <si>
    <t>Zásobník na pečivo (koš GN)</t>
  </si>
  <si>
    <t>1189371595</t>
  </si>
  <si>
    <t>Ohřevná výdejní vana na 3 GN 1/1 s el zásuvkou 230 V</t>
  </si>
  <si>
    <t>672239280</t>
  </si>
  <si>
    <t>Stolový nástavec s dechovou clonou</t>
  </si>
  <si>
    <t>992696104</t>
  </si>
  <si>
    <t>44 a.1</t>
  </si>
  <si>
    <t>-1922303969</t>
  </si>
  <si>
    <t>44 b.1</t>
  </si>
  <si>
    <t>-1837748305</t>
  </si>
  <si>
    <t>Neutrální modul s vestavěným zásobníkem na talíře</t>
  </si>
  <si>
    <t>-397350937</t>
  </si>
  <si>
    <t>Chlazená vana na 3 GN 1/1</t>
  </si>
  <si>
    <t>299220738</t>
  </si>
  <si>
    <t>47.1</t>
  </si>
  <si>
    <t>920049754</t>
  </si>
  <si>
    <t>Chladící vitrína samoobslužná</t>
  </si>
  <si>
    <t>-1785344981</t>
  </si>
  <si>
    <t>Pojezdová dráha nerez</t>
  </si>
  <si>
    <t>-615767263</t>
  </si>
  <si>
    <t>Nerez sokl</t>
  </si>
  <si>
    <t>304022106</t>
  </si>
  <si>
    <t>Nápojový modul s vestavěnou odkapovou miskou</t>
  </si>
  <si>
    <t>2047166795</t>
  </si>
  <si>
    <t>Výčepní stojan 2 kohouty</t>
  </si>
  <si>
    <t>-922911706</t>
  </si>
  <si>
    <t>Výčepní technologie vč příslušenství</t>
  </si>
  <si>
    <t>-1515818928</t>
  </si>
  <si>
    <t>Postmix</t>
  </si>
  <si>
    <t>147432802</t>
  </si>
  <si>
    <t>55.1</t>
  </si>
  <si>
    <t>-500225287</t>
  </si>
  <si>
    <t>56.1</t>
  </si>
  <si>
    <t>-149836774</t>
  </si>
  <si>
    <t>Zásobník na sklo pojízdný</t>
  </si>
  <si>
    <t>869737571</t>
  </si>
  <si>
    <t>Zásobník na táci a příbory</t>
  </si>
  <si>
    <t>1852353926</t>
  </si>
  <si>
    <t>xx</t>
  </si>
  <si>
    <t>Táci</t>
  </si>
  <si>
    <t>598802097</t>
  </si>
  <si>
    <t>Odklízecí vozík na plata</t>
  </si>
  <si>
    <t>-810319147</t>
  </si>
  <si>
    <t>61.1</t>
  </si>
  <si>
    <t>1529127432</t>
  </si>
  <si>
    <t>Vstupní stůl k myčce</t>
  </si>
  <si>
    <t>-1017853486</t>
  </si>
  <si>
    <t>63.1</t>
  </si>
  <si>
    <t>-1111813078</t>
  </si>
  <si>
    <t>Police na koš</t>
  </si>
  <si>
    <t>1191734344</t>
  </si>
  <si>
    <t>65.1</t>
  </si>
  <si>
    <t>1811965050</t>
  </si>
  <si>
    <t>Průchozí myčka nádobí</t>
  </si>
  <si>
    <t>532510180</t>
  </si>
  <si>
    <t>Automatický změkčovač</t>
  </si>
  <si>
    <t>1189801259</t>
  </si>
  <si>
    <t>Výstupní stůl k myčce</t>
  </si>
  <si>
    <t>-989739257</t>
  </si>
  <si>
    <t>69.1</t>
  </si>
  <si>
    <t>372356648</t>
  </si>
  <si>
    <t>70.1</t>
  </si>
  <si>
    <t>1632008418</t>
  </si>
  <si>
    <t>001.1.2</t>
  </si>
  <si>
    <t>MYTÍ TERMOPORTŮ</t>
  </si>
  <si>
    <t>001.1.3</t>
  </si>
  <si>
    <t>HRUBÁ PŘÍPRAVA ZELENINY</t>
  </si>
  <si>
    <t>001.1.4</t>
  </si>
  <si>
    <t>PROVOZNÍ NÁDOBÍ</t>
  </si>
  <si>
    <t>001.1.5</t>
  </si>
  <si>
    <t>REGENERACE</t>
  </si>
  <si>
    <t>001.1.6</t>
  </si>
  <si>
    <t>STUDENÁ KUCHYNĚ</t>
  </si>
  <si>
    <t>001.1.7</t>
  </si>
  <si>
    <t>VÝDEJ</t>
  </si>
  <si>
    <t>001.1.8</t>
  </si>
  <si>
    <t>MYTÍ BÍLÉHO NÁDOBÍ</t>
  </si>
  <si>
    <t>D.1.9 - Měření a regulace</t>
  </si>
  <si>
    <t>D19.1 - Kabelové trasy vč. montáže</t>
  </si>
  <si>
    <t>D19.2 - Příslušenství kabelových tras vč. montáže</t>
  </si>
  <si>
    <t>D19.3 - Tepelné čerpadlo, technologie vytápění. chlazení</t>
  </si>
  <si>
    <t>D19.4 - RVZ -MAR- VZT jednotky - dodávka vč. montáže</t>
  </si>
  <si>
    <t>D19.5 - IRC regulace podlaží C 2NP-6NP, monitoring technologie - dodávka vč. montáže</t>
  </si>
  <si>
    <t>D19.6 - Kopletace systému MaR</t>
  </si>
  <si>
    <t>D19.1</t>
  </si>
  <si>
    <t>Kabelové trasy vč. montáže</t>
  </si>
  <si>
    <t>D19.1.01</t>
  </si>
  <si>
    <t>JYSTY 2x2,0x0,8</t>
  </si>
  <si>
    <t>D19.1.02</t>
  </si>
  <si>
    <t>SYKFY 2x2,0x0,5</t>
  </si>
  <si>
    <t>D19.1.03</t>
  </si>
  <si>
    <t>CYSY 3x0,75</t>
  </si>
  <si>
    <t>D19.1.04</t>
  </si>
  <si>
    <t>Drátěný rošt 100x50 + nosník</t>
  </si>
  <si>
    <t>D19.1.05</t>
  </si>
  <si>
    <t>Chránička DN 25 UV odolná černá</t>
  </si>
  <si>
    <t>D19.2</t>
  </si>
  <si>
    <t>Příslušenství kabelových tras vč. montáže</t>
  </si>
  <si>
    <t>D19.2.01</t>
  </si>
  <si>
    <t>Podomítková krabice KU68</t>
  </si>
  <si>
    <t>D19.2.02</t>
  </si>
  <si>
    <t>Instalační krabice pro pospojování magnetů oken, rozdělovačů</t>
  </si>
  <si>
    <t>D19.2.03</t>
  </si>
  <si>
    <t>Nástěnná krabice 80x80x30 pro zař. V zátěžovém prostředí</t>
  </si>
  <si>
    <t>D19.2.04</t>
  </si>
  <si>
    <t>Drobný nespecifikovaný materiál a montážní materiál</t>
  </si>
  <si>
    <t>D19.2.05</t>
  </si>
  <si>
    <t>Stavební přípomocné práce</t>
  </si>
  <si>
    <t>D19.3</t>
  </si>
  <si>
    <t>Tepelné čerpadlo, technologie vytápění. chlazení</t>
  </si>
  <si>
    <t>Ovládání tepelného čerpadla protokolem mod Bus</t>
  </si>
  <si>
    <t>D19.3.02</t>
  </si>
  <si>
    <t>Ovládání topných kabelů pro tep. Čerpadlo signál ESIL stykač+tep.čidlo,čidlo výměníku tep.čerpadla</t>
  </si>
  <si>
    <t>D19.3.03</t>
  </si>
  <si>
    <t>Monitoring hydroboxu techn.chlazení</t>
  </si>
  <si>
    <t>D19.3.04</t>
  </si>
  <si>
    <t>Monitoring doplňovacího zařízení úpravna vody,chybové hlášení</t>
  </si>
  <si>
    <t>D19.3.05</t>
  </si>
  <si>
    <t>Síťová automatická jednotka řízení a dohledu</t>
  </si>
  <si>
    <t>D19.3.06</t>
  </si>
  <si>
    <t>Řízení ,monitoring oběh. čerpadla</t>
  </si>
  <si>
    <t>D19.3.07</t>
  </si>
  <si>
    <t>Grafické práce pro vizualizaci MaR</t>
  </si>
  <si>
    <t>D19.3.08</t>
  </si>
  <si>
    <t>Uvedení do provozu a testovací provoz</t>
  </si>
  <si>
    <t>D19.3.09</t>
  </si>
  <si>
    <t>Přípomocné práce při montáži, oživení a testovacím provozu</t>
  </si>
  <si>
    <t>D19.3.10</t>
  </si>
  <si>
    <t>Inženýring a koordinace navazujících profesí</t>
  </si>
  <si>
    <t>D19.4</t>
  </si>
  <si>
    <t>RVZ -MAR- VZT jednotky - dodávka vč. montáže</t>
  </si>
  <si>
    <t>D19.4.01</t>
  </si>
  <si>
    <t>Prostorový termostat teplota,vlhkost, 2 x tlačítko, 3 x dioda signalizace</t>
  </si>
  <si>
    <t>D19.4.02</t>
  </si>
  <si>
    <t>Řízení a dodávka servopohonu uzav. klapky</t>
  </si>
  <si>
    <t>D19.4.03</t>
  </si>
  <si>
    <t>Řízení a dodávka servopohonu bypass</t>
  </si>
  <si>
    <t>D19.4.04</t>
  </si>
  <si>
    <t>Řízení a dodávka servopohonu směš. uzel top/chlaz.</t>
  </si>
  <si>
    <t>D19.4.05</t>
  </si>
  <si>
    <t>Řízení oběh. čerpadla pro směs. uzel top/chlaz.</t>
  </si>
  <si>
    <t>D19.4.06</t>
  </si>
  <si>
    <t>Řízení oběh. rotačního výměníku rekuperace</t>
  </si>
  <si>
    <t>D19.4.07</t>
  </si>
  <si>
    <t>Řízení motoru VZT signálem 0-10V</t>
  </si>
  <si>
    <t>D19.4.08</t>
  </si>
  <si>
    <t>Monitoring a dodávka dif. Tlak čidel motorů a filtrů</t>
  </si>
  <si>
    <t>D19.4.09</t>
  </si>
  <si>
    <t>Systémová iednotka řízení a dohledu</t>
  </si>
  <si>
    <t>D19.4.10</t>
  </si>
  <si>
    <t>Protimrazové čidlo výměníku</t>
  </si>
  <si>
    <t>D19.4.11</t>
  </si>
  <si>
    <t>Čidlo tlakové pro řízení motoru VZT</t>
  </si>
  <si>
    <t>D19.4.12</t>
  </si>
  <si>
    <t>Teplotní čidlo PT1000 stopkové</t>
  </si>
  <si>
    <t>D19.4.13</t>
  </si>
  <si>
    <t>Čidlo CO2</t>
  </si>
  <si>
    <t>D19.4.14</t>
  </si>
  <si>
    <t>Čidlo kouře</t>
  </si>
  <si>
    <t>D19.4.15</t>
  </si>
  <si>
    <t>Rozvodná skříň</t>
  </si>
  <si>
    <t>D19.4.16</t>
  </si>
  <si>
    <t>El.inst.mat.</t>
  </si>
  <si>
    <t>D19.4.17</t>
  </si>
  <si>
    <t>El. připojení ovládaných zařízení, měřených čidel, napájení, měřidel</t>
  </si>
  <si>
    <t>D19.4.18</t>
  </si>
  <si>
    <t>Výchozí revize</t>
  </si>
  <si>
    <t>D19.4.19</t>
  </si>
  <si>
    <t>BUS, web server</t>
  </si>
  <si>
    <t>D19.4.20</t>
  </si>
  <si>
    <t>SW práce - IRC regulace vytápění, chlazení, zastínění, technologie VZT, monitoring technologií</t>
  </si>
  <si>
    <t>D19.4.21</t>
  </si>
  <si>
    <t>SW práce - MaR technologie vytápění, chlazení, VZT, poruchové stavy okruhu MaR, ESIL, EPS</t>
  </si>
  <si>
    <t>D19.4.22</t>
  </si>
  <si>
    <t>D19.4.23</t>
  </si>
  <si>
    <t>D19.4.24</t>
  </si>
  <si>
    <t>D19.4.25</t>
  </si>
  <si>
    <t>D19.5</t>
  </si>
  <si>
    <t>IRC regulace podlaží C 2NP-6NP, monitoring technologie - dodávka vč. montáže</t>
  </si>
  <si>
    <t>D19.5.01</t>
  </si>
  <si>
    <t>D19.5.02</t>
  </si>
  <si>
    <t>Rozšíření o CO2 čidlo (QS41)</t>
  </si>
  <si>
    <t>D19.5.03</t>
  </si>
  <si>
    <t>HL - elektrotermická hlavice iQtec 24VDC vč. Adaptéru M30 - radiátory</t>
  </si>
  <si>
    <t>D19.5.04</t>
  </si>
  <si>
    <t>TSH - termostatická hlavice M30 - neřízené místnosti, sklady, schodiště</t>
  </si>
  <si>
    <t>D19.5.05</t>
  </si>
  <si>
    <t>Definice řízení motoru stínící techniky - venkovní žaluzie</t>
  </si>
  <si>
    <t>D19.5.06</t>
  </si>
  <si>
    <t>Modul prořízení motoru stínící techniky - venkovní žaluzie</t>
  </si>
  <si>
    <t>D19.5.07</t>
  </si>
  <si>
    <t>FC - Řízení FC jednotky přes protokol modBus RTU, připojení sběrnice a 2 regulátorů ventilu</t>
  </si>
  <si>
    <t>D19.5.08</t>
  </si>
  <si>
    <t>MAG - Okenní magnet a připojení do systému MaR</t>
  </si>
  <si>
    <t>D19.5.09</t>
  </si>
  <si>
    <t>Spínací světelných okruhů - chodby, kanceláře</t>
  </si>
  <si>
    <t>D19.5.10</t>
  </si>
  <si>
    <t>Rozvodová skříň</t>
  </si>
  <si>
    <t>D19.5.11</t>
  </si>
  <si>
    <t>El. inst. mat.</t>
  </si>
  <si>
    <t>D19.5.12</t>
  </si>
  <si>
    <t>El. připojení ovládaných zařízení, meřených čidel, napájení, měřidel</t>
  </si>
  <si>
    <t>D19.5.13</t>
  </si>
  <si>
    <t>D19.5.14</t>
  </si>
  <si>
    <t>D19.5.15</t>
  </si>
  <si>
    <t>D19.5.16</t>
  </si>
  <si>
    <t>D19.5.17</t>
  </si>
  <si>
    <t>SW koncentrátor modBUS - modBUS driver - klimatizace, FC, VZT, VZT regulátory, čerp.</t>
  </si>
  <si>
    <t>D19.5.18</t>
  </si>
  <si>
    <t>D19.5.19</t>
  </si>
  <si>
    <t>D19.5.20</t>
  </si>
  <si>
    <t>D19.5.21</t>
  </si>
  <si>
    <t>D19.6</t>
  </si>
  <si>
    <t>Kopletace systému MaR</t>
  </si>
  <si>
    <t>D19.6.01</t>
  </si>
  <si>
    <t>Rozšíření a úprava stávajícího softwaru</t>
  </si>
  <si>
    <t>D19.6.02</t>
  </si>
  <si>
    <t>Kompletace vizualizace okruhů MaR</t>
  </si>
  <si>
    <t>D19.6.03</t>
  </si>
  <si>
    <t>Konfigurace zařízení MaR v rámci sítě LAN</t>
  </si>
  <si>
    <t>D19.6.04</t>
  </si>
  <si>
    <t>SW práce - definice poplašných zpráv, uživatelské profily</t>
  </si>
  <si>
    <t>D19.6.05</t>
  </si>
  <si>
    <t>Správa uživatelských účtu pro přístup do vizualizace, více přistup. úrovní</t>
  </si>
  <si>
    <t>D19.6.06</t>
  </si>
  <si>
    <t>Zaškolení obsluhy</t>
  </si>
  <si>
    <t>D19.6.07</t>
  </si>
  <si>
    <t>Licence</t>
  </si>
  <si>
    <t>SO 05 - Automatická závora ve vjezdu do areálu</t>
  </si>
  <si>
    <t>N01 - Automatická závora ve vjezdu do areálu</t>
  </si>
  <si>
    <t>N01</t>
  </si>
  <si>
    <t>001</t>
  </si>
  <si>
    <t>Stavební práce - výkopy, dlažby, zhotovení ostrůvku</t>
  </si>
  <si>
    <t>1180651893</t>
  </si>
  <si>
    <t>002</t>
  </si>
  <si>
    <t>D+M vjezdové závory</t>
  </si>
  <si>
    <t>-1536051429</t>
  </si>
  <si>
    <t>003</t>
  </si>
  <si>
    <t>Silnoproudé práce</t>
  </si>
  <si>
    <t>664424077</t>
  </si>
  <si>
    <t>004</t>
  </si>
  <si>
    <t>Slaboproud - dohledové kamery, napojení na arealový systém kontroly</t>
  </si>
  <si>
    <t>-920302673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</si>
  <si>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</si>
  <si>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</si>
  <si>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</si>
  <si>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>VRN1</t>
  </si>
  <si>
    <t>Průzkumné, geodetické a projektové práce</t>
  </si>
  <si>
    <t>013254000</t>
  </si>
  <si>
    <t>Dokumentace skutečného provedení stavby vč. BIM</t>
  </si>
  <si>
    <t>013294000</t>
  </si>
  <si>
    <t>Ostatní dokumentace</t>
  </si>
  <si>
    <t>VRN3</t>
  </si>
  <si>
    <t>Zařízení staveniště</t>
  </si>
  <si>
    <t>030001000</t>
  </si>
  <si>
    <t>1024</t>
  </si>
  <si>
    <t>035002000</t>
  </si>
  <si>
    <t>Pronájmy ploch, objektů - zábory neřejných prostranství</t>
  </si>
  <si>
    <t>-875039303</t>
  </si>
  <si>
    <t>039002000</t>
  </si>
  <si>
    <t>Zrušení zařízení staveniště</t>
  </si>
  <si>
    <t>VRN6</t>
  </si>
  <si>
    <t>Územní vlivy</t>
  </si>
  <si>
    <t>061002000</t>
  </si>
  <si>
    <t>Vliv klimatických podmínek</t>
  </si>
  <si>
    <t>062002000</t>
  </si>
  <si>
    <t>Ztížené dopravní podmínky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</si>
</sst>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1" fillId="0" borderId="22" xfId="0" applyFont="1" applyBorder="1" applyAlignment="1">
      <alignment horizontal="center" vertical="center"/>
    </xf>
    <xf numFmtId="49" fontId="31" fillId="0" borderId="22" xfId="0" applyNumberFormat="1" applyFont="1" applyBorder="1" applyAlignment="1">
      <alignment horizontal="left" vertical="center" wrapText="1"/>
    </xf>
    <xf numFmtId="0" fontId="31" fillId="0" borderId="22" xfId="0" applyFont="1" applyBorder="1" applyAlignment="1">
      <alignment horizontal="left" vertical="center" wrapText="1"/>
    </xf>
    <xf numFmtId="0" fontId="31" fillId="0" borderId="22" xfId="0" applyFont="1" applyBorder="1" applyAlignment="1">
      <alignment horizontal="center" vertical="center" wrapText="1"/>
    </xf>
    <xf numFmtId="167" fontId="31" fillId="0" borderId="22" xfId="0" applyNumberFormat="1" applyFont="1" applyBorder="1" applyAlignment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center" vertical="center"/>
    </xf>
    <xf numFmtId="0" fontId="8" fillId="0" borderId="19" xfId="0" applyFont="1" applyBorder="1"/>
    <xf numFmtId="0" fontId="8" fillId="0" borderId="20" xfId="0" applyFont="1" applyBorder="1"/>
    <xf numFmtId="166" fontId="8" fillId="0" borderId="20" xfId="0" applyNumberFormat="1" applyFont="1" applyBorder="1"/>
    <xf numFmtId="166" fontId="8" fillId="0" borderId="21" xfId="0" applyNumberFormat="1" applyFont="1" applyBorder="1"/>
    <xf numFmtId="14" fontId="2" fillId="2" borderId="0" xfId="0" applyNumberFormat="1" applyFont="1" applyFill="1" applyAlignment="1" applyProtection="1">
      <alignment horizontal="left" vertical="center"/>
      <protection locked="0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/>
    <xf numFmtId="0" fontId="19" fillId="4" borderId="7" xfId="0" applyFont="1" applyFill="1" applyBorder="1" applyAlignment="1">
      <alignment horizontal="righ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9" fillId="4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7"/>
  <sheetViews>
    <sheetView showGridLines="0" tabSelected="1" topLeftCell="A29" workbookViewId="0">
      <selection activeCell="AK26" sqref="AK26:AO26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" customHeight="1"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S2" s="13" t="s">
        <v>6</v>
      </c>
      <c r="BT2" s="13" t="s">
        <v>7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93" t="s">
        <v>14</v>
      </c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R5" s="16"/>
      <c r="BE5" s="190" t="s">
        <v>15</v>
      </c>
      <c r="BS5" s="13" t="s">
        <v>6</v>
      </c>
    </row>
    <row r="6" spans="1:74" ht="36.9" customHeight="1">
      <c r="B6" s="16"/>
      <c r="D6" s="22" t="s">
        <v>16</v>
      </c>
      <c r="K6" s="194" t="s">
        <v>17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R6" s="16"/>
      <c r="BE6" s="191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91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163"/>
      <c r="AR8" s="16"/>
      <c r="BE8" s="191"/>
      <c r="BS8" s="13" t="s">
        <v>6</v>
      </c>
    </row>
    <row r="9" spans="1:74" ht="14.4" customHeight="1">
      <c r="B9" s="16"/>
      <c r="AR9" s="16"/>
      <c r="BE9" s="191"/>
      <c r="BS9" s="13" t="s">
        <v>6</v>
      </c>
    </row>
    <row r="10" spans="1:74" ht="12" customHeight="1">
      <c r="B10" s="16"/>
      <c r="D10" s="23" t="s">
        <v>23</v>
      </c>
      <c r="AK10" s="23" t="s">
        <v>24</v>
      </c>
      <c r="AN10" s="21" t="s">
        <v>1</v>
      </c>
      <c r="AR10" s="16"/>
      <c r="BE10" s="191"/>
      <c r="BS10" s="13" t="s">
        <v>6</v>
      </c>
    </row>
    <row r="11" spans="1:74" ht="18.45" customHeight="1">
      <c r="B11" s="16"/>
      <c r="E11" s="21" t="s">
        <v>21</v>
      </c>
      <c r="AK11" s="23" t="s">
        <v>25</v>
      </c>
      <c r="AN11" s="21" t="s">
        <v>1</v>
      </c>
      <c r="AR11" s="16"/>
      <c r="BE11" s="191"/>
      <c r="BS11" s="13" t="s">
        <v>6</v>
      </c>
    </row>
    <row r="12" spans="1:74" ht="6.9" customHeight="1">
      <c r="B12" s="16"/>
      <c r="AR12" s="16"/>
      <c r="BE12" s="191"/>
      <c r="BS12" s="13" t="s">
        <v>6</v>
      </c>
    </row>
    <row r="13" spans="1:74" ht="12" customHeight="1">
      <c r="B13" s="16"/>
      <c r="D13" s="23" t="s">
        <v>26</v>
      </c>
      <c r="AK13" s="23" t="s">
        <v>24</v>
      </c>
      <c r="AN13" s="25" t="s">
        <v>27</v>
      </c>
      <c r="AR13" s="16"/>
      <c r="BE13" s="191"/>
      <c r="BS13" s="13" t="s">
        <v>6</v>
      </c>
    </row>
    <row r="14" spans="1:74" ht="13.2">
      <c r="B14" s="16"/>
      <c r="E14" s="195" t="s">
        <v>27</v>
      </c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23" t="s">
        <v>25</v>
      </c>
      <c r="AN14" s="25" t="s">
        <v>27</v>
      </c>
      <c r="AR14" s="16"/>
      <c r="BE14" s="191"/>
      <c r="BS14" s="13" t="s">
        <v>6</v>
      </c>
    </row>
    <row r="15" spans="1:74" ht="6.9" customHeight="1">
      <c r="B15" s="16"/>
      <c r="AR15" s="16"/>
      <c r="BE15" s="191"/>
      <c r="BS15" s="13" t="s">
        <v>4</v>
      </c>
    </row>
    <row r="16" spans="1:74" ht="12" customHeight="1">
      <c r="B16" s="16"/>
      <c r="D16" s="23" t="s">
        <v>28</v>
      </c>
      <c r="AK16" s="23" t="s">
        <v>24</v>
      </c>
      <c r="AN16" s="21" t="s">
        <v>1</v>
      </c>
      <c r="AR16" s="16"/>
      <c r="BE16" s="191"/>
      <c r="BS16" s="13" t="s">
        <v>4</v>
      </c>
    </row>
    <row r="17" spans="2:71" ht="18.45" customHeight="1">
      <c r="B17" s="16"/>
      <c r="E17" s="21" t="s">
        <v>21</v>
      </c>
      <c r="AK17" s="23" t="s">
        <v>25</v>
      </c>
      <c r="AN17" s="21" t="s">
        <v>1</v>
      </c>
      <c r="AR17" s="16"/>
      <c r="BE17" s="191"/>
      <c r="BS17" s="13" t="s">
        <v>29</v>
      </c>
    </row>
    <row r="18" spans="2:71" ht="6.9" customHeight="1">
      <c r="B18" s="16"/>
      <c r="AR18" s="16"/>
      <c r="BE18" s="191"/>
      <c r="BS18" s="13" t="s">
        <v>6</v>
      </c>
    </row>
    <row r="19" spans="2:71" ht="12" customHeight="1">
      <c r="B19" s="16"/>
      <c r="D19" s="23" t="s">
        <v>30</v>
      </c>
      <c r="AK19" s="23" t="s">
        <v>24</v>
      </c>
      <c r="AN19" s="21" t="s">
        <v>1</v>
      </c>
      <c r="AR19" s="16"/>
      <c r="BE19" s="191"/>
      <c r="BS19" s="13" t="s">
        <v>6</v>
      </c>
    </row>
    <row r="20" spans="2:71" ht="18.45" customHeight="1">
      <c r="B20" s="16"/>
      <c r="E20" s="21" t="s">
        <v>21</v>
      </c>
      <c r="AK20" s="23" t="s">
        <v>25</v>
      </c>
      <c r="AN20" s="21" t="s">
        <v>1</v>
      </c>
      <c r="AR20" s="16"/>
      <c r="BE20" s="191"/>
      <c r="BS20" s="13" t="s">
        <v>29</v>
      </c>
    </row>
    <row r="21" spans="2:71" ht="6.9" customHeight="1">
      <c r="B21" s="16"/>
      <c r="AR21" s="16"/>
      <c r="BE21" s="191"/>
    </row>
    <row r="22" spans="2:71" ht="12" customHeight="1">
      <c r="B22" s="16"/>
      <c r="D22" s="23" t="s">
        <v>31</v>
      </c>
      <c r="AR22" s="16"/>
      <c r="BE22" s="191"/>
    </row>
    <row r="23" spans="2:71" ht="16.5" customHeight="1">
      <c r="B23" s="16"/>
      <c r="E23" s="197" t="s">
        <v>1</v>
      </c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R23" s="16"/>
      <c r="BE23" s="191"/>
    </row>
    <row r="24" spans="2:71" ht="6.9" customHeight="1">
      <c r="B24" s="16"/>
      <c r="AR24" s="16"/>
      <c r="BE24" s="191"/>
    </row>
    <row r="25" spans="2:71" ht="6.9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91"/>
    </row>
    <row r="26" spans="2:71" s="1" customFormat="1" ht="25.95" customHeight="1">
      <c r="B26" s="28"/>
      <c r="D26" s="29" t="s">
        <v>32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98">
        <f>ROUND(AG94,2)</f>
        <v>0</v>
      </c>
      <c r="AL26" s="199"/>
      <c r="AM26" s="199"/>
      <c r="AN26" s="199"/>
      <c r="AO26" s="199"/>
      <c r="AR26" s="28"/>
      <c r="BE26" s="191"/>
    </row>
    <row r="27" spans="2:71" s="1" customFormat="1" ht="6.9" customHeight="1">
      <c r="B27" s="28"/>
      <c r="AR27" s="28"/>
      <c r="BE27" s="191"/>
    </row>
    <row r="28" spans="2:71" s="1" customFormat="1" ht="13.2">
      <c r="B28" s="28"/>
      <c r="L28" s="200" t="s">
        <v>33</v>
      </c>
      <c r="M28" s="200"/>
      <c r="N28" s="200"/>
      <c r="O28" s="200"/>
      <c r="P28" s="200"/>
      <c r="W28" s="200" t="s">
        <v>34</v>
      </c>
      <c r="X28" s="200"/>
      <c r="Y28" s="200"/>
      <c r="Z28" s="200"/>
      <c r="AA28" s="200"/>
      <c r="AB28" s="200"/>
      <c r="AC28" s="200"/>
      <c r="AD28" s="200"/>
      <c r="AE28" s="200"/>
      <c r="AK28" s="200" t="s">
        <v>35</v>
      </c>
      <c r="AL28" s="200"/>
      <c r="AM28" s="200"/>
      <c r="AN28" s="200"/>
      <c r="AO28" s="200"/>
      <c r="AR28" s="28"/>
      <c r="BE28" s="191"/>
    </row>
    <row r="29" spans="2:71" s="2" customFormat="1" ht="14.4" customHeight="1">
      <c r="B29" s="32"/>
      <c r="D29" s="23" t="s">
        <v>36</v>
      </c>
      <c r="F29" s="23" t="s">
        <v>37</v>
      </c>
      <c r="L29" s="186">
        <v>0.21</v>
      </c>
      <c r="M29" s="185"/>
      <c r="N29" s="185"/>
      <c r="O29" s="185"/>
      <c r="P29" s="185"/>
      <c r="W29" s="184">
        <f>ROUND(AZ94, 2)</f>
        <v>0</v>
      </c>
      <c r="X29" s="185"/>
      <c r="Y29" s="185"/>
      <c r="Z29" s="185"/>
      <c r="AA29" s="185"/>
      <c r="AB29" s="185"/>
      <c r="AC29" s="185"/>
      <c r="AD29" s="185"/>
      <c r="AE29" s="185"/>
      <c r="AK29" s="184">
        <f>ROUND(AV94, 2)</f>
        <v>0</v>
      </c>
      <c r="AL29" s="185"/>
      <c r="AM29" s="185"/>
      <c r="AN29" s="185"/>
      <c r="AO29" s="185"/>
      <c r="AR29" s="32"/>
      <c r="BE29" s="192"/>
    </row>
    <row r="30" spans="2:71" s="2" customFormat="1" ht="14.4" customHeight="1">
      <c r="B30" s="32"/>
      <c r="F30" s="23" t="s">
        <v>38</v>
      </c>
      <c r="L30" s="186">
        <v>0.12</v>
      </c>
      <c r="M30" s="185"/>
      <c r="N30" s="185"/>
      <c r="O30" s="185"/>
      <c r="P30" s="185"/>
      <c r="W30" s="184">
        <f>ROUND(BA94, 2)</f>
        <v>0</v>
      </c>
      <c r="X30" s="185"/>
      <c r="Y30" s="185"/>
      <c r="Z30" s="185"/>
      <c r="AA30" s="185"/>
      <c r="AB30" s="185"/>
      <c r="AC30" s="185"/>
      <c r="AD30" s="185"/>
      <c r="AE30" s="185"/>
      <c r="AK30" s="184">
        <f>ROUND(AW94, 2)</f>
        <v>0</v>
      </c>
      <c r="AL30" s="185"/>
      <c r="AM30" s="185"/>
      <c r="AN30" s="185"/>
      <c r="AO30" s="185"/>
      <c r="AR30" s="32"/>
      <c r="BE30" s="192"/>
    </row>
    <row r="31" spans="2:71" s="2" customFormat="1" ht="14.4" hidden="1" customHeight="1">
      <c r="B31" s="32"/>
      <c r="F31" s="23" t="s">
        <v>39</v>
      </c>
      <c r="L31" s="186">
        <v>0.21</v>
      </c>
      <c r="M31" s="185"/>
      <c r="N31" s="185"/>
      <c r="O31" s="185"/>
      <c r="P31" s="185"/>
      <c r="W31" s="184">
        <f>ROUND(BB94, 2)</f>
        <v>0</v>
      </c>
      <c r="X31" s="185"/>
      <c r="Y31" s="185"/>
      <c r="Z31" s="185"/>
      <c r="AA31" s="185"/>
      <c r="AB31" s="185"/>
      <c r="AC31" s="185"/>
      <c r="AD31" s="185"/>
      <c r="AE31" s="185"/>
      <c r="AK31" s="184">
        <v>0</v>
      </c>
      <c r="AL31" s="185"/>
      <c r="AM31" s="185"/>
      <c r="AN31" s="185"/>
      <c r="AO31" s="185"/>
      <c r="AR31" s="32"/>
      <c r="BE31" s="192"/>
    </row>
    <row r="32" spans="2:71" s="2" customFormat="1" ht="14.4" hidden="1" customHeight="1">
      <c r="B32" s="32"/>
      <c r="F32" s="23" t="s">
        <v>40</v>
      </c>
      <c r="L32" s="186">
        <v>0.12</v>
      </c>
      <c r="M32" s="185"/>
      <c r="N32" s="185"/>
      <c r="O32" s="185"/>
      <c r="P32" s="185"/>
      <c r="W32" s="184">
        <f>ROUND(BC94, 2)</f>
        <v>0</v>
      </c>
      <c r="X32" s="185"/>
      <c r="Y32" s="185"/>
      <c r="Z32" s="185"/>
      <c r="AA32" s="185"/>
      <c r="AB32" s="185"/>
      <c r="AC32" s="185"/>
      <c r="AD32" s="185"/>
      <c r="AE32" s="185"/>
      <c r="AK32" s="184">
        <v>0</v>
      </c>
      <c r="AL32" s="185"/>
      <c r="AM32" s="185"/>
      <c r="AN32" s="185"/>
      <c r="AO32" s="185"/>
      <c r="AR32" s="32"/>
      <c r="BE32" s="192"/>
    </row>
    <row r="33" spans="2:57" s="2" customFormat="1" ht="14.4" hidden="1" customHeight="1">
      <c r="B33" s="32"/>
      <c r="F33" s="23" t="s">
        <v>41</v>
      </c>
      <c r="L33" s="186">
        <v>0</v>
      </c>
      <c r="M33" s="185"/>
      <c r="N33" s="185"/>
      <c r="O33" s="185"/>
      <c r="P33" s="185"/>
      <c r="W33" s="184">
        <f>ROUND(BD94, 2)</f>
        <v>0</v>
      </c>
      <c r="X33" s="185"/>
      <c r="Y33" s="185"/>
      <c r="Z33" s="185"/>
      <c r="AA33" s="185"/>
      <c r="AB33" s="185"/>
      <c r="AC33" s="185"/>
      <c r="AD33" s="185"/>
      <c r="AE33" s="185"/>
      <c r="AK33" s="184">
        <v>0</v>
      </c>
      <c r="AL33" s="185"/>
      <c r="AM33" s="185"/>
      <c r="AN33" s="185"/>
      <c r="AO33" s="185"/>
      <c r="AR33" s="32"/>
      <c r="BE33" s="192"/>
    </row>
    <row r="34" spans="2:57" s="1" customFormat="1" ht="6.9" customHeight="1">
      <c r="B34" s="28"/>
      <c r="AR34" s="28"/>
      <c r="BE34" s="191"/>
    </row>
    <row r="35" spans="2:57" s="1" customFormat="1" ht="25.95" customHeight="1">
      <c r="B35" s="28"/>
      <c r="C35" s="33"/>
      <c r="D35" s="34" t="s">
        <v>42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43</v>
      </c>
      <c r="U35" s="35"/>
      <c r="V35" s="35"/>
      <c r="W35" s="35"/>
      <c r="X35" s="177" t="s">
        <v>44</v>
      </c>
      <c r="Y35" s="175"/>
      <c r="Z35" s="175"/>
      <c r="AA35" s="175"/>
      <c r="AB35" s="175"/>
      <c r="AC35" s="35"/>
      <c r="AD35" s="35"/>
      <c r="AE35" s="35"/>
      <c r="AF35" s="35"/>
      <c r="AG35" s="35"/>
      <c r="AH35" s="35"/>
      <c r="AI35" s="35"/>
      <c r="AJ35" s="35"/>
      <c r="AK35" s="174">
        <f>SUM(AK26:AK33)</f>
        <v>0</v>
      </c>
      <c r="AL35" s="175"/>
      <c r="AM35" s="175"/>
      <c r="AN35" s="175"/>
      <c r="AO35" s="176"/>
      <c r="AP35" s="33"/>
      <c r="AQ35" s="33"/>
      <c r="AR35" s="28"/>
    </row>
    <row r="36" spans="2:57" s="1" customFormat="1" ht="6.9" customHeight="1">
      <c r="B36" s="28"/>
      <c r="AR36" s="28"/>
    </row>
    <row r="37" spans="2:57" s="1" customFormat="1" ht="14.4" customHeight="1">
      <c r="B37" s="28"/>
      <c r="AR37" s="28"/>
    </row>
    <row r="38" spans="2:57" ht="14.4" customHeight="1">
      <c r="B38" s="16"/>
      <c r="AR38" s="16"/>
    </row>
    <row r="39" spans="2:57" ht="14.4" customHeight="1">
      <c r="B39" s="16"/>
      <c r="AR39" s="16"/>
    </row>
    <row r="40" spans="2:57" ht="14.4" customHeight="1">
      <c r="B40" s="16"/>
      <c r="AR40" s="16"/>
    </row>
    <row r="41" spans="2:57" ht="14.4" customHeight="1">
      <c r="B41" s="16"/>
      <c r="AR41" s="16"/>
    </row>
    <row r="42" spans="2:57" ht="14.4" customHeight="1">
      <c r="B42" s="16"/>
      <c r="AR42" s="16"/>
    </row>
    <row r="43" spans="2:57" ht="14.4" customHeight="1">
      <c r="B43" s="16"/>
      <c r="AR43" s="16"/>
    </row>
    <row r="44" spans="2:57" ht="14.4" customHeight="1">
      <c r="B44" s="16"/>
      <c r="AR44" s="16"/>
    </row>
    <row r="45" spans="2:57" ht="14.4" customHeight="1">
      <c r="B45" s="16"/>
      <c r="AR45" s="16"/>
    </row>
    <row r="46" spans="2:57" ht="14.4" customHeight="1">
      <c r="B46" s="16"/>
      <c r="AR46" s="16"/>
    </row>
    <row r="47" spans="2:57" ht="14.4" customHeight="1">
      <c r="B47" s="16"/>
      <c r="AR47" s="16"/>
    </row>
    <row r="48" spans="2:57" ht="14.4" customHeight="1">
      <c r="B48" s="16"/>
      <c r="AR48" s="16"/>
    </row>
    <row r="49" spans="2:44" s="1" customFormat="1" ht="14.4" customHeight="1">
      <c r="B49" s="28"/>
      <c r="D49" s="37" t="s">
        <v>45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46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3.2">
      <c r="B60" s="28"/>
      <c r="D60" s="39" t="s">
        <v>47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48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47</v>
      </c>
      <c r="AI60" s="30"/>
      <c r="AJ60" s="30"/>
      <c r="AK60" s="30"/>
      <c r="AL60" s="30"/>
      <c r="AM60" s="39" t="s">
        <v>48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.2">
      <c r="B64" s="28"/>
      <c r="D64" s="37" t="s">
        <v>49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50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3.2">
      <c r="B75" s="28"/>
      <c r="D75" s="39" t="s">
        <v>47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48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47</v>
      </c>
      <c r="AI75" s="30"/>
      <c r="AJ75" s="30"/>
      <c r="AK75" s="30"/>
      <c r="AL75" s="30"/>
      <c r="AM75" s="39" t="s">
        <v>48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" customHeight="1">
      <c r="B82" s="28"/>
      <c r="C82" s="17" t="s">
        <v>51</v>
      </c>
      <c r="AR82" s="28"/>
    </row>
    <row r="83" spans="1:91" s="1" customFormat="1" ht="6.9" customHeight="1">
      <c r="B83" s="28"/>
      <c r="AR83" s="28"/>
    </row>
    <row r="84" spans="1:91" s="3" customFormat="1" ht="12" customHeight="1">
      <c r="B84" s="44"/>
      <c r="C84" s="23" t="s">
        <v>13</v>
      </c>
      <c r="L84" s="3" t="str">
        <f>K5</f>
        <v>SO01-D</v>
      </c>
      <c r="AR84" s="44"/>
    </row>
    <row r="85" spans="1:91" s="4" customFormat="1" ht="36.9" customHeight="1">
      <c r="B85" s="45"/>
      <c r="C85" s="46" t="s">
        <v>16</v>
      </c>
      <c r="L85" s="187" t="str">
        <f>K6</f>
        <v>Nový děkanát Jinonice</v>
      </c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R85" s="45"/>
    </row>
    <row r="86" spans="1:91" s="1" customFormat="1" ht="6.9" customHeight="1">
      <c r="B86" s="28"/>
      <c r="AR86" s="28"/>
    </row>
    <row r="87" spans="1:91" s="1" customFormat="1" ht="12" customHeight="1">
      <c r="B87" s="28"/>
      <c r="C87" s="23" t="s">
        <v>20</v>
      </c>
      <c r="L87" s="47" t="str">
        <f>IF(K8="","",K8)</f>
        <v xml:space="preserve"> </v>
      </c>
      <c r="AI87" s="23" t="s">
        <v>22</v>
      </c>
      <c r="AM87" s="168" t="str">
        <f>IF(AN8= "","",AN8)</f>
        <v/>
      </c>
      <c r="AN87" s="168"/>
      <c r="AR87" s="28"/>
    </row>
    <row r="88" spans="1:91" s="1" customFormat="1" ht="6.9" customHeight="1">
      <c r="B88" s="28"/>
      <c r="AR88" s="28"/>
    </row>
    <row r="89" spans="1:91" s="1" customFormat="1" ht="15.15" customHeight="1">
      <c r="B89" s="28"/>
      <c r="C89" s="23" t="s">
        <v>23</v>
      </c>
      <c r="L89" s="3" t="str">
        <f>IF(E11= "","",E11)</f>
        <v xml:space="preserve"> </v>
      </c>
      <c r="AI89" s="23" t="s">
        <v>28</v>
      </c>
      <c r="AM89" s="169" t="str">
        <f>IF(E17="","",E17)</f>
        <v xml:space="preserve"> </v>
      </c>
      <c r="AN89" s="170"/>
      <c r="AO89" s="170"/>
      <c r="AP89" s="170"/>
      <c r="AR89" s="28"/>
      <c r="AS89" s="180" t="s">
        <v>52</v>
      </c>
      <c r="AT89" s="181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15" customHeight="1">
      <c r="B90" s="28"/>
      <c r="C90" s="23" t="s">
        <v>26</v>
      </c>
      <c r="L90" s="3" t="str">
        <f>IF(E14= "Vyplň údaj","",E14)</f>
        <v/>
      </c>
      <c r="AI90" s="23" t="s">
        <v>30</v>
      </c>
      <c r="AM90" s="169" t="str">
        <f>IF(E20="","",E20)</f>
        <v xml:space="preserve"> </v>
      </c>
      <c r="AN90" s="170"/>
      <c r="AO90" s="170"/>
      <c r="AP90" s="170"/>
      <c r="AR90" s="28"/>
      <c r="AS90" s="182"/>
      <c r="AT90" s="183"/>
      <c r="BD90" s="52"/>
    </row>
    <row r="91" spans="1:91" s="1" customFormat="1" ht="10.8" customHeight="1">
      <c r="B91" s="28"/>
      <c r="AR91" s="28"/>
      <c r="AS91" s="182"/>
      <c r="AT91" s="183"/>
      <c r="BD91" s="52"/>
    </row>
    <row r="92" spans="1:91" s="1" customFormat="1" ht="29.25" customHeight="1">
      <c r="B92" s="28"/>
      <c r="C92" s="201" t="s">
        <v>53</v>
      </c>
      <c r="D92" s="172"/>
      <c r="E92" s="172"/>
      <c r="F92" s="172"/>
      <c r="G92" s="172"/>
      <c r="H92" s="53"/>
      <c r="I92" s="171" t="s">
        <v>54</v>
      </c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79" t="s">
        <v>55</v>
      </c>
      <c r="AH92" s="172"/>
      <c r="AI92" s="172"/>
      <c r="AJ92" s="172"/>
      <c r="AK92" s="172"/>
      <c r="AL92" s="172"/>
      <c r="AM92" s="172"/>
      <c r="AN92" s="171" t="s">
        <v>56</v>
      </c>
      <c r="AO92" s="172"/>
      <c r="AP92" s="173"/>
      <c r="AQ92" s="54" t="s">
        <v>57</v>
      </c>
      <c r="AR92" s="28"/>
      <c r="AS92" s="55" t="s">
        <v>58</v>
      </c>
      <c r="AT92" s="56" t="s">
        <v>59</v>
      </c>
      <c r="AU92" s="56" t="s">
        <v>60</v>
      </c>
      <c r="AV92" s="56" t="s">
        <v>61</v>
      </c>
      <c r="AW92" s="56" t="s">
        <v>62</v>
      </c>
      <c r="AX92" s="56" t="s">
        <v>63</v>
      </c>
      <c r="AY92" s="56" t="s">
        <v>64</v>
      </c>
      <c r="AZ92" s="56" t="s">
        <v>65</v>
      </c>
      <c r="BA92" s="56" t="s">
        <v>66</v>
      </c>
      <c r="BB92" s="56" t="s">
        <v>67</v>
      </c>
      <c r="BC92" s="56" t="s">
        <v>68</v>
      </c>
      <c r="BD92" s="57" t="s">
        <v>69</v>
      </c>
    </row>
    <row r="93" spans="1:91" s="1" customFormat="1" ht="10.8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" customHeight="1">
      <c r="B94" s="59"/>
      <c r="C94" s="60" t="s">
        <v>70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66">
        <f>ROUND(SUM(AG95:AG105),2)</f>
        <v>0</v>
      </c>
      <c r="AH94" s="166"/>
      <c r="AI94" s="166"/>
      <c r="AJ94" s="166"/>
      <c r="AK94" s="166"/>
      <c r="AL94" s="166"/>
      <c r="AM94" s="166"/>
      <c r="AN94" s="167">
        <f t="shared" ref="AN94:AN105" si="0">SUM(AG94,AT94)</f>
        <v>0</v>
      </c>
      <c r="AO94" s="167"/>
      <c r="AP94" s="167"/>
      <c r="AQ94" s="63" t="s">
        <v>1</v>
      </c>
      <c r="AR94" s="59"/>
      <c r="AS94" s="64">
        <f>ROUND(SUM(AS95:AS105),2)</f>
        <v>0</v>
      </c>
      <c r="AT94" s="65">
        <f t="shared" ref="AT94:AT105" si="1">ROUND(SUM(AV94:AW94),2)</f>
        <v>0</v>
      </c>
      <c r="AU94" s="66">
        <f>ROUND(SUM(AU95:AU105),5)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ROUND(SUM(AZ95:AZ105),2)</f>
        <v>0</v>
      </c>
      <c r="BA94" s="65">
        <f>ROUND(SUM(BA95:BA105),2)</f>
        <v>0</v>
      </c>
      <c r="BB94" s="65">
        <f>ROUND(SUM(BB95:BB105),2)</f>
        <v>0</v>
      </c>
      <c r="BC94" s="65">
        <f>ROUND(SUM(BC95:BC105),2)</f>
        <v>0</v>
      </c>
      <c r="BD94" s="67">
        <f>ROUND(SUM(BD95:BD105),2)</f>
        <v>0</v>
      </c>
      <c r="BS94" s="68" t="s">
        <v>71</v>
      </c>
      <c r="BT94" s="68" t="s">
        <v>72</v>
      </c>
      <c r="BU94" s="69" t="s">
        <v>73</v>
      </c>
      <c r="BV94" s="68" t="s">
        <v>74</v>
      </c>
      <c r="BW94" s="68" t="s">
        <v>5</v>
      </c>
      <c r="BX94" s="68" t="s">
        <v>75</v>
      </c>
      <c r="CL94" s="68" t="s">
        <v>1</v>
      </c>
    </row>
    <row r="95" spans="1:91" s="6" customFormat="1" ht="16.5" customHeight="1">
      <c r="A95" s="70" t="s">
        <v>76</v>
      </c>
      <c r="B95" s="71"/>
      <c r="C95" s="72"/>
      <c r="D95" s="189" t="s">
        <v>77</v>
      </c>
      <c r="E95" s="189"/>
      <c r="F95" s="189"/>
      <c r="G95" s="189"/>
      <c r="H95" s="189"/>
      <c r="I95" s="73"/>
      <c r="J95" s="189" t="s">
        <v>78</v>
      </c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64">
        <f>'D.0 - Bourací práce a dem...'!J30</f>
        <v>0</v>
      </c>
      <c r="AH95" s="165"/>
      <c r="AI95" s="165"/>
      <c r="AJ95" s="165"/>
      <c r="AK95" s="165"/>
      <c r="AL95" s="165"/>
      <c r="AM95" s="165"/>
      <c r="AN95" s="164">
        <f t="shared" si="0"/>
        <v>0</v>
      </c>
      <c r="AO95" s="165"/>
      <c r="AP95" s="165"/>
      <c r="AQ95" s="74" t="s">
        <v>79</v>
      </c>
      <c r="AR95" s="71"/>
      <c r="AS95" s="75">
        <v>0</v>
      </c>
      <c r="AT95" s="76">
        <f t="shared" si="1"/>
        <v>0</v>
      </c>
      <c r="AU95" s="77">
        <f>'D.0 - Bourací práce a dem...'!P129</f>
        <v>0</v>
      </c>
      <c r="AV95" s="76">
        <f>'D.0 - Bourací práce a dem...'!J33</f>
        <v>0</v>
      </c>
      <c r="AW95" s="76">
        <f>'D.0 - Bourací práce a dem...'!J34</f>
        <v>0</v>
      </c>
      <c r="AX95" s="76">
        <f>'D.0 - Bourací práce a dem...'!J35</f>
        <v>0</v>
      </c>
      <c r="AY95" s="76">
        <f>'D.0 - Bourací práce a dem...'!J36</f>
        <v>0</v>
      </c>
      <c r="AZ95" s="76">
        <f>'D.0 - Bourací práce a dem...'!F33</f>
        <v>0</v>
      </c>
      <c r="BA95" s="76">
        <f>'D.0 - Bourací práce a dem...'!F34</f>
        <v>0</v>
      </c>
      <c r="BB95" s="76">
        <f>'D.0 - Bourací práce a dem...'!F35</f>
        <v>0</v>
      </c>
      <c r="BC95" s="76">
        <f>'D.0 - Bourací práce a dem...'!F36</f>
        <v>0</v>
      </c>
      <c r="BD95" s="78">
        <f>'D.0 - Bourací práce a dem...'!F37</f>
        <v>0</v>
      </c>
      <c r="BT95" s="79" t="s">
        <v>80</v>
      </c>
      <c r="BV95" s="79" t="s">
        <v>74</v>
      </c>
      <c r="BW95" s="79" t="s">
        <v>81</v>
      </c>
      <c r="BX95" s="79" t="s">
        <v>5</v>
      </c>
      <c r="CL95" s="79" t="s">
        <v>1</v>
      </c>
      <c r="CM95" s="79" t="s">
        <v>82</v>
      </c>
    </row>
    <row r="96" spans="1:91" s="6" customFormat="1" ht="16.5" customHeight="1">
      <c r="A96" s="70" t="s">
        <v>76</v>
      </c>
      <c r="B96" s="71"/>
      <c r="C96" s="72"/>
      <c r="D96" s="189" t="s">
        <v>83</v>
      </c>
      <c r="E96" s="189"/>
      <c r="F96" s="189"/>
      <c r="G96" s="189"/>
      <c r="H96" s="189"/>
      <c r="I96" s="73"/>
      <c r="J96" s="189" t="s">
        <v>84</v>
      </c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64">
        <f>'D.1.1 - Architektonicko s...'!J30</f>
        <v>0</v>
      </c>
      <c r="AH96" s="165"/>
      <c r="AI96" s="165"/>
      <c r="AJ96" s="165"/>
      <c r="AK96" s="165"/>
      <c r="AL96" s="165"/>
      <c r="AM96" s="165"/>
      <c r="AN96" s="164">
        <f t="shared" si="0"/>
        <v>0</v>
      </c>
      <c r="AO96" s="165"/>
      <c r="AP96" s="165"/>
      <c r="AQ96" s="74" t="s">
        <v>79</v>
      </c>
      <c r="AR96" s="71"/>
      <c r="AS96" s="75">
        <v>0</v>
      </c>
      <c r="AT96" s="76">
        <f t="shared" si="1"/>
        <v>0</v>
      </c>
      <c r="AU96" s="77">
        <f>'D.1.1 - Architektonicko s...'!P142</f>
        <v>0</v>
      </c>
      <c r="AV96" s="76">
        <f>'D.1.1 - Architektonicko s...'!J33</f>
        <v>0</v>
      </c>
      <c r="AW96" s="76">
        <f>'D.1.1 - Architektonicko s...'!J34</f>
        <v>0</v>
      </c>
      <c r="AX96" s="76">
        <f>'D.1.1 - Architektonicko s...'!J35</f>
        <v>0</v>
      </c>
      <c r="AY96" s="76">
        <f>'D.1.1 - Architektonicko s...'!J36</f>
        <v>0</v>
      </c>
      <c r="AZ96" s="76">
        <f>'D.1.1 - Architektonicko s...'!F33</f>
        <v>0</v>
      </c>
      <c r="BA96" s="76">
        <f>'D.1.1 - Architektonicko s...'!F34</f>
        <v>0</v>
      </c>
      <c r="BB96" s="76">
        <f>'D.1.1 - Architektonicko s...'!F35</f>
        <v>0</v>
      </c>
      <c r="BC96" s="76">
        <f>'D.1.1 - Architektonicko s...'!F36</f>
        <v>0</v>
      </c>
      <c r="BD96" s="78">
        <f>'D.1.1 - Architektonicko s...'!F37</f>
        <v>0</v>
      </c>
      <c r="BT96" s="79" t="s">
        <v>80</v>
      </c>
      <c r="BV96" s="79" t="s">
        <v>74</v>
      </c>
      <c r="BW96" s="79" t="s">
        <v>85</v>
      </c>
      <c r="BX96" s="79" t="s">
        <v>5</v>
      </c>
      <c r="CL96" s="79" t="s">
        <v>1</v>
      </c>
      <c r="CM96" s="79" t="s">
        <v>82</v>
      </c>
    </row>
    <row r="97" spans="1:91" s="6" customFormat="1" ht="16.5" customHeight="1">
      <c r="A97" s="70" t="s">
        <v>76</v>
      </c>
      <c r="B97" s="71"/>
      <c r="C97" s="72"/>
      <c r="D97" s="189" t="s">
        <v>86</v>
      </c>
      <c r="E97" s="189"/>
      <c r="F97" s="189"/>
      <c r="G97" s="189"/>
      <c r="H97" s="189"/>
      <c r="I97" s="73"/>
      <c r="J97" s="189" t="s">
        <v>87</v>
      </c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64">
        <f>'D.1.2 - Stavebně konstruk...'!J30</f>
        <v>0</v>
      </c>
      <c r="AH97" s="165"/>
      <c r="AI97" s="165"/>
      <c r="AJ97" s="165"/>
      <c r="AK97" s="165"/>
      <c r="AL97" s="165"/>
      <c r="AM97" s="165"/>
      <c r="AN97" s="164">
        <f t="shared" si="0"/>
        <v>0</v>
      </c>
      <c r="AO97" s="165"/>
      <c r="AP97" s="165"/>
      <c r="AQ97" s="74" t="s">
        <v>79</v>
      </c>
      <c r="AR97" s="71"/>
      <c r="AS97" s="75">
        <v>0</v>
      </c>
      <c r="AT97" s="76">
        <f t="shared" si="1"/>
        <v>0</v>
      </c>
      <c r="AU97" s="77">
        <f>'D.1.2 - Stavebně konstruk...'!P124</f>
        <v>0</v>
      </c>
      <c r="AV97" s="76">
        <f>'D.1.2 - Stavebně konstruk...'!J33</f>
        <v>0</v>
      </c>
      <c r="AW97" s="76">
        <f>'D.1.2 - Stavebně konstruk...'!J34</f>
        <v>0</v>
      </c>
      <c r="AX97" s="76">
        <f>'D.1.2 - Stavebně konstruk...'!J35</f>
        <v>0</v>
      </c>
      <c r="AY97" s="76">
        <f>'D.1.2 - Stavebně konstruk...'!J36</f>
        <v>0</v>
      </c>
      <c r="AZ97" s="76">
        <f>'D.1.2 - Stavebně konstruk...'!F33</f>
        <v>0</v>
      </c>
      <c r="BA97" s="76">
        <f>'D.1.2 - Stavebně konstruk...'!F34</f>
        <v>0</v>
      </c>
      <c r="BB97" s="76">
        <f>'D.1.2 - Stavebně konstruk...'!F35</f>
        <v>0</v>
      </c>
      <c r="BC97" s="76">
        <f>'D.1.2 - Stavebně konstruk...'!F36</f>
        <v>0</v>
      </c>
      <c r="BD97" s="78">
        <f>'D.1.2 - Stavebně konstruk...'!F37</f>
        <v>0</v>
      </c>
      <c r="BT97" s="79" t="s">
        <v>80</v>
      </c>
      <c r="BV97" s="79" t="s">
        <v>74</v>
      </c>
      <c r="BW97" s="79" t="s">
        <v>88</v>
      </c>
      <c r="BX97" s="79" t="s">
        <v>5</v>
      </c>
      <c r="CL97" s="79" t="s">
        <v>1</v>
      </c>
      <c r="CM97" s="79" t="s">
        <v>82</v>
      </c>
    </row>
    <row r="98" spans="1:91" s="6" customFormat="1" ht="16.5" customHeight="1">
      <c r="A98" s="70" t="s">
        <v>76</v>
      </c>
      <c r="B98" s="71"/>
      <c r="C98" s="72"/>
      <c r="D98" s="189" t="s">
        <v>89</v>
      </c>
      <c r="E98" s="189"/>
      <c r="F98" s="189"/>
      <c r="G98" s="189"/>
      <c r="H98" s="189"/>
      <c r="I98" s="73"/>
      <c r="J98" s="189" t="s">
        <v>90</v>
      </c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64">
        <f>'D.1.4 - Zdravotně technic...'!J30</f>
        <v>0</v>
      </c>
      <c r="AH98" s="165"/>
      <c r="AI98" s="165"/>
      <c r="AJ98" s="165"/>
      <c r="AK98" s="165"/>
      <c r="AL98" s="165"/>
      <c r="AM98" s="165"/>
      <c r="AN98" s="164">
        <f t="shared" si="0"/>
        <v>0</v>
      </c>
      <c r="AO98" s="165"/>
      <c r="AP98" s="165"/>
      <c r="AQ98" s="74" t="s">
        <v>79</v>
      </c>
      <c r="AR98" s="71"/>
      <c r="AS98" s="75">
        <v>0</v>
      </c>
      <c r="AT98" s="76">
        <f t="shared" si="1"/>
        <v>0</v>
      </c>
      <c r="AU98" s="77">
        <f>'D.1.4 - Zdravotně technic...'!P124</f>
        <v>0</v>
      </c>
      <c r="AV98" s="76">
        <f>'D.1.4 - Zdravotně technic...'!J33</f>
        <v>0</v>
      </c>
      <c r="AW98" s="76">
        <f>'D.1.4 - Zdravotně technic...'!J34</f>
        <v>0</v>
      </c>
      <c r="AX98" s="76">
        <f>'D.1.4 - Zdravotně technic...'!J35</f>
        <v>0</v>
      </c>
      <c r="AY98" s="76">
        <f>'D.1.4 - Zdravotně technic...'!J36</f>
        <v>0</v>
      </c>
      <c r="AZ98" s="76">
        <f>'D.1.4 - Zdravotně technic...'!F33</f>
        <v>0</v>
      </c>
      <c r="BA98" s="76">
        <f>'D.1.4 - Zdravotně technic...'!F34</f>
        <v>0</v>
      </c>
      <c r="BB98" s="76">
        <f>'D.1.4 - Zdravotně technic...'!F35</f>
        <v>0</v>
      </c>
      <c r="BC98" s="76">
        <f>'D.1.4 - Zdravotně technic...'!F36</f>
        <v>0</v>
      </c>
      <c r="BD98" s="78">
        <f>'D.1.4 - Zdravotně technic...'!F37</f>
        <v>0</v>
      </c>
      <c r="BT98" s="79" t="s">
        <v>80</v>
      </c>
      <c r="BV98" s="79" t="s">
        <v>74</v>
      </c>
      <c r="BW98" s="79" t="s">
        <v>91</v>
      </c>
      <c r="BX98" s="79" t="s">
        <v>5</v>
      </c>
      <c r="CL98" s="79" t="s">
        <v>1</v>
      </c>
      <c r="CM98" s="79" t="s">
        <v>82</v>
      </c>
    </row>
    <row r="99" spans="1:91" s="6" customFormat="1" ht="16.5" customHeight="1">
      <c r="A99" s="70" t="s">
        <v>76</v>
      </c>
      <c r="B99" s="71"/>
      <c r="C99" s="72"/>
      <c r="D99" s="189" t="s">
        <v>92</v>
      </c>
      <c r="E99" s="189"/>
      <c r="F99" s="189"/>
      <c r="G99" s="189"/>
      <c r="H99" s="189"/>
      <c r="I99" s="73"/>
      <c r="J99" s="189" t="s">
        <v>93</v>
      </c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64">
        <f>'D.1.5 - Vzduchotechnické ...'!J30</f>
        <v>0</v>
      </c>
      <c r="AH99" s="165"/>
      <c r="AI99" s="165"/>
      <c r="AJ99" s="165"/>
      <c r="AK99" s="165"/>
      <c r="AL99" s="165"/>
      <c r="AM99" s="165"/>
      <c r="AN99" s="164">
        <f t="shared" si="0"/>
        <v>0</v>
      </c>
      <c r="AO99" s="165"/>
      <c r="AP99" s="165"/>
      <c r="AQ99" s="74" t="s">
        <v>79</v>
      </c>
      <c r="AR99" s="71"/>
      <c r="AS99" s="75">
        <v>0</v>
      </c>
      <c r="AT99" s="76">
        <f t="shared" si="1"/>
        <v>0</v>
      </c>
      <c r="AU99" s="77">
        <f>'D.1.5 - Vzduchotechnické ...'!P119</f>
        <v>0</v>
      </c>
      <c r="AV99" s="76">
        <f>'D.1.5 - Vzduchotechnické ...'!J33</f>
        <v>0</v>
      </c>
      <c r="AW99" s="76">
        <f>'D.1.5 - Vzduchotechnické ...'!J34</f>
        <v>0</v>
      </c>
      <c r="AX99" s="76">
        <f>'D.1.5 - Vzduchotechnické ...'!J35</f>
        <v>0</v>
      </c>
      <c r="AY99" s="76">
        <f>'D.1.5 - Vzduchotechnické ...'!J36</f>
        <v>0</v>
      </c>
      <c r="AZ99" s="76">
        <f>'D.1.5 - Vzduchotechnické ...'!F33</f>
        <v>0</v>
      </c>
      <c r="BA99" s="76">
        <f>'D.1.5 - Vzduchotechnické ...'!F34</f>
        <v>0</v>
      </c>
      <c r="BB99" s="76">
        <f>'D.1.5 - Vzduchotechnické ...'!F35</f>
        <v>0</v>
      </c>
      <c r="BC99" s="76">
        <f>'D.1.5 - Vzduchotechnické ...'!F36</f>
        <v>0</v>
      </c>
      <c r="BD99" s="78">
        <f>'D.1.5 - Vzduchotechnické ...'!F37</f>
        <v>0</v>
      </c>
      <c r="BT99" s="79" t="s">
        <v>80</v>
      </c>
      <c r="BV99" s="79" t="s">
        <v>74</v>
      </c>
      <c r="BW99" s="79" t="s">
        <v>94</v>
      </c>
      <c r="BX99" s="79" t="s">
        <v>5</v>
      </c>
      <c r="CL99" s="79" t="s">
        <v>1</v>
      </c>
      <c r="CM99" s="79" t="s">
        <v>82</v>
      </c>
    </row>
    <row r="100" spans="1:91" s="6" customFormat="1" ht="16.5" customHeight="1">
      <c r="A100" s="70" t="s">
        <v>76</v>
      </c>
      <c r="B100" s="71"/>
      <c r="C100" s="72"/>
      <c r="D100" s="189" t="s">
        <v>95</v>
      </c>
      <c r="E100" s="189"/>
      <c r="F100" s="189"/>
      <c r="G100" s="189"/>
      <c r="H100" s="189"/>
      <c r="I100" s="73"/>
      <c r="J100" s="189" t="s">
        <v>96</v>
      </c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64">
        <f>'D.1.6 - Elektroinstalace ...'!J30</f>
        <v>0</v>
      </c>
      <c r="AH100" s="165"/>
      <c r="AI100" s="165"/>
      <c r="AJ100" s="165"/>
      <c r="AK100" s="165"/>
      <c r="AL100" s="165"/>
      <c r="AM100" s="165"/>
      <c r="AN100" s="164">
        <f t="shared" si="0"/>
        <v>0</v>
      </c>
      <c r="AO100" s="165"/>
      <c r="AP100" s="165"/>
      <c r="AQ100" s="74" t="s">
        <v>79</v>
      </c>
      <c r="AR100" s="71"/>
      <c r="AS100" s="75">
        <v>0</v>
      </c>
      <c r="AT100" s="76">
        <f t="shared" si="1"/>
        <v>0</v>
      </c>
      <c r="AU100" s="77">
        <f>'D.1.6 - Elektroinstalace ...'!P134</f>
        <v>0</v>
      </c>
      <c r="AV100" s="76">
        <f>'D.1.6 - Elektroinstalace ...'!J33</f>
        <v>0</v>
      </c>
      <c r="AW100" s="76">
        <f>'D.1.6 - Elektroinstalace ...'!J34</f>
        <v>0</v>
      </c>
      <c r="AX100" s="76">
        <f>'D.1.6 - Elektroinstalace ...'!J35</f>
        <v>0</v>
      </c>
      <c r="AY100" s="76">
        <f>'D.1.6 - Elektroinstalace ...'!J36</f>
        <v>0</v>
      </c>
      <c r="AZ100" s="76">
        <f>'D.1.6 - Elektroinstalace ...'!F33</f>
        <v>0</v>
      </c>
      <c r="BA100" s="76">
        <f>'D.1.6 - Elektroinstalace ...'!F34</f>
        <v>0</v>
      </c>
      <c r="BB100" s="76">
        <f>'D.1.6 - Elektroinstalace ...'!F35</f>
        <v>0</v>
      </c>
      <c r="BC100" s="76">
        <f>'D.1.6 - Elektroinstalace ...'!F36</f>
        <v>0</v>
      </c>
      <c r="BD100" s="78">
        <f>'D.1.6 - Elektroinstalace ...'!F37</f>
        <v>0</v>
      </c>
      <c r="BT100" s="79" t="s">
        <v>80</v>
      </c>
      <c r="BV100" s="79" t="s">
        <v>74</v>
      </c>
      <c r="BW100" s="79" t="s">
        <v>97</v>
      </c>
      <c r="BX100" s="79" t="s">
        <v>5</v>
      </c>
      <c r="CL100" s="79" t="s">
        <v>1</v>
      </c>
      <c r="CM100" s="79" t="s">
        <v>82</v>
      </c>
    </row>
    <row r="101" spans="1:91" s="6" customFormat="1" ht="16.5" customHeight="1">
      <c r="A101" s="70" t="s">
        <v>76</v>
      </c>
      <c r="B101" s="71"/>
      <c r="C101" s="72"/>
      <c r="D101" s="189" t="s">
        <v>98</v>
      </c>
      <c r="E101" s="189"/>
      <c r="F101" s="189"/>
      <c r="G101" s="189"/>
      <c r="H101" s="189"/>
      <c r="I101" s="73"/>
      <c r="J101" s="189" t="s">
        <v>99</v>
      </c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64">
        <f>'D.1.7 - Elektroinstalace ...'!J30</f>
        <v>0</v>
      </c>
      <c r="AH101" s="165"/>
      <c r="AI101" s="165"/>
      <c r="AJ101" s="165"/>
      <c r="AK101" s="165"/>
      <c r="AL101" s="165"/>
      <c r="AM101" s="165"/>
      <c r="AN101" s="164">
        <f t="shared" si="0"/>
        <v>0</v>
      </c>
      <c r="AO101" s="165"/>
      <c r="AP101" s="165"/>
      <c r="AQ101" s="74" t="s">
        <v>79</v>
      </c>
      <c r="AR101" s="71"/>
      <c r="AS101" s="75">
        <v>0</v>
      </c>
      <c r="AT101" s="76">
        <f t="shared" si="1"/>
        <v>0</v>
      </c>
      <c r="AU101" s="77">
        <f>'D.1.7 - Elektroinstalace ...'!P122</f>
        <v>0</v>
      </c>
      <c r="AV101" s="76">
        <f>'D.1.7 - Elektroinstalace ...'!J33</f>
        <v>0</v>
      </c>
      <c r="AW101" s="76">
        <f>'D.1.7 - Elektroinstalace ...'!J34</f>
        <v>0</v>
      </c>
      <c r="AX101" s="76">
        <f>'D.1.7 - Elektroinstalace ...'!J35</f>
        <v>0</v>
      </c>
      <c r="AY101" s="76">
        <f>'D.1.7 - Elektroinstalace ...'!J36</f>
        <v>0</v>
      </c>
      <c r="AZ101" s="76">
        <f>'D.1.7 - Elektroinstalace ...'!F33</f>
        <v>0</v>
      </c>
      <c r="BA101" s="76">
        <f>'D.1.7 - Elektroinstalace ...'!F34</f>
        <v>0</v>
      </c>
      <c r="BB101" s="76">
        <f>'D.1.7 - Elektroinstalace ...'!F35</f>
        <v>0</v>
      </c>
      <c r="BC101" s="76">
        <f>'D.1.7 - Elektroinstalace ...'!F36</f>
        <v>0</v>
      </c>
      <c r="BD101" s="78">
        <f>'D.1.7 - Elektroinstalace ...'!F37</f>
        <v>0</v>
      </c>
      <c r="BT101" s="79" t="s">
        <v>80</v>
      </c>
      <c r="BV101" s="79" t="s">
        <v>74</v>
      </c>
      <c r="BW101" s="79" t="s">
        <v>100</v>
      </c>
      <c r="BX101" s="79" t="s">
        <v>5</v>
      </c>
      <c r="CL101" s="79" t="s">
        <v>1</v>
      </c>
      <c r="CM101" s="79" t="s">
        <v>82</v>
      </c>
    </row>
    <row r="102" spans="1:91" s="6" customFormat="1" ht="16.5" customHeight="1">
      <c r="A102" s="70" t="s">
        <v>76</v>
      </c>
      <c r="B102" s="71"/>
      <c r="C102" s="72"/>
      <c r="D102" s="189" t="s">
        <v>101</v>
      </c>
      <c r="E102" s="189"/>
      <c r="F102" s="189"/>
      <c r="G102" s="189"/>
      <c r="H102" s="189"/>
      <c r="I102" s="73"/>
      <c r="J102" s="189" t="s">
        <v>102</v>
      </c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64">
        <f>'D.1.8 - Gastrotechnologie'!J30</f>
        <v>0</v>
      </c>
      <c r="AH102" s="165"/>
      <c r="AI102" s="165"/>
      <c r="AJ102" s="165"/>
      <c r="AK102" s="165"/>
      <c r="AL102" s="165"/>
      <c r="AM102" s="165"/>
      <c r="AN102" s="164">
        <f t="shared" si="0"/>
        <v>0</v>
      </c>
      <c r="AO102" s="165"/>
      <c r="AP102" s="165"/>
      <c r="AQ102" s="74" t="s">
        <v>79</v>
      </c>
      <c r="AR102" s="71"/>
      <c r="AS102" s="75">
        <v>0</v>
      </c>
      <c r="AT102" s="76">
        <f t="shared" si="1"/>
        <v>0</v>
      </c>
      <c r="AU102" s="77">
        <f>'D.1.8 - Gastrotechnologie'!P127</f>
        <v>0</v>
      </c>
      <c r="AV102" s="76">
        <f>'D.1.8 - Gastrotechnologie'!J33</f>
        <v>0</v>
      </c>
      <c r="AW102" s="76">
        <f>'D.1.8 - Gastrotechnologie'!J34</f>
        <v>0</v>
      </c>
      <c r="AX102" s="76">
        <f>'D.1.8 - Gastrotechnologie'!J35</f>
        <v>0</v>
      </c>
      <c r="AY102" s="76">
        <f>'D.1.8 - Gastrotechnologie'!J36</f>
        <v>0</v>
      </c>
      <c r="AZ102" s="76">
        <f>'D.1.8 - Gastrotechnologie'!F33</f>
        <v>0</v>
      </c>
      <c r="BA102" s="76">
        <f>'D.1.8 - Gastrotechnologie'!F34</f>
        <v>0</v>
      </c>
      <c r="BB102" s="76">
        <f>'D.1.8 - Gastrotechnologie'!F35</f>
        <v>0</v>
      </c>
      <c r="BC102" s="76">
        <f>'D.1.8 - Gastrotechnologie'!F36</f>
        <v>0</v>
      </c>
      <c r="BD102" s="78">
        <f>'D.1.8 - Gastrotechnologie'!F37</f>
        <v>0</v>
      </c>
      <c r="BT102" s="79" t="s">
        <v>80</v>
      </c>
      <c r="BV102" s="79" t="s">
        <v>74</v>
      </c>
      <c r="BW102" s="79" t="s">
        <v>103</v>
      </c>
      <c r="BX102" s="79" t="s">
        <v>5</v>
      </c>
      <c r="CL102" s="79" t="s">
        <v>1</v>
      </c>
      <c r="CM102" s="79" t="s">
        <v>82</v>
      </c>
    </row>
    <row r="103" spans="1:91" s="6" customFormat="1" ht="16.5" customHeight="1">
      <c r="A103" s="70" t="s">
        <v>76</v>
      </c>
      <c r="B103" s="71"/>
      <c r="C103" s="72"/>
      <c r="D103" s="189" t="s">
        <v>104</v>
      </c>
      <c r="E103" s="189"/>
      <c r="F103" s="189"/>
      <c r="G103" s="189"/>
      <c r="H103" s="189"/>
      <c r="I103" s="73"/>
      <c r="J103" s="189" t="s">
        <v>105</v>
      </c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64">
        <f>'D.1.9 - Měření a regulace'!J30</f>
        <v>0</v>
      </c>
      <c r="AH103" s="165"/>
      <c r="AI103" s="165"/>
      <c r="AJ103" s="165"/>
      <c r="AK103" s="165"/>
      <c r="AL103" s="165"/>
      <c r="AM103" s="165"/>
      <c r="AN103" s="164">
        <f t="shared" si="0"/>
        <v>0</v>
      </c>
      <c r="AO103" s="165"/>
      <c r="AP103" s="165"/>
      <c r="AQ103" s="74" t="s">
        <v>79</v>
      </c>
      <c r="AR103" s="71"/>
      <c r="AS103" s="75">
        <v>0</v>
      </c>
      <c r="AT103" s="76">
        <f t="shared" si="1"/>
        <v>0</v>
      </c>
      <c r="AU103" s="77">
        <f>'D.1.9 - Měření a regulace'!P122</f>
        <v>0</v>
      </c>
      <c r="AV103" s="76">
        <f>'D.1.9 - Měření a regulace'!J33</f>
        <v>0</v>
      </c>
      <c r="AW103" s="76">
        <f>'D.1.9 - Měření a regulace'!J34</f>
        <v>0</v>
      </c>
      <c r="AX103" s="76">
        <f>'D.1.9 - Měření a regulace'!J35</f>
        <v>0</v>
      </c>
      <c r="AY103" s="76">
        <f>'D.1.9 - Měření a regulace'!J36</f>
        <v>0</v>
      </c>
      <c r="AZ103" s="76">
        <f>'D.1.9 - Měření a regulace'!F33</f>
        <v>0</v>
      </c>
      <c r="BA103" s="76">
        <f>'D.1.9 - Měření a regulace'!F34</f>
        <v>0</v>
      </c>
      <c r="BB103" s="76">
        <f>'D.1.9 - Měření a regulace'!F35</f>
        <v>0</v>
      </c>
      <c r="BC103" s="76">
        <f>'D.1.9 - Měření a regulace'!F36</f>
        <v>0</v>
      </c>
      <c r="BD103" s="78">
        <f>'D.1.9 - Měření a regulace'!F37</f>
        <v>0</v>
      </c>
      <c r="BT103" s="79" t="s">
        <v>80</v>
      </c>
      <c r="BV103" s="79" t="s">
        <v>74</v>
      </c>
      <c r="BW103" s="79" t="s">
        <v>106</v>
      </c>
      <c r="BX103" s="79" t="s">
        <v>5</v>
      </c>
      <c r="CL103" s="79" t="s">
        <v>1</v>
      </c>
      <c r="CM103" s="79" t="s">
        <v>82</v>
      </c>
    </row>
    <row r="104" spans="1:91" s="6" customFormat="1" ht="16.5" customHeight="1">
      <c r="A104" s="70" t="s">
        <v>76</v>
      </c>
      <c r="B104" s="71"/>
      <c r="C104" s="72"/>
      <c r="D104" s="189" t="s">
        <v>107</v>
      </c>
      <c r="E104" s="189"/>
      <c r="F104" s="189"/>
      <c r="G104" s="189"/>
      <c r="H104" s="189"/>
      <c r="I104" s="73"/>
      <c r="J104" s="189" t="s">
        <v>108</v>
      </c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64">
        <f>'SO 05 - Automatická závor...'!J30</f>
        <v>0</v>
      </c>
      <c r="AH104" s="165"/>
      <c r="AI104" s="165"/>
      <c r="AJ104" s="165"/>
      <c r="AK104" s="165"/>
      <c r="AL104" s="165"/>
      <c r="AM104" s="165"/>
      <c r="AN104" s="164">
        <f t="shared" si="0"/>
        <v>0</v>
      </c>
      <c r="AO104" s="165"/>
      <c r="AP104" s="165"/>
      <c r="AQ104" s="74" t="s">
        <v>79</v>
      </c>
      <c r="AR104" s="71"/>
      <c r="AS104" s="75">
        <v>0</v>
      </c>
      <c r="AT104" s="76">
        <f t="shared" si="1"/>
        <v>0</v>
      </c>
      <c r="AU104" s="77">
        <f>'SO 05 - Automatická závor...'!P117</f>
        <v>0</v>
      </c>
      <c r="AV104" s="76">
        <f>'SO 05 - Automatická závor...'!J33</f>
        <v>0</v>
      </c>
      <c r="AW104" s="76">
        <f>'SO 05 - Automatická závor...'!J34</f>
        <v>0</v>
      </c>
      <c r="AX104" s="76">
        <f>'SO 05 - Automatická závor...'!J35</f>
        <v>0</v>
      </c>
      <c r="AY104" s="76">
        <f>'SO 05 - Automatická závor...'!J36</f>
        <v>0</v>
      </c>
      <c r="AZ104" s="76">
        <f>'SO 05 - Automatická závor...'!F33</f>
        <v>0</v>
      </c>
      <c r="BA104" s="76">
        <f>'SO 05 - Automatická závor...'!F34</f>
        <v>0</v>
      </c>
      <c r="BB104" s="76">
        <f>'SO 05 - Automatická závor...'!F35</f>
        <v>0</v>
      </c>
      <c r="BC104" s="76">
        <f>'SO 05 - Automatická závor...'!F36</f>
        <v>0</v>
      </c>
      <c r="BD104" s="78">
        <f>'SO 05 - Automatická závor...'!F37</f>
        <v>0</v>
      </c>
      <c r="BT104" s="79" t="s">
        <v>80</v>
      </c>
      <c r="BV104" s="79" t="s">
        <v>74</v>
      </c>
      <c r="BW104" s="79" t="s">
        <v>109</v>
      </c>
      <c r="BX104" s="79" t="s">
        <v>5</v>
      </c>
      <c r="CL104" s="79" t="s">
        <v>1</v>
      </c>
      <c r="CM104" s="79" t="s">
        <v>82</v>
      </c>
    </row>
    <row r="105" spans="1:91" s="6" customFormat="1" ht="16.5" customHeight="1">
      <c r="A105" s="70" t="s">
        <v>76</v>
      </c>
      <c r="B105" s="71"/>
      <c r="C105" s="72"/>
      <c r="D105" s="189" t="s">
        <v>110</v>
      </c>
      <c r="E105" s="189"/>
      <c r="F105" s="189"/>
      <c r="G105" s="189"/>
      <c r="H105" s="189"/>
      <c r="I105" s="73"/>
      <c r="J105" s="189" t="s">
        <v>111</v>
      </c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64">
        <f>'VRN - Vedlejší rozpočtové...'!J30</f>
        <v>0</v>
      </c>
      <c r="AH105" s="165"/>
      <c r="AI105" s="165"/>
      <c r="AJ105" s="165"/>
      <c r="AK105" s="165"/>
      <c r="AL105" s="165"/>
      <c r="AM105" s="165"/>
      <c r="AN105" s="164">
        <f t="shared" si="0"/>
        <v>0</v>
      </c>
      <c r="AO105" s="165"/>
      <c r="AP105" s="165"/>
      <c r="AQ105" s="74" t="s">
        <v>79</v>
      </c>
      <c r="AR105" s="71"/>
      <c r="AS105" s="80">
        <v>0</v>
      </c>
      <c r="AT105" s="81">
        <f t="shared" si="1"/>
        <v>0</v>
      </c>
      <c r="AU105" s="82">
        <f>'VRN - Vedlejší rozpočtové...'!P120</f>
        <v>0</v>
      </c>
      <c r="AV105" s="81">
        <f>'VRN - Vedlejší rozpočtové...'!J33</f>
        <v>0</v>
      </c>
      <c r="AW105" s="81">
        <f>'VRN - Vedlejší rozpočtové...'!J34</f>
        <v>0</v>
      </c>
      <c r="AX105" s="81">
        <f>'VRN - Vedlejší rozpočtové...'!J35</f>
        <v>0</v>
      </c>
      <c r="AY105" s="81">
        <f>'VRN - Vedlejší rozpočtové...'!J36</f>
        <v>0</v>
      </c>
      <c r="AZ105" s="81">
        <f>'VRN - Vedlejší rozpočtové...'!F33</f>
        <v>0</v>
      </c>
      <c r="BA105" s="81">
        <f>'VRN - Vedlejší rozpočtové...'!F34</f>
        <v>0</v>
      </c>
      <c r="BB105" s="81">
        <f>'VRN - Vedlejší rozpočtové...'!F35</f>
        <v>0</v>
      </c>
      <c r="BC105" s="81">
        <f>'VRN - Vedlejší rozpočtové...'!F36</f>
        <v>0</v>
      </c>
      <c r="BD105" s="83">
        <f>'VRN - Vedlejší rozpočtové...'!F37</f>
        <v>0</v>
      </c>
      <c r="BT105" s="79" t="s">
        <v>80</v>
      </c>
      <c r="BV105" s="79" t="s">
        <v>74</v>
      </c>
      <c r="BW105" s="79" t="s">
        <v>112</v>
      </c>
      <c r="BX105" s="79" t="s">
        <v>5</v>
      </c>
      <c r="CL105" s="79" t="s">
        <v>1</v>
      </c>
      <c r="CM105" s="79" t="s">
        <v>82</v>
      </c>
    </row>
    <row r="106" spans="1:91" s="1" customFormat="1" ht="30" customHeight="1">
      <c r="B106" s="28"/>
      <c r="AR106" s="28"/>
    </row>
    <row r="107" spans="1:91" s="1" customFormat="1" ht="6.9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28"/>
    </row>
  </sheetData>
  <sheetProtection algorithmName="SHA-512" hashValue="XfA45xmXuhzAyJFr5vVl97fOYRa+o41A6LATrBn+KAmFQZ2FRxdqAXAhYQPnnNJHIcgFHeXcpk1bp4v6Jc7BmQ==" saltValue="V72oQp1zo0hnNw0l37DdkQ==" spinCount="100000" sheet="1" objects="1" scenarios="1" formatColumns="0" formatRows="0"/>
  <mergeCells count="82">
    <mergeCell ref="D95:H95"/>
    <mergeCell ref="D99:H99"/>
    <mergeCell ref="D100:H100"/>
    <mergeCell ref="D96:H96"/>
    <mergeCell ref="D97:H97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105:H105"/>
    <mergeCell ref="J105:AF105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D102:H102"/>
    <mergeCell ref="L30:P30"/>
    <mergeCell ref="W30:AE30"/>
    <mergeCell ref="L31:P31"/>
    <mergeCell ref="W31:AE31"/>
    <mergeCell ref="AK31:AO31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N95:AP95"/>
    <mergeCell ref="AS89:AT91"/>
    <mergeCell ref="AK32:AO32"/>
    <mergeCell ref="L85:AJ85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105:AP105"/>
    <mergeCell ref="AG105:AM105"/>
    <mergeCell ref="AG94:AM94"/>
    <mergeCell ref="AN94:AP94"/>
    <mergeCell ref="AG104:AM104"/>
    <mergeCell ref="AG96:AM96"/>
    <mergeCell ref="AG98:AM98"/>
  </mergeCells>
  <hyperlinks>
    <hyperlink ref="A95" location="'D.0 - Bourací práce a dem...'!C2" display="/" xr:uid="{00000000-0004-0000-0000-000000000000}"/>
    <hyperlink ref="A96" location="'D.1.1 - Architektonicko s...'!C2" display="/" xr:uid="{00000000-0004-0000-0000-000001000000}"/>
    <hyperlink ref="A97" location="'D.1.2 - Stavebně konstruk...'!C2" display="/" xr:uid="{00000000-0004-0000-0000-000002000000}"/>
    <hyperlink ref="A98" location="'D.1.4 - Zdravotně technic...'!C2" display="/" xr:uid="{00000000-0004-0000-0000-000003000000}"/>
    <hyperlink ref="A99" location="'D.1.5 - Vzduchotechnické ...'!C2" display="/" xr:uid="{00000000-0004-0000-0000-000004000000}"/>
    <hyperlink ref="A100" location="'D.1.6 - Elektroinstalace ...'!C2" display="/" xr:uid="{00000000-0004-0000-0000-000005000000}"/>
    <hyperlink ref="A101" location="'D.1.7 - Elektroinstalace ...'!C2" display="/" xr:uid="{00000000-0004-0000-0000-000006000000}"/>
    <hyperlink ref="A102" location="'D.1.8 - Gastrotechnologie'!C2" display="/" xr:uid="{00000000-0004-0000-0000-000007000000}"/>
    <hyperlink ref="A103" location="'D.1.9 - Měření a regulace'!C2" display="/" xr:uid="{00000000-0004-0000-0000-000008000000}"/>
    <hyperlink ref="A104" location="'SO 05 - Automatická závor...'!C2" display="/" xr:uid="{00000000-0004-0000-0000-000009000000}"/>
    <hyperlink ref="A105" location="'VRN - Vedlejší rozpočtové...'!C2" display="/" xr:uid="{00000000-0004-0000-0000-00000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3"/>
  <sheetViews>
    <sheetView showGridLines="0" workbookViewId="0">
      <selection activeCell="J123" sqref="J123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3" t="s">
        <v>81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hidden="1" customHeight="1">
      <c r="B4" s="16"/>
      <c r="D4" s="17" t="s">
        <v>113</v>
      </c>
      <c r="L4" s="16"/>
      <c r="M4" s="84" t="s">
        <v>10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16</v>
      </c>
      <c r="L6" s="16"/>
    </row>
    <row r="7" spans="2:46" ht="16.5" hidden="1" customHeight="1">
      <c r="B7" s="16"/>
      <c r="E7" s="203" t="str">
        <f>'Rekapitulace stavby'!K6</f>
        <v>Nový děkanát Jinonice</v>
      </c>
      <c r="F7" s="204"/>
      <c r="G7" s="204"/>
      <c r="H7" s="204"/>
      <c r="L7" s="16"/>
    </row>
    <row r="8" spans="2:46" s="1" customFormat="1" ht="12" hidden="1" customHeight="1">
      <c r="B8" s="28"/>
      <c r="D8" s="23" t="s">
        <v>114</v>
      </c>
      <c r="L8" s="28"/>
    </row>
    <row r="9" spans="2:46" s="1" customFormat="1" ht="16.5" hidden="1" customHeight="1">
      <c r="B9" s="28"/>
      <c r="E9" s="187" t="s">
        <v>115</v>
      </c>
      <c r="F9" s="202"/>
      <c r="G9" s="202"/>
      <c r="H9" s="202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hidden="1" customHeight="1">
      <c r="B12" s="28"/>
      <c r="D12" s="23" t="s">
        <v>20</v>
      </c>
      <c r="F12" s="21" t="s">
        <v>21</v>
      </c>
      <c r="I12" s="23" t="s">
        <v>22</v>
      </c>
      <c r="J12" s="48">
        <f>'Rekapitulace stavby'!AN8</f>
        <v>0</v>
      </c>
      <c r="L12" s="28"/>
    </row>
    <row r="13" spans="2:46" s="1" customFormat="1" ht="10.8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IF('Rekapitulace stavby'!AN10="","",'Rekapitulace stavby'!AN10)</f>
        <v/>
      </c>
      <c r="L14" s="28"/>
    </row>
    <row r="15" spans="2:46" s="1" customFormat="1" ht="18" hidden="1" customHeight="1">
      <c r="B15" s="28"/>
      <c r="E15" s="21" t="str">
        <f>IF('Rekapitulace stavby'!E11="","",'Rekapitulace stavby'!E11)</f>
        <v xml:space="preserve"> </v>
      </c>
      <c r="I15" s="23" t="s">
        <v>25</v>
      </c>
      <c r="J15" s="21" t="str">
        <f>IF('Rekapitulace stavby'!AN11="","",'Rekapitulace stavby'!AN11)</f>
        <v/>
      </c>
      <c r="L15" s="28"/>
    </row>
    <row r="16" spans="2:46" s="1" customFormat="1" ht="6.9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'Rekapitulace stavby'!AN13</f>
        <v>Vyplň údaj</v>
      </c>
      <c r="L17" s="28"/>
    </row>
    <row r="18" spans="2:12" s="1" customFormat="1" ht="18" hidden="1" customHeight="1">
      <c r="B18" s="28"/>
      <c r="E18" s="205" t="str">
        <f>'Rekapitulace stavby'!E14</f>
        <v>Vyplň údaj</v>
      </c>
      <c r="F18" s="193"/>
      <c r="G18" s="193"/>
      <c r="H18" s="193"/>
      <c r="I18" s="23" t="s">
        <v>25</v>
      </c>
      <c r="J18" s="24" t="str">
        <f>'Rekapitulace stavby'!AN14</f>
        <v>Vyplň údaj</v>
      </c>
      <c r="L18" s="28"/>
    </row>
    <row r="19" spans="2:12" s="1" customFormat="1" ht="6.9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tr">
        <f>IF('Rekapitulace stavby'!AN16="","",'Rekapitulace stavby'!AN16)</f>
        <v/>
      </c>
      <c r="L20" s="28"/>
    </row>
    <row r="21" spans="2:12" s="1" customFormat="1" ht="18" hidden="1" customHeight="1">
      <c r="B21" s="28"/>
      <c r="E21" s="21" t="str">
        <f>IF('Rekapitulace stavby'!E17="","",'Rekapitulace stavby'!E17)</f>
        <v xml:space="preserve"> </v>
      </c>
      <c r="I21" s="23" t="s">
        <v>25</v>
      </c>
      <c r="J21" s="21" t="str">
        <f>IF('Rekapitulace stavby'!AN17="","",'Rekapitulace stavby'!AN17)</f>
        <v/>
      </c>
      <c r="L21" s="28"/>
    </row>
    <row r="22" spans="2:12" s="1" customFormat="1" ht="6.9" hidden="1" customHeight="1">
      <c r="B22" s="28"/>
      <c r="L22" s="28"/>
    </row>
    <row r="23" spans="2:12" s="1" customFormat="1" ht="12" hidden="1" customHeight="1">
      <c r="B23" s="28"/>
      <c r="D23" s="23" t="s">
        <v>30</v>
      </c>
      <c r="I23" s="23" t="s">
        <v>24</v>
      </c>
      <c r="J23" s="21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1" t="str">
        <f>IF('Rekapitulace stavby'!E20="","",'Rekapitulace stavby'!E20)</f>
        <v xml:space="preserve"> </v>
      </c>
      <c r="I24" s="23" t="s">
        <v>25</v>
      </c>
      <c r="J24" s="21" t="str">
        <f>IF('Rekapitulace stavby'!AN20="","",'Rekapitulace stavby'!AN20)</f>
        <v/>
      </c>
      <c r="L24" s="28"/>
    </row>
    <row r="25" spans="2:12" s="1" customFormat="1" ht="6.9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5"/>
      <c r="E27" s="197" t="s">
        <v>1</v>
      </c>
      <c r="F27" s="197"/>
      <c r="G27" s="197"/>
      <c r="H27" s="197"/>
      <c r="L27" s="85"/>
    </row>
    <row r="28" spans="2:12" s="1" customFormat="1" ht="6.9" hidden="1" customHeight="1">
      <c r="B28" s="28"/>
      <c r="L28" s="28"/>
    </row>
    <row r="29" spans="2:12" s="1" customFormat="1" ht="6.9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86" t="s">
        <v>32</v>
      </c>
      <c r="J30" s="62">
        <f>ROUND(J129, 2)</f>
        <v>0</v>
      </c>
      <c r="L30" s="28"/>
    </row>
    <row r="31" spans="2:12" s="1" customFormat="1" ht="6.9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>
      <c r="B33" s="28"/>
      <c r="D33" s="51" t="s">
        <v>36</v>
      </c>
      <c r="E33" s="23" t="s">
        <v>37</v>
      </c>
      <c r="F33" s="87">
        <f>ROUND((SUM(BE129:BE182)),  2)</f>
        <v>0</v>
      </c>
      <c r="I33" s="88">
        <v>0.21</v>
      </c>
      <c r="J33" s="87">
        <f>ROUND(((SUM(BE129:BE182))*I33),  2)</f>
        <v>0</v>
      </c>
      <c r="L33" s="28"/>
    </row>
    <row r="34" spans="2:12" s="1" customFormat="1" ht="14.4" hidden="1" customHeight="1">
      <c r="B34" s="28"/>
      <c r="E34" s="23" t="s">
        <v>38</v>
      </c>
      <c r="F34" s="87">
        <f>ROUND((SUM(BF129:BF182)),  2)</f>
        <v>0</v>
      </c>
      <c r="I34" s="88">
        <v>0.12</v>
      </c>
      <c r="J34" s="87">
        <f>ROUND(((SUM(BF129:BF182))*I34),  2)</f>
        <v>0</v>
      </c>
      <c r="L34" s="28"/>
    </row>
    <row r="35" spans="2:12" s="1" customFormat="1" ht="14.4" hidden="1" customHeight="1">
      <c r="B35" s="28"/>
      <c r="E35" s="23" t="s">
        <v>39</v>
      </c>
      <c r="F35" s="87">
        <f>ROUND((SUM(BG129:BG182)),  2)</f>
        <v>0</v>
      </c>
      <c r="I35" s="88">
        <v>0.21</v>
      </c>
      <c r="J35" s="87">
        <f>0</f>
        <v>0</v>
      </c>
      <c r="L35" s="28"/>
    </row>
    <row r="36" spans="2:12" s="1" customFormat="1" ht="14.4" hidden="1" customHeight="1">
      <c r="B36" s="28"/>
      <c r="E36" s="23" t="s">
        <v>40</v>
      </c>
      <c r="F36" s="87">
        <f>ROUND((SUM(BH129:BH182)),  2)</f>
        <v>0</v>
      </c>
      <c r="I36" s="88">
        <v>0.12</v>
      </c>
      <c r="J36" s="87">
        <f>0</f>
        <v>0</v>
      </c>
      <c r="L36" s="28"/>
    </row>
    <row r="37" spans="2:12" s="1" customFormat="1" ht="14.4" hidden="1" customHeight="1">
      <c r="B37" s="28"/>
      <c r="E37" s="23" t="s">
        <v>41</v>
      </c>
      <c r="F37" s="87">
        <f>ROUND((SUM(BI129:BI182)),  2)</f>
        <v>0</v>
      </c>
      <c r="I37" s="88">
        <v>0</v>
      </c>
      <c r="J37" s="87">
        <f>0</f>
        <v>0</v>
      </c>
      <c r="L37" s="28"/>
    </row>
    <row r="38" spans="2:12" s="1" customFormat="1" ht="6.9" hidden="1" customHeight="1">
      <c r="B38" s="28"/>
      <c r="L38" s="28"/>
    </row>
    <row r="39" spans="2:12" s="1" customFormat="1" ht="25.35" hidden="1" customHeight="1">
      <c r="B39" s="28"/>
      <c r="C39" s="89"/>
      <c r="D39" s="90" t="s">
        <v>42</v>
      </c>
      <c r="E39" s="53"/>
      <c r="F39" s="53"/>
      <c r="G39" s="91" t="s">
        <v>43</v>
      </c>
      <c r="H39" s="92" t="s">
        <v>44</v>
      </c>
      <c r="I39" s="53"/>
      <c r="J39" s="93">
        <f>SUM(J30:J37)</f>
        <v>0</v>
      </c>
      <c r="K39" s="94"/>
      <c r="L39" s="28"/>
    </row>
    <row r="40" spans="2:12" s="1" customFormat="1" ht="14.4" hidden="1" customHeight="1">
      <c r="B40" s="28"/>
      <c r="L40" s="28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8"/>
      <c r="D61" s="39" t="s">
        <v>47</v>
      </c>
      <c r="E61" s="30"/>
      <c r="F61" s="95" t="s">
        <v>48</v>
      </c>
      <c r="G61" s="39" t="s">
        <v>47</v>
      </c>
      <c r="H61" s="30"/>
      <c r="I61" s="30"/>
      <c r="J61" s="96" t="s">
        <v>48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8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8"/>
      <c r="D76" s="39" t="s">
        <v>47</v>
      </c>
      <c r="E76" s="30"/>
      <c r="F76" s="95" t="s">
        <v>48</v>
      </c>
      <c r="G76" s="39" t="s">
        <v>47</v>
      </c>
      <c r="H76" s="30"/>
      <c r="I76" s="30"/>
      <c r="J76" s="96" t="s">
        <v>48</v>
      </c>
      <c r="K76" s="30"/>
      <c r="L76" s="28"/>
    </row>
    <row r="77" spans="2:12" s="1" customFormat="1" ht="14.4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" hidden="1" customHeight="1">
      <c r="B82" s="28"/>
      <c r="C82" s="17" t="s">
        <v>116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16</v>
      </c>
      <c r="L84" s="28"/>
    </row>
    <row r="85" spans="2:47" s="1" customFormat="1" ht="16.5" hidden="1" customHeight="1">
      <c r="B85" s="28"/>
      <c r="E85" s="203" t="str">
        <f>E7</f>
        <v>Nový děkanát Jinonice</v>
      </c>
      <c r="F85" s="204"/>
      <c r="G85" s="204"/>
      <c r="H85" s="204"/>
      <c r="L85" s="28"/>
    </row>
    <row r="86" spans="2:47" s="1" customFormat="1" ht="12" hidden="1" customHeight="1">
      <c r="B86" s="28"/>
      <c r="C86" s="23" t="s">
        <v>114</v>
      </c>
      <c r="L86" s="28"/>
    </row>
    <row r="87" spans="2:47" s="1" customFormat="1" ht="16.5" hidden="1" customHeight="1">
      <c r="B87" s="28"/>
      <c r="E87" s="187" t="str">
        <f>E9</f>
        <v>D.0 - Bourací práce a demolice</v>
      </c>
      <c r="F87" s="202"/>
      <c r="G87" s="202"/>
      <c r="H87" s="202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>
        <f>IF(J12="","",J12)</f>
        <v>0</v>
      </c>
      <c r="L89" s="28"/>
    </row>
    <row r="90" spans="2:47" s="1" customFormat="1" ht="6.9" hidden="1" customHeight="1">
      <c r="B90" s="28"/>
      <c r="L90" s="28"/>
    </row>
    <row r="91" spans="2:47" s="1" customFormat="1" ht="15.15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15" hidden="1" customHeight="1">
      <c r="B92" s="28"/>
      <c r="C92" s="23" t="s">
        <v>26</v>
      </c>
      <c r="F92" s="21" t="str">
        <f>IF(E18="","",E18)</f>
        <v>Vyplň údaj</v>
      </c>
      <c r="I92" s="23" t="s">
        <v>30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7" t="s">
        <v>117</v>
      </c>
      <c r="D94" s="89"/>
      <c r="E94" s="89"/>
      <c r="F94" s="89"/>
      <c r="G94" s="89"/>
      <c r="H94" s="89"/>
      <c r="I94" s="89"/>
      <c r="J94" s="98" t="s">
        <v>118</v>
      </c>
      <c r="K94" s="89"/>
      <c r="L94" s="28"/>
    </row>
    <row r="95" spans="2:47" s="1" customFormat="1" ht="10.35" hidden="1" customHeight="1">
      <c r="B95" s="28"/>
      <c r="L95" s="28"/>
    </row>
    <row r="96" spans="2:47" s="1" customFormat="1" ht="22.8" hidden="1" customHeight="1">
      <c r="B96" s="28"/>
      <c r="C96" s="99" t="s">
        <v>119</v>
      </c>
      <c r="J96" s="62">
        <f>J129</f>
        <v>0</v>
      </c>
      <c r="L96" s="28"/>
      <c r="AU96" s="13" t="s">
        <v>120</v>
      </c>
    </row>
    <row r="97" spans="2:12" s="8" customFormat="1" ht="24.9" hidden="1" customHeight="1">
      <c r="B97" s="100"/>
      <c r="D97" s="101" t="s">
        <v>121</v>
      </c>
      <c r="E97" s="102"/>
      <c r="F97" s="102"/>
      <c r="G97" s="102"/>
      <c r="H97" s="102"/>
      <c r="I97" s="102"/>
      <c r="J97" s="103">
        <f>J130</f>
        <v>0</v>
      </c>
      <c r="L97" s="100"/>
    </row>
    <row r="98" spans="2:12" s="9" customFormat="1" ht="19.95" hidden="1" customHeight="1">
      <c r="B98" s="104"/>
      <c r="D98" s="105" t="s">
        <v>122</v>
      </c>
      <c r="E98" s="106"/>
      <c r="F98" s="106"/>
      <c r="G98" s="106"/>
      <c r="H98" s="106"/>
      <c r="I98" s="106"/>
      <c r="J98" s="107">
        <f>J131</f>
        <v>0</v>
      </c>
      <c r="L98" s="104"/>
    </row>
    <row r="99" spans="2:12" s="9" customFormat="1" ht="19.95" hidden="1" customHeight="1">
      <c r="B99" s="104"/>
      <c r="D99" s="105" t="s">
        <v>123</v>
      </c>
      <c r="E99" s="106"/>
      <c r="F99" s="106"/>
      <c r="G99" s="106"/>
      <c r="H99" s="106"/>
      <c r="I99" s="106"/>
      <c r="J99" s="107">
        <f>J133</f>
        <v>0</v>
      </c>
      <c r="L99" s="104"/>
    </row>
    <row r="100" spans="2:12" s="9" customFormat="1" ht="19.95" hidden="1" customHeight="1">
      <c r="B100" s="104"/>
      <c r="D100" s="105" t="s">
        <v>124</v>
      </c>
      <c r="E100" s="106"/>
      <c r="F100" s="106"/>
      <c r="G100" s="106"/>
      <c r="H100" s="106"/>
      <c r="I100" s="106"/>
      <c r="J100" s="107">
        <f>J144</f>
        <v>0</v>
      </c>
      <c r="L100" s="104"/>
    </row>
    <row r="101" spans="2:12" s="8" customFormat="1" ht="24.9" hidden="1" customHeight="1">
      <c r="B101" s="100"/>
      <c r="D101" s="101" t="s">
        <v>125</v>
      </c>
      <c r="E101" s="102"/>
      <c r="F101" s="102"/>
      <c r="G101" s="102"/>
      <c r="H101" s="102"/>
      <c r="I101" s="102"/>
      <c r="J101" s="103">
        <f>J159</f>
        <v>0</v>
      </c>
      <c r="L101" s="100"/>
    </row>
    <row r="102" spans="2:12" s="9" customFormat="1" ht="19.95" hidden="1" customHeight="1">
      <c r="B102" s="104"/>
      <c r="D102" s="105" t="s">
        <v>126</v>
      </c>
      <c r="E102" s="106"/>
      <c r="F102" s="106"/>
      <c r="G102" s="106"/>
      <c r="H102" s="106"/>
      <c r="I102" s="106"/>
      <c r="J102" s="107">
        <f>J160</f>
        <v>0</v>
      </c>
      <c r="L102" s="104"/>
    </row>
    <row r="103" spans="2:12" s="9" customFormat="1" ht="19.95" hidden="1" customHeight="1">
      <c r="B103" s="104"/>
      <c r="D103" s="105" t="s">
        <v>127</v>
      </c>
      <c r="E103" s="106"/>
      <c r="F103" s="106"/>
      <c r="G103" s="106"/>
      <c r="H103" s="106"/>
      <c r="I103" s="106"/>
      <c r="J103" s="107">
        <f>J162</f>
        <v>0</v>
      </c>
      <c r="L103" s="104"/>
    </row>
    <row r="104" spans="2:12" s="9" customFormat="1" ht="19.95" hidden="1" customHeight="1">
      <c r="B104" s="104"/>
      <c r="D104" s="105" t="s">
        <v>128</v>
      </c>
      <c r="E104" s="106"/>
      <c r="F104" s="106"/>
      <c r="G104" s="106"/>
      <c r="H104" s="106"/>
      <c r="I104" s="106"/>
      <c r="J104" s="107">
        <f>J164</f>
        <v>0</v>
      </c>
      <c r="L104" s="104"/>
    </row>
    <row r="105" spans="2:12" s="9" customFormat="1" ht="19.95" hidden="1" customHeight="1">
      <c r="B105" s="104"/>
      <c r="D105" s="105" t="s">
        <v>129</v>
      </c>
      <c r="E105" s="106"/>
      <c r="F105" s="106"/>
      <c r="G105" s="106"/>
      <c r="H105" s="106"/>
      <c r="I105" s="106"/>
      <c r="J105" s="107">
        <f>J166</f>
        <v>0</v>
      </c>
      <c r="L105" s="104"/>
    </row>
    <row r="106" spans="2:12" s="9" customFormat="1" ht="19.95" hidden="1" customHeight="1">
      <c r="B106" s="104"/>
      <c r="D106" s="105" t="s">
        <v>130</v>
      </c>
      <c r="E106" s="106"/>
      <c r="F106" s="106"/>
      <c r="G106" s="106"/>
      <c r="H106" s="106"/>
      <c r="I106" s="106"/>
      <c r="J106" s="107">
        <f>J171</f>
        <v>0</v>
      </c>
      <c r="L106" s="104"/>
    </row>
    <row r="107" spans="2:12" s="9" customFormat="1" ht="19.95" hidden="1" customHeight="1">
      <c r="B107" s="104"/>
      <c r="D107" s="105" t="s">
        <v>131</v>
      </c>
      <c r="E107" s="106"/>
      <c r="F107" s="106"/>
      <c r="G107" s="106"/>
      <c r="H107" s="106"/>
      <c r="I107" s="106"/>
      <c r="J107" s="107">
        <f>J174</f>
        <v>0</v>
      </c>
      <c r="L107" s="104"/>
    </row>
    <row r="108" spans="2:12" s="9" customFormat="1" ht="19.95" hidden="1" customHeight="1">
      <c r="B108" s="104"/>
      <c r="D108" s="105" t="s">
        <v>132</v>
      </c>
      <c r="E108" s="106"/>
      <c r="F108" s="106"/>
      <c r="G108" s="106"/>
      <c r="H108" s="106"/>
      <c r="I108" s="106"/>
      <c r="J108" s="107">
        <f>J177</f>
        <v>0</v>
      </c>
      <c r="L108" s="104"/>
    </row>
    <row r="109" spans="2:12" s="9" customFormat="1" ht="19.95" hidden="1" customHeight="1">
      <c r="B109" s="104"/>
      <c r="D109" s="105" t="s">
        <v>133</v>
      </c>
      <c r="E109" s="106"/>
      <c r="F109" s="106"/>
      <c r="G109" s="106"/>
      <c r="H109" s="106"/>
      <c r="I109" s="106"/>
      <c r="J109" s="107">
        <f>J181</f>
        <v>0</v>
      </c>
      <c r="L109" s="104"/>
    </row>
    <row r="110" spans="2:12" s="1" customFormat="1" ht="21.75" hidden="1" customHeight="1">
      <c r="B110" s="28"/>
      <c r="L110" s="28"/>
    </row>
    <row r="111" spans="2:12" s="1" customFormat="1" ht="6.9" hidden="1" customHeight="1"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28"/>
    </row>
    <row r="112" spans="2:12" hidden="1"/>
    <row r="113" spans="2:20" hidden="1"/>
    <row r="114" spans="2:20" hidden="1"/>
    <row r="115" spans="2:20" s="1" customFormat="1" ht="6.9" customHeight="1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28"/>
    </row>
    <row r="116" spans="2:20" s="1" customFormat="1" ht="24.9" customHeight="1">
      <c r="B116" s="28"/>
      <c r="C116" s="17" t="s">
        <v>134</v>
      </c>
      <c r="L116" s="28"/>
    </row>
    <row r="117" spans="2:20" s="1" customFormat="1" ht="6.9" customHeight="1">
      <c r="B117" s="28"/>
      <c r="L117" s="28"/>
    </row>
    <row r="118" spans="2:20" s="1" customFormat="1" ht="12" customHeight="1">
      <c r="B118" s="28"/>
      <c r="C118" s="23" t="s">
        <v>16</v>
      </c>
      <c r="L118" s="28"/>
    </row>
    <row r="119" spans="2:20" s="1" customFormat="1" ht="16.5" customHeight="1">
      <c r="B119" s="28"/>
      <c r="E119" s="203" t="str">
        <f>E7</f>
        <v>Nový děkanát Jinonice</v>
      </c>
      <c r="F119" s="204"/>
      <c r="G119" s="204"/>
      <c r="H119" s="204"/>
      <c r="L119" s="28"/>
    </row>
    <row r="120" spans="2:20" s="1" customFormat="1" ht="12" customHeight="1">
      <c r="B120" s="28"/>
      <c r="C120" s="23" t="s">
        <v>114</v>
      </c>
      <c r="L120" s="28"/>
    </row>
    <row r="121" spans="2:20" s="1" customFormat="1" ht="16.5" customHeight="1">
      <c r="B121" s="28"/>
      <c r="E121" s="187" t="str">
        <f>E9</f>
        <v>D.0 - Bourací práce a demolice</v>
      </c>
      <c r="F121" s="202"/>
      <c r="G121" s="202"/>
      <c r="H121" s="202"/>
      <c r="L121" s="28"/>
    </row>
    <row r="122" spans="2:20" s="1" customFormat="1" ht="6.9" customHeight="1">
      <c r="B122" s="28"/>
      <c r="L122" s="28"/>
    </row>
    <row r="123" spans="2:20" s="1" customFormat="1" ht="12" customHeight="1">
      <c r="B123" s="28"/>
      <c r="C123" s="23" t="s">
        <v>20</v>
      </c>
      <c r="F123" s="21" t="str">
        <f>F12</f>
        <v xml:space="preserve"> </v>
      </c>
      <c r="I123" s="23" t="s">
        <v>22</v>
      </c>
      <c r="J123" s="48">
        <f>IF(J12="","",J12)</f>
        <v>0</v>
      </c>
      <c r="L123" s="28"/>
    </row>
    <row r="124" spans="2:20" s="1" customFormat="1" ht="6.9" customHeight="1">
      <c r="B124" s="28"/>
      <c r="L124" s="28"/>
    </row>
    <row r="125" spans="2:20" s="1" customFormat="1" ht="15.15" customHeight="1">
      <c r="B125" s="28"/>
      <c r="C125" s="23" t="s">
        <v>23</v>
      </c>
      <c r="F125" s="21" t="str">
        <f>E15</f>
        <v xml:space="preserve"> </v>
      </c>
      <c r="I125" s="23" t="s">
        <v>28</v>
      </c>
      <c r="J125" s="26" t="str">
        <f>E21</f>
        <v xml:space="preserve"> </v>
      </c>
      <c r="L125" s="28"/>
    </row>
    <row r="126" spans="2:20" s="1" customFormat="1" ht="15.15" customHeight="1">
      <c r="B126" s="28"/>
      <c r="C126" s="23" t="s">
        <v>26</v>
      </c>
      <c r="F126" s="21" t="str">
        <f>IF(E18="","",E18)</f>
        <v>Vyplň údaj</v>
      </c>
      <c r="I126" s="23" t="s">
        <v>30</v>
      </c>
      <c r="J126" s="26" t="str">
        <f>E24</f>
        <v xml:space="preserve"> </v>
      </c>
      <c r="L126" s="28"/>
    </row>
    <row r="127" spans="2:20" s="1" customFormat="1" ht="10.35" customHeight="1">
      <c r="B127" s="28"/>
      <c r="L127" s="28"/>
    </row>
    <row r="128" spans="2:20" s="10" customFormat="1" ht="29.25" customHeight="1">
      <c r="B128" s="108"/>
      <c r="C128" s="109" t="s">
        <v>135</v>
      </c>
      <c r="D128" s="110" t="s">
        <v>57</v>
      </c>
      <c r="E128" s="110" t="s">
        <v>53</v>
      </c>
      <c r="F128" s="110" t="s">
        <v>54</v>
      </c>
      <c r="G128" s="110" t="s">
        <v>136</v>
      </c>
      <c r="H128" s="110" t="s">
        <v>137</v>
      </c>
      <c r="I128" s="110" t="s">
        <v>138</v>
      </c>
      <c r="J128" s="111" t="s">
        <v>118</v>
      </c>
      <c r="K128" s="112" t="s">
        <v>139</v>
      </c>
      <c r="L128" s="108"/>
      <c r="M128" s="55" t="s">
        <v>1</v>
      </c>
      <c r="N128" s="56" t="s">
        <v>36</v>
      </c>
      <c r="O128" s="56" t="s">
        <v>140</v>
      </c>
      <c r="P128" s="56" t="s">
        <v>141</v>
      </c>
      <c r="Q128" s="56" t="s">
        <v>142</v>
      </c>
      <c r="R128" s="56" t="s">
        <v>143</v>
      </c>
      <c r="S128" s="56" t="s">
        <v>144</v>
      </c>
      <c r="T128" s="57" t="s">
        <v>145</v>
      </c>
    </row>
    <row r="129" spans="2:65" s="1" customFormat="1" ht="22.8" customHeight="1">
      <c r="B129" s="28"/>
      <c r="C129" s="60" t="s">
        <v>146</v>
      </c>
      <c r="J129" s="113">
        <f>BK129</f>
        <v>0</v>
      </c>
      <c r="L129" s="28"/>
      <c r="M129" s="58"/>
      <c r="N129" s="49"/>
      <c r="O129" s="49"/>
      <c r="P129" s="114">
        <f>P130+P159</f>
        <v>0</v>
      </c>
      <c r="Q129" s="49"/>
      <c r="R129" s="114">
        <f>R130+R159</f>
        <v>1.456858</v>
      </c>
      <c r="S129" s="49"/>
      <c r="T129" s="115">
        <f>T130+T159</f>
        <v>421.09416639999995</v>
      </c>
      <c r="AT129" s="13" t="s">
        <v>71</v>
      </c>
      <c r="AU129" s="13" t="s">
        <v>120</v>
      </c>
      <c r="BK129" s="116">
        <f>BK130+BK159</f>
        <v>0</v>
      </c>
    </row>
    <row r="130" spans="2:65" s="11" customFormat="1" ht="25.95" customHeight="1">
      <c r="B130" s="117"/>
      <c r="D130" s="118" t="s">
        <v>71</v>
      </c>
      <c r="E130" s="119" t="s">
        <v>147</v>
      </c>
      <c r="F130" s="119" t="s">
        <v>148</v>
      </c>
      <c r="I130" s="120"/>
      <c r="J130" s="121">
        <f>BK130</f>
        <v>0</v>
      </c>
      <c r="L130" s="117"/>
      <c r="M130" s="122"/>
      <c r="P130" s="123">
        <f>P131+P133+P144</f>
        <v>0</v>
      </c>
      <c r="R130" s="123">
        <f>R131+R133+R144</f>
        <v>1.508E-3</v>
      </c>
      <c r="T130" s="124">
        <f>T131+T133+T144</f>
        <v>404.77360999999996</v>
      </c>
      <c r="AR130" s="118" t="s">
        <v>80</v>
      </c>
      <c r="AT130" s="125" t="s">
        <v>71</v>
      </c>
      <c r="AU130" s="125" t="s">
        <v>72</v>
      </c>
      <c r="AY130" s="118" t="s">
        <v>149</v>
      </c>
      <c r="BK130" s="126">
        <f>BK131+BK133+BK144</f>
        <v>0</v>
      </c>
    </row>
    <row r="131" spans="2:65" s="11" customFormat="1" ht="22.8" customHeight="1">
      <c r="B131" s="117"/>
      <c r="D131" s="118" t="s">
        <v>71</v>
      </c>
      <c r="E131" s="127" t="s">
        <v>80</v>
      </c>
      <c r="F131" s="127" t="s">
        <v>150</v>
      </c>
      <c r="I131" s="120"/>
      <c r="J131" s="128">
        <f>BK131</f>
        <v>0</v>
      </c>
      <c r="L131" s="117"/>
      <c r="M131" s="122"/>
      <c r="P131" s="123">
        <f>P132</f>
        <v>0</v>
      </c>
      <c r="R131" s="123">
        <f>R132</f>
        <v>0</v>
      </c>
      <c r="T131" s="124">
        <f>T132</f>
        <v>0</v>
      </c>
      <c r="AR131" s="118" t="s">
        <v>80</v>
      </c>
      <c r="AT131" s="125" t="s">
        <v>71</v>
      </c>
      <c r="AU131" s="125" t="s">
        <v>80</v>
      </c>
      <c r="AY131" s="118" t="s">
        <v>149</v>
      </c>
      <c r="BK131" s="126">
        <f>BK132</f>
        <v>0</v>
      </c>
    </row>
    <row r="132" spans="2:65" s="1" customFormat="1" ht="37.799999999999997" customHeight="1">
      <c r="B132" s="28"/>
      <c r="C132" s="129" t="s">
        <v>80</v>
      </c>
      <c r="D132" s="129" t="s">
        <v>151</v>
      </c>
      <c r="E132" s="130" t="s">
        <v>152</v>
      </c>
      <c r="F132" s="131" t="s">
        <v>153</v>
      </c>
      <c r="G132" s="132" t="s">
        <v>154</v>
      </c>
      <c r="H132" s="133">
        <v>103.04</v>
      </c>
      <c r="I132" s="134"/>
      <c r="J132" s="135">
        <f>ROUND(I132*H132,2)</f>
        <v>0</v>
      </c>
      <c r="K132" s="136"/>
      <c r="L132" s="28"/>
      <c r="M132" s="137" t="s">
        <v>1</v>
      </c>
      <c r="N132" s="138" t="s">
        <v>37</v>
      </c>
      <c r="P132" s="139">
        <f>O132*H132</f>
        <v>0</v>
      </c>
      <c r="Q132" s="139">
        <v>0</v>
      </c>
      <c r="R132" s="139">
        <f>Q132*H132</f>
        <v>0</v>
      </c>
      <c r="S132" s="139">
        <v>0</v>
      </c>
      <c r="T132" s="140">
        <f>S132*H132</f>
        <v>0</v>
      </c>
      <c r="AR132" s="141" t="s">
        <v>155</v>
      </c>
      <c r="AT132" s="141" t="s">
        <v>151</v>
      </c>
      <c r="AU132" s="141" t="s">
        <v>82</v>
      </c>
      <c r="AY132" s="13" t="s">
        <v>149</v>
      </c>
      <c r="BE132" s="142">
        <f>IF(N132="základní",J132,0)</f>
        <v>0</v>
      </c>
      <c r="BF132" s="142">
        <f>IF(N132="snížená",J132,0)</f>
        <v>0</v>
      </c>
      <c r="BG132" s="142">
        <f>IF(N132="zákl. přenesená",J132,0)</f>
        <v>0</v>
      </c>
      <c r="BH132" s="142">
        <f>IF(N132="sníž. přenesená",J132,0)</f>
        <v>0</v>
      </c>
      <c r="BI132" s="142">
        <f>IF(N132="nulová",J132,0)</f>
        <v>0</v>
      </c>
      <c r="BJ132" s="13" t="s">
        <v>80</v>
      </c>
      <c r="BK132" s="142">
        <f>ROUND(I132*H132,2)</f>
        <v>0</v>
      </c>
      <c r="BL132" s="13" t="s">
        <v>155</v>
      </c>
      <c r="BM132" s="141" t="s">
        <v>82</v>
      </c>
    </row>
    <row r="133" spans="2:65" s="11" customFormat="1" ht="22.8" customHeight="1">
      <c r="B133" s="117"/>
      <c r="D133" s="118" t="s">
        <v>71</v>
      </c>
      <c r="E133" s="127" t="s">
        <v>156</v>
      </c>
      <c r="F133" s="127" t="s">
        <v>157</v>
      </c>
      <c r="I133" s="120"/>
      <c r="J133" s="128">
        <f>BK133</f>
        <v>0</v>
      </c>
      <c r="L133" s="117"/>
      <c r="M133" s="122"/>
      <c r="P133" s="123">
        <f>SUM(P134:P143)</f>
        <v>0</v>
      </c>
      <c r="R133" s="123">
        <f>SUM(R134:R143)</f>
        <v>1.508E-3</v>
      </c>
      <c r="T133" s="124">
        <f>SUM(T134:T143)</f>
        <v>404.77360999999996</v>
      </c>
      <c r="AR133" s="118" t="s">
        <v>80</v>
      </c>
      <c r="AT133" s="125" t="s">
        <v>71</v>
      </c>
      <c r="AU133" s="125" t="s">
        <v>80</v>
      </c>
      <c r="AY133" s="118" t="s">
        <v>149</v>
      </c>
      <c r="BK133" s="126">
        <f>SUM(BK134:BK143)</f>
        <v>0</v>
      </c>
    </row>
    <row r="134" spans="2:65" s="1" customFormat="1" ht="44.25" customHeight="1">
      <c r="B134" s="28"/>
      <c r="C134" s="129" t="s">
        <v>82</v>
      </c>
      <c r="D134" s="129" t="s">
        <v>151</v>
      </c>
      <c r="E134" s="130" t="s">
        <v>158</v>
      </c>
      <c r="F134" s="131" t="s">
        <v>159</v>
      </c>
      <c r="G134" s="132" t="s">
        <v>154</v>
      </c>
      <c r="H134" s="133">
        <v>703.89</v>
      </c>
      <c r="I134" s="134"/>
      <c r="J134" s="135">
        <f t="shared" ref="J134:J143" si="0">ROUND(I134*H134,2)</f>
        <v>0</v>
      </c>
      <c r="K134" s="136"/>
      <c r="L134" s="28"/>
      <c r="M134" s="137" t="s">
        <v>1</v>
      </c>
      <c r="N134" s="138" t="s">
        <v>37</v>
      </c>
      <c r="P134" s="139">
        <f t="shared" ref="P134:P143" si="1">O134*H134</f>
        <v>0</v>
      </c>
      <c r="Q134" s="139">
        <v>0</v>
      </c>
      <c r="R134" s="139">
        <f t="shared" ref="R134:R143" si="2">Q134*H134</f>
        <v>0</v>
      </c>
      <c r="S134" s="139">
        <v>0.18099999999999999</v>
      </c>
      <c r="T134" s="140">
        <f t="shared" ref="T134:T143" si="3">S134*H134</f>
        <v>127.40409</v>
      </c>
      <c r="AR134" s="141" t="s">
        <v>155</v>
      </c>
      <c r="AT134" s="141" t="s">
        <v>151</v>
      </c>
      <c r="AU134" s="141" t="s">
        <v>82</v>
      </c>
      <c r="AY134" s="13" t="s">
        <v>149</v>
      </c>
      <c r="BE134" s="142">
        <f t="shared" ref="BE134:BE143" si="4">IF(N134="základní",J134,0)</f>
        <v>0</v>
      </c>
      <c r="BF134" s="142">
        <f t="shared" ref="BF134:BF143" si="5">IF(N134="snížená",J134,0)</f>
        <v>0</v>
      </c>
      <c r="BG134" s="142">
        <f t="shared" ref="BG134:BG143" si="6">IF(N134="zákl. přenesená",J134,0)</f>
        <v>0</v>
      </c>
      <c r="BH134" s="142">
        <f t="shared" ref="BH134:BH143" si="7">IF(N134="sníž. přenesená",J134,0)</f>
        <v>0</v>
      </c>
      <c r="BI134" s="142">
        <f t="shared" ref="BI134:BI143" si="8">IF(N134="nulová",J134,0)</f>
        <v>0</v>
      </c>
      <c r="BJ134" s="13" t="s">
        <v>80</v>
      </c>
      <c r="BK134" s="142">
        <f t="shared" ref="BK134:BK143" si="9">ROUND(I134*H134,2)</f>
        <v>0</v>
      </c>
      <c r="BL134" s="13" t="s">
        <v>155</v>
      </c>
      <c r="BM134" s="141" t="s">
        <v>155</v>
      </c>
    </row>
    <row r="135" spans="2:65" s="1" customFormat="1" ht="44.25" customHeight="1">
      <c r="B135" s="28"/>
      <c r="C135" s="129" t="s">
        <v>160</v>
      </c>
      <c r="D135" s="129" t="s">
        <v>151</v>
      </c>
      <c r="E135" s="130" t="s">
        <v>161</v>
      </c>
      <c r="F135" s="131" t="s">
        <v>162</v>
      </c>
      <c r="G135" s="132" t="s">
        <v>154</v>
      </c>
      <c r="H135" s="133">
        <v>328.26</v>
      </c>
      <c r="I135" s="134"/>
      <c r="J135" s="135">
        <f t="shared" si="0"/>
        <v>0</v>
      </c>
      <c r="K135" s="136"/>
      <c r="L135" s="28"/>
      <c r="M135" s="137" t="s">
        <v>1</v>
      </c>
      <c r="N135" s="138" t="s">
        <v>37</v>
      </c>
      <c r="P135" s="139">
        <f t="shared" si="1"/>
        <v>0</v>
      </c>
      <c r="Q135" s="139">
        <v>0</v>
      </c>
      <c r="R135" s="139">
        <f t="shared" si="2"/>
        <v>0</v>
      </c>
      <c r="S135" s="139">
        <v>0.26100000000000001</v>
      </c>
      <c r="T135" s="140">
        <f t="shared" si="3"/>
        <v>85.67586</v>
      </c>
      <c r="AR135" s="141" t="s">
        <v>155</v>
      </c>
      <c r="AT135" s="141" t="s">
        <v>151</v>
      </c>
      <c r="AU135" s="141" t="s">
        <v>82</v>
      </c>
      <c r="AY135" s="13" t="s">
        <v>149</v>
      </c>
      <c r="BE135" s="142">
        <f t="shared" si="4"/>
        <v>0</v>
      </c>
      <c r="BF135" s="142">
        <f t="shared" si="5"/>
        <v>0</v>
      </c>
      <c r="BG135" s="142">
        <f t="shared" si="6"/>
        <v>0</v>
      </c>
      <c r="BH135" s="142">
        <f t="shared" si="7"/>
        <v>0</v>
      </c>
      <c r="BI135" s="142">
        <f t="shared" si="8"/>
        <v>0</v>
      </c>
      <c r="BJ135" s="13" t="s">
        <v>80</v>
      </c>
      <c r="BK135" s="142">
        <f t="shared" si="9"/>
        <v>0</v>
      </c>
      <c r="BL135" s="13" t="s">
        <v>155</v>
      </c>
      <c r="BM135" s="141" t="s">
        <v>163</v>
      </c>
    </row>
    <row r="136" spans="2:65" s="1" customFormat="1" ht="24.15" customHeight="1">
      <c r="B136" s="28"/>
      <c r="C136" s="129" t="s">
        <v>155</v>
      </c>
      <c r="D136" s="129" t="s">
        <v>151</v>
      </c>
      <c r="E136" s="130" t="s">
        <v>164</v>
      </c>
      <c r="F136" s="131" t="s">
        <v>165</v>
      </c>
      <c r="G136" s="132" t="s">
        <v>166</v>
      </c>
      <c r="H136" s="133">
        <v>80.861000000000004</v>
      </c>
      <c r="I136" s="134"/>
      <c r="J136" s="135">
        <f t="shared" si="0"/>
        <v>0</v>
      </c>
      <c r="K136" s="136"/>
      <c r="L136" s="28"/>
      <c r="M136" s="137" t="s">
        <v>1</v>
      </c>
      <c r="N136" s="138" t="s">
        <v>37</v>
      </c>
      <c r="P136" s="139">
        <f t="shared" si="1"/>
        <v>0</v>
      </c>
      <c r="Q136" s="139">
        <v>0</v>
      </c>
      <c r="R136" s="139">
        <f t="shared" si="2"/>
        <v>0</v>
      </c>
      <c r="S136" s="139">
        <v>2.2000000000000002</v>
      </c>
      <c r="T136" s="140">
        <f t="shared" si="3"/>
        <v>177.89420000000001</v>
      </c>
      <c r="AR136" s="141" t="s">
        <v>155</v>
      </c>
      <c r="AT136" s="141" t="s">
        <v>151</v>
      </c>
      <c r="AU136" s="141" t="s">
        <v>82</v>
      </c>
      <c r="AY136" s="13" t="s">
        <v>149</v>
      </c>
      <c r="BE136" s="142">
        <f t="shared" si="4"/>
        <v>0</v>
      </c>
      <c r="BF136" s="142">
        <f t="shared" si="5"/>
        <v>0</v>
      </c>
      <c r="BG136" s="142">
        <f t="shared" si="6"/>
        <v>0</v>
      </c>
      <c r="BH136" s="142">
        <f t="shared" si="7"/>
        <v>0</v>
      </c>
      <c r="BI136" s="142">
        <f t="shared" si="8"/>
        <v>0</v>
      </c>
      <c r="BJ136" s="13" t="s">
        <v>80</v>
      </c>
      <c r="BK136" s="142">
        <f t="shared" si="9"/>
        <v>0</v>
      </c>
      <c r="BL136" s="13" t="s">
        <v>155</v>
      </c>
      <c r="BM136" s="141" t="s">
        <v>167</v>
      </c>
    </row>
    <row r="137" spans="2:65" s="1" customFormat="1" ht="33" customHeight="1">
      <c r="B137" s="28"/>
      <c r="C137" s="129" t="s">
        <v>168</v>
      </c>
      <c r="D137" s="129" t="s">
        <v>151</v>
      </c>
      <c r="E137" s="130" t="s">
        <v>169</v>
      </c>
      <c r="F137" s="131" t="s">
        <v>170</v>
      </c>
      <c r="G137" s="132" t="s">
        <v>154</v>
      </c>
      <c r="H137" s="133">
        <v>29.7</v>
      </c>
      <c r="I137" s="134"/>
      <c r="J137" s="135">
        <f t="shared" si="0"/>
        <v>0</v>
      </c>
      <c r="K137" s="136"/>
      <c r="L137" s="28"/>
      <c r="M137" s="137" t="s">
        <v>1</v>
      </c>
      <c r="N137" s="138" t="s">
        <v>37</v>
      </c>
      <c r="P137" s="139">
        <f t="shared" si="1"/>
        <v>0</v>
      </c>
      <c r="Q137" s="139">
        <v>0</v>
      </c>
      <c r="R137" s="139">
        <f t="shared" si="2"/>
        <v>0</v>
      </c>
      <c r="S137" s="139">
        <v>5.8999999999999997E-2</v>
      </c>
      <c r="T137" s="140">
        <f t="shared" si="3"/>
        <v>1.7523</v>
      </c>
      <c r="AR137" s="141" t="s">
        <v>155</v>
      </c>
      <c r="AT137" s="141" t="s">
        <v>151</v>
      </c>
      <c r="AU137" s="141" t="s">
        <v>82</v>
      </c>
      <c r="AY137" s="13" t="s">
        <v>149</v>
      </c>
      <c r="BE137" s="142">
        <f t="shared" si="4"/>
        <v>0</v>
      </c>
      <c r="BF137" s="142">
        <f t="shared" si="5"/>
        <v>0</v>
      </c>
      <c r="BG137" s="142">
        <f t="shared" si="6"/>
        <v>0</v>
      </c>
      <c r="BH137" s="142">
        <f t="shared" si="7"/>
        <v>0</v>
      </c>
      <c r="BI137" s="142">
        <f t="shared" si="8"/>
        <v>0</v>
      </c>
      <c r="BJ137" s="13" t="s">
        <v>80</v>
      </c>
      <c r="BK137" s="142">
        <f t="shared" si="9"/>
        <v>0</v>
      </c>
      <c r="BL137" s="13" t="s">
        <v>155</v>
      </c>
      <c r="BM137" s="141" t="s">
        <v>171</v>
      </c>
    </row>
    <row r="138" spans="2:65" s="1" customFormat="1" ht="33" customHeight="1">
      <c r="B138" s="28"/>
      <c r="C138" s="129" t="s">
        <v>163</v>
      </c>
      <c r="D138" s="129" t="s">
        <v>151</v>
      </c>
      <c r="E138" s="130" t="s">
        <v>172</v>
      </c>
      <c r="F138" s="131" t="s">
        <v>173</v>
      </c>
      <c r="G138" s="132" t="s">
        <v>154</v>
      </c>
      <c r="H138" s="133">
        <v>84.6</v>
      </c>
      <c r="I138" s="134"/>
      <c r="J138" s="135">
        <f t="shared" si="0"/>
        <v>0</v>
      </c>
      <c r="K138" s="136"/>
      <c r="L138" s="28"/>
      <c r="M138" s="137" t="s">
        <v>1</v>
      </c>
      <c r="N138" s="138" t="s">
        <v>37</v>
      </c>
      <c r="P138" s="139">
        <f t="shared" si="1"/>
        <v>0</v>
      </c>
      <c r="Q138" s="139">
        <v>0</v>
      </c>
      <c r="R138" s="139">
        <f t="shared" si="2"/>
        <v>0</v>
      </c>
      <c r="S138" s="139">
        <v>4.2999999999999997E-2</v>
      </c>
      <c r="T138" s="140">
        <f t="shared" si="3"/>
        <v>3.6377999999999995</v>
      </c>
      <c r="AR138" s="141" t="s">
        <v>155</v>
      </c>
      <c r="AT138" s="141" t="s">
        <v>151</v>
      </c>
      <c r="AU138" s="141" t="s">
        <v>82</v>
      </c>
      <c r="AY138" s="13" t="s">
        <v>149</v>
      </c>
      <c r="BE138" s="142">
        <f t="shared" si="4"/>
        <v>0</v>
      </c>
      <c r="BF138" s="142">
        <f t="shared" si="5"/>
        <v>0</v>
      </c>
      <c r="BG138" s="142">
        <f t="shared" si="6"/>
        <v>0</v>
      </c>
      <c r="BH138" s="142">
        <f t="shared" si="7"/>
        <v>0</v>
      </c>
      <c r="BI138" s="142">
        <f t="shared" si="8"/>
        <v>0</v>
      </c>
      <c r="BJ138" s="13" t="s">
        <v>80</v>
      </c>
      <c r="BK138" s="142">
        <f t="shared" si="9"/>
        <v>0</v>
      </c>
      <c r="BL138" s="13" t="s">
        <v>155</v>
      </c>
      <c r="BM138" s="141" t="s">
        <v>8</v>
      </c>
    </row>
    <row r="139" spans="2:65" s="1" customFormat="1" ht="49.05" customHeight="1">
      <c r="B139" s="28"/>
      <c r="C139" s="129" t="s">
        <v>174</v>
      </c>
      <c r="D139" s="129" t="s">
        <v>151</v>
      </c>
      <c r="E139" s="130" t="s">
        <v>175</v>
      </c>
      <c r="F139" s="131" t="s">
        <v>176</v>
      </c>
      <c r="G139" s="132" t="s">
        <v>154</v>
      </c>
      <c r="H139" s="133">
        <v>0.64600000000000002</v>
      </c>
      <c r="I139" s="134"/>
      <c r="J139" s="135">
        <f t="shared" si="0"/>
        <v>0</v>
      </c>
      <c r="K139" s="136"/>
      <c r="L139" s="28"/>
      <c r="M139" s="137" t="s">
        <v>1</v>
      </c>
      <c r="N139" s="138" t="s">
        <v>37</v>
      </c>
      <c r="P139" s="139">
        <f t="shared" si="1"/>
        <v>0</v>
      </c>
      <c r="Q139" s="139">
        <v>0</v>
      </c>
      <c r="R139" s="139">
        <f t="shared" si="2"/>
        <v>0</v>
      </c>
      <c r="S139" s="139">
        <v>0.16500000000000001</v>
      </c>
      <c r="T139" s="140">
        <f t="shared" si="3"/>
        <v>0.10659</v>
      </c>
      <c r="AR139" s="141" t="s">
        <v>155</v>
      </c>
      <c r="AT139" s="141" t="s">
        <v>151</v>
      </c>
      <c r="AU139" s="141" t="s">
        <v>82</v>
      </c>
      <c r="AY139" s="13" t="s">
        <v>149</v>
      </c>
      <c r="BE139" s="142">
        <f t="shared" si="4"/>
        <v>0</v>
      </c>
      <c r="BF139" s="142">
        <f t="shared" si="5"/>
        <v>0</v>
      </c>
      <c r="BG139" s="142">
        <f t="shared" si="6"/>
        <v>0</v>
      </c>
      <c r="BH139" s="142">
        <f t="shared" si="7"/>
        <v>0</v>
      </c>
      <c r="BI139" s="142">
        <f t="shared" si="8"/>
        <v>0</v>
      </c>
      <c r="BJ139" s="13" t="s">
        <v>80</v>
      </c>
      <c r="BK139" s="142">
        <f t="shared" si="9"/>
        <v>0</v>
      </c>
      <c r="BL139" s="13" t="s">
        <v>155</v>
      </c>
      <c r="BM139" s="141" t="s">
        <v>177</v>
      </c>
    </row>
    <row r="140" spans="2:65" s="1" customFormat="1" ht="49.05" customHeight="1">
      <c r="B140" s="28"/>
      <c r="C140" s="129" t="s">
        <v>167</v>
      </c>
      <c r="D140" s="129" t="s">
        <v>151</v>
      </c>
      <c r="E140" s="130" t="s">
        <v>178</v>
      </c>
      <c r="F140" s="131" t="s">
        <v>179</v>
      </c>
      <c r="G140" s="132" t="s">
        <v>154</v>
      </c>
      <c r="H140" s="133">
        <v>5.9379999999999997</v>
      </c>
      <c r="I140" s="134"/>
      <c r="J140" s="135">
        <f t="shared" si="0"/>
        <v>0</v>
      </c>
      <c r="K140" s="136"/>
      <c r="L140" s="28"/>
      <c r="M140" s="137" t="s">
        <v>1</v>
      </c>
      <c r="N140" s="138" t="s">
        <v>37</v>
      </c>
      <c r="P140" s="139">
        <f t="shared" si="1"/>
        <v>0</v>
      </c>
      <c r="Q140" s="139">
        <v>0</v>
      </c>
      <c r="R140" s="139">
        <f t="shared" si="2"/>
        <v>0</v>
      </c>
      <c r="S140" s="139">
        <v>0.16500000000000001</v>
      </c>
      <c r="T140" s="140">
        <f t="shared" si="3"/>
        <v>0.97977000000000003</v>
      </c>
      <c r="AR140" s="141" t="s">
        <v>155</v>
      </c>
      <c r="AT140" s="141" t="s">
        <v>151</v>
      </c>
      <c r="AU140" s="141" t="s">
        <v>82</v>
      </c>
      <c r="AY140" s="13" t="s">
        <v>149</v>
      </c>
      <c r="BE140" s="142">
        <f t="shared" si="4"/>
        <v>0</v>
      </c>
      <c r="BF140" s="142">
        <f t="shared" si="5"/>
        <v>0</v>
      </c>
      <c r="BG140" s="142">
        <f t="shared" si="6"/>
        <v>0</v>
      </c>
      <c r="BH140" s="142">
        <f t="shared" si="7"/>
        <v>0</v>
      </c>
      <c r="BI140" s="142">
        <f t="shared" si="8"/>
        <v>0</v>
      </c>
      <c r="BJ140" s="13" t="s">
        <v>80</v>
      </c>
      <c r="BK140" s="142">
        <f t="shared" si="9"/>
        <v>0</v>
      </c>
      <c r="BL140" s="13" t="s">
        <v>155</v>
      </c>
      <c r="BM140" s="141" t="s">
        <v>180</v>
      </c>
    </row>
    <row r="141" spans="2:65" s="1" customFormat="1" ht="49.05" customHeight="1">
      <c r="B141" s="28"/>
      <c r="C141" s="129" t="s">
        <v>156</v>
      </c>
      <c r="D141" s="129" t="s">
        <v>151</v>
      </c>
      <c r="E141" s="130" t="s">
        <v>181</v>
      </c>
      <c r="F141" s="131" t="s">
        <v>182</v>
      </c>
      <c r="G141" s="132" t="s">
        <v>166</v>
      </c>
      <c r="H141" s="133">
        <v>4.8819999999999997</v>
      </c>
      <c r="I141" s="134"/>
      <c r="J141" s="135">
        <f t="shared" si="0"/>
        <v>0</v>
      </c>
      <c r="K141" s="136"/>
      <c r="L141" s="28"/>
      <c r="M141" s="137" t="s">
        <v>1</v>
      </c>
      <c r="N141" s="138" t="s">
        <v>37</v>
      </c>
      <c r="P141" s="139">
        <f t="shared" si="1"/>
        <v>0</v>
      </c>
      <c r="Q141" s="139">
        <v>0</v>
      </c>
      <c r="R141" s="139">
        <f t="shared" si="2"/>
        <v>0</v>
      </c>
      <c r="S141" s="139">
        <v>1.5</v>
      </c>
      <c r="T141" s="140">
        <f t="shared" si="3"/>
        <v>7.3229999999999995</v>
      </c>
      <c r="AR141" s="141" t="s">
        <v>155</v>
      </c>
      <c r="AT141" s="141" t="s">
        <v>151</v>
      </c>
      <c r="AU141" s="141" t="s">
        <v>82</v>
      </c>
      <c r="AY141" s="13" t="s">
        <v>149</v>
      </c>
      <c r="BE141" s="142">
        <f t="shared" si="4"/>
        <v>0</v>
      </c>
      <c r="BF141" s="142">
        <f t="shared" si="5"/>
        <v>0</v>
      </c>
      <c r="BG141" s="142">
        <f t="shared" si="6"/>
        <v>0</v>
      </c>
      <c r="BH141" s="142">
        <f t="shared" si="7"/>
        <v>0</v>
      </c>
      <c r="BI141" s="142">
        <f t="shared" si="8"/>
        <v>0</v>
      </c>
      <c r="BJ141" s="13" t="s">
        <v>80</v>
      </c>
      <c r="BK141" s="142">
        <f t="shared" si="9"/>
        <v>0</v>
      </c>
      <c r="BL141" s="13" t="s">
        <v>155</v>
      </c>
      <c r="BM141" s="141" t="s">
        <v>183</v>
      </c>
    </row>
    <row r="142" spans="2:65" s="1" customFormat="1" ht="44.25" customHeight="1">
      <c r="B142" s="28"/>
      <c r="C142" s="129" t="s">
        <v>171</v>
      </c>
      <c r="D142" s="129" t="s">
        <v>151</v>
      </c>
      <c r="E142" s="130" t="s">
        <v>184</v>
      </c>
      <c r="F142" s="131" t="s">
        <v>185</v>
      </c>
      <c r="G142" s="132" t="s">
        <v>186</v>
      </c>
      <c r="H142" s="133">
        <v>5.2</v>
      </c>
      <c r="I142" s="134"/>
      <c r="J142" s="135">
        <f t="shared" si="0"/>
        <v>0</v>
      </c>
      <c r="K142" s="136"/>
      <c r="L142" s="28"/>
      <c r="M142" s="137" t="s">
        <v>1</v>
      </c>
      <c r="N142" s="138" t="s">
        <v>37</v>
      </c>
      <c r="P142" s="139">
        <f t="shared" si="1"/>
        <v>0</v>
      </c>
      <c r="Q142" s="139">
        <v>2.9E-4</v>
      </c>
      <c r="R142" s="139">
        <f t="shared" si="2"/>
        <v>1.508E-3</v>
      </c>
      <c r="S142" s="139">
        <v>0</v>
      </c>
      <c r="T142" s="140">
        <f t="shared" si="3"/>
        <v>0</v>
      </c>
      <c r="AR142" s="141" t="s">
        <v>155</v>
      </c>
      <c r="AT142" s="141" t="s">
        <v>151</v>
      </c>
      <c r="AU142" s="141" t="s">
        <v>82</v>
      </c>
      <c r="AY142" s="13" t="s">
        <v>149</v>
      </c>
      <c r="BE142" s="142">
        <f t="shared" si="4"/>
        <v>0</v>
      </c>
      <c r="BF142" s="142">
        <f t="shared" si="5"/>
        <v>0</v>
      </c>
      <c r="BG142" s="142">
        <f t="shared" si="6"/>
        <v>0</v>
      </c>
      <c r="BH142" s="142">
        <f t="shared" si="7"/>
        <v>0</v>
      </c>
      <c r="BI142" s="142">
        <f t="shared" si="8"/>
        <v>0</v>
      </c>
      <c r="BJ142" s="13" t="s">
        <v>80</v>
      </c>
      <c r="BK142" s="142">
        <f t="shared" si="9"/>
        <v>0</v>
      </c>
      <c r="BL142" s="13" t="s">
        <v>155</v>
      </c>
      <c r="BM142" s="141" t="s">
        <v>187</v>
      </c>
    </row>
    <row r="143" spans="2:65" s="1" customFormat="1" ht="16.5" customHeight="1">
      <c r="B143" s="28"/>
      <c r="C143" s="129" t="s">
        <v>188</v>
      </c>
      <c r="D143" s="129" t="s">
        <v>151</v>
      </c>
      <c r="E143" s="130" t="s">
        <v>189</v>
      </c>
      <c r="F143" s="131" t="s">
        <v>190</v>
      </c>
      <c r="G143" s="132" t="s">
        <v>191</v>
      </c>
      <c r="H143" s="133">
        <v>1</v>
      </c>
      <c r="I143" s="134"/>
      <c r="J143" s="135">
        <f t="shared" si="0"/>
        <v>0</v>
      </c>
      <c r="K143" s="136"/>
      <c r="L143" s="28"/>
      <c r="M143" s="137" t="s">
        <v>1</v>
      </c>
      <c r="N143" s="138" t="s">
        <v>37</v>
      </c>
      <c r="P143" s="139">
        <f t="shared" si="1"/>
        <v>0</v>
      </c>
      <c r="Q143" s="139">
        <v>0</v>
      </c>
      <c r="R143" s="139">
        <f t="shared" si="2"/>
        <v>0</v>
      </c>
      <c r="S143" s="139">
        <v>0</v>
      </c>
      <c r="T143" s="140">
        <f t="shared" si="3"/>
        <v>0</v>
      </c>
      <c r="AR143" s="141" t="s">
        <v>155</v>
      </c>
      <c r="AT143" s="141" t="s">
        <v>151</v>
      </c>
      <c r="AU143" s="141" t="s">
        <v>82</v>
      </c>
      <c r="AY143" s="13" t="s">
        <v>149</v>
      </c>
      <c r="BE143" s="142">
        <f t="shared" si="4"/>
        <v>0</v>
      </c>
      <c r="BF143" s="142">
        <f t="shared" si="5"/>
        <v>0</v>
      </c>
      <c r="BG143" s="142">
        <f t="shared" si="6"/>
        <v>0</v>
      </c>
      <c r="BH143" s="142">
        <f t="shared" si="7"/>
        <v>0</v>
      </c>
      <c r="BI143" s="142">
        <f t="shared" si="8"/>
        <v>0</v>
      </c>
      <c r="BJ143" s="13" t="s">
        <v>80</v>
      </c>
      <c r="BK143" s="142">
        <f t="shared" si="9"/>
        <v>0</v>
      </c>
      <c r="BL143" s="13" t="s">
        <v>155</v>
      </c>
      <c r="BM143" s="141" t="s">
        <v>192</v>
      </c>
    </row>
    <row r="144" spans="2:65" s="11" customFormat="1" ht="22.8" customHeight="1">
      <c r="B144" s="117"/>
      <c r="D144" s="118" t="s">
        <v>71</v>
      </c>
      <c r="E144" s="127" t="s">
        <v>193</v>
      </c>
      <c r="F144" s="127" t="s">
        <v>194</v>
      </c>
      <c r="I144" s="120"/>
      <c r="J144" s="128">
        <f>BK144</f>
        <v>0</v>
      </c>
      <c r="L144" s="117"/>
      <c r="M144" s="122"/>
      <c r="P144" s="123">
        <f>SUM(P145:P158)</f>
        <v>0</v>
      </c>
      <c r="R144" s="123">
        <f>SUM(R145:R158)</f>
        <v>0</v>
      </c>
      <c r="T144" s="124">
        <f>SUM(T145:T158)</f>
        <v>0</v>
      </c>
      <c r="AR144" s="118" t="s">
        <v>80</v>
      </c>
      <c r="AT144" s="125" t="s">
        <v>71</v>
      </c>
      <c r="AU144" s="125" t="s">
        <v>80</v>
      </c>
      <c r="AY144" s="118" t="s">
        <v>149</v>
      </c>
      <c r="BK144" s="126">
        <f>SUM(BK145:BK158)</f>
        <v>0</v>
      </c>
    </row>
    <row r="145" spans="2:65" s="1" customFormat="1" ht="16.5" customHeight="1">
      <c r="B145" s="28"/>
      <c r="C145" s="129" t="s">
        <v>8</v>
      </c>
      <c r="D145" s="129" t="s">
        <v>151</v>
      </c>
      <c r="E145" s="130" t="s">
        <v>195</v>
      </c>
      <c r="F145" s="131" t="s">
        <v>196</v>
      </c>
      <c r="G145" s="132" t="s">
        <v>197</v>
      </c>
      <c r="H145" s="133">
        <v>398.42399999999998</v>
      </c>
      <c r="I145" s="134"/>
      <c r="J145" s="135">
        <f t="shared" ref="J145:J158" si="10">ROUND(I145*H145,2)</f>
        <v>0</v>
      </c>
      <c r="K145" s="136"/>
      <c r="L145" s="28"/>
      <c r="M145" s="137" t="s">
        <v>1</v>
      </c>
      <c r="N145" s="138" t="s">
        <v>37</v>
      </c>
      <c r="P145" s="139">
        <f t="shared" ref="P145:P158" si="11">O145*H145</f>
        <v>0</v>
      </c>
      <c r="Q145" s="139">
        <v>0</v>
      </c>
      <c r="R145" s="139">
        <f t="shared" ref="R145:R158" si="12">Q145*H145</f>
        <v>0</v>
      </c>
      <c r="S145" s="139">
        <v>0</v>
      </c>
      <c r="T145" s="140">
        <f t="shared" ref="T145:T158" si="13">S145*H145</f>
        <v>0</v>
      </c>
      <c r="AR145" s="141" t="s">
        <v>155</v>
      </c>
      <c r="AT145" s="141" t="s">
        <v>151</v>
      </c>
      <c r="AU145" s="141" t="s">
        <v>82</v>
      </c>
      <c r="AY145" s="13" t="s">
        <v>149</v>
      </c>
      <c r="BE145" s="142">
        <f t="shared" ref="BE145:BE158" si="14">IF(N145="základní",J145,0)</f>
        <v>0</v>
      </c>
      <c r="BF145" s="142">
        <f t="shared" ref="BF145:BF158" si="15">IF(N145="snížená",J145,0)</f>
        <v>0</v>
      </c>
      <c r="BG145" s="142">
        <f t="shared" ref="BG145:BG158" si="16">IF(N145="zákl. přenesená",J145,0)</f>
        <v>0</v>
      </c>
      <c r="BH145" s="142">
        <f t="shared" ref="BH145:BH158" si="17">IF(N145="sníž. přenesená",J145,0)</f>
        <v>0</v>
      </c>
      <c r="BI145" s="142">
        <f t="shared" ref="BI145:BI158" si="18">IF(N145="nulová",J145,0)</f>
        <v>0</v>
      </c>
      <c r="BJ145" s="13" t="s">
        <v>80</v>
      </c>
      <c r="BK145" s="142">
        <f t="shared" ref="BK145:BK158" si="19">ROUND(I145*H145,2)</f>
        <v>0</v>
      </c>
      <c r="BL145" s="13" t="s">
        <v>155</v>
      </c>
      <c r="BM145" s="141" t="s">
        <v>198</v>
      </c>
    </row>
    <row r="146" spans="2:65" s="1" customFormat="1" ht="44.25" customHeight="1">
      <c r="B146" s="28"/>
      <c r="C146" s="129" t="s">
        <v>199</v>
      </c>
      <c r="D146" s="129" t="s">
        <v>151</v>
      </c>
      <c r="E146" s="130" t="s">
        <v>200</v>
      </c>
      <c r="F146" s="131" t="s">
        <v>201</v>
      </c>
      <c r="G146" s="132" t="s">
        <v>197</v>
      </c>
      <c r="H146" s="133">
        <v>398.42399999999998</v>
      </c>
      <c r="I146" s="134"/>
      <c r="J146" s="135">
        <f t="shared" si="10"/>
        <v>0</v>
      </c>
      <c r="K146" s="136"/>
      <c r="L146" s="28"/>
      <c r="M146" s="137" t="s">
        <v>1</v>
      </c>
      <c r="N146" s="138" t="s">
        <v>37</v>
      </c>
      <c r="P146" s="139">
        <f t="shared" si="11"/>
        <v>0</v>
      </c>
      <c r="Q146" s="139">
        <v>0</v>
      </c>
      <c r="R146" s="139">
        <f t="shared" si="12"/>
        <v>0</v>
      </c>
      <c r="S146" s="139">
        <v>0</v>
      </c>
      <c r="T146" s="140">
        <f t="shared" si="13"/>
        <v>0</v>
      </c>
      <c r="AR146" s="141" t="s">
        <v>155</v>
      </c>
      <c r="AT146" s="141" t="s">
        <v>151</v>
      </c>
      <c r="AU146" s="141" t="s">
        <v>82</v>
      </c>
      <c r="AY146" s="13" t="s">
        <v>149</v>
      </c>
      <c r="BE146" s="142">
        <f t="shared" si="14"/>
        <v>0</v>
      </c>
      <c r="BF146" s="142">
        <f t="shared" si="15"/>
        <v>0</v>
      </c>
      <c r="BG146" s="142">
        <f t="shared" si="16"/>
        <v>0</v>
      </c>
      <c r="BH146" s="142">
        <f t="shared" si="17"/>
        <v>0</v>
      </c>
      <c r="BI146" s="142">
        <f t="shared" si="18"/>
        <v>0</v>
      </c>
      <c r="BJ146" s="13" t="s">
        <v>80</v>
      </c>
      <c r="BK146" s="142">
        <f t="shared" si="19"/>
        <v>0</v>
      </c>
      <c r="BL146" s="13" t="s">
        <v>155</v>
      </c>
      <c r="BM146" s="141" t="s">
        <v>202</v>
      </c>
    </row>
    <row r="147" spans="2:65" s="1" customFormat="1" ht="24.15" customHeight="1">
      <c r="B147" s="28"/>
      <c r="C147" s="129" t="s">
        <v>177</v>
      </c>
      <c r="D147" s="129" t="s">
        <v>151</v>
      </c>
      <c r="E147" s="130" t="s">
        <v>203</v>
      </c>
      <c r="F147" s="131" t="s">
        <v>204</v>
      </c>
      <c r="G147" s="132" t="s">
        <v>186</v>
      </c>
      <c r="H147" s="133">
        <v>18</v>
      </c>
      <c r="I147" s="134"/>
      <c r="J147" s="135">
        <f t="shared" si="10"/>
        <v>0</v>
      </c>
      <c r="K147" s="136"/>
      <c r="L147" s="28"/>
      <c r="M147" s="137" t="s">
        <v>1</v>
      </c>
      <c r="N147" s="138" t="s">
        <v>37</v>
      </c>
      <c r="P147" s="139">
        <f t="shared" si="11"/>
        <v>0</v>
      </c>
      <c r="Q147" s="139">
        <v>0</v>
      </c>
      <c r="R147" s="139">
        <f t="shared" si="12"/>
        <v>0</v>
      </c>
      <c r="S147" s="139">
        <v>0</v>
      </c>
      <c r="T147" s="140">
        <f t="shared" si="13"/>
        <v>0</v>
      </c>
      <c r="AR147" s="141" t="s">
        <v>155</v>
      </c>
      <c r="AT147" s="141" t="s">
        <v>151</v>
      </c>
      <c r="AU147" s="141" t="s">
        <v>82</v>
      </c>
      <c r="AY147" s="13" t="s">
        <v>149</v>
      </c>
      <c r="BE147" s="142">
        <f t="shared" si="14"/>
        <v>0</v>
      </c>
      <c r="BF147" s="142">
        <f t="shared" si="15"/>
        <v>0</v>
      </c>
      <c r="BG147" s="142">
        <f t="shared" si="16"/>
        <v>0</v>
      </c>
      <c r="BH147" s="142">
        <f t="shared" si="17"/>
        <v>0</v>
      </c>
      <c r="BI147" s="142">
        <f t="shared" si="18"/>
        <v>0</v>
      </c>
      <c r="BJ147" s="13" t="s">
        <v>80</v>
      </c>
      <c r="BK147" s="142">
        <f t="shared" si="19"/>
        <v>0</v>
      </c>
      <c r="BL147" s="13" t="s">
        <v>155</v>
      </c>
      <c r="BM147" s="141" t="s">
        <v>205</v>
      </c>
    </row>
    <row r="148" spans="2:65" s="1" customFormat="1" ht="37.799999999999997" customHeight="1">
      <c r="B148" s="28"/>
      <c r="C148" s="129" t="s">
        <v>206</v>
      </c>
      <c r="D148" s="129" t="s">
        <v>151</v>
      </c>
      <c r="E148" s="130" t="s">
        <v>207</v>
      </c>
      <c r="F148" s="131" t="s">
        <v>208</v>
      </c>
      <c r="G148" s="132" t="s">
        <v>186</v>
      </c>
      <c r="H148" s="133">
        <v>540</v>
      </c>
      <c r="I148" s="134"/>
      <c r="J148" s="135">
        <f t="shared" si="10"/>
        <v>0</v>
      </c>
      <c r="K148" s="136"/>
      <c r="L148" s="28"/>
      <c r="M148" s="137" t="s">
        <v>1</v>
      </c>
      <c r="N148" s="138" t="s">
        <v>37</v>
      </c>
      <c r="P148" s="139">
        <f t="shared" si="11"/>
        <v>0</v>
      </c>
      <c r="Q148" s="139">
        <v>0</v>
      </c>
      <c r="R148" s="139">
        <f t="shared" si="12"/>
        <v>0</v>
      </c>
      <c r="S148" s="139">
        <v>0</v>
      </c>
      <c r="T148" s="140">
        <f t="shared" si="13"/>
        <v>0</v>
      </c>
      <c r="AR148" s="141" t="s">
        <v>155</v>
      </c>
      <c r="AT148" s="141" t="s">
        <v>151</v>
      </c>
      <c r="AU148" s="141" t="s">
        <v>82</v>
      </c>
      <c r="AY148" s="13" t="s">
        <v>149</v>
      </c>
      <c r="BE148" s="142">
        <f t="shared" si="14"/>
        <v>0</v>
      </c>
      <c r="BF148" s="142">
        <f t="shared" si="15"/>
        <v>0</v>
      </c>
      <c r="BG148" s="142">
        <f t="shared" si="16"/>
        <v>0</v>
      </c>
      <c r="BH148" s="142">
        <f t="shared" si="17"/>
        <v>0</v>
      </c>
      <c r="BI148" s="142">
        <f t="shared" si="18"/>
        <v>0</v>
      </c>
      <c r="BJ148" s="13" t="s">
        <v>80</v>
      </c>
      <c r="BK148" s="142">
        <f t="shared" si="19"/>
        <v>0</v>
      </c>
      <c r="BL148" s="13" t="s">
        <v>155</v>
      </c>
      <c r="BM148" s="141" t="s">
        <v>209</v>
      </c>
    </row>
    <row r="149" spans="2:65" s="1" customFormat="1" ht="33" customHeight="1">
      <c r="B149" s="28"/>
      <c r="C149" s="129" t="s">
        <v>180</v>
      </c>
      <c r="D149" s="129" t="s">
        <v>151</v>
      </c>
      <c r="E149" s="130" t="s">
        <v>210</v>
      </c>
      <c r="F149" s="131" t="s">
        <v>211</v>
      </c>
      <c r="G149" s="132" t="s">
        <v>197</v>
      </c>
      <c r="H149" s="133">
        <v>398.42399999999998</v>
      </c>
      <c r="I149" s="134"/>
      <c r="J149" s="135">
        <f t="shared" si="10"/>
        <v>0</v>
      </c>
      <c r="K149" s="136"/>
      <c r="L149" s="28"/>
      <c r="M149" s="137" t="s">
        <v>1</v>
      </c>
      <c r="N149" s="138" t="s">
        <v>37</v>
      </c>
      <c r="P149" s="139">
        <f t="shared" si="11"/>
        <v>0</v>
      </c>
      <c r="Q149" s="139">
        <v>0</v>
      </c>
      <c r="R149" s="139">
        <f t="shared" si="12"/>
        <v>0</v>
      </c>
      <c r="S149" s="139">
        <v>0</v>
      </c>
      <c r="T149" s="140">
        <f t="shared" si="13"/>
        <v>0</v>
      </c>
      <c r="AR149" s="141" t="s">
        <v>155</v>
      </c>
      <c r="AT149" s="141" t="s">
        <v>151</v>
      </c>
      <c r="AU149" s="141" t="s">
        <v>82</v>
      </c>
      <c r="AY149" s="13" t="s">
        <v>149</v>
      </c>
      <c r="BE149" s="142">
        <f t="shared" si="14"/>
        <v>0</v>
      </c>
      <c r="BF149" s="142">
        <f t="shared" si="15"/>
        <v>0</v>
      </c>
      <c r="BG149" s="142">
        <f t="shared" si="16"/>
        <v>0</v>
      </c>
      <c r="BH149" s="142">
        <f t="shared" si="17"/>
        <v>0</v>
      </c>
      <c r="BI149" s="142">
        <f t="shared" si="18"/>
        <v>0</v>
      </c>
      <c r="BJ149" s="13" t="s">
        <v>80</v>
      </c>
      <c r="BK149" s="142">
        <f t="shared" si="19"/>
        <v>0</v>
      </c>
      <c r="BL149" s="13" t="s">
        <v>155</v>
      </c>
      <c r="BM149" s="141" t="s">
        <v>212</v>
      </c>
    </row>
    <row r="150" spans="2:65" s="1" customFormat="1" ht="44.25" customHeight="1">
      <c r="B150" s="28"/>
      <c r="C150" s="129" t="s">
        <v>213</v>
      </c>
      <c r="D150" s="129" t="s">
        <v>151</v>
      </c>
      <c r="E150" s="130" t="s">
        <v>214</v>
      </c>
      <c r="F150" s="131" t="s">
        <v>215</v>
      </c>
      <c r="G150" s="132" t="s">
        <v>197</v>
      </c>
      <c r="H150" s="133">
        <v>7968.48</v>
      </c>
      <c r="I150" s="134"/>
      <c r="J150" s="135">
        <f t="shared" si="10"/>
        <v>0</v>
      </c>
      <c r="K150" s="136"/>
      <c r="L150" s="28"/>
      <c r="M150" s="137" t="s">
        <v>1</v>
      </c>
      <c r="N150" s="138" t="s">
        <v>37</v>
      </c>
      <c r="P150" s="139">
        <f t="shared" si="11"/>
        <v>0</v>
      </c>
      <c r="Q150" s="139">
        <v>0</v>
      </c>
      <c r="R150" s="139">
        <f t="shared" si="12"/>
        <v>0</v>
      </c>
      <c r="S150" s="139">
        <v>0</v>
      </c>
      <c r="T150" s="140">
        <f t="shared" si="13"/>
        <v>0</v>
      </c>
      <c r="AR150" s="141" t="s">
        <v>155</v>
      </c>
      <c r="AT150" s="141" t="s">
        <v>151</v>
      </c>
      <c r="AU150" s="141" t="s">
        <v>82</v>
      </c>
      <c r="AY150" s="13" t="s">
        <v>149</v>
      </c>
      <c r="BE150" s="142">
        <f t="shared" si="14"/>
        <v>0</v>
      </c>
      <c r="BF150" s="142">
        <f t="shared" si="15"/>
        <v>0</v>
      </c>
      <c r="BG150" s="142">
        <f t="shared" si="16"/>
        <v>0</v>
      </c>
      <c r="BH150" s="142">
        <f t="shared" si="17"/>
        <v>0</v>
      </c>
      <c r="BI150" s="142">
        <f t="shared" si="18"/>
        <v>0</v>
      </c>
      <c r="BJ150" s="13" t="s">
        <v>80</v>
      </c>
      <c r="BK150" s="142">
        <f t="shared" si="19"/>
        <v>0</v>
      </c>
      <c r="BL150" s="13" t="s">
        <v>155</v>
      </c>
      <c r="BM150" s="141" t="s">
        <v>216</v>
      </c>
    </row>
    <row r="151" spans="2:65" s="1" customFormat="1" ht="44.25" customHeight="1">
      <c r="B151" s="28"/>
      <c r="C151" s="129" t="s">
        <v>183</v>
      </c>
      <c r="D151" s="129" t="s">
        <v>151</v>
      </c>
      <c r="E151" s="130" t="s">
        <v>217</v>
      </c>
      <c r="F151" s="131" t="s">
        <v>218</v>
      </c>
      <c r="G151" s="132" t="s">
        <v>197</v>
      </c>
      <c r="H151" s="133">
        <v>190.25800000000001</v>
      </c>
      <c r="I151" s="134"/>
      <c r="J151" s="135">
        <f t="shared" si="10"/>
        <v>0</v>
      </c>
      <c r="K151" s="136"/>
      <c r="L151" s="28"/>
      <c r="M151" s="137" t="s">
        <v>1</v>
      </c>
      <c r="N151" s="138" t="s">
        <v>37</v>
      </c>
      <c r="P151" s="139">
        <f t="shared" si="11"/>
        <v>0</v>
      </c>
      <c r="Q151" s="139">
        <v>0</v>
      </c>
      <c r="R151" s="139">
        <f t="shared" si="12"/>
        <v>0</v>
      </c>
      <c r="S151" s="139">
        <v>0</v>
      </c>
      <c r="T151" s="140">
        <f t="shared" si="13"/>
        <v>0</v>
      </c>
      <c r="AR151" s="141" t="s">
        <v>155</v>
      </c>
      <c r="AT151" s="141" t="s">
        <v>151</v>
      </c>
      <c r="AU151" s="141" t="s">
        <v>82</v>
      </c>
      <c r="AY151" s="13" t="s">
        <v>149</v>
      </c>
      <c r="BE151" s="142">
        <f t="shared" si="14"/>
        <v>0</v>
      </c>
      <c r="BF151" s="142">
        <f t="shared" si="15"/>
        <v>0</v>
      </c>
      <c r="BG151" s="142">
        <f t="shared" si="16"/>
        <v>0</v>
      </c>
      <c r="BH151" s="142">
        <f t="shared" si="17"/>
        <v>0</v>
      </c>
      <c r="BI151" s="142">
        <f t="shared" si="18"/>
        <v>0</v>
      </c>
      <c r="BJ151" s="13" t="s">
        <v>80</v>
      </c>
      <c r="BK151" s="142">
        <f t="shared" si="19"/>
        <v>0</v>
      </c>
      <c r="BL151" s="13" t="s">
        <v>155</v>
      </c>
      <c r="BM151" s="141" t="s">
        <v>219</v>
      </c>
    </row>
    <row r="152" spans="2:65" s="1" customFormat="1" ht="37.799999999999997" customHeight="1">
      <c r="B152" s="28"/>
      <c r="C152" s="129" t="s">
        <v>220</v>
      </c>
      <c r="D152" s="129" t="s">
        <v>151</v>
      </c>
      <c r="E152" s="130" t="s">
        <v>221</v>
      </c>
      <c r="F152" s="131" t="s">
        <v>222</v>
      </c>
      <c r="G152" s="132" t="s">
        <v>197</v>
      </c>
      <c r="H152" s="133">
        <v>186.29499999999999</v>
      </c>
      <c r="I152" s="134"/>
      <c r="J152" s="135">
        <f t="shared" si="10"/>
        <v>0</v>
      </c>
      <c r="K152" s="136"/>
      <c r="L152" s="28"/>
      <c r="M152" s="137" t="s">
        <v>1</v>
      </c>
      <c r="N152" s="138" t="s">
        <v>37</v>
      </c>
      <c r="P152" s="139">
        <f t="shared" si="11"/>
        <v>0</v>
      </c>
      <c r="Q152" s="139">
        <v>0</v>
      </c>
      <c r="R152" s="139">
        <f t="shared" si="12"/>
        <v>0</v>
      </c>
      <c r="S152" s="139">
        <v>0</v>
      </c>
      <c r="T152" s="140">
        <f t="shared" si="13"/>
        <v>0</v>
      </c>
      <c r="AR152" s="141" t="s">
        <v>155</v>
      </c>
      <c r="AT152" s="141" t="s">
        <v>151</v>
      </c>
      <c r="AU152" s="141" t="s">
        <v>82</v>
      </c>
      <c r="AY152" s="13" t="s">
        <v>149</v>
      </c>
      <c r="BE152" s="142">
        <f t="shared" si="14"/>
        <v>0</v>
      </c>
      <c r="BF152" s="142">
        <f t="shared" si="15"/>
        <v>0</v>
      </c>
      <c r="BG152" s="142">
        <f t="shared" si="16"/>
        <v>0</v>
      </c>
      <c r="BH152" s="142">
        <f t="shared" si="17"/>
        <v>0</v>
      </c>
      <c r="BI152" s="142">
        <f t="shared" si="18"/>
        <v>0</v>
      </c>
      <c r="BJ152" s="13" t="s">
        <v>80</v>
      </c>
      <c r="BK152" s="142">
        <f t="shared" si="19"/>
        <v>0</v>
      </c>
      <c r="BL152" s="13" t="s">
        <v>155</v>
      </c>
      <c r="BM152" s="141" t="s">
        <v>223</v>
      </c>
    </row>
    <row r="153" spans="2:65" s="1" customFormat="1" ht="44.25" customHeight="1">
      <c r="B153" s="28"/>
      <c r="C153" s="129" t="s">
        <v>187</v>
      </c>
      <c r="D153" s="129" t="s">
        <v>151</v>
      </c>
      <c r="E153" s="130" t="s">
        <v>224</v>
      </c>
      <c r="F153" s="131" t="s">
        <v>225</v>
      </c>
      <c r="G153" s="132" t="s">
        <v>197</v>
      </c>
      <c r="H153" s="133">
        <v>0.41499999999999998</v>
      </c>
      <c r="I153" s="134"/>
      <c r="J153" s="135">
        <f t="shared" si="10"/>
        <v>0</v>
      </c>
      <c r="K153" s="136"/>
      <c r="L153" s="28"/>
      <c r="M153" s="137" t="s">
        <v>1</v>
      </c>
      <c r="N153" s="138" t="s">
        <v>37</v>
      </c>
      <c r="P153" s="139">
        <f t="shared" si="11"/>
        <v>0</v>
      </c>
      <c r="Q153" s="139">
        <v>0</v>
      </c>
      <c r="R153" s="139">
        <f t="shared" si="12"/>
        <v>0</v>
      </c>
      <c r="S153" s="139">
        <v>0</v>
      </c>
      <c r="T153" s="140">
        <f t="shared" si="13"/>
        <v>0</v>
      </c>
      <c r="AR153" s="141" t="s">
        <v>155</v>
      </c>
      <c r="AT153" s="141" t="s">
        <v>151</v>
      </c>
      <c r="AU153" s="141" t="s">
        <v>82</v>
      </c>
      <c r="AY153" s="13" t="s">
        <v>149</v>
      </c>
      <c r="BE153" s="142">
        <f t="shared" si="14"/>
        <v>0</v>
      </c>
      <c r="BF153" s="142">
        <f t="shared" si="15"/>
        <v>0</v>
      </c>
      <c r="BG153" s="142">
        <f t="shared" si="16"/>
        <v>0</v>
      </c>
      <c r="BH153" s="142">
        <f t="shared" si="17"/>
        <v>0</v>
      </c>
      <c r="BI153" s="142">
        <f t="shared" si="18"/>
        <v>0</v>
      </c>
      <c r="BJ153" s="13" t="s">
        <v>80</v>
      </c>
      <c r="BK153" s="142">
        <f t="shared" si="19"/>
        <v>0</v>
      </c>
      <c r="BL153" s="13" t="s">
        <v>155</v>
      </c>
      <c r="BM153" s="141" t="s">
        <v>226</v>
      </c>
    </row>
    <row r="154" spans="2:65" s="1" customFormat="1" ht="44.25" customHeight="1">
      <c r="B154" s="28"/>
      <c r="C154" s="129" t="s">
        <v>7</v>
      </c>
      <c r="D154" s="129" t="s">
        <v>151</v>
      </c>
      <c r="E154" s="130" t="s">
        <v>227</v>
      </c>
      <c r="F154" s="131" t="s">
        <v>228</v>
      </c>
      <c r="G154" s="132" t="s">
        <v>197</v>
      </c>
      <c r="H154" s="133">
        <v>9.3360000000000003</v>
      </c>
      <c r="I154" s="134"/>
      <c r="J154" s="135">
        <f t="shared" si="10"/>
        <v>0</v>
      </c>
      <c r="K154" s="136"/>
      <c r="L154" s="28"/>
      <c r="M154" s="137" t="s">
        <v>1</v>
      </c>
      <c r="N154" s="138" t="s">
        <v>37</v>
      </c>
      <c r="P154" s="139">
        <f t="shared" si="11"/>
        <v>0</v>
      </c>
      <c r="Q154" s="139">
        <v>0</v>
      </c>
      <c r="R154" s="139">
        <f t="shared" si="12"/>
        <v>0</v>
      </c>
      <c r="S154" s="139">
        <v>0</v>
      </c>
      <c r="T154" s="140">
        <f t="shared" si="13"/>
        <v>0</v>
      </c>
      <c r="AR154" s="141" t="s">
        <v>155</v>
      </c>
      <c r="AT154" s="141" t="s">
        <v>151</v>
      </c>
      <c r="AU154" s="141" t="s">
        <v>82</v>
      </c>
      <c r="AY154" s="13" t="s">
        <v>149</v>
      </c>
      <c r="BE154" s="142">
        <f t="shared" si="14"/>
        <v>0</v>
      </c>
      <c r="BF154" s="142">
        <f t="shared" si="15"/>
        <v>0</v>
      </c>
      <c r="BG154" s="142">
        <f t="shared" si="16"/>
        <v>0</v>
      </c>
      <c r="BH154" s="142">
        <f t="shared" si="17"/>
        <v>0</v>
      </c>
      <c r="BI154" s="142">
        <f t="shared" si="18"/>
        <v>0</v>
      </c>
      <c r="BJ154" s="13" t="s">
        <v>80</v>
      </c>
      <c r="BK154" s="142">
        <f t="shared" si="19"/>
        <v>0</v>
      </c>
      <c r="BL154" s="13" t="s">
        <v>155</v>
      </c>
      <c r="BM154" s="141" t="s">
        <v>229</v>
      </c>
    </row>
    <row r="155" spans="2:65" s="1" customFormat="1" ht="37.799999999999997" customHeight="1">
      <c r="B155" s="28"/>
      <c r="C155" s="129" t="s">
        <v>192</v>
      </c>
      <c r="D155" s="129" t="s">
        <v>151</v>
      </c>
      <c r="E155" s="130" t="s">
        <v>230</v>
      </c>
      <c r="F155" s="131" t="s">
        <v>231</v>
      </c>
      <c r="G155" s="132" t="s">
        <v>197</v>
      </c>
      <c r="H155" s="133">
        <v>3</v>
      </c>
      <c r="I155" s="134"/>
      <c r="J155" s="135">
        <f t="shared" si="10"/>
        <v>0</v>
      </c>
      <c r="K155" s="136"/>
      <c r="L155" s="28"/>
      <c r="M155" s="137" t="s">
        <v>1</v>
      </c>
      <c r="N155" s="138" t="s">
        <v>37</v>
      </c>
      <c r="P155" s="139">
        <f t="shared" si="11"/>
        <v>0</v>
      </c>
      <c r="Q155" s="139">
        <v>0</v>
      </c>
      <c r="R155" s="139">
        <f t="shared" si="12"/>
        <v>0</v>
      </c>
      <c r="S155" s="139">
        <v>0</v>
      </c>
      <c r="T155" s="140">
        <f t="shared" si="13"/>
        <v>0</v>
      </c>
      <c r="AR155" s="141" t="s">
        <v>155</v>
      </c>
      <c r="AT155" s="141" t="s">
        <v>151</v>
      </c>
      <c r="AU155" s="141" t="s">
        <v>82</v>
      </c>
      <c r="AY155" s="13" t="s">
        <v>149</v>
      </c>
      <c r="BE155" s="142">
        <f t="shared" si="14"/>
        <v>0</v>
      </c>
      <c r="BF155" s="142">
        <f t="shared" si="15"/>
        <v>0</v>
      </c>
      <c r="BG155" s="142">
        <f t="shared" si="16"/>
        <v>0</v>
      </c>
      <c r="BH155" s="142">
        <f t="shared" si="17"/>
        <v>0</v>
      </c>
      <c r="BI155" s="142">
        <f t="shared" si="18"/>
        <v>0</v>
      </c>
      <c r="BJ155" s="13" t="s">
        <v>80</v>
      </c>
      <c r="BK155" s="142">
        <f t="shared" si="19"/>
        <v>0</v>
      </c>
      <c r="BL155" s="13" t="s">
        <v>155</v>
      </c>
      <c r="BM155" s="141" t="s">
        <v>232</v>
      </c>
    </row>
    <row r="156" spans="2:65" s="1" customFormat="1" ht="37.799999999999997" customHeight="1">
      <c r="B156" s="28"/>
      <c r="C156" s="129" t="s">
        <v>233</v>
      </c>
      <c r="D156" s="129" t="s">
        <v>151</v>
      </c>
      <c r="E156" s="130" t="s">
        <v>234</v>
      </c>
      <c r="F156" s="131" t="s">
        <v>235</v>
      </c>
      <c r="G156" s="132" t="s">
        <v>197</v>
      </c>
      <c r="H156" s="133">
        <v>5.3440000000000003</v>
      </c>
      <c r="I156" s="134"/>
      <c r="J156" s="135">
        <f t="shared" si="10"/>
        <v>0</v>
      </c>
      <c r="K156" s="136"/>
      <c r="L156" s="28"/>
      <c r="M156" s="137" t="s">
        <v>1</v>
      </c>
      <c r="N156" s="138" t="s">
        <v>37</v>
      </c>
      <c r="P156" s="139">
        <f t="shared" si="11"/>
        <v>0</v>
      </c>
      <c r="Q156" s="139">
        <v>0</v>
      </c>
      <c r="R156" s="139">
        <f t="shared" si="12"/>
        <v>0</v>
      </c>
      <c r="S156" s="139">
        <v>0</v>
      </c>
      <c r="T156" s="140">
        <f t="shared" si="13"/>
        <v>0</v>
      </c>
      <c r="AR156" s="141" t="s">
        <v>155</v>
      </c>
      <c r="AT156" s="141" t="s">
        <v>151</v>
      </c>
      <c r="AU156" s="141" t="s">
        <v>82</v>
      </c>
      <c r="AY156" s="13" t="s">
        <v>149</v>
      </c>
      <c r="BE156" s="142">
        <f t="shared" si="14"/>
        <v>0</v>
      </c>
      <c r="BF156" s="142">
        <f t="shared" si="15"/>
        <v>0</v>
      </c>
      <c r="BG156" s="142">
        <f t="shared" si="16"/>
        <v>0</v>
      </c>
      <c r="BH156" s="142">
        <f t="shared" si="17"/>
        <v>0</v>
      </c>
      <c r="BI156" s="142">
        <f t="shared" si="18"/>
        <v>0</v>
      </c>
      <c r="BJ156" s="13" t="s">
        <v>80</v>
      </c>
      <c r="BK156" s="142">
        <f t="shared" si="19"/>
        <v>0</v>
      </c>
      <c r="BL156" s="13" t="s">
        <v>155</v>
      </c>
      <c r="BM156" s="141" t="s">
        <v>236</v>
      </c>
    </row>
    <row r="157" spans="2:65" s="1" customFormat="1" ht="44.25" customHeight="1">
      <c r="B157" s="28"/>
      <c r="C157" s="129" t="s">
        <v>198</v>
      </c>
      <c r="D157" s="129" t="s">
        <v>151</v>
      </c>
      <c r="E157" s="130" t="s">
        <v>237</v>
      </c>
      <c r="F157" s="131" t="s">
        <v>238</v>
      </c>
      <c r="G157" s="132" t="s">
        <v>197</v>
      </c>
      <c r="H157" s="133">
        <v>3.589</v>
      </c>
      <c r="I157" s="134"/>
      <c r="J157" s="135">
        <f t="shared" si="10"/>
        <v>0</v>
      </c>
      <c r="K157" s="136"/>
      <c r="L157" s="28"/>
      <c r="M157" s="137" t="s">
        <v>1</v>
      </c>
      <c r="N157" s="138" t="s">
        <v>37</v>
      </c>
      <c r="P157" s="139">
        <f t="shared" si="11"/>
        <v>0</v>
      </c>
      <c r="Q157" s="139">
        <v>0</v>
      </c>
      <c r="R157" s="139">
        <f t="shared" si="12"/>
        <v>0</v>
      </c>
      <c r="S157" s="139">
        <v>0</v>
      </c>
      <c r="T157" s="140">
        <f t="shared" si="13"/>
        <v>0</v>
      </c>
      <c r="AR157" s="141" t="s">
        <v>155</v>
      </c>
      <c r="AT157" s="141" t="s">
        <v>151</v>
      </c>
      <c r="AU157" s="141" t="s">
        <v>82</v>
      </c>
      <c r="AY157" s="13" t="s">
        <v>149</v>
      </c>
      <c r="BE157" s="142">
        <f t="shared" si="14"/>
        <v>0</v>
      </c>
      <c r="BF157" s="142">
        <f t="shared" si="15"/>
        <v>0</v>
      </c>
      <c r="BG157" s="142">
        <f t="shared" si="16"/>
        <v>0</v>
      </c>
      <c r="BH157" s="142">
        <f t="shared" si="17"/>
        <v>0</v>
      </c>
      <c r="BI157" s="142">
        <f t="shared" si="18"/>
        <v>0</v>
      </c>
      <c r="BJ157" s="13" t="s">
        <v>80</v>
      </c>
      <c r="BK157" s="142">
        <f t="shared" si="19"/>
        <v>0</v>
      </c>
      <c r="BL157" s="13" t="s">
        <v>155</v>
      </c>
      <c r="BM157" s="141" t="s">
        <v>239</v>
      </c>
    </row>
    <row r="158" spans="2:65" s="1" customFormat="1" ht="44.25" customHeight="1">
      <c r="B158" s="28"/>
      <c r="C158" s="129" t="s">
        <v>240</v>
      </c>
      <c r="D158" s="129" t="s">
        <v>151</v>
      </c>
      <c r="E158" s="130" t="s">
        <v>241</v>
      </c>
      <c r="F158" s="131" t="s">
        <v>242</v>
      </c>
      <c r="G158" s="132" t="s">
        <v>197</v>
      </c>
      <c r="H158" s="133">
        <v>0.187</v>
      </c>
      <c r="I158" s="134"/>
      <c r="J158" s="135">
        <f t="shared" si="10"/>
        <v>0</v>
      </c>
      <c r="K158" s="136"/>
      <c r="L158" s="28"/>
      <c r="M158" s="137" t="s">
        <v>1</v>
      </c>
      <c r="N158" s="138" t="s">
        <v>37</v>
      </c>
      <c r="P158" s="139">
        <f t="shared" si="11"/>
        <v>0</v>
      </c>
      <c r="Q158" s="139">
        <v>0</v>
      </c>
      <c r="R158" s="139">
        <f t="shared" si="12"/>
        <v>0</v>
      </c>
      <c r="S158" s="139">
        <v>0</v>
      </c>
      <c r="T158" s="140">
        <f t="shared" si="13"/>
        <v>0</v>
      </c>
      <c r="AR158" s="141" t="s">
        <v>155</v>
      </c>
      <c r="AT158" s="141" t="s">
        <v>151</v>
      </c>
      <c r="AU158" s="141" t="s">
        <v>82</v>
      </c>
      <c r="AY158" s="13" t="s">
        <v>149</v>
      </c>
      <c r="BE158" s="142">
        <f t="shared" si="14"/>
        <v>0</v>
      </c>
      <c r="BF158" s="142">
        <f t="shared" si="15"/>
        <v>0</v>
      </c>
      <c r="BG158" s="142">
        <f t="shared" si="16"/>
        <v>0</v>
      </c>
      <c r="BH158" s="142">
        <f t="shared" si="17"/>
        <v>0</v>
      </c>
      <c r="BI158" s="142">
        <f t="shared" si="18"/>
        <v>0</v>
      </c>
      <c r="BJ158" s="13" t="s">
        <v>80</v>
      </c>
      <c r="BK158" s="142">
        <f t="shared" si="19"/>
        <v>0</v>
      </c>
      <c r="BL158" s="13" t="s">
        <v>155</v>
      </c>
      <c r="BM158" s="141" t="s">
        <v>243</v>
      </c>
    </row>
    <row r="159" spans="2:65" s="11" customFormat="1" ht="25.95" customHeight="1">
      <c r="B159" s="117"/>
      <c r="D159" s="118" t="s">
        <v>71</v>
      </c>
      <c r="E159" s="119" t="s">
        <v>244</v>
      </c>
      <c r="F159" s="119" t="s">
        <v>245</v>
      </c>
      <c r="I159" s="120"/>
      <c r="J159" s="121">
        <f>BK159</f>
        <v>0</v>
      </c>
      <c r="L159" s="117"/>
      <c r="M159" s="122"/>
      <c r="P159" s="123">
        <f>P160+P162+P164+P166+P171+P174+P177+P181</f>
        <v>0</v>
      </c>
      <c r="R159" s="123">
        <f>R160+R162+R164+R166+R171+R174+R177+R181</f>
        <v>1.4553499999999999</v>
      </c>
      <c r="T159" s="124">
        <f>T160+T162+T164+T166+T171+T174+T177+T181</f>
        <v>16.320556399999997</v>
      </c>
      <c r="AR159" s="118" t="s">
        <v>82</v>
      </c>
      <c r="AT159" s="125" t="s">
        <v>71</v>
      </c>
      <c r="AU159" s="125" t="s">
        <v>72</v>
      </c>
      <c r="AY159" s="118" t="s">
        <v>149</v>
      </c>
      <c r="BK159" s="126">
        <f>BK160+BK162+BK164+BK166+BK171+BK174+BK177+BK181</f>
        <v>0</v>
      </c>
    </row>
    <row r="160" spans="2:65" s="11" customFormat="1" ht="22.8" customHeight="1">
      <c r="B160" s="117"/>
      <c r="D160" s="118" t="s">
        <v>71</v>
      </c>
      <c r="E160" s="127" t="s">
        <v>246</v>
      </c>
      <c r="F160" s="127" t="s">
        <v>247</v>
      </c>
      <c r="I160" s="120"/>
      <c r="J160" s="128">
        <f>BK160</f>
        <v>0</v>
      </c>
      <c r="L160" s="117"/>
      <c r="M160" s="122"/>
      <c r="P160" s="123">
        <f>P161</f>
        <v>0</v>
      </c>
      <c r="R160" s="123">
        <f>R161</f>
        <v>0</v>
      </c>
      <c r="T160" s="124">
        <f>T161</f>
        <v>0.57067999999999997</v>
      </c>
      <c r="AR160" s="118" t="s">
        <v>82</v>
      </c>
      <c r="AT160" s="125" t="s">
        <v>71</v>
      </c>
      <c r="AU160" s="125" t="s">
        <v>80</v>
      </c>
      <c r="AY160" s="118" t="s">
        <v>149</v>
      </c>
      <c r="BK160" s="126">
        <f>BK161</f>
        <v>0</v>
      </c>
    </row>
    <row r="161" spans="2:65" s="1" customFormat="1" ht="33" customHeight="1">
      <c r="B161" s="28"/>
      <c r="C161" s="129" t="s">
        <v>202</v>
      </c>
      <c r="D161" s="129" t="s">
        <v>151</v>
      </c>
      <c r="E161" s="130" t="s">
        <v>248</v>
      </c>
      <c r="F161" s="131" t="s">
        <v>249</v>
      </c>
      <c r="G161" s="132" t="s">
        <v>154</v>
      </c>
      <c r="H161" s="133">
        <v>103.76</v>
      </c>
      <c r="I161" s="134"/>
      <c r="J161" s="135">
        <f>ROUND(I161*H161,2)</f>
        <v>0</v>
      </c>
      <c r="K161" s="136"/>
      <c r="L161" s="28"/>
      <c r="M161" s="137" t="s">
        <v>1</v>
      </c>
      <c r="N161" s="138" t="s">
        <v>37</v>
      </c>
      <c r="P161" s="139">
        <f>O161*H161</f>
        <v>0</v>
      </c>
      <c r="Q161" s="139">
        <v>0</v>
      </c>
      <c r="R161" s="139">
        <f>Q161*H161</f>
        <v>0</v>
      </c>
      <c r="S161" s="139">
        <v>5.4999999999999997E-3</v>
      </c>
      <c r="T161" s="140">
        <f>S161*H161</f>
        <v>0.57067999999999997</v>
      </c>
      <c r="AR161" s="141" t="s">
        <v>180</v>
      </c>
      <c r="AT161" s="141" t="s">
        <v>151</v>
      </c>
      <c r="AU161" s="141" t="s">
        <v>82</v>
      </c>
      <c r="AY161" s="13" t="s">
        <v>149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3" t="s">
        <v>80</v>
      </c>
      <c r="BK161" s="142">
        <f>ROUND(I161*H161,2)</f>
        <v>0</v>
      </c>
      <c r="BL161" s="13" t="s">
        <v>180</v>
      </c>
      <c r="BM161" s="141" t="s">
        <v>250</v>
      </c>
    </row>
    <row r="162" spans="2:65" s="11" customFormat="1" ht="22.8" customHeight="1">
      <c r="B162" s="117"/>
      <c r="D162" s="118" t="s">
        <v>71</v>
      </c>
      <c r="E162" s="127" t="s">
        <v>251</v>
      </c>
      <c r="F162" s="127" t="s">
        <v>252</v>
      </c>
      <c r="I162" s="120"/>
      <c r="J162" s="128">
        <f>BK162</f>
        <v>0</v>
      </c>
      <c r="L162" s="117"/>
      <c r="M162" s="122"/>
      <c r="P162" s="123">
        <f>P163</f>
        <v>0</v>
      </c>
      <c r="R162" s="123">
        <f>R163</f>
        <v>0</v>
      </c>
      <c r="T162" s="124">
        <f>T163</f>
        <v>0.18676800000000002</v>
      </c>
      <c r="AR162" s="118" t="s">
        <v>82</v>
      </c>
      <c r="AT162" s="125" t="s">
        <v>71</v>
      </c>
      <c r="AU162" s="125" t="s">
        <v>80</v>
      </c>
      <c r="AY162" s="118" t="s">
        <v>149</v>
      </c>
      <c r="BK162" s="126">
        <f>BK163</f>
        <v>0</v>
      </c>
    </row>
    <row r="163" spans="2:65" s="1" customFormat="1" ht="49.05" customHeight="1">
      <c r="B163" s="28"/>
      <c r="C163" s="129" t="s">
        <v>253</v>
      </c>
      <c r="D163" s="129" t="s">
        <v>151</v>
      </c>
      <c r="E163" s="130" t="s">
        <v>254</v>
      </c>
      <c r="F163" s="131" t="s">
        <v>255</v>
      </c>
      <c r="G163" s="132" t="s">
        <v>154</v>
      </c>
      <c r="H163" s="133">
        <v>103.76</v>
      </c>
      <c r="I163" s="134"/>
      <c r="J163" s="135">
        <f>ROUND(I163*H163,2)</f>
        <v>0</v>
      </c>
      <c r="K163" s="136"/>
      <c r="L163" s="28"/>
      <c r="M163" s="137" t="s">
        <v>1</v>
      </c>
      <c r="N163" s="138" t="s">
        <v>37</v>
      </c>
      <c r="P163" s="139">
        <f>O163*H163</f>
        <v>0</v>
      </c>
      <c r="Q163" s="139">
        <v>0</v>
      </c>
      <c r="R163" s="139">
        <f>Q163*H163</f>
        <v>0</v>
      </c>
      <c r="S163" s="139">
        <v>1.8E-3</v>
      </c>
      <c r="T163" s="140">
        <f>S163*H163</f>
        <v>0.18676800000000002</v>
      </c>
      <c r="AR163" s="141" t="s">
        <v>180</v>
      </c>
      <c r="AT163" s="141" t="s">
        <v>151</v>
      </c>
      <c r="AU163" s="141" t="s">
        <v>82</v>
      </c>
      <c r="AY163" s="13" t="s">
        <v>149</v>
      </c>
      <c r="BE163" s="142">
        <f>IF(N163="základní",J163,0)</f>
        <v>0</v>
      </c>
      <c r="BF163" s="142">
        <f>IF(N163="snížená",J163,0)</f>
        <v>0</v>
      </c>
      <c r="BG163" s="142">
        <f>IF(N163="zákl. přenesená",J163,0)</f>
        <v>0</v>
      </c>
      <c r="BH163" s="142">
        <f>IF(N163="sníž. přenesená",J163,0)</f>
        <v>0</v>
      </c>
      <c r="BI163" s="142">
        <f>IF(N163="nulová",J163,0)</f>
        <v>0</v>
      </c>
      <c r="BJ163" s="13" t="s">
        <v>80</v>
      </c>
      <c r="BK163" s="142">
        <f>ROUND(I163*H163,2)</f>
        <v>0</v>
      </c>
      <c r="BL163" s="13" t="s">
        <v>180</v>
      </c>
      <c r="BM163" s="141" t="s">
        <v>256</v>
      </c>
    </row>
    <row r="164" spans="2:65" s="11" customFormat="1" ht="22.8" customHeight="1">
      <c r="B164" s="117"/>
      <c r="D164" s="118" t="s">
        <v>71</v>
      </c>
      <c r="E164" s="127" t="s">
        <v>257</v>
      </c>
      <c r="F164" s="127" t="s">
        <v>258</v>
      </c>
      <c r="I164" s="120"/>
      <c r="J164" s="128">
        <f>BK164</f>
        <v>0</v>
      </c>
      <c r="L164" s="117"/>
      <c r="M164" s="122"/>
      <c r="P164" s="123">
        <f>P165</f>
        <v>0</v>
      </c>
      <c r="R164" s="123">
        <f>R165</f>
        <v>0</v>
      </c>
      <c r="T164" s="124">
        <f>T165</f>
        <v>4.5893341000000003</v>
      </c>
      <c r="AR164" s="118" t="s">
        <v>82</v>
      </c>
      <c r="AT164" s="125" t="s">
        <v>71</v>
      </c>
      <c r="AU164" s="125" t="s">
        <v>80</v>
      </c>
      <c r="AY164" s="118" t="s">
        <v>149</v>
      </c>
      <c r="BK164" s="126">
        <f>BK165</f>
        <v>0</v>
      </c>
    </row>
    <row r="165" spans="2:65" s="1" customFormat="1" ht="49.05" customHeight="1">
      <c r="B165" s="28"/>
      <c r="C165" s="129" t="s">
        <v>205</v>
      </c>
      <c r="D165" s="129" t="s">
        <v>151</v>
      </c>
      <c r="E165" s="130" t="s">
        <v>259</v>
      </c>
      <c r="F165" s="131" t="s">
        <v>260</v>
      </c>
      <c r="G165" s="132" t="s">
        <v>154</v>
      </c>
      <c r="H165" s="133">
        <v>162.11000000000001</v>
      </c>
      <c r="I165" s="134"/>
      <c r="J165" s="135">
        <f>ROUND(I165*H165,2)</f>
        <v>0</v>
      </c>
      <c r="K165" s="136"/>
      <c r="L165" s="28"/>
      <c r="M165" s="137" t="s">
        <v>1</v>
      </c>
      <c r="N165" s="138" t="s">
        <v>37</v>
      </c>
      <c r="P165" s="139">
        <f>O165*H165</f>
        <v>0</v>
      </c>
      <c r="Q165" s="139">
        <v>0</v>
      </c>
      <c r="R165" s="139">
        <f>Q165*H165</f>
        <v>0</v>
      </c>
      <c r="S165" s="139">
        <v>2.8309999999999998E-2</v>
      </c>
      <c r="T165" s="140">
        <f>S165*H165</f>
        <v>4.5893341000000003</v>
      </c>
      <c r="AR165" s="141" t="s">
        <v>180</v>
      </c>
      <c r="AT165" s="141" t="s">
        <v>151</v>
      </c>
      <c r="AU165" s="141" t="s">
        <v>82</v>
      </c>
      <c r="AY165" s="13" t="s">
        <v>149</v>
      </c>
      <c r="BE165" s="142">
        <f>IF(N165="základní",J165,0)</f>
        <v>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3" t="s">
        <v>80</v>
      </c>
      <c r="BK165" s="142">
        <f>ROUND(I165*H165,2)</f>
        <v>0</v>
      </c>
      <c r="BL165" s="13" t="s">
        <v>180</v>
      </c>
      <c r="BM165" s="141" t="s">
        <v>261</v>
      </c>
    </row>
    <row r="166" spans="2:65" s="11" customFormat="1" ht="22.8" customHeight="1">
      <c r="B166" s="117"/>
      <c r="D166" s="118" t="s">
        <v>71</v>
      </c>
      <c r="E166" s="127" t="s">
        <v>262</v>
      </c>
      <c r="F166" s="127" t="s">
        <v>263</v>
      </c>
      <c r="I166" s="120"/>
      <c r="J166" s="128">
        <f>BK166</f>
        <v>0</v>
      </c>
      <c r="L166" s="117"/>
      <c r="M166" s="122"/>
      <c r="P166" s="123">
        <f>SUM(P167:P170)</f>
        <v>0</v>
      </c>
      <c r="R166" s="123">
        <f>SUM(R167:R170)</f>
        <v>0</v>
      </c>
      <c r="T166" s="124">
        <f>SUM(T167:T170)</f>
        <v>5.1839999999999993</v>
      </c>
      <c r="AR166" s="118" t="s">
        <v>82</v>
      </c>
      <c r="AT166" s="125" t="s">
        <v>71</v>
      </c>
      <c r="AU166" s="125" t="s">
        <v>80</v>
      </c>
      <c r="AY166" s="118" t="s">
        <v>149</v>
      </c>
      <c r="BK166" s="126">
        <f>SUM(BK167:BK170)</f>
        <v>0</v>
      </c>
    </row>
    <row r="167" spans="2:65" s="1" customFormat="1" ht="33" customHeight="1">
      <c r="B167" s="28"/>
      <c r="C167" s="129" t="s">
        <v>264</v>
      </c>
      <c r="D167" s="129" t="s">
        <v>151</v>
      </c>
      <c r="E167" s="130" t="s">
        <v>265</v>
      </c>
      <c r="F167" s="131" t="s">
        <v>266</v>
      </c>
      <c r="G167" s="132" t="s">
        <v>191</v>
      </c>
      <c r="H167" s="133">
        <v>20</v>
      </c>
      <c r="I167" s="134"/>
      <c r="J167" s="135">
        <f>ROUND(I167*H167,2)</f>
        <v>0</v>
      </c>
      <c r="K167" s="136"/>
      <c r="L167" s="28"/>
      <c r="M167" s="137" t="s">
        <v>1</v>
      </c>
      <c r="N167" s="138" t="s">
        <v>37</v>
      </c>
      <c r="P167" s="139">
        <f>O167*H167</f>
        <v>0</v>
      </c>
      <c r="Q167" s="139">
        <v>0</v>
      </c>
      <c r="R167" s="139">
        <f>Q167*H167</f>
        <v>0</v>
      </c>
      <c r="S167" s="139">
        <v>0</v>
      </c>
      <c r="T167" s="140">
        <f>S167*H167</f>
        <v>0</v>
      </c>
      <c r="AR167" s="141" t="s">
        <v>180</v>
      </c>
      <c r="AT167" s="141" t="s">
        <v>151</v>
      </c>
      <c r="AU167" s="141" t="s">
        <v>82</v>
      </c>
      <c r="AY167" s="13" t="s">
        <v>149</v>
      </c>
      <c r="BE167" s="142">
        <f>IF(N167="základní",J167,0)</f>
        <v>0</v>
      </c>
      <c r="BF167" s="142">
        <f>IF(N167="snížená",J167,0)</f>
        <v>0</v>
      </c>
      <c r="BG167" s="142">
        <f>IF(N167="zákl. přenesená",J167,0)</f>
        <v>0</v>
      </c>
      <c r="BH167" s="142">
        <f>IF(N167="sníž. přenesená",J167,0)</f>
        <v>0</v>
      </c>
      <c r="BI167" s="142">
        <f>IF(N167="nulová",J167,0)</f>
        <v>0</v>
      </c>
      <c r="BJ167" s="13" t="s">
        <v>80</v>
      </c>
      <c r="BK167" s="142">
        <f>ROUND(I167*H167,2)</f>
        <v>0</v>
      </c>
      <c r="BL167" s="13" t="s">
        <v>180</v>
      </c>
      <c r="BM167" s="141" t="s">
        <v>267</v>
      </c>
    </row>
    <row r="168" spans="2:65" s="1" customFormat="1" ht="37.799999999999997" customHeight="1">
      <c r="B168" s="28"/>
      <c r="C168" s="129" t="s">
        <v>209</v>
      </c>
      <c r="D168" s="129" t="s">
        <v>151</v>
      </c>
      <c r="E168" s="130" t="s">
        <v>268</v>
      </c>
      <c r="F168" s="131" t="s">
        <v>269</v>
      </c>
      <c r="G168" s="132" t="s">
        <v>191</v>
      </c>
      <c r="H168" s="133">
        <v>20</v>
      </c>
      <c r="I168" s="134"/>
      <c r="J168" s="135">
        <f>ROUND(I168*H168,2)</f>
        <v>0</v>
      </c>
      <c r="K168" s="136"/>
      <c r="L168" s="28"/>
      <c r="M168" s="137" t="s">
        <v>1</v>
      </c>
      <c r="N168" s="138" t="s">
        <v>37</v>
      </c>
      <c r="P168" s="139">
        <f>O168*H168</f>
        <v>0</v>
      </c>
      <c r="Q168" s="139">
        <v>0</v>
      </c>
      <c r="R168" s="139">
        <f>Q168*H168</f>
        <v>0</v>
      </c>
      <c r="S168" s="139">
        <v>0</v>
      </c>
      <c r="T168" s="140">
        <f>S168*H168</f>
        <v>0</v>
      </c>
      <c r="AR168" s="141" t="s">
        <v>180</v>
      </c>
      <c r="AT168" s="141" t="s">
        <v>151</v>
      </c>
      <c r="AU168" s="141" t="s">
        <v>82</v>
      </c>
      <c r="AY168" s="13" t="s">
        <v>149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3" t="s">
        <v>80</v>
      </c>
      <c r="BK168" s="142">
        <f>ROUND(I168*H168,2)</f>
        <v>0</v>
      </c>
      <c r="BL168" s="13" t="s">
        <v>180</v>
      </c>
      <c r="BM168" s="141" t="s">
        <v>270</v>
      </c>
    </row>
    <row r="169" spans="2:65" s="1" customFormat="1" ht="24.15" customHeight="1">
      <c r="B169" s="28"/>
      <c r="C169" s="129" t="s">
        <v>271</v>
      </c>
      <c r="D169" s="129" t="s">
        <v>151</v>
      </c>
      <c r="E169" s="130" t="s">
        <v>272</v>
      </c>
      <c r="F169" s="131" t="s">
        <v>273</v>
      </c>
      <c r="G169" s="132" t="s">
        <v>191</v>
      </c>
      <c r="H169" s="133">
        <v>71</v>
      </c>
      <c r="I169" s="134"/>
      <c r="J169" s="135">
        <f>ROUND(I169*H169,2)</f>
        <v>0</v>
      </c>
      <c r="K169" s="136"/>
      <c r="L169" s="28"/>
      <c r="M169" s="137" t="s">
        <v>1</v>
      </c>
      <c r="N169" s="138" t="s">
        <v>37</v>
      </c>
      <c r="P169" s="139">
        <f>O169*H169</f>
        <v>0</v>
      </c>
      <c r="Q169" s="139">
        <v>0</v>
      </c>
      <c r="R169" s="139">
        <f>Q169*H169</f>
        <v>0</v>
      </c>
      <c r="S169" s="139">
        <v>2.4E-2</v>
      </c>
      <c r="T169" s="140">
        <f>S169*H169</f>
        <v>1.704</v>
      </c>
      <c r="AR169" s="141" t="s">
        <v>180</v>
      </c>
      <c r="AT169" s="141" t="s">
        <v>151</v>
      </c>
      <c r="AU169" s="141" t="s">
        <v>82</v>
      </c>
      <c r="AY169" s="13" t="s">
        <v>149</v>
      </c>
      <c r="BE169" s="142">
        <f>IF(N169="základní",J169,0)</f>
        <v>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3" t="s">
        <v>80</v>
      </c>
      <c r="BK169" s="142">
        <f>ROUND(I169*H169,2)</f>
        <v>0</v>
      </c>
      <c r="BL169" s="13" t="s">
        <v>180</v>
      </c>
      <c r="BM169" s="141" t="s">
        <v>274</v>
      </c>
    </row>
    <row r="170" spans="2:65" s="1" customFormat="1" ht="37.799999999999997" customHeight="1">
      <c r="B170" s="28"/>
      <c r="C170" s="129" t="s">
        <v>212</v>
      </c>
      <c r="D170" s="129" t="s">
        <v>151</v>
      </c>
      <c r="E170" s="130" t="s">
        <v>275</v>
      </c>
      <c r="F170" s="131" t="s">
        <v>276</v>
      </c>
      <c r="G170" s="132" t="s">
        <v>191</v>
      </c>
      <c r="H170" s="133">
        <v>20</v>
      </c>
      <c r="I170" s="134"/>
      <c r="J170" s="135">
        <f>ROUND(I170*H170,2)</f>
        <v>0</v>
      </c>
      <c r="K170" s="136"/>
      <c r="L170" s="28"/>
      <c r="M170" s="137" t="s">
        <v>1</v>
      </c>
      <c r="N170" s="138" t="s">
        <v>37</v>
      </c>
      <c r="P170" s="139">
        <f>O170*H170</f>
        <v>0</v>
      </c>
      <c r="Q170" s="139">
        <v>0</v>
      </c>
      <c r="R170" s="139">
        <f>Q170*H170</f>
        <v>0</v>
      </c>
      <c r="S170" s="139">
        <v>0.17399999999999999</v>
      </c>
      <c r="T170" s="140">
        <f>S170*H170</f>
        <v>3.4799999999999995</v>
      </c>
      <c r="AR170" s="141" t="s">
        <v>180</v>
      </c>
      <c r="AT170" s="141" t="s">
        <v>151</v>
      </c>
      <c r="AU170" s="141" t="s">
        <v>82</v>
      </c>
      <c r="AY170" s="13" t="s">
        <v>149</v>
      </c>
      <c r="BE170" s="142">
        <f>IF(N170="základní",J170,0)</f>
        <v>0</v>
      </c>
      <c r="BF170" s="142">
        <f>IF(N170="snížená",J170,0)</f>
        <v>0</v>
      </c>
      <c r="BG170" s="142">
        <f>IF(N170="zákl. přenesená",J170,0)</f>
        <v>0</v>
      </c>
      <c r="BH170" s="142">
        <f>IF(N170="sníž. přenesená",J170,0)</f>
        <v>0</v>
      </c>
      <c r="BI170" s="142">
        <f>IF(N170="nulová",J170,0)</f>
        <v>0</v>
      </c>
      <c r="BJ170" s="13" t="s">
        <v>80</v>
      </c>
      <c r="BK170" s="142">
        <f>ROUND(I170*H170,2)</f>
        <v>0</v>
      </c>
      <c r="BL170" s="13" t="s">
        <v>180</v>
      </c>
      <c r="BM170" s="141" t="s">
        <v>277</v>
      </c>
    </row>
    <row r="171" spans="2:65" s="11" customFormat="1" ht="22.8" customHeight="1">
      <c r="B171" s="117"/>
      <c r="D171" s="118" t="s">
        <v>71</v>
      </c>
      <c r="E171" s="127" t="s">
        <v>278</v>
      </c>
      <c r="F171" s="127" t="s">
        <v>279</v>
      </c>
      <c r="I171" s="120"/>
      <c r="J171" s="128">
        <f>BK171</f>
        <v>0</v>
      </c>
      <c r="L171" s="117"/>
      <c r="M171" s="122"/>
      <c r="P171" s="123">
        <f>SUM(P172:P173)</f>
        <v>0</v>
      </c>
      <c r="R171" s="123">
        <f>SUM(R172:R173)</f>
        <v>0</v>
      </c>
      <c r="T171" s="124">
        <f>SUM(T172:T173)</f>
        <v>2.4606400000000002</v>
      </c>
      <c r="AR171" s="118" t="s">
        <v>82</v>
      </c>
      <c r="AT171" s="125" t="s">
        <v>71</v>
      </c>
      <c r="AU171" s="125" t="s">
        <v>80</v>
      </c>
      <c r="AY171" s="118" t="s">
        <v>149</v>
      </c>
      <c r="BK171" s="126">
        <f>SUM(BK172:BK173)</f>
        <v>0</v>
      </c>
    </row>
    <row r="172" spans="2:65" s="1" customFormat="1" ht="24.15" customHeight="1">
      <c r="B172" s="28"/>
      <c r="C172" s="129" t="s">
        <v>280</v>
      </c>
      <c r="D172" s="129" t="s">
        <v>151</v>
      </c>
      <c r="E172" s="130" t="s">
        <v>281</v>
      </c>
      <c r="F172" s="131" t="s">
        <v>282</v>
      </c>
      <c r="G172" s="132" t="s">
        <v>186</v>
      </c>
      <c r="H172" s="133">
        <v>147.29</v>
      </c>
      <c r="I172" s="134"/>
      <c r="J172" s="135">
        <f>ROUND(I172*H172,2)</f>
        <v>0</v>
      </c>
      <c r="K172" s="136"/>
      <c r="L172" s="28"/>
      <c r="M172" s="137" t="s">
        <v>1</v>
      </c>
      <c r="N172" s="138" t="s">
        <v>37</v>
      </c>
      <c r="P172" s="139">
        <f>O172*H172</f>
        <v>0</v>
      </c>
      <c r="Q172" s="139">
        <v>0</v>
      </c>
      <c r="R172" s="139">
        <f>Q172*H172</f>
        <v>0</v>
      </c>
      <c r="S172" s="139">
        <v>1.6E-2</v>
      </c>
      <c r="T172" s="140">
        <f>S172*H172</f>
        <v>2.3566400000000001</v>
      </c>
      <c r="AR172" s="141" t="s">
        <v>180</v>
      </c>
      <c r="AT172" s="141" t="s">
        <v>151</v>
      </c>
      <c r="AU172" s="141" t="s">
        <v>82</v>
      </c>
      <c r="AY172" s="13" t="s">
        <v>149</v>
      </c>
      <c r="BE172" s="142">
        <f>IF(N172="základní",J172,0)</f>
        <v>0</v>
      </c>
      <c r="BF172" s="142">
        <f>IF(N172="snížená",J172,0)</f>
        <v>0</v>
      </c>
      <c r="BG172" s="142">
        <f>IF(N172="zákl. přenesená",J172,0)</f>
        <v>0</v>
      </c>
      <c r="BH172" s="142">
        <f>IF(N172="sníž. přenesená",J172,0)</f>
        <v>0</v>
      </c>
      <c r="BI172" s="142">
        <f>IF(N172="nulová",J172,0)</f>
        <v>0</v>
      </c>
      <c r="BJ172" s="13" t="s">
        <v>80</v>
      </c>
      <c r="BK172" s="142">
        <f>ROUND(I172*H172,2)</f>
        <v>0</v>
      </c>
      <c r="BL172" s="13" t="s">
        <v>180</v>
      </c>
      <c r="BM172" s="141" t="s">
        <v>283</v>
      </c>
    </row>
    <row r="173" spans="2:65" s="1" customFormat="1" ht="24.15" customHeight="1">
      <c r="B173" s="28"/>
      <c r="C173" s="129" t="s">
        <v>216</v>
      </c>
      <c r="D173" s="129" t="s">
        <v>151</v>
      </c>
      <c r="E173" s="130" t="s">
        <v>284</v>
      </c>
      <c r="F173" s="131" t="s">
        <v>285</v>
      </c>
      <c r="G173" s="132" t="s">
        <v>191</v>
      </c>
      <c r="H173" s="133">
        <v>8</v>
      </c>
      <c r="I173" s="134"/>
      <c r="J173" s="135">
        <f>ROUND(I173*H173,2)</f>
        <v>0</v>
      </c>
      <c r="K173" s="136"/>
      <c r="L173" s="28"/>
      <c r="M173" s="137" t="s">
        <v>1</v>
      </c>
      <c r="N173" s="138" t="s">
        <v>37</v>
      </c>
      <c r="P173" s="139">
        <f>O173*H173</f>
        <v>0</v>
      </c>
      <c r="Q173" s="139">
        <v>0</v>
      </c>
      <c r="R173" s="139">
        <f>Q173*H173</f>
        <v>0</v>
      </c>
      <c r="S173" s="139">
        <v>1.2999999999999999E-2</v>
      </c>
      <c r="T173" s="140">
        <f>S173*H173</f>
        <v>0.104</v>
      </c>
      <c r="AR173" s="141" t="s">
        <v>180</v>
      </c>
      <c r="AT173" s="141" t="s">
        <v>151</v>
      </c>
      <c r="AU173" s="141" t="s">
        <v>82</v>
      </c>
      <c r="AY173" s="13" t="s">
        <v>149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3" t="s">
        <v>80</v>
      </c>
      <c r="BK173" s="142">
        <f>ROUND(I173*H173,2)</f>
        <v>0</v>
      </c>
      <c r="BL173" s="13" t="s">
        <v>180</v>
      </c>
      <c r="BM173" s="141" t="s">
        <v>286</v>
      </c>
    </row>
    <row r="174" spans="2:65" s="11" customFormat="1" ht="22.8" customHeight="1">
      <c r="B174" s="117"/>
      <c r="D174" s="118" t="s">
        <v>71</v>
      </c>
      <c r="E174" s="127" t="s">
        <v>287</v>
      </c>
      <c r="F174" s="127" t="s">
        <v>288</v>
      </c>
      <c r="I174" s="120"/>
      <c r="J174" s="128">
        <f>BK174</f>
        <v>0</v>
      </c>
      <c r="L174" s="117"/>
      <c r="M174" s="122"/>
      <c r="P174" s="123">
        <f>SUM(P175:P176)</f>
        <v>0</v>
      </c>
      <c r="R174" s="123">
        <f>SUM(R175:R176)</f>
        <v>0</v>
      </c>
      <c r="T174" s="124">
        <f>SUM(T175:T176)</f>
        <v>0.41522979999999998</v>
      </c>
      <c r="AR174" s="118" t="s">
        <v>82</v>
      </c>
      <c r="AT174" s="125" t="s">
        <v>71</v>
      </c>
      <c r="AU174" s="125" t="s">
        <v>80</v>
      </c>
      <c r="AY174" s="118" t="s">
        <v>149</v>
      </c>
      <c r="BK174" s="126">
        <f>SUM(BK175:BK176)</f>
        <v>0</v>
      </c>
    </row>
    <row r="175" spans="2:65" s="1" customFormat="1" ht="24.15" customHeight="1">
      <c r="B175" s="28"/>
      <c r="C175" s="129" t="s">
        <v>289</v>
      </c>
      <c r="D175" s="129" t="s">
        <v>151</v>
      </c>
      <c r="E175" s="130" t="s">
        <v>290</v>
      </c>
      <c r="F175" s="131" t="s">
        <v>291</v>
      </c>
      <c r="G175" s="132" t="s">
        <v>186</v>
      </c>
      <c r="H175" s="133">
        <v>9.42</v>
      </c>
      <c r="I175" s="134"/>
      <c r="J175" s="135">
        <f>ROUND(I175*H175,2)</f>
        <v>0</v>
      </c>
      <c r="K175" s="136"/>
      <c r="L175" s="28"/>
      <c r="M175" s="137" t="s">
        <v>1</v>
      </c>
      <c r="N175" s="138" t="s">
        <v>37</v>
      </c>
      <c r="P175" s="139">
        <f>O175*H175</f>
        <v>0</v>
      </c>
      <c r="Q175" s="139">
        <v>0</v>
      </c>
      <c r="R175" s="139">
        <f>Q175*H175</f>
        <v>0</v>
      </c>
      <c r="S175" s="139">
        <v>1.174E-2</v>
      </c>
      <c r="T175" s="140">
        <f>S175*H175</f>
        <v>0.1105908</v>
      </c>
      <c r="AR175" s="141" t="s">
        <v>180</v>
      </c>
      <c r="AT175" s="141" t="s">
        <v>151</v>
      </c>
      <c r="AU175" s="141" t="s">
        <v>82</v>
      </c>
      <c r="AY175" s="13" t="s">
        <v>149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3" t="s">
        <v>80</v>
      </c>
      <c r="BK175" s="142">
        <f>ROUND(I175*H175,2)</f>
        <v>0</v>
      </c>
      <c r="BL175" s="13" t="s">
        <v>180</v>
      </c>
      <c r="BM175" s="141" t="s">
        <v>292</v>
      </c>
    </row>
    <row r="176" spans="2:65" s="1" customFormat="1" ht="16.5" customHeight="1">
      <c r="B176" s="28"/>
      <c r="C176" s="129" t="s">
        <v>219</v>
      </c>
      <c r="D176" s="129" t="s">
        <v>151</v>
      </c>
      <c r="E176" s="130" t="s">
        <v>293</v>
      </c>
      <c r="F176" s="131" t="s">
        <v>294</v>
      </c>
      <c r="G176" s="132" t="s">
        <v>154</v>
      </c>
      <c r="H176" s="133">
        <v>8.6300000000000008</v>
      </c>
      <c r="I176" s="134"/>
      <c r="J176" s="135">
        <f>ROUND(I176*H176,2)</f>
        <v>0</v>
      </c>
      <c r="K176" s="136"/>
      <c r="L176" s="28"/>
      <c r="M176" s="137" t="s">
        <v>1</v>
      </c>
      <c r="N176" s="138" t="s">
        <v>37</v>
      </c>
      <c r="P176" s="139">
        <f>O176*H176</f>
        <v>0</v>
      </c>
      <c r="Q176" s="139">
        <v>0</v>
      </c>
      <c r="R176" s="139">
        <f>Q176*H176</f>
        <v>0</v>
      </c>
      <c r="S176" s="139">
        <v>3.5299999999999998E-2</v>
      </c>
      <c r="T176" s="140">
        <f>S176*H176</f>
        <v>0.30463899999999999</v>
      </c>
      <c r="AR176" s="141" t="s">
        <v>180</v>
      </c>
      <c r="AT176" s="141" t="s">
        <v>151</v>
      </c>
      <c r="AU176" s="141" t="s">
        <v>82</v>
      </c>
      <c r="AY176" s="13" t="s">
        <v>149</v>
      </c>
      <c r="BE176" s="142">
        <f>IF(N176="základní",J176,0)</f>
        <v>0</v>
      </c>
      <c r="BF176" s="142">
        <f>IF(N176="snížená",J176,0)</f>
        <v>0</v>
      </c>
      <c r="BG176" s="142">
        <f>IF(N176="zákl. přenesená",J176,0)</f>
        <v>0</v>
      </c>
      <c r="BH176" s="142">
        <f>IF(N176="sníž. přenesená",J176,0)</f>
        <v>0</v>
      </c>
      <c r="BI176" s="142">
        <f>IF(N176="nulová",J176,0)</f>
        <v>0</v>
      </c>
      <c r="BJ176" s="13" t="s">
        <v>80</v>
      </c>
      <c r="BK176" s="142">
        <f>ROUND(I176*H176,2)</f>
        <v>0</v>
      </c>
      <c r="BL176" s="13" t="s">
        <v>180</v>
      </c>
      <c r="BM176" s="141" t="s">
        <v>295</v>
      </c>
    </row>
    <row r="177" spans="2:65" s="11" customFormat="1" ht="22.8" customHeight="1">
      <c r="B177" s="117"/>
      <c r="D177" s="118" t="s">
        <v>71</v>
      </c>
      <c r="E177" s="127" t="s">
        <v>296</v>
      </c>
      <c r="F177" s="127" t="s">
        <v>297</v>
      </c>
      <c r="I177" s="120"/>
      <c r="J177" s="128">
        <f>BK177</f>
        <v>0</v>
      </c>
      <c r="L177" s="117"/>
      <c r="M177" s="122"/>
      <c r="P177" s="123">
        <f>SUM(P178:P180)</f>
        <v>0</v>
      </c>
      <c r="R177" s="123">
        <f>SUM(R178:R180)</f>
        <v>0</v>
      </c>
      <c r="T177" s="124">
        <f>SUM(T178:T180)</f>
        <v>2.4627459999999997</v>
      </c>
      <c r="AR177" s="118" t="s">
        <v>82</v>
      </c>
      <c r="AT177" s="125" t="s">
        <v>71</v>
      </c>
      <c r="AU177" s="125" t="s">
        <v>80</v>
      </c>
      <c r="AY177" s="118" t="s">
        <v>149</v>
      </c>
      <c r="BK177" s="126">
        <f>SUM(BK178:BK180)</f>
        <v>0</v>
      </c>
    </row>
    <row r="178" spans="2:65" s="1" customFormat="1" ht="24.15" customHeight="1">
      <c r="B178" s="28"/>
      <c r="C178" s="129" t="s">
        <v>298</v>
      </c>
      <c r="D178" s="129" t="s">
        <v>151</v>
      </c>
      <c r="E178" s="130" t="s">
        <v>299</v>
      </c>
      <c r="F178" s="131" t="s">
        <v>300</v>
      </c>
      <c r="G178" s="132" t="s">
        <v>154</v>
      </c>
      <c r="H178" s="133">
        <v>91.09</v>
      </c>
      <c r="I178" s="134"/>
      <c r="J178" s="135">
        <f>ROUND(I178*H178,2)</f>
        <v>0</v>
      </c>
      <c r="K178" s="136"/>
      <c r="L178" s="28"/>
      <c r="M178" s="137" t="s">
        <v>1</v>
      </c>
      <c r="N178" s="138" t="s">
        <v>37</v>
      </c>
      <c r="P178" s="139">
        <f>O178*H178</f>
        <v>0</v>
      </c>
      <c r="Q178" s="139">
        <v>0</v>
      </c>
      <c r="R178" s="139">
        <f>Q178*H178</f>
        <v>0</v>
      </c>
      <c r="S178" s="139">
        <v>2.5000000000000001E-3</v>
      </c>
      <c r="T178" s="140">
        <f>S178*H178</f>
        <v>0.22772500000000001</v>
      </c>
      <c r="AR178" s="141" t="s">
        <v>180</v>
      </c>
      <c r="AT178" s="141" t="s">
        <v>151</v>
      </c>
      <c r="AU178" s="141" t="s">
        <v>82</v>
      </c>
      <c r="AY178" s="13" t="s">
        <v>149</v>
      </c>
      <c r="BE178" s="142">
        <f>IF(N178="základní",J178,0)</f>
        <v>0</v>
      </c>
      <c r="BF178" s="142">
        <f>IF(N178="snížená",J178,0)</f>
        <v>0</v>
      </c>
      <c r="BG178" s="142">
        <f>IF(N178="zákl. přenesená",J178,0)</f>
        <v>0</v>
      </c>
      <c r="BH178" s="142">
        <f>IF(N178="sníž. přenesená",J178,0)</f>
        <v>0</v>
      </c>
      <c r="BI178" s="142">
        <f>IF(N178="nulová",J178,0)</f>
        <v>0</v>
      </c>
      <c r="BJ178" s="13" t="s">
        <v>80</v>
      </c>
      <c r="BK178" s="142">
        <f>ROUND(I178*H178,2)</f>
        <v>0</v>
      </c>
      <c r="BL178" s="13" t="s">
        <v>180</v>
      </c>
      <c r="BM178" s="141" t="s">
        <v>301</v>
      </c>
    </row>
    <row r="179" spans="2:65" s="1" customFormat="1" ht="24.15" customHeight="1">
      <c r="B179" s="28"/>
      <c r="C179" s="129" t="s">
        <v>223</v>
      </c>
      <c r="D179" s="129" t="s">
        <v>151</v>
      </c>
      <c r="E179" s="130" t="s">
        <v>302</v>
      </c>
      <c r="F179" s="131" t="s">
        <v>303</v>
      </c>
      <c r="G179" s="132" t="s">
        <v>154</v>
      </c>
      <c r="H179" s="133">
        <v>708.89</v>
      </c>
      <c r="I179" s="134"/>
      <c r="J179" s="135">
        <f>ROUND(I179*H179,2)</f>
        <v>0</v>
      </c>
      <c r="K179" s="136"/>
      <c r="L179" s="28"/>
      <c r="M179" s="137" t="s">
        <v>1</v>
      </c>
      <c r="N179" s="138" t="s">
        <v>37</v>
      </c>
      <c r="P179" s="139">
        <f>O179*H179</f>
        <v>0</v>
      </c>
      <c r="Q179" s="139">
        <v>0</v>
      </c>
      <c r="R179" s="139">
        <f>Q179*H179</f>
        <v>0</v>
      </c>
      <c r="S179" s="139">
        <v>3.0000000000000001E-3</v>
      </c>
      <c r="T179" s="140">
        <f>S179*H179</f>
        <v>2.1266699999999998</v>
      </c>
      <c r="AR179" s="141" t="s">
        <v>180</v>
      </c>
      <c r="AT179" s="141" t="s">
        <v>151</v>
      </c>
      <c r="AU179" s="141" t="s">
        <v>82</v>
      </c>
      <c r="AY179" s="13" t="s">
        <v>149</v>
      </c>
      <c r="BE179" s="142">
        <f>IF(N179="základní",J179,0)</f>
        <v>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3" t="s">
        <v>80</v>
      </c>
      <c r="BK179" s="142">
        <f>ROUND(I179*H179,2)</f>
        <v>0</v>
      </c>
      <c r="BL179" s="13" t="s">
        <v>180</v>
      </c>
      <c r="BM179" s="141" t="s">
        <v>304</v>
      </c>
    </row>
    <row r="180" spans="2:65" s="1" customFormat="1" ht="21.75" customHeight="1">
      <c r="B180" s="28"/>
      <c r="C180" s="129" t="s">
        <v>305</v>
      </c>
      <c r="D180" s="129" t="s">
        <v>151</v>
      </c>
      <c r="E180" s="130" t="s">
        <v>306</v>
      </c>
      <c r="F180" s="131" t="s">
        <v>307</v>
      </c>
      <c r="G180" s="132" t="s">
        <v>186</v>
      </c>
      <c r="H180" s="133">
        <v>361.17</v>
      </c>
      <c r="I180" s="134"/>
      <c r="J180" s="135">
        <f>ROUND(I180*H180,2)</f>
        <v>0</v>
      </c>
      <c r="K180" s="136"/>
      <c r="L180" s="28"/>
      <c r="M180" s="137" t="s">
        <v>1</v>
      </c>
      <c r="N180" s="138" t="s">
        <v>37</v>
      </c>
      <c r="P180" s="139">
        <f>O180*H180</f>
        <v>0</v>
      </c>
      <c r="Q180" s="139">
        <v>0</v>
      </c>
      <c r="R180" s="139">
        <f>Q180*H180</f>
        <v>0</v>
      </c>
      <c r="S180" s="139">
        <v>2.9999999999999997E-4</v>
      </c>
      <c r="T180" s="140">
        <f>S180*H180</f>
        <v>0.10835099999999999</v>
      </c>
      <c r="AR180" s="141" t="s">
        <v>180</v>
      </c>
      <c r="AT180" s="141" t="s">
        <v>151</v>
      </c>
      <c r="AU180" s="141" t="s">
        <v>82</v>
      </c>
      <c r="AY180" s="13" t="s">
        <v>149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13" t="s">
        <v>80</v>
      </c>
      <c r="BK180" s="142">
        <f>ROUND(I180*H180,2)</f>
        <v>0</v>
      </c>
      <c r="BL180" s="13" t="s">
        <v>180</v>
      </c>
      <c r="BM180" s="141" t="s">
        <v>308</v>
      </c>
    </row>
    <row r="181" spans="2:65" s="11" customFormat="1" ht="22.8" customHeight="1">
      <c r="B181" s="117"/>
      <c r="D181" s="118" t="s">
        <v>71</v>
      </c>
      <c r="E181" s="127" t="s">
        <v>309</v>
      </c>
      <c r="F181" s="127" t="s">
        <v>310</v>
      </c>
      <c r="I181" s="120"/>
      <c r="J181" s="128">
        <f>BK181</f>
        <v>0</v>
      </c>
      <c r="L181" s="117"/>
      <c r="M181" s="122"/>
      <c r="P181" s="123">
        <f>P182</f>
        <v>0</v>
      </c>
      <c r="R181" s="123">
        <f>R182</f>
        <v>1.4553499999999999</v>
      </c>
      <c r="T181" s="124">
        <f>T182</f>
        <v>0.45115849999999996</v>
      </c>
      <c r="AR181" s="118" t="s">
        <v>82</v>
      </c>
      <c r="AT181" s="125" t="s">
        <v>71</v>
      </c>
      <c r="AU181" s="125" t="s">
        <v>80</v>
      </c>
      <c r="AY181" s="118" t="s">
        <v>149</v>
      </c>
      <c r="BK181" s="126">
        <f>BK182</f>
        <v>0</v>
      </c>
    </row>
    <row r="182" spans="2:65" s="1" customFormat="1" ht="16.5" customHeight="1">
      <c r="B182" s="28"/>
      <c r="C182" s="129" t="s">
        <v>226</v>
      </c>
      <c r="D182" s="129" t="s">
        <v>151</v>
      </c>
      <c r="E182" s="130" t="s">
        <v>311</v>
      </c>
      <c r="F182" s="131" t="s">
        <v>312</v>
      </c>
      <c r="G182" s="132" t="s">
        <v>154</v>
      </c>
      <c r="H182" s="133">
        <v>1455.35</v>
      </c>
      <c r="I182" s="134"/>
      <c r="J182" s="135">
        <f>ROUND(I182*H182,2)</f>
        <v>0</v>
      </c>
      <c r="K182" s="136"/>
      <c r="L182" s="28"/>
      <c r="M182" s="143" t="s">
        <v>1</v>
      </c>
      <c r="N182" s="144" t="s">
        <v>37</v>
      </c>
      <c r="O182" s="145"/>
      <c r="P182" s="146">
        <f>O182*H182</f>
        <v>0</v>
      </c>
      <c r="Q182" s="146">
        <v>1E-3</v>
      </c>
      <c r="R182" s="146">
        <f>Q182*H182</f>
        <v>1.4553499999999999</v>
      </c>
      <c r="S182" s="146">
        <v>3.1E-4</v>
      </c>
      <c r="T182" s="147">
        <f>S182*H182</f>
        <v>0.45115849999999996</v>
      </c>
      <c r="AR182" s="141" t="s">
        <v>180</v>
      </c>
      <c r="AT182" s="141" t="s">
        <v>151</v>
      </c>
      <c r="AU182" s="141" t="s">
        <v>82</v>
      </c>
      <c r="AY182" s="13" t="s">
        <v>149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3" t="s">
        <v>80</v>
      </c>
      <c r="BK182" s="142">
        <f>ROUND(I182*H182,2)</f>
        <v>0</v>
      </c>
      <c r="BL182" s="13" t="s">
        <v>180</v>
      </c>
      <c r="BM182" s="141" t="s">
        <v>313</v>
      </c>
    </row>
    <row r="183" spans="2:65" s="1" customFormat="1" ht="6.9" customHeight="1">
      <c r="B183" s="40"/>
      <c r="C183" s="41"/>
      <c r="D183" s="41"/>
      <c r="E183" s="41"/>
      <c r="F183" s="41"/>
      <c r="G183" s="41"/>
      <c r="H183" s="41"/>
      <c r="I183" s="41"/>
      <c r="J183" s="41"/>
      <c r="K183" s="41"/>
      <c r="L183" s="28"/>
    </row>
  </sheetData>
  <sheetProtection algorithmName="SHA-512" hashValue="4IrVeLcumuxkG+6N0sVjVvqptbKWa20b+0gTkf1mY16pYFDhAAj7WzD2zZPSlAPmu8kTOBaaQnlMHRd5MiZDIw==" saltValue="i7jEAZLvvfk/MhASo8mJFCZKquMyN1jRRrIIpyc2z6eyzXoQMzP1UfwiBMg58GKgS5er59oGwV2s1y4gmzR79A==" spinCount="100000" sheet="1" objects="1" scenarios="1" formatColumns="0" formatRows="0" autoFilter="0"/>
  <autoFilter ref="C128:K182" xr:uid="{00000000-0009-0000-0000-000001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40"/>
  <sheetViews>
    <sheetView showGridLines="0" workbookViewId="0">
      <selection activeCell="J136" sqref="J136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3" t="s">
        <v>85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hidden="1" customHeight="1">
      <c r="B4" s="16"/>
      <c r="D4" s="17" t="s">
        <v>113</v>
      </c>
      <c r="L4" s="16"/>
      <c r="M4" s="84" t="s">
        <v>10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16</v>
      </c>
      <c r="L6" s="16"/>
    </row>
    <row r="7" spans="2:46" ht="16.5" hidden="1" customHeight="1">
      <c r="B7" s="16"/>
      <c r="E7" s="203" t="str">
        <f>'Rekapitulace stavby'!K6</f>
        <v>Nový děkanát Jinonice</v>
      </c>
      <c r="F7" s="204"/>
      <c r="G7" s="204"/>
      <c r="H7" s="204"/>
      <c r="L7" s="16"/>
    </row>
    <row r="8" spans="2:46" s="1" customFormat="1" ht="12" hidden="1" customHeight="1">
      <c r="B8" s="28"/>
      <c r="D8" s="23" t="s">
        <v>114</v>
      </c>
      <c r="L8" s="28"/>
    </row>
    <row r="9" spans="2:46" s="1" customFormat="1" ht="16.5" hidden="1" customHeight="1">
      <c r="B9" s="28"/>
      <c r="E9" s="187" t="s">
        <v>314</v>
      </c>
      <c r="F9" s="202"/>
      <c r="G9" s="202"/>
      <c r="H9" s="202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hidden="1" customHeight="1">
      <c r="B12" s="28"/>
      <c r="D12" s="23" t="s">
        <v>20</v>
      </c>
      <c r="F12" s="21" t="s">
        <v>21</v>
      </c>
      <c r="I12" s="23" t="s">
        <v>22</v>
      </c>
      <c r="J12" s="48">
        <f>'Rekapitulace stavby'!AN8</f>
        <v>0</v>
      </c>
      <c r="L12" s="28"/>
    </row>
    <row r="13" spans="2:46" s="1" customFormat="1" ht="10.8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IF('Rekapitulace stavby'!AN10="","",'Rekapitulace stavby'!AN10)</f>
        <v/>
      </c>
      <c r="L14" s="28"/>
    </row>
    <row r="15" spans="2:46" s="1" customFormat="1" ht="18" hidden="1" customHeight="1">
      <c r="B15" s="28"/>
      <c r="E15" s="21" t="str">
        <f>IF('Rekapitulace stavby'!E11="","",'Rekapitulace stavby'!E11)</f>
        <v xml:space="preserve"> </v>
      </c>
      <c r="I15" s="23" t="s">
        <v>25</v>
      </c>
      <c r="J15" s="21" t="str">
        <f>IF('Rekapitulace stavby'!AN11="","",'Rekapitulace stavby'!AN11)</f>
        <v/>
      </c>
      <c r="L15" s="28"/>
    </row>
    <row r="16" spans="2:46" s="1" customFormat="1" ht="6.9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'Rekapitulace stavby'!AN13</f>
        <v>Vyplň údaj</v>
      </c>
      <c r="L17" s="28"/>
    </row>
    <row r="18" spans="2:12" s="1" customFormat="1" ht="18" hidden="1" customHeight="1">
      <c r="B18" s="28"/>
      <c r="E18" s="205" t="str">
        <f>'Rekapitulace stavby'!E14</f>
        <v>Vyplň údaj</v>
      </c>
      <c r="F18" s="193"/>
      <c r="G18" s="193"/>
      <c r="H18" s="193"/>
      <c r="I18" s="23" t="s">
        <v>25</v>
      </c>
      <c r="J18" s="24" t="str">
        <f>'Rekapitulace stavby'!AN14</f>
        <v>Vyplň údaj</v>
      </c>
      <c r="L18" s="28"/>
    </row>
    <row r="19" spans="2:12" s="1" customFormat="1" ht="6.9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tr">
        <f>IF('Rekapitulace stavby'!AN16="","",'Rekapitulace stavby'!AN16)</f>
        <v/>
      </c>
      <c r="L20" s="28"/>
    </row>
    <row r="21" spans="2:12" s="1" customFormat="1" ht="18" hidden="1" customHeight="1">
      <c r="B21" s="28"/>
      <c r="E21" s="21" t="str">
        <f>IF('Rekapitulace stavby'!E17="","",'Rekapitulace stavby'!E17)</f>
        <v xml:space="preserve"> </v>
      </c>
      <c r="I21" s="23" t="s">
        <v>25</v>
      </c>
      <c r="J21" s="21" t="str">
        <f>IF('Rekapitulace stavby'!AN17="","",'Rekapitulace stavby'!AN17)</f>
        <v/>
      </c>
      <c r="L21" s="28"/>
    </row>
    <row r="22" spans="2:12" s="1" customFormat="1" ht="6.9" hidden="1" customHeight="1">
      <c r="B22" s="28"/>
      <c r="L22" s="28"/>
    </row>
    <row r="23" spans="2:12" s="1" customFormat="1" ht="12" hidden="1" customHeight="1">
      <c r="B23" s="28"/>
      <c r="D23" s="23" t="s">
        <v>30</v>
      </c>
      <c r="I23" s="23" t="s">
        <v>24</v>
      </c>
      <c r="J23" s="21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1" t="str">
        <f>IF('Rekapitulace stavby'!E20="","",'Rekapitulace stavby'!E20)</f>
        <v xml:space="preserve"> </v>
      </c>
      <c r="I24" s="23" t="s">
        <v>25</v>
      </c>
      <c r="J24" s="21" t="str">
        <f>IF('Rekapitulace stavby'!AN20="","",'Rekapitulace stavby'!AN20)</f>
        <v/>
      </c>
      <c r="L24" s="28"/>
    </row>
    <row r="25" spans="2:12" s="1" customFormat="1" ht="6.9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5"/>
      <c r="E27" s="197" t="s">
        <v>1</v>
      </c>
      <c r="F27" s="197"/>
      <c r="G27" s="197"/>
      <c r="H27" s="197"/>
      <c r="L27" s="85"/>
    </row>
    <row r="28" spans="2:12" s="1" customFormat="1" ht="6.9" hidden="1" customHeight="1">
      <c r="B28" s="28"/>
      <c r="L28" s="28"/>
    </row>
    <row r="29" spans="2:12" s="1" customFormat="1" ht="6.9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86" t="s">
        <v>32</v>
      </c>
      <c r="J30" s="62">
        <f>ROUND(J142, 2)</f>
        <v>0</v>
      </c>
      <c r="L30" s="28"/>
    </row>
    <row r="31" spans="2:12" s="1" customFormat="1" ht="6.9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>
      <c r="B33" s="28"/>
      <c r="D33" s="51" t="s">
        <v>36</v>
      </c>
      <c r="E33" s="23" t="s">
        <v>37</v>
      </c>
      <c r="F33" s="87">
        <f>ROUND((SUM(BE142:BE339)),  2)</f>
        <v>0</v>
      </c>
      <c r="I33" s="88">
        <v>0.21</v>
      </c>
      <c r="J33" s="87">
        <f>ROUND(((SUM(BE142:BE339))*I33),  2)</f>
        <v>0</v>
      </c>
      <c r="L33" s="28"/>
    </row>
    <row r="34" spans="2:12" s="1" customFormat="1" ht="14.4" hidden="1" customHeight="1">
      <c r="B34" s="28"/>
      <c r="E34" s="23" t="s">
        <v>38</v>
      </c>
      <c r="F34" s="87">
        <f>ROUND((SUM(BF142:BF339)),  2)</f>
        <v>0</v>
      </c>
      <c r="I34" s="88">
        <v>0.12</v>
      </c>
      <c r="J34" s="87">
        <f>ROUND(((SUM(BF142:BF339))*I34),  2)</f>
        <v>0</v>
      </c>
      <c r="L34" s="28"/>
    </row>
    <row r="35" spans="2:12" s="1" customFormat="1" ht="14.4" hidden="1" customHeight="1">
      <c r="B35" s="28"/>
      <c r="E35" s="23" t="s">
        <v>39</v>
      </c>
      <c r="F35" s="87">
        <f>ROUND((SUM(BG142:BG339)),  2)</f>
        <v>0</v>
      </c>
      <c r="I35" s="88">
        <v>0.21</v>
      </c>
      <c r="J35" s="87">
        <f>0</f>
        <v>0</v>
      </c>
      <c r="L35" s="28"/>
    </row>
    <row r="36" spans="2:12" s="1" customFormat="1" ht="14.4" hidden="1" customHeight="1">
      <c r="B36" s="28"/>
      <c r="E36" s="23" t="s">
        <v>40</v>
      </c>
      <c r="F36" s="87">
        <f>ROUND((SUM(BH142:BH339)),  2)</f>
        <v>0</v>
      </c>
      <c r="I36" s="88">
        <v>0.12</v>
      </c>
      <c r="J36" s="87">
        <f>0</f>
        <v>0</v>
      </c>
      <c r="L36" s="28"/>
    </row>
    <row r="37" spans="2:12" s="1" customFormat="1" ht="14.4" hidden="1" customHeight="1">
      <c r="B37" s="28"/>
      <c r="E37" s="23" t="s">
        <v>41</v>
      </c>
      <c r="F37" s="87">
        <f>ROUND((SUM(BI142:BI339)),  2)</f>
        <v>0</v>
      </c>
      <c r="I37" s="88">
        <v>0</v>
      </c>
      <c r="J37" s="87">
        <f>0</f>
        <v>0</v>
      </c>
      <c r="L37" s="28"/>
    </row>
    <row r="38" spans="2:12" s="1" customFormat="1" ht="6.9" hidden="1" customHeight="1">
      <c r="B38" s="28"/>
      <c r="L38" s="28"/>
    </row>
    <row r="39" spans="2:12" s="1" customFormat="1" ht="25.35" hidden="1" customHeight="1">
      <c r="B39" s="28"/>
      <c r="C39" s="89"/>
      <c r="D39" s="90" t="s">
        <v>42</v>
      </c>
      <c r="E39" s="53"/>
      <c r="F39" s="53"/>
      <c r="G39" s="91" t="s">
        <v>43</v>
      </c>
      <c r="H39" s="92" t="s">
        <v>44</v>
      </c>
      <c r="I39" s="53"/>
      <c r="J39" s="93">
        <f>SUM(J30:J37)</f>
        <v>0</v>
      </c>
      <c r="K39" s="94"/>
      <c r="L39" s="28"/>
    </row>
    <row r="40" spans="2:12" s="1" customFormat="1" ht="14.4" hidden="1" customHeight="1">
      <c r="B40" s="28"/>
      <c r="L40" s="28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8"/>
      <c r="D61" s="39" t="s">
        <v>47</v>
      </c>
      <c r="E61" s="30"/>
      <c r="F61" s="95" t="s">
        <v>48</v>
      </c>
      <c r="G61" s="39" t="s">
        <v>47</v>
      </c>
      <c r="H61" s="30"/>
      <c r="I61" s="30"/>
      <c r="J61" s="96" t="s">
        <v>48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8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8"/>
      <c r="D76" s="39" t="s">
        <v>47</v>
      </c>
      <c r="E76" s="30"/>
      <c r="F76" s="95" t="s">
        <v>48</v>
      </c>
      <c r="G76" s="39" t="s">
        <v>47</v>
      </c>
      <c r="H76" s="30"/>
      <c r="I76" s="30"/>
      <c r="J76" s="96" t="s">
        <v>48</v>
      </c>
      <c r="K76" s="30"/>
      <c r="L76" s="28"/>
    </row>
    <row r="77" spans="2:12" s="1" customFormat="1" ht="14.4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" hidden="1" customHeight="1">
      <c r="B82" s="28"/>
      <c r="C82" s="17" t="s">
        <v>116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16</v>
      </c>
      <c r="L84" s="28"/>
    </row>
    <row r="85" spans="2:47" s="1" customFormat="1" ht="16.5" hidden="1" customHeight="1">
      <c r="B85" s="28"/>
      <c r="E85" s="203" t="str">
        <f>E7</f>
        <v>Nový děkanát Jinonice</v>
      </c>
      <c r="F85" s="204"/>
      <c r="G85" s="204"/>
      <c r="H85" s="204"/>
      <c r="L85" s="28"/>
    </row>
    <row r="86" spans="2:47" s="1" customFormat="1" ht="12" hidden="1" customHeight="1">
      <c r="B86" s="28"/>
      <c r="C86" s="23" t="s">
        <v>114</v>
      </c>
      <c r="L86" s="28"/>
    </row>
    <row r="87" spans="2:47" s="1" customFormat="1" ht="16.5" hidden="1" customHeight="1">
      <c r="B87" s="28"/>
      <c r="E87" s="187" t="str">
        <f>E9</f>
        <v>D.1.1 - Architektonicko stavební řešení</v>
      </c>
      <c r="F87" s="202"/>
      <c r="G87" s="202"/>
      <c r="H87" s="202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>
        <f>IF(J12="","",J12)</f>
        <v>0</v>
      </c>
      <c r="L89" s="28"/>
    </row>
    <row r="90" spans="2:47" s="1" customFormat="1" ht="6.9" hidden="1" customHeight="1">
      <c r="B90" s="28"/>
      <c r="L90" s="28"/>
    </row>
    <row r="91" spans="2:47" s="1" customFormat="1" ht="15.15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15" hidden="1" customHeight="1">
      <c r="B92" s="28"/>
      <c r="C92" s="23" t="s">
        <v>26</v>
      </c>
      <c r="F92" s="21" t="str">
        <f>IF(E18="","",E18)</f>
        <v>Vyplň údaj</v>
      </c>
      <c r="I92" s="23" t="s">
        <v>30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7" t="s">
        <v>117</v>
      </c>
      <c r="D94" s="89"/>
      <c r="E94" s="89"/>
      <c r="F94" s="89"/>
      <c r="G94" s="89"/>
      <c r="H94" s="89"/>
      <c r="I94" s="89"/>
      <c r="J94" s="98" t="s">
        <v>118</v>
      </c>
      <c r="K94" s="89"/>
      <c r="L94" s="28"/>
    </row>
    <row r="95" spans="2:47" s="1" customFormat="1" ht="10.35" hidden="1" customHeight="1">
      <c r="B95" s="28"/>
      <c r="L95" s="28"/>
    </row>
    <row r="96" spans="2:47" s="1" customFormat="1" ht="22.8" hidden="1" customHeight="1">
      <c r="B96" s="28"/>
      <c r="C96" s="99" t="s">
        <v>119</v>
      </c>
      <c r="J96" s="62">
        <f>J142</f>
        <v>0</v>
      </c>
      <c r="L96" s="28"/>
      <c r="AU96" s="13" t="s">
        <v>120</v>
      </c>
    </row>
    <row r="97" spans="2:12" s="8" customFormat="1" ht="24.9" hidden="1" customHeight="1">
      <c r="B97" s="100"/>
      <c r="D97" s="101" t="s">
        <v>121</v>
      </c>
      <c r="E97" s="102"/>
      <c r="F97" s="102"/>
      <c r="G97" s="102"/>
      <c r="H97" s="102"/>
      <c r="I97" s="102"/>
      <c r="J97" s="103">
        <f>J143</f>
        <v>0</v>
      </c>
      <c r="L97" s="100"/>
    </row>
    <row r="98" spans="2:12" s="9" customFormat="1" ht="19.95" hidden="1" customHeight="1">
      <c r="B98" s="104"/>
      <c r="D98" s="105" t="s">
        <v>122</v>
      </c>
      <c r="E98" s="106"/>
      <c r="F98" s="106"/>
      <c r="G98" s="106"/>
      <c r="H98" s="106"/>
      <c r="I98" s="106"/>
      <c r="J98" s="107">
        <f>J144</f>
        <v>0</v>
      </c>
      <c r="L98" s="104"/>
    </row>
    <row r="99" spans="2:12" s="9" customFormat="1" ht="19.95" hidden="1" customHeight="1">
      <c r="B99" s="104"/>
      <c r="D99" s="105" t="s">
        <v>315</v>
      </c>
      <c r="E99" s="106"/>
      <c r="F99" s="106"/>
      <c r="G99" s="106"/>
      <c r="H99" s="106"/>
      <c r="I99" s="106"/>
      <c r="J99" s="107">
        <f>J145</f>
        <v>0</v>
      </c>
      <c r="L99" s="104"/>
    </row>
    <row r="100" spans="2:12" s="9" customFormat="1" ht="19.95" hidden="1" customHeight="1">
      <c r="B100" s="104"/>
      <c r="D100" s="105" t="s">
        <v>316</v>
      </c>
      <c r="E100" s="106"/>
      <c r="F100" s="106"/>
      <c r="G100" s="106"/>
      <c r="H100" s="106"/>
      <c r="I100" s="106"/>
      <c r="J100" s="107">
        <f>J148</f>
        <v>0</v>
      </c>
      <c r="L100" s="104"/>
    </row>
    <row r="101" spans="2:12" s="9" customFormat="1" ht="19.95" hidden="1" customHeight="1">
      <c r="B101" s="104"/>
      <c r="D101" s="105" t="s">
        <v>317</v>
      </c>
      <c r="E101" s="106"/>
      <c r="F101" s="106"/>
      <c r="G101" s="106"/>
      <c r="H101" s="106"/>
      <c r="I101" s="106"/>
      <c r="J101" s="107">
        <f>J150</f>
        <v>0</v>
      </c>
      <c r="L101" s="104"/>
    </row>
    <row r="102" spans="2:12" s="9" customFormat="1" ht="19.95" hidden="1" customHeight="1">
      <c r="B102" s="104"/>
      <c r="D102" s="105" t="s">
        <v>123</v>
      </c>
      <c r="E102" s="106"/>
      <c r="F102" s="106"/>
      <c r="G102" s="106"/>
      <c r="H102" s="106"/>
      <c r="I102" s="106"/>
      <c r="J102" s="107">
        <f>J169</f>
        <v>0</v>
      </c>
      <c r="L102" s="104"/>
    </row>
    <row r="103" spans="2:12" s="9" customFormat="1" ht="19.95" hidden="1" customHeight="1">
      <c r="B103" s="104"/>
      <c r="D103" s="105" t="s">
        <v>318</v>
      </c>
      <c r="E103" s="106"/>
      <c r="F103" s="106"/>
      <c r="G103" s="106"/>
      <c r="H103" s="106"/>
      <c r="I103" s="106"/>
      <c r="J103" s="107">
        <f>J181</f>
        <v>0</v>
      </c>
      <c r="L103" s="104"/>
    </row>
    <row r="104" spans="2:12" s="8" customFormat="1" ht="24.9" hidden="1" customHeight="1">
      <c r="B104" s="100"/>
      <c r="D104" s="101" t="s">
        <v>125</v>
      </c>
      <c r="E104" s="102"/>
      <c r="F104" s="102"/>
      <c r="G104" s="102"/>
      <c r="H104" s="102"/>
      <c r="I104" s="102"/>
      <c r="J104" s="103">
        <f>J183</f>
        <v>0</v>
      </c>
      <c r="L104" s="100"/>
    </row>
    <row r="105" spans="2:12" s="9" customFormat="1" ht="19.95" hidden="1" customHeight="1">
      <c r="B105" s="104"/>
      <c r="D105" s="105" t="s">
        <v>319</v>
      </c>
      <c r="E105" s="106"/>
      <c r="F105" s="106"/>
      <c r="G105" s="106"/>
      <c r="H105" s="106"/>
      <c r="I105" s="106"/>
      <c r="J105" s="107">
        <f>J184</f>
        <v>0</v>
      </c>
      <c r="L105" s="104"/>
    </row>
    <row r="106" spans="2:12" s="9" customFormat="1" ht="19.95" hidden="1" customHeight="1">
      <c r="B106" s="104"/>
      <c r="D106" s="105" t="s">
        <v>320</v>
      </c>
      <c r="E106" s="106"/>
      <c r="F106" s="106"/>
      <c r="G106" s="106"/>
      <c r="H106" s="106"/>
      <c r="I106" s="106"/>
      <c r="J106" s="107">
        <f>J192</f>
        <v>0</v>
      </c>
      <c r="L106" s="104"/>
    </row>
    <row r="107" spans="2:12" s="9" customFormat="1" ht="19.95" hidden="1" customHeight="1">
      <c r="B107" s="104"/>
      <c r="D107" s="105" t="s">
        <v>321</v>
      </c>
      <c r="E107" s="106"/>
      <c r="F107" s="106"/>
      <c r="G107" s="106"/>
      <c r="H107" s="106"/>
      <c r="I107" s="106"/>
      <c r="J107" s="107">
        <f>J206</f>
        <v>0</v>
      </c>
      <c r="L107" s="104"/>
    </row>
    <row r="108" spans="2:12" s="9" customFormat="1" ht="14.85" hidden="1" customHeight="1">
      <c r="B108" s="104"/>
      <c r="D108" s="105" t="s">
        <v>322</v>
      </c>
      <c r="E108" s="106"/>
      <c r="F108" s="106"/>
      <c r="G108" s="106"/>
      <c r="H108" s="106"/>
      <c r="I108" s="106"/>
      <c r="J108" s="107">
        <f>J216</f>
        <v>0</v>
      </c>
      <c r="L108" s="104"/>
    </row>
    <row r="109" spans="2:12" s="9" customFormat="1" ht="19.95" hidden="1" customHeight="1">
      <c r="B109" s="104"/>
      <c r="D109" s="105" t="s">
        <v>323</v>
      </c>
      <c r="E109" s="106"/>
      <c r="F109" s="106"/>
      <c r="G109" s="106"/>
      <c r="H109" s="106"/>
      <c r="I109" s="106"/>
      <c r="J109" s="107">
        <f>J226</f>
        <v>0</v>
      </c>
      <c r="L109" s="104"/>
    </row>
    <row r="110" spans="2:12" s="9" customFormat="1" ht="19.95" hidden="1" customHeight="1">
      <c r="B110" s="104"/>
      <c r="D110" s="105" t="s">
        <v>126</v>
      </c>
      <c r="E110" s="106"/>
      <c r="F110" s="106"/>
      <c r="G110" s="106"/>
      <c r="H110" s="106"/>
      <c r="I110" s="106"/>
      <c r="J110" s="107">
        <f>J230</f>
        <v>0</v>
      </c>
      <c r="L110" s="104"/>
    </row>
    <row r="111" spans="2:12" s="9" customFormat="1" ht="19.95" hidden="1" customHeight="1">
      <c r="B111" s="104"/>
      <c r="D111" s="105" t="s">
        <v>127</v>
      </c>
      <c r="E111" s="106"/>
      <c r="F111" s="106"/>
      <c r="G111" s="106"/>
      <c r="H111" s="106"/>
      <c r="I111" s="106"/>
      <c r="J111" s="107">
        <f>J240</f>
        <v>0</v>
      </c>
      <c r="L111" s="104"/>
    </row>
    <row r="112" spans="2:12" s="9" customFormat="1" ht="19.95" hidden="1" customHeight="1">
      <c r="B112" s="104"/>
      <c r="D112" s="105" t="s">
        <v>324</v>
      </c>
      <c r="E112" s="106"/>
      <c r="F112" s="106"/>
      <c r="G112" s="106"/>
      <c r="H112" s="106"/>
      <c r="I112" s="106"/>
      <c r="J112" s="107">
        <f>J246</f>
        <v>0</v>
      </c>
      <c r="L112" s="104"/>
    </row>
    <row r="113" spans="2:12" s="9" customFormat="1" ht="19.95" hidden="1" customHeight="1">
      <c r="B113" s="104"/>
      <c r="D113" s="105" t="s">
        <v>128</v>
      </c>
      <c r="E113" s="106"/>
      <c r="F113" s="106"/>
      <c r="G113" s="106"/>
      <c r="H113" s="106"/>
      <c r="I113" s="106"/>
      <c r="J113" s="107">
        <f>J250</f>
        <v>0</v>
      </c>
      <c r="L113" s="104"/>
    </row>
    <row r="114" spans="2:12" s="9" customFormat="1" ht="19.95" hidden="1" customHeight="1">
      <c r="B114" s="104"/>
      <c r="D114" s="105" t="s">
        <v>325</v>
      </c>
      <c r="E114" s="106"/>
      <c r="F114" s="106"/>
      <c r="G114" s="106"/>
      <c r="H114" s="106"/>
      <c r="I114" s="106"/>
      <c r="J114" s="107">
        <f>J263</f>
        <v>0</v>
      </c>
      <c r="L114" s="104"/>
    </row>
    <row r="115" spans="2:12" s="9" customFormat="1" ht="19.95" hidden="1" customHeight="1">
      <c r="B115" s="104"/>
      <c r="D115" s="105" t="s">
        <v>129</v>
      </c>
      <c r="E115" s="106"/>
      <c r="F115" s="106"/>
      <c r="G115" s="106"/>
      <c r="H115" s="106"/>
      <c r="I115" s="106"/>
      <c r="J115" s="107">
        <f>J267</f>
        <v>0</v>
      </c>
      <c r="L115" s="104"/>
    </row>
    <row r="116" spans="2:12" s="9" customFormat="1" ht="19.95" hidden="1" customHeight="1">
      <c r="B116" s="104"/>
      <c r="D116" s="105" t="s">
        <v>130</v>
      </c>
      <c r="E116" s="106"/>
      <c r="F116" s="106"/>
      <c r="G116" s="106"/>
      <c r="H116" s="106"/>
      <c r="I116" s="106"/>
      <c r="J116" s="107">
        <f>J271</f>
        <v>0</v>
      </c>
      <c r="L116" s="104"/>
    </row>
    <row r="117" spans="2:12" s="9" customFormat="1" ht="19.95" hidden="1" customHeight="1">
      <c r="B117" s="104"/>
      <c r="D117" s="105" t="s">
        <v>131</v>
      </c>
      <c r="E117" s="106"/>
      <c r="F117" s="106"/>
      <c r="G117" s="106"/>
      <c r="H117" s="106"/>
      <c r="I117" s="106"/>
      <c r="J117" s="107">
        <f>J278</f>
        <v>0</v>
      </c>
      <c r="L117" s="104"/>
    </row>
    <row r="118" spans="2:12" s="9" customFormat="1" ht="19.95" hidden="1" customHeight="1">
      <c r="B118" s="104"/>
      <c r="D118" s="105" t="s">
        <v>132</v>
      </c>
      <c r="E118" s="106"/>
      <c r="F118" s="106"/>
      <c r="G118" s="106"/>
      <c r="H118" s="106"/>
      <c r="I118" s="106"/>
      <c r="J118" s="107">
        <f>J288</f>
        <v>0</v>
      </c>
      <c r="L118" s="104"/>
    </row>
    <row r="119" spans="2:12" s="9" customFormat="1" ht="19.95" hidden="1" customHeight="1">
      <c r="B119" s="104"/>
      <c r="D119" s="105" t="s">
        <v>326</v>
      </c>
      <c r="E119" s="106"/>
      <c r="F119" s="106"/>
      <c r="G119" s="106"/>
      <c r="H119" s="106"/>
      <c r="I119" s="106"/>
      <c r="J119" s="107">
        <f>J298</f>
        <v>0</v>
      </c>
      <c r="L119" s="104"/>
    </row>
    <row r="120" spans="2:12" s="9" customFormat="1" ht="19.95" hidden="1" customHeight="1">
      <c r="B120" s="104"/>
      <c r="D120" s="105" t="s">
        <v>327</v>
      </c>
      <c r="E120" s="106"/>
      <c r="F120" s="106"/>
      <c r="G120" s="106"/>
      <c r="H120" s="106"/>
      <c r="I120" s="106"/>
      <c r="J120" s="107">
        <f>J308</f>
        <v>0</v>
      </c>
      <c r="L120" s="104"/>
    </row>
    <row r="121" spans="2:12" s="9" customFormat="1" ht="19.95" hidden="1" customHeight="1">
      <c r="B121" s="104"/>
      <c r="D121" s="105" t="s">
        <v>133</v>
      </c>
      <c r="E121" s="106"/>
      <c r="F121" s="106"/>
      <c r="G121" s="106"/>
      <c r="H121" s="106"/>
      <c r="I121" s="106"/>
      <c r="J121" s="107">
        <f>J319</f>
        <v>0</v>
      </c>
      <c r="L121" s="104"/>
    </row>
    <row r="122" spans="2:12" s="9" customFormat="1" ht="19.95" hidden="1" customHeight="1">
      <c r="B122" s="104"/>
      <c r="D122" s="105" t="s">
        <v>328</v>
      </c>
      <c r="E122" s="106"/>
      <c r="F122" s="106"/>
      <c r="G122" s="106"/>
      <c r="H122" s="106"/>
      <c r="I122" s="106"/>
      <c r="J122" s="107">
        <f>J330</f>
        <v>0</v>
      </c>
      <c r="L122" s="104"/>
    </row>
    <row r="123" spans="2:12" s="1" customFormat="1" ht="21.75" hidden="1" customHeight="1">
      <c r="B123" s="28"/>
      <c r="L123" s="28"/>
    </row>
    <row r="124" spans="2:12" s="1" customFormat="1" ht="6.9" hidden="1" customHeight="1"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28"/>
    </row>
    <row r="125" spans="2:12" hidden="1"/>
    <row r="126" spans="2:12" hidden="1"/>
    <row r="127" spans="2:12" hidden="1"/>
    <row r="128" spans="2:12" s="1" customFormat="1" ht="6.9" customHeight="1"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28"/>
    </row>
    <row r="129" spans="2:63" s="1" customFormat="1" ht="24.9" customHeight="1">
      <c r="B129" s="28"/>
      <c r="C129" s="17" t="s">
        <v>134</v>
      </c>
      <c r="L129" s="28"/>
    </row>
    <row r="130" spans="2:63" s="1" customFormat="1" ht="6.9" customHeight="1">
      <c r="B130" s="28"/>
      <c r="L130" s="28"/>
    </row>
    <row r="131" spans="2:63" s="1" customFormat="1" ht="12" customHeight="1">
      <c r="B131" s="28"/>
      <c r="C131" s="23" t="s">
        <v>16</v>
      </c>
      <c r="L131" s="28"/>
    </row>
    <row r="132" spans="2:63" s="1" customFormat="1" ht="16.5" customHeight="1">
      <c r="B132" s="28"/>
      <c r="E132" s="203" t="str">
        <f>E7</f>
        <v>Nový děkanát Jinonice</v>
      </c>
      <c r="F132" s="204"/>
      <c r="G132" s="204"/>
      <c r="H132" s="204"/>
      <c r="L132" s="28"/>
    </row>
    <row r="133" spans="2:63" s="1" customFormat="1" ht="12" customHeight="1">
      <c r="B133" s="28"/>
      <c r="C133" s="23" t="s">
        <v>114</v>
      </c>
      <c r="L133" s="28"/>
    </row>
    <row r="134" spans="2:63" s="1" customFormat="1" ht="16.5" customHeight="1">
      <c r="B134" s="28"/>
      <c r="E134" s="187" t="str">
        <f>E9</f>
        <v>D.1.1 - Architektonicko stavební řešení</v>
      </c>
      <c r="F134" s="202"/>
      <c r="G134" s="202"/>
      <c r="H134" s="202"/>
      <c r="L134" s="28"/>
    </row>
    <row r="135" spans="2:63" s="1" customFormat="1" ht="6.9" customHeight="1">
      <c r="B135" s="28"/>
      <c r="L135" s="28"/>
    </row>
    <row r="136" spans="2:63" s="1" customFormat="1" ht="12" customHeight="1">
      <c r="B136" s="28"/>
      <c r="C136" s="23" t="s">
        <v>20</v>
      </c>
      <c r="F136" s="21" t="str">
        <f>F12</f>
        <v xml:space="preserve"> </v>
      </c>
      <c r="I136" s="23" t="s">
        <v>22</v>
      </c>
      <c r="J136" s="48">
        <f>IF(J12="","",J12)</f>
        <v>0</v>
      </c>
      <c r="L136" s="28"/>
    </row>
    <row r="137" spans="2:63" s="1" customFormat="1" ht="6.9" customHeight="1">
      <c r="B137" s="28"/>
      <c r="L137" s="28"/>
    </row>
    <row r="138" spans="2:63" s="1" customFormat="1" ht="15.15" customHeight="1">
      <c r="B138" s="28"/>
      <c r="C138" s="23" t="s">
        <v>23</v>
      </c>
      <c r="F138" s="21" t="str">
        <f>E15</f>
        <v xml:space="preserve"> </v>
      </c>
      <c r="I138" s="23" t="s">
        <v>28</v>
      </c>
      <c r="J138" s="26" t="str">
        <f>E21</f>
        <v xml:space="preserve"> </v>
      </c>
      <c r="L138" s="28"/>
    </row>
    <row r="139" spans="2:63" s="1" customFormat="1" ht="15.15" customHeight="1">
      <c r="B139" s="28"/>
      <c r="C139" s="23" t="s">
        <v>26</v>
      </c>
      <c r="F139" s="21" t="str">
        <f>IF(E18="","",E18)</f>
        <v>Vyplň údaj</v>
      </c>
      <c r="I139" s="23" t="s">
        <v>30</v>
      </c>
      <c r="J139" s="26" t="str">
        <f>E24</f>
        <v xml:space="preserve"> </v>
      </c>
      <c r="L139" s="28"/>
    </row>
    <row r="140" spans="2:63" s="1" customFormat="1" ht="10.35" customHeight="1">
      <c r="B140" s="28"/>
      <c r="L140" s="28"/>
    </row>
    <row r="141" spans="2:63" s="10" customFormat="1" ht="29.25" customHeight="1">
      <c r="B141" s="108"/>
      <c r="C141" s="109" t="s">
        <v>135</v>
      </c>
      <c r="D141" s="110" t="s">
        <v>57</v>
      </c>
      <c r="E141" s="110" t="s">
        <v>53</v>
      </c>
      <c r="F141" s="110" t="s">
        <v>54</v>
      </c>
      <c r="G141" s="110" t="s">
        <v>136</v>
      </c>
      <c r="H141" s="110" t="s">
        <v>137</v>
      </c>
      <c r="I141" s="110" t="s">
        <v>138</v>
      </c>
      <c r="J141" s="111" t="s">
        <v>118</v>
      </c>
      <c r="K141" s="112" t="s">
        <v>139</v>
      </c>
      <c r="L141" s="108"/>
      <c r="M141" s="55" t="s">
        <v>1</v>
      </c>
      <c r="N141" s="56" t="s">
        <v>36</v>
      </c>
      <c r="O141" s="56" t="s">
        <v>140</v>
      </c>
      <c r="P141" s="56" t="s">
        <v>141</v>
      </c>
      <c r="Q141" s="56" t="s">
        <v>142</v>
      </c>
      <c r="R141" s="56" t="s">
        <v>143</v>
      </c>
      <c r="S141" s="56" t="s">
        <v>144</v>
      </c>
      <c r="T141" s="57" t="s">
        <v>145</v>
      </c>
    </row>
    <row r="142" spans="2:63" s="1" customFormat="1" ht="22.8" customHeight="1">
      <c r="B142" s="28"/>
      <c r="C142" s="60" t="s">
        <v>146</v>
      </c>
      <c r="J142" s="113">
        <f>BK142</f>
        <v>0</v>
      </c>
      <c r="L142" s="28"/>
      <c r="M142" s="58"/>
      <c r="N142" s="49"/>
      <c r="O142" s="49"/>
      <c r="P142" s="114">
        <f>P143+P183</f>
        <v>0</v>
      </c>
      <c r="Q142" s="49"/>
      <c r="R142" s="114">
        <f>R143+R183</f>
        <v>169.73928064</v>
      </c>
      <c r="S142" s="49"/>
      <c r="T142" s="115">
        <f>T143+T183</f>
        <v>4.4733160000000001E-2</v>
      </c>
      <c r="AT142" s="13" t="s">
        <v>71</v>
      </c>
      <c r="AU142" s="13" t="s">
        <v>120</v>
      </c>
      <c r="BK142" s="116">
        <f>BK143+BK183</f>
        <v>0</v>
      </c>
    </row>
    <row r="143" spans="2:63" s="11" customFormat="1" ht="25.95" customHeight="1">
      <c r="B143" s="117"/>
      <c r="D143" s="118" t="s">
        <v>71</v>
      </c>
      <c r="E143" s="119" t="s">
        <v>147</v>
      </c>
      <c r="F143" s="119" t="s">
        <v>148</v>
      </c>
      <c r="I143" s="120"/>
      <c r="J143" s="121">
        <f>BK143</f>
        <v>0</v>
      </c>
      <c r="L143" s="117"/>
      <c r="M143" s="122"/>
      <c r="P143" s="123">
        <f>P144+P145+P148+P150+P169+P181</f>
        <v>0</v>
      </c>
      <c r="R143" s="123">
        <f>R144+R145+R148+R150+R169+R181</f>
        <v>86.933464239999992</v>
      </c>
      <c r="T143" s="124">
        <f>T144+T145+T148+T150+T169+T181</f>
        <v>1.6399600000000002E-3</v>
      </c>
      <c r="AR143" s="118" t="s">
        <v>80</v>
      </c>
      <c r="AT143" s="125" t="s">
        <v>71</v>
      </c>
      <c r="AU143" s="125" t="s">
        <v>72</v>
      </c>
      <c r="AY143" s="118" t="s">
        <v>149</v>
      </c>
      <c r="BK143" s="126">
        <f>BK144+BK145+BK148+BK150+BK169+BK181</f>
        <v>0</v>
      </c>
    </row>
    <row r="144" spans="2:63" s="11" customFormat="1" ht="22.8" customHeight="1">
      <c r="B144" s="117"/>
      <c r="D144" s="118" t="s">
        <v>71</v>
      </c>
      <c r="E144" s="127" t="s">
        <v>80</v>
      </c>
      <c r="F144" s="127" t="s">
        <v>150</v>
      </c>
      <c r="I144" s="120"/>
      <c r="J144" s="128">
        <f>BK144</f>
        <v>0</v>
      </c>
      <c r="L144" s="117"/>
      <c r="M144" s="122"/>
      <c r="P144" s="123">
        <v>0</v>
      </c>
      <c r="R144" s="123">
        <v>0</v>
      </c>
      <c r="T144" s="124">
        <v>0</v>
      </c>
      <c r="AR144" s="118" t="s">
        <v>80</v>
      </c>
      <c r="AT144" s="125" t="s">
        <v>71</v>
      </c>
      <c r="AU144" s="125" t="s">
        <v>80</v>
      </c>
      <c r="AY144" s="118" t="s">
        <v>149</v>
      </c>
      <c r="BK144" s="126">
        <v>0</v>
      </c>
    </row>
    <row r="145" spans="2:65" s="11" customFormat="1" ht="22.8" customHeight="1">
      <c r="B145" s="117"/>
      <c r="D145" s="118" t="s">
        <v>71</v>
      </c>
      <c r="E145" s="127" t="s">
        <v>160</v>
      </c>
      <c r="F145" s="127" t="s">
        <v>329</v>
      </c>
      <c r="I145" s="120"/>
      <c r="J145" s="128">
        <f>BK145</f>
        <v>0</v>
      </c>
      <c r="L145" s="117"/>
      <c r="M145" s="122"/>
      <c r="P145" s="123">
        <f>SUM(P146:P147)</f>
        <v>0</v>
      </c>
      <c r="R145" s="123">
        <f>SUM(R146:R147)</f>
        <v>7.2883525200000001</v>
      </c>
      <c r="T145" s="124">
        <f>SUM(T146:T147)</f>
        <v>0</v>
      </c>
      <c r="AR145" s="118" t="s">
        <v>80</v>
      </c>
      <c r="AT145" s="125" t="s">
        <v>71</v>
      </c>
      <c r="AU145" s="125" t="s">
        <v>80</v>
      </c>
      <c r="AY145" s="118" t="s">
        <v>149</v>
      </c>
      <c r="BK145" s="126">
        <f>SUM(BK146:BK147)</f>
        <v>0</v>
      </c>
    </row>
    <row r="146" spans="2:65" s="1" customFormat="1" ht="37.799999999999997" customHeight="1">
      <c r="B146" s="28"/>
      <c r="C146" s="129" t="s">
        <v>80</v>
      </c>
      <c r="D146" s="129" t="s">
        <v>151</v>
      </c>
      <c r="E146" s="130" t="s">
        <v>330</v>
      </c>
      <c r="F146" s="131" t="s">
        <v>331</v>
      </c>
      <c r="G146" s="132" t="s">
        <v>154</v>
      </c>
      <c r="H146" s="133">
        <v>19.78</v>
      </c>
      <c r="I146" s="134"/>
      <c r="J146" s="135">
        <f>ROUND(I146*H146,2)</f>
        <v>0</v>
      </c>
      <c r="K146" s="136"/>
      <c r="L146" s="28"/>
      <c r="M146" s="137" t="s">
        <v>1</v>
      </c>
      <c r="N146" s="138" t="s">
        <v>37</v>
      </c>
      <c r="P146" s="139">
        <f>O146*H146</f>
        <v>0</v>
      </c>
      <c r="Q146" s="139">
        <v>0.34839999999999999</v>
      </c>
      <c r="R146" s="139">
        <f>Q146*H146</f>
        <v>6.8913520000000004</v>
      </c>
      <c r="S146" s="139">
        <v>0</v>
      </c>
      <c r="T146" s="140">
        <f>S146*H146</f>
        <v>0</v>
      </c>
      <c r="AR146" s="141" t="s">
        <v>155</v>
      </c>
      <c r="AT146" s="141" t="s">
        <v>151</v>
      </c>
      <c r="AU146" s="141" t="s">
        <v>82</v>
      </c>
      <c r="AY146" s="13" t="s">
        <v>149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3" t="s">
        <v>80</v>
      </c>
      <c r="BK146" s="142">
        <f>ROUND(I146*H146,2)</f>
        <v>0</v>
      </c>
      <c r="BL146" s="13" t="s">
        <v>155</v>
      </c>
      <c r="BM146" s="141" t="s">
        <v>82</v>
      </c>
    </row>
    <row r="147" spans="2:65" s="1" customFormat="1" ht="49.05" customHeight="1">
      <c r="B147" s="28"/>
      <c r="C147" s="129" t="s">
        <v>82</v>
      </c>
      <c r="D147" s="129" t="s">
        <v>151</v>
      </c>
      <c r="E147" s="130" t="s">
        <v>332</v>
      </c>
      <c r="F147" s="131" t="s">
        <v>333</v>
      </c>
      <c r="G147" s="132" t="s">
        <v>154</v>
      </c>
      <c r="H147" s="133">
        <v>5.0119999999999996</v>
      </c>
      <c r="I147" s="134"/>
      <c r="J147" s="135">
        <f>ROUND(I147*H147,2)</f>
        <v>0</v>
      </c>
      <c r="K147" s="136"/>
      <c r="L147" s="28"/>
      <c r="M147" s="137" t="s">
        <v>1</v>
      </c>
      <c r="N147" s="138" t="s">
        <v>37</v>
      </c>
      <c r="P147" s="139">
        <f>O147*H147</f>
        <v>0</v>
      </c>
      <c r="Q147" s="139">
        <v>7.9210000000000003E-2</v>
      </c>
      <c r="R147" s="139">
        <f>Q147*H147</f>
        <v>0.39700051999999997</v>
      </c>
      <c r="S147" s="139">
        <v>0</v>
      </c>
      <c r="T147" s="140">
        <f>S147*H147</f>
        <v>0</v>
      </c>
      <c r="AR147" s="141" t="s">
        <v>155</v>
      </c>
      <c r="AT147" s="141" t="s">
        <v>151</v>
      </c>
      <c r="AU147" s="141" t="s">
        <v>82</v>
      </c>
      <c r="AY147" s="13" t="s">
        <v>149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3" t="s">
        <v>80</v>
      </c>
      <c r="BK147" s="142">
        <f>ROUND(I147*H147,2)</f>
        <v>0</v>
      </c>
      <c r="BL147" s="13" t="s">
        <v>155</v>
      </c>
      <c r="BM147" s="141" t="s">
        <v>155</v>
      </c>
    </row>
    <row r="148" spans="2:65" s="11" customFormat="1" ht="22.8" customHeight="1">
      <c r="B148" s="117"/>
      <c r="D148" s="118" t="s">
        <v>71</v>
      </c>
      <c r="E148" s="127" t="s">
        <v>155</v>
      </c>
      <c r="F148" s="127" t="s">
        <v>334</v>
      </c>
      <c r="I148" s="120"/>
      <c r="J148" s="128">
        <f>BK148</f>
        <v>0</v>
      </c>
      <c r="L148" s="117"/>
      <c r="M148" s="122"/>
      <c r="P148" s="123">
        <f>P149</f>
        <v>0</v>
      </c>
      <c r="R148" s="123">
        <f>R149</f>
        <v>16.266014999999999</v>
      </c>
      <c r="T148" s="124">
        <f>T149</f>
        <v>0</v>
      </c>
      <c r="AR148" s="118" t="s">
        <v>80</v>
      </c>
      <c r="AT148" s="125" t="s">
        <v>71</v>
      </c>
      <c r="AU148" s="125" t="s">
        <v>80</v>
      </c>
      <c r="AY148" s="118" t="s">
        <v>149</v>
      </c>
      <c r="BK148" s="126">
        <f>BK149</f>
        <v>0</v>
      </c>
    </row>
    <row r="149" spans="2:65" s="1" customFormat="1" ht="49.05" customHeight="1">
      <c r="B149" s="28"/>
      <c r="C149" s="129" t="s">
        <v>160</v>
      </c>
      <c r="D149" s="129" t="s">
        <v>151</v>
      </c>
      <c r="E149" s="130" t="s">
        <v>335</v>
      </c>
      <c r="F149" s="131" t="s">
        <v>336</v>
      </c>
      <c r="G149" s="132" t="s">
        <v>166</v>
      </c>
      <c r="H149" s="133">
        <v>6.75</v>
      </c>
      <c r="I149" s="134"/>
      <c r="J149" s="135">
        <f>ROUND(I149*H149,2)</f>
        <v>0</v>
      </c>
      <c r="K149" s="136"/>
      <c r="L149" s="28"/>
      <c r="M149" s="137" t="s">
        <v>1</v>
      </c>
      <c r="N149" s="138" t="s">
        <v>37</v>
      </c>
      <c r="P149" s="139">
        <f>O149*H149</f>
        <v>0</v>
      </c>
      <c r="Q149" s="139">
        <v>2.40978</v>
      </c>
      <c r="R149" s="139">
        <f>Q149*H149</f>
        <v>16.266014999999999</v>
      </c>
      <c r="S149" s="139">
        <v>0</v>
      </c>
      <c r="T149" s="140">
        <f>S149*H149</f>
        <v>0</v>
      </c>
      <c r="AR149" s="141" t="s">
        <v>155</v>
      </c>
      <c r="AT149" s="141" t="s">
        <v>151</v>
      </c>
      <c r="AU149" s="141" t="s">
        <v>82</v>
      </c>
      <c r="AY149" s="13" t="s">
        <v>149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3" t="s">
        <v>80</v>
      </c>
      <c r="BK149" s="142">
        <f>ROUND(I149*H149,2)</f>
        <v>0</v>
      </c>
      <c r="BL149" s="13" t="s">
        <v>155</v>
      </c>
      <c r="BM149" s="141" t="s">
        <v>163</v>
      </c>
    </row>
    <row r="150" spans="2:65" s="11" customFormat="1" ht="22.8" customHeight="1">
      <c r="B150" s="117"/>
      <c r="D150" s="118" t="s">
        <v>71</v>
      </c>
      <c r="E150" s="127" t="s">
        <v>163</v>
      </c>
      <c r="F150" s="127" t="s">
        <v>337</v>
      </c>
      <c r="I150" s="120"/>
      <c r="J150" s="128">
        <f>BK150</f>
        <v>0</v>
      </c>
      <c r="L150" s="117"/>
      <c r="M150" s="122"/>
      <c r="P150" s="123">
        <f>SUM(P151:P168)</f>
        <v>0</v>
      </c>
      <c r="R150" s="123">
        <f>SUM(R151:R168)</f>
        <v>63.190189019999998</v>
      </c>
      <c r="T150" s="124">
        <f>SUM(T151:T168)</f>
        <v>1.6399600000000002E-3</v>
      </c>
      <c r="AR150" s="118" t="s">
        <v>80</v>
      </c>
      <c r="AT150" s="125" t="s">
        <v>71</v>
      </c>
      <c r="AU150" s="125" t="s">
        <v>80</v>
      </c>
      <c r="AY150" s="118" t="s">
        <v>149</v>
      </c>
      <c r="BK150" s="126">
        <f>SUM(BK151:BK168)</f>
        <v>0</v>
      </c>
    </row>
    <row r="151" spans="2:65" s="1" customFormat="1" ht="49.05" customHeight="1">
      <c r="B151" s="28"/>
      <c r="C151" s="129" t="s">
        <v>155</v>
      </c>
      <c r="D151" s="129" t="s">
        <v>151</v>
      </c>
      <c r="E151" s="130" t="s">
        <v>338</v>
      </c>
      <c r="F151" s="131" t="s">
        <v>339</v>
      </c>
      <c r="G151" s="132" t="s">
        <v>154</v>
      </c>
      <c r="H151" s="133">
        <v>499.99</v>
      </c>
      <c r="I151" s="134"/>
      <c r="J151" s="135">
        <f t="shared" ref="J151:J168" si="0">ROUND(I151*H151,2)</f>
        <v>0</v>
      </c>
      <c r="K151" s="136"/>
      <c r="L151" s="28"/>
      <c r="M151" s="137" t="s">
        <v>1</v>
      </c>
      <c r="N151" s="138" t="s">
        <v>37</v>
      </c>
      <c r="P151" s="139">
        <f t="shared" ref="P151:P168" si="1">O151*H151</f>
        <v>0</v>
      </c>
      <c r="Q151" s="139">
        <v>2.1000000000000001E-2</v>
      </c>
      <c r="R151" s="139">
        <f t="shared" ref="R151:R168" si="2">Q151*H151</f>
        <v>10.499790000000001</v>
      </c>
      <c r="S151" s="139">
        <v>0</v>
      </c>
      <c r="T151" s="140">
        <f t="shared" ref="T151:T168" si="3">S151*H151</f>
        <v>0</v>
      </c>
      <c r="AR151" s="141" t="s">
        <v>155</v>
      </c>
      <c r="AT151" s="141" t="s">
        <v>151</v>
      </c>
      <c r="AU151" s="141" t="s">
        <v>82</v>
      </c>
      <c r="AY151" s="13" t="s">
        <v>149</v>
      </c>
      <c r="BE151" s="142">
        <f t="shared" ref="BE151:BE168" si="4">IF(N151="základní",J151,0)</f>
        <v>0</v>
      </c>
      <c r="BF151" s="142">
        <f t="shared" ref="BF151:BF168" si="5">IF(N151="snížená",J151,0)</f>
        <v>0</v>
      </c>
      <c r="BG151" s="142">
        <f t="shared" ref="BG151:BG168" si="6">IF(N151="zákl. přenesená",J151,0)</f>
        <v>0</v>
      </c>
      <c r="BH151" s="142">
        <f t="shared" ref="BH151:BH168" si="7">IF(N151="sníž. přenesená",J151,0)</f>
        <v>0</v>
      </c>
      <c r="BI151" s="142">
        <f t="shared" ref="BI151:BI168" si="8">IF(N151="nulová",J151,0)</f>
        <v>0</v>
      </c>
      <c r="BJ151" s="13" t="s">
        <v>80</v>
      </c>
      <c r="BK151" s="142">
        <f t="shared" ref="BK151:BK168" si="9">ROUND(I151*H151,2)</f>
        <v>0</v>
      </c>
      <c r="BL151" s="13" t="s">
        <v>155</v>
      </c>
      <c r="BM151" s="141" t="s">
        <v>167</v>
      </c>
    </row>
    <row r="152" spans="2:65" s="1" customFormat="1" ht="37.799999999999997" customHeight="1">
      <c r="B152" s="28"/>
      <c r="C152" s="129" t="s">
        <v>168</v>
      </c>
      <c r="D152" s="129" t="s">
        <v>151</v>
      </c>
      <c r="E152" s="130" t="s">
        <v>340</v>
      </c>
      <c r="F152" s="131" t="s">
        <v>341</v>
      </c>
      <c r="G152" s="132" t="s">
        <v>154</v>
      </c>
      <c r="H152" s="133">
        <v>214.99</v>
      </c>
      <c r="I152" s="134"/>
      <c r="J152" s="135">
        <f t="shared" si="0"/>
        <v>0</v>
      </c>
      <c r="K152" s="136"/>
      <c r="L152" s="28"/>
      <c r="M152" s="137" t="s">
        <v>1</v>
      </c>
      <c r="N152" s="138" t="s">
        <v>37</v>
      </c>
      <c r="P152" s="139">
        <f t="shared" si="1"/>
        <v>0</v>
      </c>
      <c r="Q152" s="139">
        <v>4.3800000000000002E-3</v>
      </c>
      <c r="R152" s="139">
        <f t="shared" si="2"/>
        <v>0.94165620000000005</v>
      </c>
      <c r="S152" s="139">
        <v>0</v>
      </c>
      <c r="T152" s="140">
        <f t="shared" si="3"/>
        <v>0</v>
      </c>
      <c r="AR152" s="141" t="s">
        <v>155</v>
      </c>
      <c r="AT152" s="141" t="s">
        <v>151</v>
      </c>
      <c r="AU152" s="141" t="s">
        <v>82</v>
      </c>
      <c r="AY152" s="13" t="s">
        <v>149</v>
      </c>
      <c r="BE152" s="142">
        <f t="shared" si="4"/>
        <v>0</v>
      </c>
      <c r="BF152" s="142">
        <f t="shared" si="5"/>
        <v>0</v>
      </c>
      <c r="BG152" s="142">
        <f t="shared" si="6"/>
        <v>0</v>
      </c>
      <c r="BH152" s="142">
        <f t="shared" si="7"/>
        <v>0</v>
      </c>
      <c r="BI152" s="142">
        <f t="shared" si="8"/>
        <v>0</v>
      </c>
      <c r="BJ152" s="13" t="s">
        <v>80</v>
      </c>
      <c r="BK152" s="142">
        <f t="shared" si="9"/>
        <v>0</v>
      </c>
      <c r="BL152" s="13" t="s">
        <v>155</v>
      </c>
      <c r="BM152" s="141" t="s">
        <v>171</v>
      </c>
    </row>
    <row r="153" spans="2:65" s="1" customFormat="1" ht="33" customHeight="1">
      <c r="B153" s="28"/>
      <c r="C153" s="129" t="s">
        <v>163</v>
      </c>
      <c r="D153" s="129" t="s">
        <v>151</v>
      </c>
      <c r="E153" s="130" t="s">
        <v>342</v>
      </c>
      <c r="F153" s="131" t="s">
        <v>343</v>
      </c>
      <c r="G153" s="132" t="s">
        <v>154</v>
      </c>
      <c r="H153" s="133">
        <v>214.99</v>
      </c>
      <c r="I153" s="134"/>
      <c r="J153" s="135">
        <f t="shared" si="0"/>
        <v>0</v>
      </c>
      <c r="K153" s="136"/>
      <c r="L153" s="28"/>
      <c r="M153" s="137" t="s">
        <v>1</v>
      </c>
      <c r="N153" s="138" t="s">
        <v>37</v>
      </c>
      <c r="P153" s="139">
        <f t="shared" si="1"/>
        <v>0</v>
      </c>
      <c r="Q153" s="139">
        <v>3.0000000000000001E-3</v>
      </c>
      <c r="R153" s="139">
        <f t="shared" si="2"/>
        <v>0.64497000000000004</v>
      </c>
      <c r="S153" s="139">
        <v>0</v>
      </c>
      <c r="T153" s="140">
        <f t="shared" si="3"/>
        <v>0</v>
      </c>
      <c r="AR153" s="141" t="s">
        <v>155</v>
      </c>
      <c r="AT153" s="141" t="s">
        <v>151</v>
      </c>
      <c r="AU153" s="141" t="s">
        <v>82</v>
      </c>
      <c r="AY153" s="13" t="s">
        <v>149</v>
      </c>
      <c r="BE153" s="142">
        <f t="shared" si="4"/>
        <v>0</v>
      </c>
      <c r="BF153" s="142">
        <f t="shared" si="5"/>
        <v>0</v>
      </c>
      <c r="BG153" s="142">
        <f t="shared" si="6"/>
        <v>0</v>
      </c>
      <c r="BH153" s="142">
        <f t="shared" si="7"/>
        <v>0</v>
      </c>
      <c r="BI153" s="142">
        <f t="shared" si="8"/>
        <v>0</v>
      </c>
      <c r="BJ153" s="13" t="s">
        <v>80</v>
      </c>
      <c r="BK153" s="142">
        <f t="shared" si="9"/>
        <v>0</v>
      </c>
      <c r="BL153" s="13" t="s">
        <v>155</v>
      </c>
      <c r="BM153" s="141" t="s">
        <v>8</v>
      </c>
    </row>
    <row r="154" spans="2:65" s="1" customFormat="1" ht="44.25" customHeight="1">
      <c r="B154" s="28"/>
      <c r="C154" s="129" t="s">
        <v>174</v>
      </c>
      <c r="D154" s="129" t="s">
        <v>151</v>
      </c>
      <c r="E154" s="130" t="s">
        <v>344</v>
      </c>
      <c r="F154" s="131" t="s">
        <v>345</v>
      </c>
      <c r="G154" s="132" t="s">
        <v>154</v>
      </c>
      <c r="H154" s="133">
        <v>277.45499999999998</v>
      </c>
      <c r="I154" s="134"/>
      <c r="J154" s="135">
        <f t="shared" si="0"/>
        <v>0</v>
      </c>
      <c r="K154" s="136"/>
      <c r="L154" s="28"/>
      <c r="M154" s="137" t="s">
        <v>1</v>
      </c>
      <c r="N154" s="138" t="s">
        <v>37</v>
      </c>
      <c r="P154" s="139">
        <f t="shared" si="1"/>
        <v>0</v>
      </c>
      <c r="Q154" s="139">
        <v>1.8380000000000001E-2</v>
      </c>
      <c r="R154" s="139">
        <f t="shared" si="2"/>
        <v>5.0996229</v>
      </c>
      <c r="S154" s="139">
        <v>0</v>
      </c>
      <c r="T154" s="140">
        <f t="shared" si="3"/>
        <v>0</v>
      </c>
      <c r="AR154" s="141" t="s">
        <v>155</v>
      </c>
      <c r="AT154" s="141" t="s">
        <v>151</v>
      </c>
      <c r="AU154" s="141" t="s">
        <v>82</v>
      </c>
      <c r="AY154" s="13" t="s">
        <v>149</v>
      </c>
      <c r="BE154" s="142">
        <f t="shared" si="4"/>
        <v>0</v>
      </c>
      <c r="BF154" s="142">
        <f t="shared" si="5"/>
        <v>0</v>
      </c>
      <c r="BG154" s="142">
        <f t="shared" si="6"/>
        <v>0</v>
      </c>
      <c r="BH154" s="142">
        <f t="shared" si="7"/>
        <v>0</v>
      </c>
      <c r="BI154" s="142">
        <f t="shared" si="8"/>
        <v>0</v>
      </c>
      <c r="BJ154" s="13" t="s">
        <v>80</v>
      </c>
      <c r="BK154" s="142">
        <f t="shared" si="9"/>
        <v>0</v>
      </c>
      <c r="BL154" s="13" t="s">
        <v>155</v>
      </c>
      <c r="BM154" s="141" t="s">
        <v>177</v>
      </c>
    </row>
    <row r="155" spans="2:65" s="1" customFormat="1" ht="49.05" customHeight="1">
      <c r="B155" s="28"/>
      <c r="C155" s="129" t="s">
        <v>167</v>
      </c>
      <c r="D155" s="129" t="s">
        <v>151</v>
      </c>
      <c r="E155" s="130" t="s">
        <v>346</v>
      </c>
      <c r="F155" s="131" t="s">
        <v>347</v>
      </c>
      <c r="G155" s="132" t="s">
        <v>154</v>
      </c>
      <c r="H155" s="133">
        <v>955.36</v>
      </c>
      <c r="I155" s="134"/>
      <c r="J155" s="135">
        <f t="shared" si="0"/>
        <v>0</v>
      </c>
      <c r="K155" s="136"/>
      <c r="L155" s="28"/>
      <c r="M155" s="137" t="s">
        <v>1</v>
      </c>
      <c r="N155" s="138" t="s">
        <v>37</v>
      </c>
      <c r="P155" s="139">
        <f t="shared" si="1"/>
        <v>0</v>
      </c>
      <c r="Q155" s="139">
        <v>1.9699999999999999E-2</v>
      </c>
      <c r="R155" s="139">
        <f t="shared" si="2"/>
        <v>18.820591999999998</v>
      </c>
      <c r="S155" s="139">
        <v>0</v>
      </c>
      <c r="T155" s="140">
        <f t="shared" si="3"/>
        <v>0</v>
      </c>
      <c r="AR155" s="141" t="s">
        <v>155</v>
      </c>
      <c r="AT155" s="141" t="s">
        <v>151</v>
      </c>
      <c r="AU155" s="141" t="s">
        <v>82</v>
      </c>
      <c r="AY155" s="13" t="s">
        <v>149</v>
      </c>
      <c r="BE155" s="142">
        <f t="shared" si="4"/>
        <v>0</v>
      </c>
      <c r="BF155" s="142">
        <f t="shared" si="5"/>
        <v>0</v>
      </c>
      <c r="BG155" s="142">
        <f t="shared" si="6"/>
        <v>0</v>
      </c>
      <c r="BH155" s="142">
        <f t="shared" si="7"/>
        <v>0</v>
      </c>
      <c r="BI155" s="142">
        <f t="shared" si="8"/>
        <v>0</v>
      </c>
      <c r="BJ155" s="13" t="s">
        <v>80</v>
      </c>
      <c r="BK155" s="142">
        <f t="shared" si="9"/>
        <v>0</v>
      </c>
      <c r="BL155" s="13" t="s">
        <v>155</v>
      </c>
      <c r="BM155" s="141" t="s">
        <v>180</v>
      </c>
    </row>
    <row r="156" spans="2:65" s="1" customFormat="1" ht="37.799999999999997" customHeight="1">
      <c r="B156" s="28"/>
      <c r="C156" s="129" t="s">
        <v>156</v>
      </c>
      <c r="D156" s="129" t="s">
        <v>151</v>
      </c>
      <c r="E156" s="130" t="s">
        <v>348</v>
      </c>
      <c r="F156" s="131" t="s">
        <v>349</v>
      </c>
      <c r="G156" s="132" t="s">
        <v>154</v>
      </c>
      <c r="H156" s="133">
        <v>112.233</v>
      </c>
      <c r="I156" s="134"/>
      <c r="J156" s="135">
        <f t="shared" si="0"/>
        <v>0</v>
      </c>
      <c r="K156" s="136"/>
      <c r="L156" s="28"/>
      <c r="M156" s="137" t="s">
        <v>1</v>
      </c>
      <c r="N156" s="138" t="s">
        <v>37</v>
      </c>
      <c r="P156" s="139">
        <f t="shared" si="1"/>
        <v>0</v>
      </c>
      <c r="Q156" s="139">
        <v>1.321E-2</v>
      </c>
      <c r="R156" s="139">
        <f t="shared" si="2"/>
        <v>1.4825979300000001</v>
      </c>
      <c r="S156" s="139">
        <v>0</v>
      </c>
      <c r="T156" s="140">
        <f t="shared" si="3"/>
        <v>0</v>
      </c>
      <c r="AR156" s="141" t="s">
        <v>155</v>
      </c>
      <c r="AT156" s="141" t="s">
        <v>151</v>
      </c>
      <c r="AU156" s="141" t="s">
        <v>82</v>
      </c>
      <c r="AY156" s="13" t="s">
        <v>149</v>
      </c>
      <c r="BE156" s="142">
        <f t="shared" si="4"/>
        <v>0</v>
      </c>
      <c r="BF156" s="142">
        <f t="shared" si="5"/>
        <v>0</v>
      </c>
      <c r="BG156" s="142">
        <f t="shared" si="6"/>
        <v>0</v>
      </c>
      <c r="BH156" s="142">
        <f t="shared" si="7"/>
        <v>0</v>
      </c>
      <c r="BI156" s="142">
        <f t="shared" si="8"/>
        <v>0</v>
      </c>
      <c r="BJ156" s="13" t="s">
        <v>80</v>
      </c>
      <c r="BK156" s="142">
        <f t="shared" si="9"/>
        <v>0</v>
      </c>
      <c r="BL156" s="13" t="s">
        <v>155</v>
      </c>
      <c r="BM156" s="141" t="s">
        <v>183</v>
      </c>
    </row>
    <row r="157" spans="2:65" s="1" customFormat="1" ht="24.15" customHeight="1">
      <c r="B157" s="28"/>
      <c r="C157" s="129" t="s">
        <v>171</v>
      </c>
      <c r="D157" s="129" t="s">
        <v>151</v>
      </c>
      <c r="E157" s="130" t="s">
        <v>350</v>
      </c>
      <c r="F157" s="131" t="s">
        <v>351</v>
      </c>
      <c r="G157" s="132" t="s">
        <v>154</v>
      </c>
      <c r="H157" s="133">
        <v>379.18299999999999</v>
      </c>
      <c r="I157" s="134"/>
      <c r="J157" s="135">
        <f t="shared" si="0"/>
        <v>0</v>
      </c>
      <c r="K157" s="136"/>
      <c r="L157" s="28"/>
      <c r="M157" s="137" t="s">
        <v>1</v>
      </c>
      <c r="N157" s="138" t="s">
        <v>37</v>
      </c>
      <c r="P157" s="139">
        <f t="shared" si="1"/>
        <v>0</v>
      </c>
      <c r="Q157" s="139">
        <v>1.3999999999999999E-4</v>
      </c>
      <c r="R157" s="139">
        <f t="shared" si="2"/>
        <v>5.3085619999999993E-2</v>
      </c>
      <c r="S157" s="139">
        <v>0</v>
      </c>
      <c r="T157" s="140">
        <f t="shared" si="3"/>
        <v>0</v>
      </c>
      <c r="AR157" s="141" t="s">
        <v>155</v>
      </c>
      <c r="AT157" s="141" t="s">
        <v>151</v>
      </c>
      <c r="AU157" s="141" t="s">
        <v>82</v>
      </c>
      <c r="AY157" s="13" t="s">
        <v>149</v>
      </c>
      <c r="BE157" s="142">
        <f t="shared" si="4"/>
        <v>0</v>
      </c>
      <c r="BF157" s="142">
        <f t="shared" si="5"/>
        <v>0</v>
      </c>
      <c r="BG157" s="142">
        <f t="shared" si="6"/>
        <v>0</v>
      </c>
      <c r="BH157" s="142">
        <f t="shared" si="7"/>
        <v>0</v>
      </c>
      <c r="BI157" s="142">
        <f t="shared" si="8"/>
        <v>0</v>
      </c>
      <c r="BJ157" s="13" t="s">
        <v>80</v>
      </c>
      <c r="BK157" s="142">
        <f t="shared" si="9"/>
        <v>0</v>
      </c>
      <c r="BL157" s="13" t="s">
        <v>155</v>
      </c>
      <c r="BM157" s="141" t="s">
        <v>187</v>
      </c>
    </row>
    <row r="158" spans="2:65" s="1" customFormat="1" ht="66.75" customHeight="1">
      <c r="B158" s="28"/>
      <c r="C158" s="129" t="s">
        <v>188</v>
      </c>
      <c r="D158" s="129" t="s">
        <v>151</v>
      </c>
      <c r="E158" s="130" t="s">
        <v>352</v>
      </c>
      <c r="F158" s="131" t="s">
        <v>353</v>
      </c>
      <c r="G158" s="132" t="s">
        <v>154</v>
      </c>
      <c r="H158" s="133">
        <v>212</v>
      </c>
      <c r="I158" s="134"/>
      <c r="J158" s="135">
        <f t="shared" si="0"/>
        <v>0</v>
      </c>
      <c r="K158" s="136"/>
      <c r="L158" s="28"/>
      <c r="M158" s="137" t="s">
        <v>1</v>
      </c>
      <c r="N158" s="138" t="s">
        <v>37</v>
      </c>
      <c r="P158" s="139">
        <f t="shared" si="1"/>
        <v>0</v>
      </c>
      <c r="Q158" s="139">
        <v>1.1599999999999999E-2</v>
      </c>
      <c r="R158" s="139">
        <f t="shared" si="2"/>
        <v>2.4592000000000001</v>
      </c>
      <c r="S158" s="139">
        <v>0</v>
      </c>
      <c r="T158" s="140">
        <f t="shared" si="3"/>
        <v>0</v>
      </c>
      <c r="AR158" s="141" t="s">
        <v>155</v>
      </c>
      <c r="AT158" s="141" t="s">
        <v>151</v>
      </c>
      <c r="AU158" s="141" t="s">
        <v>82</v>
      </c>
      <c r="AY158" s="13" t="s">
        <v>149</v>
      </c>
      <c r="BE158" s="142">
        <f t="shared" si="4"/>
        <v>0</v>
      </c>
      <c r="BF158" s="142">
        <f t="shared" si="5"/>
        <v>0</v>
      </c>
      <c r="BG158" s="142">
        <f t="shared" si="6"/>
        <v>0</v>
      </c>
      <c r="BH158" s="142">
        <f t="shared" si="7"/>
        <v>0</v>
      </c>
      <c r="BI158" s="142">
        <f t="shared" si="8"/>
        <v>0</v>
      </c>
      <c r="BJ158" s="13" t="s">
        <v>80</v>
      </c>
      <c r="BK158" s="142">
        <f t="shared" si="9"/>
        <v>0</v>
      </c>
      <c r="BL158" s="13" t="s">
        <v>155</v>
      </c>
      <c r="BM158" s="141" t="s">
        <v>192</v>
      </c>
    </row>
    <row r="159" spans="2:65" s="1" customFormat="1" ht="24.15" customHeight="1">
      <c r="B159" s="28"/>
      <c r="C159" s="148" t="s">
        <v>8</v>
      </c>
      <c r="D159" s="148" t="s">
        <v>354</v>
      </c>
      <c r="E159" s="149" t="s">
        <v>355</v>
      </c>
      <c r="F159" s="150" t="s">
        <v>356</v>
      </c>
      <c r="G159" s="151" t="s">
        <v>154</v>
      </c>
      <c r="H159" s="152">
        <v>222.6</v>
      </c>
      <c r="I159" s="153"/>
      <c r="J159" s="154">
        <f t="shared" si="0"/>
        <v>0</v>
      </c>
      <c r="K159" s="155"/>
      <c r="L159" s="156"/>
      <c r="M159" s="157" t="s">
        <v>1</v>
      </c>
      <c r="N159" s="158" t="s">
        <v>37</v>
      </c>
      <c r="P159" s="139">
        <f t="shared" si="1"/>
        <v>0</v>
      </c>
      <c r="Q159" s="139">
        <v>2.5000000000000001E-2</v>
      </c>
      <c r="R159" s="139">
        <f t="shared" si="2"/>
        <v>5.5650000000000004</v>
      </c>
      <c r="S159" s="139">
        <v>0</v>
      </c>
      <c r="T159" s="140">
        <f t="shared" si="3"/>
        <v>0</v>
      </c>
      <c r="AR159" s="141" t="s">
        <v>167</v>
      </c>
      <c r="AT159" s="141" t="s">
        <v>354</v>
      </c>
      <c r="AU159" s="141" t="s">
        <v>82</v>
      </c>
      <c r="AY159" s="13" t="s">
        <v>149</v>
      </c>
      <c r="BE159" s="142">
        <f t="shared" si="4"/>
        <v>0</v>
      </c>
      <c r="BF159" s="142">
        <f t="shared" si="5"/>
        <v>0</v>
      </c>
      <c r="BG159" s="142">
        <f t="shared" si="6"/>
        <v>0</v>
      </c>
      <c r="BH159" s="142">
        <f t="shared" si="7"/>
        <v>0</v>
      </c>
      <c r="BI159" s="142">
        <f t="shared" si="8"/>
        <v>0</v>
      </c>
      <c r="BJ159" s="13" t="s">
        <v>80</v>
      </c>
      <c r="BK159" s="142">
        <f t="shared" si="9"/>
        <v>0</v>
      </c>
      <c r="BL159" s="13" t="s">
        <v>155</v>
      </c>
      <c r="BM159" s="141" t="s">
        <v>198</v>
      </c>
    </row>
    <row r="160" spans="2:65" s="1" customFormat="1" ht="55.5" customHeight="1">
      <c r="B160" s="28"/>
      <c r="C160" s="129" t="s">
        <v>199</v>
      </c>
      <c r="D160" s="129" t="s">
        <v>151</v>
      </c>
      <c r="E160" s="130" t="s">
        <v>357</v>
      </c>
      <c r="F160" s="131" t="s">
        <v>358</v>
      </c>
      <c r="G160" s="132" t="s">
        <v>154</v>
      </c>
      <c r="H160" s="133">
        <v>212</v>
      </c>
      <c r="I160" s="134"/>
      <c r="J160" s="135">
        <f t="shared" si="0"/>
        <v>0</v>
      </c>
      <c r="K160" s="136"/>
      <c r="L160" s="28"/>
      <c r="M160" s="137" t="s">
        <v>1</v>
      </c>
      <c r="N160" s="138" t="s">
        <v>37</v>
      </c>
      <c r="P160" s="139">
        <f t="shared" si="1"/>
        <v>0</v>
      </c>
      <c r="Q160" s="139">
        <v>8.0000000000000007E-5</v>
      </c>
      <c r="R160" s="139">
        <f t="shared" si="2"/>
        <v>1.6960000000000003E-2</v>
      </c>
      <c r="S160" s="139">
        <v>0</v>
      </c>
      <c r="T160" s="140">
        <f t="shared" si="3"/>
        <v>0</v>
      </c>
      <c r="AR160" s="141" t="s">
        <v>155</v>
      </c>
      <c r="AT160" s="141" t="s">
        <v>151</v>
      </c>
      <c r="AU160" s="141" t="s">
        <v>82</v>
      </c>
      <c r="AY160" s="13" t="s">
        <v>149</v>
      </c>
      <c r="BE160" s="142">
        <f t="shared" si="4"/>
        <v>0</v>
      </c>
      <c r="BF160" s="142">
        <f t="shared" si="5"/>
        <v>0</v>
      </c>
      <c r="BG160" s="142">
        <f t="shared" si="6"/>
        <v>0</v>
      </c>
      <c r="BH160" s="142">
        <f t="shared" si="7"/>
        <v>0</v>
      </c>
      <c r="BI160" s="142">
        <f t="shared" si="8"/>
        <v>0</v>
      </c>
      <c r="BJ160" s="13" t="s">
        <v>80</v>
      </c>
      <c r="BK160" s="142">
        <f t="shared" si="9"/>
        <v>0</v>
      </c>
      <c r="BL160" s="13" t="s">
        <v>155</v>
      </c>
      <c r="BM160" s="141" t="s">
        <v>202</v>
      </c>
    </row>
    <row r="161" spans="2:65" s="1" customFormat="1" ht="37.799999999999997" customHeight="1">
      <c r="B161" s="28"/>
      <c r="C161" s="129" t="s">
        <v>177</v>
      </c>
      <c r="D161" s="129" t="s">
        <v>151</v>
      </c>
      <c r="E161" s="130" t="s">
        <v>359</v>
      </c>
      <c r="F161" s="131" t="s">
        <v>360</v>
      </c>
      <c r="G161" s="132" t="s">
        <v>154</v>
      </c>
      <c r="H161" s="133">
        <v>266.95</v>
      </c>
      <c r="I161" s="134"/>
      <c r="J161" s="135">
        <f t="shared" si="0"/>
        <v>0</v>
      </c>
      <c r="K161" s="136"/>
      <c r="L161" s="28"/>
      <c r="M161" s="137" t="s">
        <v>1</v>
      </c>
      <c r="N161" s="138" t="s">
        <v>37</v>
      </c>
      <c r="P161" s="139">
        <f t="shared" si="1"/>
        <v>0</v>
      </c>
      <c r="Q161" s="139">
        <v>1.321E-2</v>
      </c>
      <c r="R161" s="139">
        <f t="shared" si="2"/>
        <v>3.5264094999999998</v>
      </c>
      <c r="S161" s="139">
        <v>0</v>
      </c>
      <c r="T161" s="140">
        <f t="shared" si="3"/>
        <v>0</v>
      </c>
      <c r="AR161" s="141" t="s">
        <v>155</v>
      </c>
      <c r="AT161" s="141" t="s">
        <v>151</v>
      </c>
      <c r="AU161" s="141" t="s">
        <v>82</v>
      </c>
      <c r="AY161" s="13" t="s">
        <v>149</v>
      </c>
      <c r="BE161" s="142">
        <f t="shared" si="4"/>
        <v>0</v>
      </c>
      <c r="BF161" s="142">
        <f t="shared" si="5"/>
        <v>0</v>
      </c>
      <c r="BG161" s="142">
        <f t="shared" si="6"/>
        <v>0</v>
      </c>
      <c r="BH161" s="142">
        <f t="shared" si="7"/>
        <v>0</v>
      </c>
      <c r="BI161" s="142">
        <f t="shared" si="8"/>
        <v>0</v>
      </c>
      <c r="BJ161" s="13" t="s">
        <v>80</v>
      </c>
      <c r="BK161" s="142">
        <f t="shared" si="9"/>
        <v>0</v>
      </c>
      <c r="BL161" s="13" t="s">
        <v>155</v>
      </c>
      <c r="BM161" s="141" t="s">
        <v>205</v>
      </c>
    </row>
    <row r="162" spans="2:65" s="1" customFormat="1" ht="37.799999999999997" customHeight="1">
      <c r="B162" s="28"/>
      <c r="C162" s="129" t="s">
        <v>206</v>
      </c>
      <c r="D162" s="129" t="s">
        <v>151</v>
      </c>
      <c r="E162" s="130" t="s">
        <v>361</v>
      </c>
      <c r="F162" s="131" t="s">
        <v>362</v>
      </c>
      <c r="G162" s="132" t="s">
        <v>154</v>
      </c>
      <c r="H162" s="133">
        <v>379.18299999999999</v>
      </c>
      <c r="I162" s="134"/>
      <c r="J162" s="135">
        <f t="shared" si="0"/>
        <v>0</v>
      </c>
      <c r="K162" s="136"/>
      <c r="L162" s="28"/>
      <c r="M162" s="137" t="s">
        <v>1</v>
      </c>
      <c r="N162" s="138" t="s">
        <v>37</v>
      </c>
      <c r="P162" s="139">
        <f t="shared" si="1"/>
        <v>0</v>
      </c>
      <c r="Q162" s="139">
        <v>2.99E-3</v>
      </c>
      <c r="R162" s="139">
        <f t="shared" si="2"/>
        <v>1.13375717</v>
      </c>
      <c r="S162" s="139">
        <v>0</v>
      </c>
      <c r="T162" s="140">
        <f t="shared" si="3"/>
        <v>0</v>
      </c>
      <c r="AR162" s="141" t="s">
        <v>155</v>
      </c>
      <c r="AT162" s="141" t="s">
        <v>151</v>
      </c>
      <c r="AU162" s="141" t="s">
        <v>82</v>
      </c>
      <c r="AY162" s="13" t="s">
        <v>149</v>
      </c>
      <c r="BE162" s="142">
        <f t="shared" si="4"/>
        <v>0</v>
      </c>
      <c r="BF162" s="142">
        <f t="shared" si="5"/>
        <v>0</v>
      </c>
      <c r="BG162" s="142">
        <f t="shared" si="6"/>
        <v>0</v>
      </c>
      <c r="BH162" s="142">
        <f t="shared" si="7"/>
        <v>0</v>
      </c>
      <c r="BI162" s="142">
        <f t="shared" si="8"/>
        <v>0</v>
      </c>
      <c r="BJ162" s="13" t="s">
        <v>80</v>
      </c>
      <c r="BK162" s="142">
        <f t="shared" si="9"/>
        <v>0</v>
      </c>
      <c r="BL162" s="13" t="s">
        <v>155</v>
      </c>
      <c r="BM162" s="141" t="s">
        <v>209</v>
      </c>
    </row>
    <row r="163" spans="2:65" s="1" customFormat="1" ht="24.15" customHeight="1">
      <c r="B163" s="28"/>
      <c r="C163" s="129" t="s">
        <v>180</v>
      </c>
      <c r="D163" s="129" t="s">
        <v>151</v>
      </c>
      <c r="E163" s="130" t="s">
        <v>363</v>
      </c>
      <c r="F163" s="131" t="s">
        <v>364</v>
      </c>
      <c r="G163" s="132" t="s">
        <v>186</v>
      </c>
      <c r="H163" s="133">
        <v>34.799999999999997</v>
      </c>
      <c r="I163" s="134"/>
      <c r="J163" s="135">
        <f t="shared" si="0"/>
        <v>0</v>
      </c>
      <c r="K163" s="136"/>
      <c r="L163" s="28"/>
      <c r="M163" s="137" t="s">
        <v>1</v>
      </c>
      <c r="N163" s="138" t="s">
        <v>37</v>
      </c>
      <c r="P163" s="139">
        <f t="shared" si="1"/>
        <v>0</v>
      </c>
      <c r="Q163" s="139">
        <v>1.0319999999999999E-2</v>
      </c>
      <c r="R163" s="139">
        <f t="shared" si="2"/>
        <v>0.35913599999999996</v>
      </c>
      <c r="S163" s="139">
        <v>0</v>
      </c>
      <c r="T163" s="140">
        <f t="shared" si="3"/>
        <v>0</v>
      </c>
      <c r="AR163" s="141" t="s">
        <v>155</v>
      </c>
      <c r="AT163" s="141" t="s">
        <v>151</v>
      </c>
      <c r="AU163" s="141" t="s">
        <v>82</v>
      </c>
      <c r="AY163" s="13" t="s">
        <v>149</v>
      </c>
      <c r="BE163" s="142">
        <f t="shared" si="4"/>
        <v>0</v>
      </c>
      <c r="BF163" s="142">
        <f t="shared" si="5"/>
        <v>0</v>
      </c>
      <c r="BG163" s="142">
        <f t="shared" si="6"/>
        <v>0</v>
      </c>
      <c r="BH163" s="142">
        <f t="shared" si="7"/>
        <v>0</v>
      </c>
      <c r="BI163" s="142">
        <f t="shared" si="8"/>
        <v>0</v>
      </c>
      <c r="BJ163" s="13" t="s">
        <v>80</v>
      </c>
      <c r="BK163" s="142">
        <f t="shared" si="9"/>
        <v>0</v>
      </c>
      <c r="BL163" s="13" t="s">
        <v>155</v>
      </c>
      <c r="BM163" s="141" t="s">
        <v>212</v>
      </c>
    </row>
    <row r="164" spans="2:65" s="1" customFormat="1" ht="24.15" customHeight="1">
      <c r="B164" s="28"/>
      <c r="C164" s="129" t="s">
        <v>213</v>
      </c>
      <c r="D164" s="129" t="s">
        <v>151</v>
      </c>
      <c r="E164" s="130" t="s">
        <v>365</v>
      </c>
      <c r="F164" s="131" t="s">
        <v>366</v>
      </c>
      <c r="G164" s="132" t="s">
        <v>186</v>
      </c>
      <c r="H164" s="133">
        <v>17</v>
      </c>
      <c r="I164" s="134"/>
      <c r="J164" s="135">
        <f t="shared" si="0"/>
        <v>0</v>
      </c>
      <c r="K164" s="136"/>
      <c r="L164" s="28"/>
      <c r="M164" s="137" t="s">
        <v>1</v>
      </c>
      <c r="N164" s="138" t="s">
        <v>37</v>
      </c>
      <c r="P164" s="139">
        <f t="shared" si="1"/>
        <v>0</v>
      </c>
      <c r="Q164" s="139">
        <v>2.0650000000000002E-2</v>
      </c>
      <c r="R164" s="139">
        <f t="shared" si="2"/>
        <v>0.35105000000000003</v>
      </c>
      <c r="S164" s="139">
        <v>0</v>
      </c>
      <c r="T164" s="140">
        <f t="shared" si="3"/>
        <v>0</v>
      </c>
      <c r="AR164" s="141" t="s">
        <v>155</v>
      </c>
      <c r="AT164" s="141" t="s">
        <v>151</v>
      </c>
      <c r="AU164" s="141" t="s">
        <v>82</v>
      </c>
      <c r="AY164" s="13" t="s">
        <v>149</v>
      </c>
      <c r="BE164" s="142">
        <f t="shared" si="4"/>
        <v>0</v>
      </c>
      <c r="BF164" s="142">
        <f t="shared" si="5"/>
        <v>0</v>
      </c>
      <c r="BG164" s="142">
        <f t="shared" si="6"/>
        <v>0</v>
      </c>
      <c r="BH164" s="142">
        <f t="shared" si="7"/>
        <v>0</v>
      </c>
      <c r="BI164" s="142">
        <f t="shared" si="8"/>
        <v>0</v>
      </c>
      <c r="BJ164" s="13" t="s">
        <v>80</v>
      </c>
      <c r="BK164" s="142">
        <f t="shared" si="9"/>
        <v>0</v>
      </c>
      <c r="BL164" s="13" t="s">
        <v>155</v>
      </c>
      <c r="BM164" s="141" t="s">
        <v>216</v>
      </c>
    </row>
    <row r="165" spans="2:65" s="1" customFormat="1" ht="37.799999999999997" customHeight="1">
      <c r="B165" s="28"/>
      <c r="C165" s="129" t="s">
        <v>183</v>
      </c>
      <c r="D165" s="129" t="s">
        <v>151</v>
      </c>
      <c r="E165" s="130" t="s">
        <v>367</v>
      </c>
      <c r="F165" s="131" t="s">
        <v>368</v>
      </c>
      <c r="G165" s="132" t="s">
        <v>154</v>
      </c>
      <c r="H165" s="133">
        <v>163.99600000000001</v>
      </c>
      <c r="I165" s="134"/>
      <c r="J165" s="135">
        <f t="shared" si="0"/>
        <v>0</v>
      </c>
      <c r="K165" s="136"/>
      <c r="L165" s="28"/>
      <c r="M165" s="137" t="s">
        <v>1</v>
      </c>
      <c r="N165" s="138" t="s">
        <v>37</v>
      </c>
      <c r="P165" s="139">
        <f t="shared" si="1"/>
        <v>0</v>
      </c>
      <c r="Q165" s="139">
        <v>0</v>
      </c>
      <c r="R165" s="139">
        <f t="shared" si="2"/>
        <v>0</v>
      </c>
      <c r="S165" s="139">
        <v>1.0000000000000001E-5</v>
      </c>
      <c r="T165" s="140">
        <f t="shared" si="3"/>
        <v>1.6399600000000002E-3</v>
      </c>
      <c r="AR165" s="141" t="s">
        <v>155</v>
      </c>
      <c r="AT165" s="141" t="s">
        <v>151</v>
      </c>
      <c r="AU165" s="141" t="s">
        <v>82</v>
      </c>
      <c r="AY165" s="13" t="s">
        <v>149</v>
      </c>
      <c r="BE165" s="142">
        <f t="shared" si="4"/>
        <v>0</v>
      </c>
      <c r="BF165" s="142">
        <f t="shared" si="5"/>
        <v>0</v>
      </c>
      <c r="BG165" s="142">
        <f t="shared" si="6"/>
        <v>0</v>
      </c>
      <c r="BH165" s="142">
        <f t="shared" si="7"/>
        <v>0</v>
      </c>
      <c r="BI165" s="142">
        <f t="shared" si="8"/>
        <v>0</v>
      </c>
      <c r="BJ165" s="13" t="s">
        <v>80</v>
      </c>
      <c r="BK165" s="142">
        <f t="shared" si="9"/>
        <v>0</v>
      </c>
      <c r="BL165" s="13" t="s">
        <v>155</v>
      </c>
      <c r="BM165" s="141" t="s">
        <v>219</v>
      </c>
    </row>
    <row r="166" spans="2:65" s="1" customFormat="1" ht="24.15" customHeight="1">
      <c r="B166" s="28"/>
      <c r="C166" s="129" t="s">
        <v>220</v>
      </c>
      <c r="D166" s="129" t="s">
        <v>151</v>
      </c>
      <c r="E166" s="130" t="s">
        <v>369</v>
      </c>
      <c r="F166" s="131" t="s">
        <v>370</v>
      </c>
      <c r="G166" s="132" t="s">
        <v>154</v>
      </c>
      <c r="H166" s="133">
        <v>856.09</v>
      </c>
      <c r="I166" s="134"/>
      <c r="J166" s="135">
        <f t="shared" si="0"/>
        <v>0</v>
      </c>
      <c r="K166" s="136"/>
      <c r="L166" s="28"/>
      <c r="M166" s="137" t="s">
        <v>1</v>
      </c>
      <c r="N166" s="138" t="s">
        <v>37</v>
      </c>
      <c r="P166" s="139">
        <f t="shared" si="1"/>
        <v>0</v>
      </c>
      <c r="Q166" s="139">
        <v>1.2999999999999999E-4</v>
      </c>
      <c r="R166" s="139">
        <f t="shared" si="2"/>
        <v>0.11129169999999999</v>
      </c>
      <c r="S166" s="139">
        <v>0</v>
      </c>
      <c r="T166" s="140">
        <f t="shared" si="3"/>
        <v>0</v>
      </c>
      <c r="AR166" s="141" t="s">
        <v>155</v>
      </c>
      <c r="AT166" s="141" t="s">
        <v>151</v>
      </c>
      <c r="AU166" s="141" t="s">
        <v>82</v>
      </c>
      <c r="AY166" s="13" t="s">
        <v>149</v>
      </c>
      <c r="BE166" s="142">
        <f t="shared" si="4"/>
        <v>0</v>
      </c>
      <c r="BF166" s="142">
        <f t="shared" si="5"/>
        <v>0</v>
      </c>
      <c r="BG166" s="142">
        <f t="shared" si="6"/>
        <v>0</v>
      </c>
      <c r="BH166" s="142">
        <f t="shared" si="7"/>
        <v>0</v>
      </c>
      <c r="BI166" s="142">
        <f t="shared" si="8"/>
        <v>0</v>
      </c>
      <c r="BJ166" s="13" t="s">
        <v>80</v>
      </c>
      <c r="BK166" s="142">
        <f t="shared" si="9"/>
        <v>0</v>
      </c>
      <c r="BL166" s="13" t="s">
        <v>155</v>
      </c>
      <c r="BM166" s="141" t="s">
        <v>223</v>
      </c>
    </row>
    <row r="167" spans="2:65" s="1" customFormat="1" ht="37.799999999999997" customHeight="1">
      <c r="B167" s="28"/>
      <c r="C167" s="129" t="s">
        <v>187</v>
      </c>
      <c r="D167" s="129" t="s">
        <v>151</v>
      </c>
      <c r="E167" s="130" t="s">
        <v>371</v>
      </c>
      <c r="F167" s="131" t="s">
        <v>372</v>
      </c>
      <c r="G167" s="132" t="s">
        <v>154</v>
      </c>
      <c r="H167" s="133">
        <v>99.5</v>
      </c>
      <c r="I167" s="134"/>
      <c r="J167" s="135">
        <f t="shared" si="0"/>
        <v>0</v>
      </c>
      <c r="K167" s="136"/>
      <c r="L167" s="28"/>
      <c r="M167" s="137" t="s">
        <v>1</v>
      </c>
      <c r="N167" s="138" t="s">
        <v>37</v>
      </c>
      <c r="P167" s="139">
        <f t="shared" si="1"/>
        <v>0</v>
      </c>
      <c r="Q167" s="139">
        <v>1.5E-3</v>
      </c>
      <c r="R167" s="139">
        <f t="shared" si="2"/>
        <v>0.14924999999999999</v>
      </c>
      <c r="S167" s="139">
        <v>0</v>
      </c>
      <c r="T167" s="140">
        <f t="shared" si="3"/>
        <v>0</v>
      </c>
      <c r="AR167" s="141" t="s">
        <v>155</v>
      </c>
      <c r="AT167" s="141" t="s">
        <v>151</v>
      </c>
      <c r="AU167" s="141" t="s">
        <v>82</v>
      </c>
      <c r="AY167" s="13" t="s">
        <v>149</v>
      </c>
      <c r="BE167" s="142">
        <f t="shared" si="4"/>
        <v>0</v>
      </c>
      <c r="BF167" s="142">
        <f t="shared" si="5"/>
        <v>0</v>
      </c>
      <c r="BG167" s="142">
        <f t="shared" si="6"/>
        <v>0</v>
      </c>
      <c r="BH167" s="142">
        <f t="shared" si="7"/>
        <v>0</v>
      </c>
      <c r="BI167" s="142">
        <f t="shared" si="8"/>
        <v>0</v>
      </c>
      <c r="BJ167" s="13" t="s">
        <v>80</v>
      </c>
      <c r="BK167" s="142">
        <f t="shared" si="9"/>
        <v>0</v>
      </c>
      <c r="BL167" s="13" t="s">
        <v>155</v>
      </c>
      <c r="BM167" s="141" t="s">
        <v>226</v>
      </c>
    </row>
    <row r="168" spans="2:65" s="1" customFormat="1" ht="24.15" customHeight="1">
      <c r="B168" s="28"/>
      <c r="C168" s="148" t="s">
        <v>7</v>
      </c>
      <c r="D168" s="148" t="s">
        <v>354</v>
      </c>
      <c r="E168" s="149" t="s">
        <v>373</v>
      </c>
      <c r="F168" s="150" t="s">
        <v>374</v>
      </c>
      <c r="G168" s="151" t="s">
        <v>154</v>
      </c>
      <c r="H168" s="152">
        <v>101.49</v>
      </c>
      <c r="I168" s="153"/>
      <c r="J168" s="154">
        <f t="shared" si="0"/>
        <v>0</v>
      </c>
      <c r="K168" s="155"/>
      <c r="L168" s="156"/>
      <c r="M168" s="157" t="s">
        <v>1</v>
      </c>
      <c r="N168" s="158" t="s">
        <v>37</v>
      </c>
      <c r="P168" s="139">
        <f t="shared" si="1"/>
        <v>0</v>
      </c>
      <c r="Q168" s="139">
        <v>0.11799999999999999</v>
      </c>
      <c r="R168" s="139">
        <f t="shared" si="2"/>
        <v>11.975819999999999</v>
      </c>
      <c r="S168" s="139">
        <v>0</v>
      </c>
      <c r="T168" s="140">
        <f t="shared" si="3"/>
        <v>0</v>
      </c>
      <c r="AR168" s="141" t="s">
        <v>167</v>
      </c>
      <c r="AT168" s="141" t="s">
        <v>354</v>
      </c>
      <c r="AU168" s="141" t="s">
        <v>82</v>
      </c>
      <c r="AY168" s="13" t="s">
        <v>149</v>
      </c>
      <c r="BE168" s="142">
        <f t="shared" si="4"/>
        <v>0</v>
      </c>
      <c r="BF168" s="142">
        <f t="shared" si="5"/>
        <v>0</v>
      </c>
      <c r="BG168" s="142">
        <f t="shared" si="6"/>
        <v>0</v>
      </c>
      <c r="BH168" s="142">
        <f t="shared" si="7"/>
        <v>0</v>
      </c>
      <c r="BI168" s="142">
        <f t="shared" si="8"/>
        <v>0</v>
      </c>
      <c r="BJ168" s="13" t="s">
        <v>80</v>
      </c>
      <c r="BK168" s="142">
        <f t="shared" si="9"/>
        <v>0</v>
      </c>
      <c r="BL168" s="13" t="s">
        <v>155</v>
      </c>
      <c r="BM168" s="141" t="s">
        <v>229</v>
      </c>
    </row>
    <row r="169" spans="2:65" s="11" customFormat="1" ht="22.8" customHeight="1">
      <c r="B169" s="117"/>
      <c r="D169" s="118" t="s">
        <v>71</v>
      </c>
      <c r="E169" s="127" t="s">
        <v>156</v>
      </c>
      <c r="F169" s="127" t="s">
        <v>157</v>
      </c>
      <c r="I169" s="120"/>
      <c r="J169" s="128">
        <f>BK169</f>
        <v>0</v>
      </c>
      <c r="L169" s="117"/>
      <c r="M169" s="122"/>
      <c r="P169" s="123">
        <f>SUM(P170:P180)</f>
        <v>0</v>
      </c>
      <c r="R169" s="123">
        <f>SUM(R170:R180)</f>
        <v>0.18890770000000001</v>
      </c>
      <c r="T169" s="124">
        <f>SUM(T170:T180)</f>
        <v>0</v>
      </c>
      <c r="AR169" s="118" t="s">
        <v>80</v>
      </c>
      <c r="AT169" s="125" t="s">
        <v>71</v>
      </c>
      <c r="AU169" s="125" t="s">
        <v>80</v>
      </c>
      <c r="AY169" s="118" t="s">
        <v>149</v>
      </c>
      <c r="BK169" s="126">
        <f>SUM(BK170:BK180)</f>
        <v>0</v>
      </c>
    </row>
    <row r="170" spans="2:65" s="1" customFormat="1" ht="49.05" customHeight="1">
      <c r="B170" s="28"/>
      <c r="C170" s="129" t="s">
        <v>192</v>
      </c>
      <c r="D170" s="129" t="s">
        <v>151</v>
      </c>
      <c r="E170" s="130" t="s">
        <v>375</v>
      </c>
      <c r="F170" s="131" t="s">
        <v>376</v>
      </c>
      <c r="G170" s="132" t="s">
        <v>154</v>
      </c>
      <c r="H170" s="133">
        <v>399.75</v>
      </c>
      <c r="I170" s="134"/>
      <c r="J170" s="135">
        <f t="shared" ref="J170:J180" si="10">ROUND(I170*H170,2)</f>
        <v>0</v>
      </c>
      <c r="K170" s="136"/>
      <c r="L170" s="28"/>
      <c r="M170" s="137" t="s">
        <v>1</v>
      </c>
      <c r="N170" s="138" t="s">
        <v>37</v>
      </c>
      <c r="P170" s="139">
        <f t="shared" ref="P170:P180" si="11">O170*H170</f>
        <v>0</v>
      </c>
      <c r="Q170" s="139">
        <v>0</v>
      </c>
      <c r="R170" s="139">
        <f t="shared" ref="R170:R180" si="12">Q170*H170</f>
        <v>0</v>
      </c>
      <c r="S170" s="139">
        <v>0</v>
      </c>
      <c r="T170" s="140">
        <f t="shared" ref="T170:T180" si="13">S170*H170</f>
        <v>0</v>
      </c>
      <c r="AR170" s="141" t="s">
        <v>155</v>
      </c>
      <c r="AT170" s="141" t="s">
        <v>151</v>
      </c>
      <c r="AU170" s="141" t="s">
        <v>82</v>
      </c>
      <c r="AY170" s="13" t="s">
        <v>149</v>
      </c>
      <c r="BE170" s="142">
        <f t="shared" ref="BE170:BE180" si="14">IF(N170="základní",J170,0)</f>
        <v>0</v>
      </c>
      <c r="BF170" s="142">
        <f t="shared" ref="BF170:BF180" si="15">IF(N170="snížená",J170,0)</f>
        <v>0</v>
      </c>
      <c r="BG170" s="142">
        <f t="shared" ref="BG170:BG180" si="16">IF(N170="zákl. přenesená",J170,0)</f>
        <v>0</v>
      </c>
      <c r="BH170" s="142">
        <f t="shared" ref="BH170:BH180" si="17">IF(N170="sníž. přenesená",J170,0)</f>
        <v>0</v>
      </c>
      <c r="BI170" s="142">
        <f t="shared" ref="BI170:BI180" si="18">IF(N170="nulová",J170,0)</f>
        <v>0</v>
      </c>
      <c r="BJ170" s="13" t="s">
        <v>80</v>
      </c>
      <c r="BK170" s="142">
        <f t="shared" ref="BK170:BK180" si="19">ROUND(I170*H170,2)</f>
        <v>0</v>
      </c>
      <c r="BL170" s="13" t="s">
        <v>155</v>
      </c>
      <c r="BM170" s="141" t="s">
        <v>232</v>
      </c>
    </row>
    <row r="171" spans="2:65" s="1" customFormat="1" ht="49.05" customHeight="1">
      <c r="B171" s="28"/>
      <c r="C171" s="129" t="s">
        <v>233</v>
      </c>
      <c r="D171" s="129" t="s">
        <v>151</v>
      </c>
      <c r="E171" s="130" t="s">
        <v>377</v>
      </c>
      <c r="F171" s="131" t="s">
        <v>378</v>
      </c>
      <c r="G171" s="132" t="s">
        <v>154</v>
      </c>
      <c r="H171" s="133">
        <v>11992.5</v>
      </c>
      <c r="I171" s="134"/>
      <c r="J171" s="135">
        <f t="shared" si="10"/>
        <v>0</v>
      </c>
      <c r="K171" s="136"/>
      <c r="L171" s="28"/>
      <c r="M171" s="137" t="s">
        <v>1</v>
      </c>
      <c r="N171" s="138" t="s">
        <v>37</v>
      </c>
      <c r="P171" s="139">
        <f t="shared" si="11"/>
        <v>0</v>
      </c>
      <c r="Q171" s="139">
        <v>0</v>
      </c>
      <c r="R171" s="139">
        <f t="shared" si="12"/>
        <v>0</v>
      </c>
      <c r="S171" s="139">
        <v>0</v>
      </c>
      <c r="T171" s="140">
        <f t="shared" si="13"/>
        <v>0</v>
      </c>
      <c r="AR171" s="141" t="s">
        <v>155</v>
      </c>
      <c r="AT171" s="141" t="s">
        <v>151</v>
      </c>
      <c r="AU171" s="141" t="s">
        <v>82</v>
      </c>
      <c r="AY171" s="13" t="s">
        <v>149</v>
      </c>
      <c r="BE171" s="142">
        <f t="shared" si="14"/>
        <v>0</v>
      </c>
      <c r="BF171" s="142">
        <f t="shared" si="15"/>
        <v>0</v>
      </c>
      <c r="BG171" s="142">
        <f t="shared" si="16"/>
        <v>0</v>
      </c>
      <c r="BH171" s="142">
        <f t="shared" si="17"/>
        <v>0</v>
      </c>
      <c r="BI171" s="142">
        <f t="shared" si="18"/>
        <v>0</v>
      </c>
      <c r="BJ171" s="13" t="s">
        <v>80</v>
      </c>
      <c r="BK171" s="142">
        <f t="shared" si="19"/>
        <v>0</v>
      </c>
      <c r="BL171" s="13" t="s">
        <v>155</v>
      </c>
      <c r="BM171" s="141" t="s">
        <v>236</v>
      </c>
    </row>
    <row r="172" spans="2:65" s="1" customFormat="1" ht="49.05" customHeight="1">
      <c r="B172" s="28"/>
      <c r="C172" s="129" t="s">
        <v>198</v>
      </c>
      <c r="D172" s="129" t="s">
        <v>151</v>
      </c>
      <c r="E172" s="130" t="s">
        <v>379</v>
      </c>
      <c r="F172" s="131" t="s">
        <v>380</v>
      </c>
      <c r="G172" s="132" t="s">
        <v>154</v>
      </c>
      <c r="H172" s="133">
        <v>399.75</v>
      </c>
      <c r="I172" s="134"/>
      <c r="J172" s="135">
        <f t="shared" si="10"/>
        <v>0</v>
      </c>
      <c r="K172" s="136"/>
      <c r="L172" s="28"/>
      <c r="M172" s="137" t="s">
        <v>1</v>
      </c>
      <c r="N172" s="138" t="s">
        <v>37</v>
      </c>
      <c r="P172" s="139">
        <f t="shared" si="11"/>
        <v>0</v>
      </c>
      <c r="Q172" s="139">
        <v>0</v>
      </c>
      <c r="R172" s="139">
        <f t="shared" si="12"/>
        <v>0</v>
      </c>
      <c r="S172" s="139">
        <v>0</v>
      </c>
      <c r="T172" s="140">
        <f t="shared" si="13"/>
        <v>0</v>
      </c>
      <c r="AR172" s="141" t="s">
        <v>155</v>
      </c>
      <c r="AT172" s="141" t="s">
        <v>151</v>
      </c>
      <c r="AU172" s="141" t="s">
        <v>82</v>
      </c>
      <c r="AY172" s="13" t="s">
        <v>149</v>
      </c>
      <c r="BE172" s="142">
        <f t="shared" si="14"/>
        <v>0</v>
      </c>
      <c r="BF172" s="142">
        <f t="shared" si="15"/>
        <v>0</v>
      </c>
      <c r="BG172" s="142">
        <f t="shared" si="16"/>
        <v>0</v>
      </c>
      <c r="BH172" s="142">
        <f t="shared" si="17"/>
        <v>0</v>
      </c>
      <c r="BI172" s="142">
        <f t="shared" si="18"/>
        <v>0</v>
      </c>
      <c r="BJ172" s="13" t="s">
        <v>80</v>
      </c>
      <c r="BK172" s="142">
        <f t="shared" si="19"/>
        <v>0</v>
      </c>
      <c r="BL172" s="13" t="s">
        <v>155</v>
      </c>
      <c r="BM172" s="141" t="s">
        <v>239</v>
      </c>
    </row>
    <row r="173" spans="2:65" s="1" customFormat="1" ht="24.15" customHeight="1">
      <c r="B173" s="28"/>
      <c r="C173" s="129" t="s">
        <v>240</v>
      </c>
      <c r="D173" s="129" t="s">
        <v>151</v>
      </c>
      <c r="E173" s="130" t="s">
        <v>381</v>
      </c>
      <c r="F173" s="131" t="s">
        <v>382</v>
      </c>
      <c r="G173" s="132" t="s">
        <v>154</v>
      </c>
      <c r="H173" s="133">
        <v>399.75</v>
      </c>
      <c r="I173" s="134"/>
      <c r="J173" s="135">
        <f t="shared" si="10"/>
        <v>0</v>
      </c>
      <c r="K173" s="136"/>
      <c r="L173" s="28"/>
      <c r="M173" s="137" t="s">
        <v>1</v>
      </c>
      <c r="N173" s="138" t="s">
        <v>37</v>
      </c>
      <c r="P173" s="139">
        <f t="shared" si="11"/>
        <v>0</v>
      </c>
      <c r="Q173" s="139">
        <v>0</v>
      </c>
      <c r="R173" s="139">
        <f t="shared" si="12"/>
        <v>0</v>
      </c>
      <c r="S173" s="139">
        <v>0</v>
      </c>
      <c r="T173" s="140">
        <f t="shared" si="13"/>
        <v>0</v>
      </c>
      <c r="AR173" s="141" t="s">
        <v>155</v>
      </c>
      <c r="AT173" s="141" t="s">
        <v>151</v>
      </c>
      <c r="AU173" s="141" t="s">
        <v>82</v>
      </c>
      <c r="AY173" s="13" t="s">
        <v>149</v>
      </c>
      <c r="BE173" s="142">
        <f t="shared" si="14"/>
        <v>0</v>
      </c>
      <c r="BF173" s="142">
        <f t="shared" si="15"/>
        <v>0</v>
      </c>
      <c r="BG173" s="142">
        <f t="shared" si="16"/>
        <v>0</v>
      </c>
      <c r="BH173" s="142">
        <f t="shared" si="17"/>
        <v>0</v>
      </c>
      <c r="BI173" s="142">
        <f t="shared" si="18"/>
        <v>0</v>
      </c>
      <c r="BJ173" s="13" t="s">
        <v>80</v>
      </c>
      <c r="BK173" s="142">
        <f t="shared" si="19"/>
        <v>0</v>
      </c>
      <c r="BL173" s="13" t="s">
        <v>155</v>
      </c>
      <c r="BM173" s="141" t="s">
        <v>243</v>
      </c>
    </row>
    <row r="174" spans="2:65" s="1" customFormat="1" ht="24.15" customHeight="1">
      <c r="B174" s="28"/>
      <c r="C174" s="129" t="s">
        <v>202</v>
      </c>
      <c r="D174" s="129" t="s">
        <v>151</v>
      </c>
      <c r="E174" s="130" t="s">
        <v>383</v>
      </c>
      <c r="F174" s="131" t="s">
        <v>384</v>
      </c>
      <c r="G174" s="132" t="s">
        <v>154</v>
      </c>
      <c r="H174" s="133">
        <v>11992.5</v>
      </c>
      <c r="I174" s="134"/>
      <c r="J174" s="135">
        <f t="shared" si="10"/>
        <v>0</v>
      </c>
      <c r="K174" s="136"/>
      <c r="L174" s="28"/>
      <c r="M174" s="137" t="s">
        <v>1</v>
      </c>
      <c r="N174" s="138" t="s">
        <v>37</v>
      </c>
      <c r="P174" s="139">
        <f t="shared" si="11"/>
        <v>0</v>
      </c>
      <c r="Q174" s="139">
        <v>0</v>
      </c>
      <c r="R174" s="139">
        <f t="shared" si="12"/>
        <v>0</v>
      </c>
      <c r="S174" s="139">
        <v>0</v>
      </c>
      <c r="T174" s="140">
        <f t="shared" si="13"/>
        <v>0</v>
      </c>
      <c r="AR174" s="141" t="s">
        <v>155</v>
      </c>
      <c r="AT174" s="141" t="s">
        <v>151</v>
      </c>
      <c r="AU174" s="141" t="s">
        <v>82</v>
      </c>
      <c r="AY174" s="13" t="s">
        <v>149</v>
      </c>
      <c r="BE174" s="142">
        <f t="shared" si="14"/>
        <v>0</v>
      </c>
      <c r="BF174" s="142">
        <f t="shared" si="15"/>
        <v>0</v>
      </c>
      <c r="BG174" s="142">
        <f t="shared" si="16"/>
        <v>0</v>
      </c>
      <c r="BH174" s="142">
        <f t="shared" si="17"/>
        <v>0</v>
      </c>
      <c r="BI174" s="142">
        <f t="shared" si="18"/>
        <v>0</v>
      </c>
      <c r="BJ174" s="13" t="s">
        <v>80</v>
      </c>
      <c r="BK174" s="142">
        <f t="shared" si="19"/>
        <v>0</v>
      </c>
      <c r="BL174" s="13" t="s">
        <v>155</v>
      </c>
      <c r="BM174" s="141" t="s">
        <v>250</v>
      </c>
    </row>
    <row r="175" spans="2:65" s="1" customFormat="1" ht="24.15" customHeight="1">
      <c r="B175" s="28"/>
      <c r="C175" s="129" t="s">
        <v>253</v>
      </c>
      <c r="D175" s="129" t="s">
        <v>151</v>
      </c>
      <c r="E175" s="130" t="s">
        <v>385</v>
      </c>
      <c r="F175" s="131" t="s">
        <v>386</v>
      </c>
      <c r="G175" s="132" t="s">
        <v>154</v>
      </c>
      <c r="H175" s="133">
        <v>399.75</v>
      </c>
      <c r="I175" s="134"/>
      <c r="J175" s="135">
        <f t="shared" si="10"/>
        <v>0</v>
      </c>
      <c r="K175" s="136"/>
      <c r="L175" s="28"/>
      <c r="M175" s="137" t="s">
        <v>1</v>
      </c>
      <c r="N175" s="138" t="s">
        <v>37</v>
      </c>
      <c r="P175" s="139">
        <f t="shared" si="11"/>
        <v>0</v>
      </c>
      <c r="Q175" s="139">
        <v>0</v>
      </c>
      <c r="R175" s="139">
        <f t="shared" si="12"/>
        <v>0</v>
      </c>
      <c r="S175" s="139">
        <v>0</v>
      </c>
      <c r="T175" s="140">
        <f t="shared" si="13"/>
        <v>0</v>
      </c>
      <c r="AR175" s="141" t="s">
        <v>155</v>
      </c>
      <c r="AT175" s="141" t="s">
        <v>151</v>
      </c>
      <c r="AU175" s="141" t="s">
        <v>82</v>
      </c>
      <c r="AY175" s="13" t="s">
        <v>149</v>
      </c>
      <c r="BE175" s="142">
        <f t="shared" si="14"/>
        <v>0</v>
      </c>
      <c r="BF175" s="142">
        <f t="shared" si="15"/>
        <v>0</v>
      </c>
      <c r="BG175" s="142">
        <f t="shared" si="16"/>
        <v>0</v>
      </c>
      <c r="BH175" s="142">
        <f t="shared" si="17"/>
        <v>0</v>
      </c>
      <c r="BI175" s="142">
        <f t="shared" si="18"/>
        <v>0</v>
      </c>
      <c r="BJ175" s="13" t="s">
        <v>80</v>
      </c>
      <c r="BK175" s="142">
        <f t="shared" si="19"/>
        <v>0</v>
      </c>
      <c r="BL175" s="13" t="s">
        <v>155</v>
      </c>
      <c r="BM175" s="141" t="s">
        <v>256</v>
      </c>
    </row>
    <row r="176" spans="2:65" s="1" customFormat="1" ht="37.799999999999997" customHeight="1">
      <c r="B176" s="28"/>
      <c r="C176" s="129" t="s">
        <v>205</v>
      </c>
      <c r="D176" s="129" t="s">
        <v>151</v>
      </c>
      <c r="E176" s="130" t="s">
        <v>387</v>
      </c>
      <c r="F176" s="131" t="s">
        <v>388</v>
      </c>
      <c r="G176" s="132" t="s">
        <v>154</v>
      </c>
      <c r="H176" s="133">
        <v>1087.81</v>
      </c>
      <c r="I176" s="134"/>
      <c r="J176" s="135">
        <f t="shared" si="10"/>
        <v>0</v>
      </c>
      <c r="K176" s="136"/>
      <c r="L176" s="28"/>
      <c r="M176" s="137" t="s">
        <v>1</v>
      </c>
      <c r="N176" s="138" t="s">
        <v>37</v>
      </c>
      <c r="P176" s="139">
        <f t="shared" si="11"/>
        <v>0</v>
      </c>
      <c r="Q176" s="139">
        <v>1.2999999999999999E-4</v>
      </c>
      <c r="R176" s="139">
        <f t="shared" si="12"/>
        <v>0.14141529999999999</v>
      </c>
      <c r="S176" s="139">
        <v>0</v>
      </c>
      <c r="T176" s="140">
        <f t="shared" si="13"/>
        <v>0</v>
      </c>
      <c r="AR176" s="141" t="s">
        <v>155</v>
      </c>
      <c r="AT176" s="141" t="s">
        <v>151</v>
      </c>
      <c r="AU176" s="141" t="s">
        <v>82</v>
      </c>
      <c r="AY176" s="13" t="s">
        <v>149</v>
      </c>
      <c r="BE176" s="142">
        <f t="shared" si="14"/>
        <v>0</v>
      </c>
      <c r="BF176" s="142">
        <f t="shared" si="15"/>
        <v>0</v>
      </c>
      <c r="BG176" s="142">
        <f t="shared" si="16"/>
        <v>0</v>
      </c>
      <c r="BH176" s="142">
        <f t="shared" si="17"/>
        <v>0</v>
      </c>
      <c r="BI176" s="142">
        <f t="shared" si="18"/>
        <v>0</v>
      </c>
      <c r="BJ176" s="13" t="s">
        <v>80</v>
      </c>
      <c r="BK176" s="142">
        <f t="shared" si="19"/>
        <v>0</v>
      </c>
      <c r="BL176" s="13" t="s">
        <v>155</v>
      </c>
      <c r="BM176" s="141" t="s">
        <v>261</v>
      </c>
    </row>
    <row r="177" spans="2:65" s="1" customFormat="1" ht="37.799999999999997" customHeight="1">
      <c r="B177" s="28"/>
      <c r="C177" s="129" t="s">
        <v>264</v>
      </c>
      <c r="D177" s="129" t="s">
        <v>151</v>
      </c>
      <c r="E177" s="130" t="s">
        <v>389</v>
      </c>
      <c r="F177" s="131" t="s">
        <v>390</v>
      </c>
      <c r="G177" s="132" t="s">
        <v>154</v>
      </c>
      <c r="H177" s="133">
        <v>1187.31</v>
      </c>
      <c r="I177" s="134"/>
      <c r="J177" s="135">
        <f t="shared" si="10"/>
        <v>0</v>
      </c>
      <c r="K177" s="136"/>
      <c r="L177" s="28"/>
      <c r="M177" s="137" t="s">
        <v>1</v>
      </c>
      <c r="N177" s="138" t="s">
        <v>37</v>
      </c>
      <c r="P177" s="139">
        <f t="shared" si="11"/>
        <v>0</v>
      </c>
      <c r="Q177" s="139">
        <v>4.0000000000000003E-5</v>
      </c>
      <c r="R177" s="139">
        <f t="shared" si="12"/>
        <v>4.7492400000000004E-2</v>
      </c>
      <c r="S177" s="139">
        <v>0</v>
      </c>
      <c r="T177" s="140">
        <f t="shared" si="13"/>
        <v>0</v>
      </c>
      <c r="AR177" s="141" t="s">
        <v>155</v>
      </c>
      <c r="AT177" s="141" t="s">
        <v>151</v>
      </c>
      <c r="AU177" s="141" t="s">
        <v>82</v>
      </c>
      <c r="AY177" s="13" t="s">
        <v>149</v>
      </c>
      <c r="BE177" s="142">
        <f t="shared" si="14"/>
        <v>0</v>
      </c>
      <c r="BF177" s="142">
        <f t="shared" si="15"/>
        <v>0</v>
      </c>
      <c r="BG177" s="142">
        <f t="shared" si="16"/>
        <v>0</v>
      </c>
      <c r="BH177" s="142">
        <f t="shared" si="17"/>
        <v>0</v>
      </c>
      <c r="BI177" s="142">
        <f t="shared" si="18"/>
        <v>0</v>
      </c>
      <c r="BJ177" s="13" t="s">
        <v>80</v>
      </c>
      <c r="BK177" s="142">
        <f t="shared" si="19"/>
        <v>0</v>
      </c>
      <c r="BL177" s="13" t="s">
        <v>155</v>
      </c>
      <c r="BM177" s="141" t="s">
        <v>267</v>
      </c>
    </row>
    <row r="178" spans="2:65" s="1" customFormat="1" ht="24.15" customHeight="1">
      <c r="B178" s="28"/>
      <c r="C178" s="129" t="s">
        <v>209</v>
      </c>
      <c r="D178" s="129" t="s">
        <v>151</v>
      </c>
      <c r="E178" s="130" t="s">
        <v>391</v>
      </c>
      <c r="F178" s="131" t="s">
        <v>392</v>
      </c>
      <c r="G178" s="132" t="s">
        <v>154</v>
      </c>
      <c r="H178" s="133">
        <v>379.18299999999999</v>
      </c>
      <c r="I178" s="134"/>
      <c r="J178" s="135">
        <f t="shared" si="10"/>
        <v>0</v>
      </c>
      <c r="K178" s="136"/>
      <c r="L178" s="28"/>
      <c r="M178" s="137" t="s">
        <v>1</v>
      </c>
      <c r="N178" s="138" t="s">
        <v>37</v>
      </c>
      <c r="P178" s="139">
        <f t="shared" si="11"/>
        <v>0</v>
      </c>
      <c r="Q178" s="139">
        <v>0</v>
      </c>
      <c r="R178" s="139">
        <f t="shared" si="12"/>
        <v>0</v>
      </c>
      <c r="S178" s="139">
        <v>0</v>
      </c>
      <c r="T178" s="140">
        <f t="shared" si="13"/>
        <v>0</v>
      </c>
      <c r="AR178" s="141" t="s">
        <v>155</v>
      </c>
      <c r="AT178" s="141" t="s">
        <v>151</v>
      </c>
      <c r="AU178" s="141" t="s">
        <v>82</v>
      </c>
      <c r="AY178" s="13" t="s">
        <v>149</v>
      </c>
      <c r="BE178" s="142">
        <f t="shared" si="14"/>
        <v>0</v>
      </c>
      <c r="BF178" s="142">
        <f t="shared" si="15"/>
        <v>0</v>
      </c>
      <c r="BG178" s="142">
        <f t="shared" si="16"/>
        <v>0</v>
      </c>
      <c r="BH178" s="142">
        <f t="shared" si="17"/>
        <v>0</v>
      </c>
      <c r="BI178" s="142">
        <f t="shared" si="18"/>
        <v>0</v>
      </c>
      <c r="BJ178" s="13" t="s">
        <v>80</v>
      </c>
      <c r="BK178" s="142">
        <f t="shared" si="19"/>
        <v>0</v>
      </c>
      <c r="BL178" s="13" t="s">
        <v>155</v>
      </c>
      <c r="BM178" s="141" t="s">
        <v>270</v>
      </c>
    </row>
    <row r="179" spans="2:65" s="1" customFormat="1" ht="33" customHeight="1">
      <c r="B179" s="28"/>
      <c r="C179" s="129" t="s">
        <v>271</v>
      </c>
      <c r="D179" s="129" t="s">
        <v>151</v>
      </c>
      <c r="E179" s="130" t="s">
        <v>393</v>
      </c>
      <c r="F179" s="131" t="s">
        <v>394</v>
      </c>
      <c r="G179" s="132" t="s">
        <v>395</v>
      </c>
      <c r="H179" s="133">
        <v>1</v>
      </c>
      <c r="I179" s="134"/>
      <c r="J179" s="135">
        <f t="shared" si="10"/>
        <v>0</v>
      </c>
      <c r="K179" s="136"/>
      <c r="L179" s="28"/>
      <c r="M179" s="137" t="s">
        <v>1</v>
      </c>
      <c r="N179" s="138" t="s">
        <v>37</v>
      </c>
      <c r="P179" s="139">
        <f t="shared" si="11"/>
        <v>0</v>
      </c>
      <c r="Q179" s="139">
        <v>0</v>
      </c>
      <c r="R179" s="139">
        <f t="shared" si="12"/>
        <v>0</v>
      </c>
      <c r="S179" s="139">
        <v>0</v>
      </c>
      <c r="T179" s="140">
        <f t="shared" si="13"/>
        <v>0</v>
      </c>
      <c r="AR179" s="141" t="s">
        <v>155</v>
      </c>
      <c r="AT179" s="141" t="s">
        <v>151</v>
      </c>
      <c r="AU179" s="141" t="s">
        <v>82</v>
      </c>
      <c r="AY179" s="13" t="s">
        <v>149</v>
      </c>
      <c r="BE179" s="142">
        <f t="shared" si="14"/>
        <v>0</v>
      </c>
      <c r="BF179" s="142">
        <f t="shared" si="15"/>
        <v>0</v>
      </c>
      <c r="BG179" s="142">
        <f t="shared" si="16"/>
        <v>0</v>
      </c>
      <c r="BH179" s="142">
        <f t="shared" si="17"/>
        <v>0</v>
      </c>
      <c r="BI179" s="142">
        <f t="shared" si="18"/>
        <v>0</v>
      </c>
      <c r="BJ179" s="13" t="s">
        <v>80</v>
      </c>
      <c r="BK179" s="142">
        <f t="shared" si="19"/>
        <v>0</v>
      </c>
      <c r="BL179" s="13" t="s">
        <v>155</v>
      </c>
      <c r="BM179" s="141" t="s">
        <v>274</v>
      </c>
    </row>
    <row r="180" spans="2:65" s="1" customFormat="1" ht="16.5" customHeight="1">
      <c r="B180" s="28"/>
      <c r="C180" s="129" t="s">
        <v>212</v>
      </c>
      <c r="D180" s="129" t="s">
        <v>151</v>
      </c>
      <c r="E180" s="130" t="s">
        <v>396</v>
      </c>
      <c r="F180" s="131" t="s">
        <v>397</v>
      </c>
      <c r="G180" s="132" t="s">
        <v>395</v>
      </c>
      <c r="H180" s="133">
        <v>1</v>
      </c>
      <c r="I180" s="134"/>
      <c r="J180" s="135">
        <f t="shared" si="10"/>
        <v>0</v>
      </c>
      <c r="K180" s="136"/>
      <c r="L180" s="28"/>
      <c r="M180" s="137" t="s">
        <v>1</v>
      </c>
      <c r="N180" s="138" t="s">
        <v>37</v>
      </c>
      <c r="P180" s="139">
        <f t="shared" si="11"/>
        <v>0</v>
      </c>
      <c r="Q180" s="139">
        <v>0</v>
      </c>
      <c r="R180" s="139">
        <f t="shared" si="12"/>
        <v>0</v>
      </c>
      <c r="S180" s="139">
        <v>0</v>
      </c>
      <c r="T180" s="140">
        <f t="shared" si="13"/>
        <v>0</v>
      </c>
      <c r="AR180" s="141" t="s">
        <v>155</v>
      </c>
      <c r="AT180" s="141" t="s">
        <v>151</v>
      </c>
      <c r="AU180" s="141" t="s">
        <v>82</v>
      </c>
      <c r="AY180" s="13" t="s">
        <v>149</v>
      </c>
      <c r="BE180" s="142">
        <f t="shared" si="14"/>
        <v>0</v>
      </c>
      <c r="BF180" s="142">
        <f t="shared" si="15"/>
        <v>0</v>
      </c>
      <c r="BG180" s="142">
        <f t="shared" si="16"/>
        <v>0</v>
      </c>
      <c r="BH180" s="142">
        <f t="shared" si="17"/>
        <v>0</v>
      </c>
      <c r="BI180" s="142">
        <f t="shared" si="18"/>
        <v>0</v>
      </c>
      <c r="BJ180" s="13" t="s">
        <v>80</v>
      </c>
      <c r="BK180" s="142">
        <f t="shared" si="19"/>
        <v>0</v>
      </c>
      <c r="BL180" s="13" t="s">
        <v>155</v>
      </c>
      <c r="BM180" s="141" t="s">
        <v>277</v>
      </c>
    </row>
    <row r="181" spans="2:65" s="11" customFormat="1" ht="22.8" customHeight="1">
      <c r="B181" s="117"/>
      <c r="D181" s="118" t="s">
        <v>71</v>
      </c>
      <c r="E181" s="127" t="s">
        <v>398</v>
      </c>
      <c r="F181" s="127" t="s">
        <v>399</v>
      </c>
      <c r="I181" s="120"/>
      <c r="J181" s="128">
        <f>BK181</f>
        <v>0</v>
      </c>
      <c r="L181" s="117"/>
      <c r="M181" s="122"/>
      <c r="P181" s="123">
        <f>P182</f>
        <v>0</v>
      </c>
      <c r="R181" s="123">
        <f>R182</f>
        <v>0</v>
      </c>
      <c r="T181" s="124">
        <f>T182</f>
        <v>0</v>
      </c>
      <c r="AR181" s="118" t="s">
        <v>80</v>
      </c>
      <c r="AT181" s="125" t="s">
        <v>71</v>
      </c>
      <c r="AU181" s="125" t="s">
        <v>80</v>
      </c>
      <c r="AY181" s="118" t="s">
        <v>149</v>
      </c>
      <c r="BK181" s="126">
        <f>BK182</f>
        <v>0</v>
      </c>
    </row>
    <row r="182" spans="2:65" s="1" customFormat="1" ht="55.5" customHeight="1">
      <c r="B182" s="28"/>
      <c r="C182" s="129" t="s">
        <v>280</v>
      </c>
      <c r="D182" s="129" t="s">
        <v>151</v>
      </c>
      <c r="E182" s="130" t="s">
        <v>400</v>
      </c>
      <c r="F182" s="131" t="s">
        <v>401</v>
      </c>
      <c r="G182" s="132" t="s">
        <v>197</v>
      </c>
      <c r="H182" s="133">
        <v>86.933000000000007</v>
      </c>
      <c r="I182" s="134"/>
      <c r="J182" s="135">
        <f>ROUND(I182*H182,2)</f>
        <v>0</v>
      </c>
      <c r="K182" s="136"/>
      <c r="L182" s="28"/>
      <c r="M182" s="137" t="s">
        <v>1</v>
      </c>
      <c r="N182" s="138" t="s">
        <v>37</v>
      </c>
      <c r="P182" s="139">
        <f>O182*H182</f>
        <v>0</v>
      </c>
      <c r="Q182" s="139">
        <v>0</v>
      </c>
      <c r="R182" s="139">
        <f>Q182*H182</f>
        <v>0</v>
      </c>
      <c r="S182" s="139">
        <v>0</v>
      </c>
      <c r="T182" s="140">
        <f>S182*H182</f>
        <v>0</v>
      </c>
      <c r="AR182" s="141" t="s">
        <v>155</v>
      </c>
      <c r="AT182" s="141" t="s">
        <v>151</v>
      </c>
      <c r="AU182" s="141" t="s">
        <v>82</v>
      </c>
      <c r="AY182" s="13" t="s">
        <v>149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3" t="s">
        <v>80</v>
      </c>
      <c r="BK182" s="142">
        <f>ROUND(I182*H182,2)</f>
        <v>0</v>
      </c>
      <c r="BL182" s="13" t="s">
        <v>155</v>
      </c>
      <c r="BM182" s="141" t="s">
        <v>283</v>
      </c>
    </row>
    <row r="183" spans="2:65" s="11" customFormat="1" ht="25.95" customHeight="1">
      <c r="B183" s="117"/>
      <c r="D183" s="118" t="s">
        <v>71</v>
      </c>
      <c r="E183" s="119" t="s">
        <v>244</v>
      </c>
      <c r="F183" s="119" t="s">
        <v>245</v>
      </c>
      <c r="I183" s="120"/>
      <c r="J183" s="121">
        <f>BK183</f>
        <v>0</v>
      </c>
      <c r="L183" s="117"/>
      <c r="M183" s="122"/>
      <c r="P183" s="123">
        <f>P184+P192+P206+P226+P230+P240+P246+P250+P263+P267+P271+P278+P288+P298+P308+P319+P330</f>
        <v>0</v>
      </c>
      <c r="R183" s="123">
        <f>R184+R192+R206+R226+R230+R240+R246+R250+R263+R267+R271+R278+R288+R298+R308+R319+R330</f>
        <v>82.805816399999998</v>
      </c>
      <c r="T183" s="124">
        <f>T184+T192+T206+T226+T230+T240+T246+T250+T263+T267+T271+T278+T288+T298+T308+T319+T330</f>
        <v>4.3093199999999998E-2</v>
      </c>
      <c r="AR183" s="118" t="s">
        <v>82</v>
      </c>
      <c r="AT183" s="125" t="s">
        <v>71</v>
      </c>
      <c r="AU183" s="125" t="s">
        <v>72</v>
      </c>
      <c r="AY183" s="118" t="s">
        <v>149</v>
      </c>
      <c r="BK183" s="126">
        <f>BK184+BK192+BK206+BK226+BK230+BK240+BK246+BK250+BK263+BK267+BK271+BK278+BK288+BK298+BK308+BK319+BK330</f>
        <v>0</v>
      </c>
    </row>
    <row r="184" spans="2:65" s="11" customFormat="1" ht="22.8" customHeight="1">
      <c r="B184" s="117"/>
      <c r="D184" s="118" t="s">
        <v>71</v>
      </c>
      <c r="E184" s="127" t="s">
        <v>402</v>
      </c>
      <c r="F184" s="127" t="s">
        <v>403</v>
      </c>
      <c r="I184" s="120"/>
      <c r="J184" s="128">
        <f>BK184</f>
        <v>0</v>
      </c>
      <c r="L184" s="117"/>
      <c r="M184" s="122"/>
      <c r="P184" s="123">
        <f>SUM(P185:P191)</f>
        <v>0</v>
      </c>
      <c r="R184" s="123">
        <f>SUM(R185:R191)</f>
        <v>0</v>
      </c>
      <c r="T184" s="124">
        <f>SUM(T185:T191)</f>
        <v>0</v>
      </c>
      <c r="AR184" s="118" t="s">
        <v>80</v>
      </c>
      <c r="AT184" s="125" t="s">
        <v>71</v>
      </c>
      <c r="AU184" s="125" t="s">
        <v>80</v>
      </c>
      <c r="AY184" s="118" t="s">
        <v>149</v>
      </c>
      <c r="BK184" s="126">
        <f>SUM(BK185:BK191)</f>
        <v>0</v>
      </c>
    </row>
    <row r="185" spans="2:65" s="1" customFormat="1" ht="16.5" customHeight="1">
      <c r="B185" s="28"/>
      <c r="C185" s="129" t="s">
        <v>216</v>
      </c>
      <c r="D185" s="129" t="s">
        <v>151</v>
      </c>
      <c r="E185" s="130" t="s">
        <v>404</v>
      </c>
      <c r="F185" s="131" t="s">
        <v>405</v>
      </c>
      <c r="G185" s="132" t="s">
        <v>395</v>
      </c>
      <c r="H185" s="133">
        <v>1</v>
      </c>
      <c r="I185" s="134"/>
      <c r="J185" s="135">
        <f t="shared" ref="J185:J191" si="20">ROUND(I185*H185,2)</f>
        <v>0</v>
      </c>
      <c r="K185" s="136"/>
      <c r="L185" s="28"/>
      <c r="M185" s="137" t="s">
        <v>1</v>
      </c>
      <c r="N185" s="138" t="s">
        <v>37</v>
      </c>
      <c r="P185" s="139">
        <f t="shared" ref="P185:P191" si="21">O185*H185</f>
        <v>0</v>
      </c>
      <c r="Q185" s="139">
        <v>0</v>
      </c>
      <c r="R185" s="139">
        <f t="shared" ref="R185:R191" si="22">Q185*H185</f>
        <v>0</v>
      </c>
      <c r="S185" s="139">
        <v>0</v>
      </c>
      <c r="T185" s="140">
        <f t="shared" ref="T185:T191" si="23">S185*H185</f>
        <v>0</v>
      </c>
      <c r="AR185" s="141" t="s">
        <v>155</v>
      </c>
      <c r="AT185" s="141" t="s">
        <v>151</v>
      </c>
      <c r="AU185" s="141" t="s">
        <v>82</v>
      </c>
      <c r="AY185" s="13" t="s">
        <v>149</v>
      </c>
      <c r="BE185" s="142">
        <f t="shared" ref="BE185:BE191" si="24">IF(N185="základní",J185,0)</f>
        <v>0</v>
      </c>
      <c r="BF185" s="142">
        <f t="shared" ref="BF185:BF191" si="25">IF(N185="snížená",J185,0)</f>
        <v>0</v>
      </c>
      <c r="BG185" s="142">
        <f t="shared" ref="BG185:BG191" si="26">IF(N185="zákl. přenesená",J185,0)</f>
        <v>0</v>
      </c>
      <c r="BH185" s="142">
        <f t="shared" ref="BH185:BH191" si="27">IF(N185="sníž. přenesená",J185,0)</f>
        <v>0</v>
      </c>
      <c r="BI185" s="142">
        <f t="shared" ref="BI185:BI191" si="28">IF(N185="nulová",J185,0)</f>
        <v>0</v>
      </c>
      <c r="BJ185" s="13" t="s">
        <v>80</v>
      </c>
      <c r="BK185" s="142">
        <f t="shared" ref="BK185:BK191" si="29">ROUND(I185*H185,2)</f>
        <v>0</v>
      </c>
      <c r="BL185" s="13" t="s">
        <v>155</v>
      </c>
      <c r="BM185" s="141" t="s">
        <v>286</v>
      </c>
    </row>
    <row r="186" spans="2:65" s="1" customFormat="1" ht="16.5" customHeight="1">
      <c r="B186" s="28"/>
      <c r="C186" s="129" t="s">
        <v>289</v>
      </c>
      <c r="D186" s="129" t="s">
        <v>151</v>
      </c>
      <c r="E186" s="130" t="s">
        <v>406</v>
      </c>
      <c r="F186" s="131" t="s">
        <v>407</v>
      </c>
      <c r="G186" s="132" t="s">
        <v>395</v>
      </c>
      <c r="H186" s="133">
        <v>16.600000000000001</v>
      </c>
      <c r="I186" s="134"/>
      <c r="J186" s="135">
        <f t="shared" si="20"/>
        <v>0</v>
      </c>
      <c r="K186" s="136"/>
      <c r="L186" s="28"/>
      <c r="M186" s="137" t="s">
        <v>1</v>
      </c>
      <c r="N186" s="138" t="s">
        <v>37</v>
      </c>
      <c r="P186" s="139">
        <f t="shared" si="21"/>
        <v>0</v>
      </c>
      <c r="Q186" s="139">
        <v>0</v>
      </c>
      <c r="R186" s="139">
        <f t="shared" si="22"/>
        <v>0</v>
      </c>
      <c r="S186" s="139">
        <v>0</v>
      </c>
      <c r="T186" s="140">
        <f t="shared" si="23"/>
        <v>0</v>
      </c>
      <c r="AR186" s="141" t="s">
        <v>155</v>
      </c>
      <c r="AT186" s="141" t="s">
        <v>151</v>
      </c>
      <c r="AU186" s="141" t="s">
        <v>82</v>
      </c>
      <c r="AY186" s="13" t="s">
        <v>149</v>
      </c>
      <c r="BE186" s="142">
        <f t="shared" si="24"/>
        <v>0</v>
      </c>
      <c r="BF186" s="142">
        <f t="shared" si="25"/>
        <v>0</v>
      </c>
      <c r="BG186" s="142">
        <f t="shared" si="26"/>
        <v>0</v>
      </c>
      <c r="BH186" s="142">
        <f t="shared" si="27"/>
        <v>0</v>
      </c>
      <c r="BI186" s="142">
        <f t="shared" si="28"/>
        <v>0</v>
      </c>
      <c r="BJ186" s="13" t="s">
        <v>80</v>
      </c>
      <c r="BK186" s="142">
        <f t="shared" si="29"/>
        <v>0</v>
      </c>
      <c r="BL186" s="13" t="s">
        <v>155</v>
      </c>
      <c r="BM186" s="141" t="s">
        <v>292</v>
      </c>
    </row>
    <row r="187" spans="2:65" s="1" customFormat="1" ht="16.5" customHeight="1">
      <c r="B187" s="28"/>
      <c r="C187" s="129" t="s">
        <v>219</v>
      </c>
      <c r="D187" s="129" t="s">
        <v>151</v>
      </c>
      <c r="E187" s="130" t="s">
        <v>408</v>
      </c>
      <c r="F187" s="131" t="s">
        <v>409</v>
      </c>
      <c r="G187" s="132" t="s">
        <v>395</v>
      </c>
      <c r="H187" s="133">
        <v>14</v>
      </c>
      <c r="I187" s="134"/>
      <c r="J187" s="135">
        <f t="shared" si="20"/>
        <v>0</v>
      </c>
      <c r="K187" s="136"/>
      <c r="L187" s="28"/>
      <c r="M187" s="137" t="s">
        <v>1</v>
      </c>
      <c r="N187" s="138" t="s">
        <v>37</v>
      </c>
      <c r="P187" s="139">
        <f t="shared" si="21"/>
        <v>0</v>
      </c>
      <c r="Q187" s="139">
        <v>0</v>
      </c>
      <c r="R187" s="139">
        <f t="shared" si="22"/>
        <v>0</v>
      </c>
      <c r="S187" s="139">
        <v>0</v>
      </c>
      <c r="T187" s="140">
        <f t="shared" si="23"/>
        <v>0</v>
      </c>
      <c r="AR187" s="141" t="s">
        <v>155</v>
      </c>
      <c r="AT187" s="141" t="s">
        <v>151</v>
      </c>
      <c r="AU187" s="141" t="s">
        <v>82</v>
      </c>
      <c r="AY187" s="13" t="s">
        <v>149</v>
      </c>
      <c r="BE187" s="142">
        <f t="shared" si="24"/>
        <v>0</v>
      </c>
      <c r="BF187" s="142">
        <f t="shared" si="25"/>
        <v>0</v>
      </c>
      <c r="BG187" s="142">
        <f t="shared" si="26"/>
        <v>0</v>
      </c>
      <c r="BH187" s="142">
        <f t="shared" si="27"/>
        <v>0</v>
      </c>
      <c r="BI187" s="142">
        <f t="shared" si="28"/>
        <v>0</v>
      </c>
      <c r="BJ187" s="13" t="s">
        <v>80</v>
      </c>
      <c r="BK187" s="142">
        <f t="shared" si="29"/>
        <v>0</v>
      </c>
      <c r="BL187" s="13" t="s">
        <v>155</v>
      </c>
      <c r="BM187" s="141" t="s">
        <v>295</v>
      </c>
    </row>
    <row r="188" spans="2:65" s="1" customFormat="1" ht="16.5" customHeight="1">
      <c r="B188" s="28"/>
      <c r="C188" s="129" t="s">
        <v>298</v>
      </c>
      <c r="D188" s="129" t="s">
        <v>151</v>
      </c>
      <c r="E188" s="130" t="s">
        <v>410</v>
      </c>
      <c r="F188" s="131" t="s">
        <v>411</v>
      </c>
      <c r="G188" s="132" t="s">
        <v>395</v>
      </c>
      <c r="H188" s="133">
        <v>6</v>
      </c>
      <c r="I188" s="134"/>
      <c r="J188" s="135">
        <f t="shared" si="20"/>
        <v>0</v>
      </c>
      <c r="K188" s="136"/>
      <c r="L188" s="28"/>
      <c r="M188" s="137" t="s">
        <v>1</v>
      </c>
      <c r="N188" s="138" t="s">
        <v>37</v>
      </c>
      <c r="P188" s="139">
        <f t="shared" si="21"/>
        <v>0</v>
      </c>
      <c r="Q188" s="139">
        <v>0</v>
      </c>
      <c r="R188" s="139">
        <f t="shared" si="22"/>
        <v>0</v>
      </c>
      <c r="S188" s="139">
        <v>0</v>
      </c>
      <c r="T188" s="140">
        <f t="shared" si="23"/>
        <v>0</v>
      </c>
      <c r="AR188" s="141" t="s">
        <v>155</v>
      </c>
      <c r="AT188" s="141" t="s">
        <v>151</v>
      </c>
      <c r="AU188" s="141" t="s">
        <v>82</v>
      </c>
      <c r="AY188" s="13" t="s">
        <v>149</v>
      </c>
      <c r="BE188" s="142">
        <f t="shared" si="24"/>
        <v>0</v>
      </c>
      <c r="BF188" s="142">
        <f t="shared" si="25"/>
        <v>0</v>
      </c>
      <c r="BG188" s="142">
        <f t="shared" si="26"/>
        <v>0</v>
      </c>
      <c r="BH188" s="142">
        <f t="shared" si="27"/>
        <v>0</v>
      </c>
      <c r="BI188" s="142">
        <f t="shared" si="28"/>
        <v>0</v>
      </c>
      <c r="BJ188" s="13" t="s">
        <v>80</v>
      </c>
      <c r="BK188" s="142">
        <f t="shared" si="29"/>
        <v>0</v>
      </c>
      <c r="BL188" s="13" t="s">
        <v>155</v>
      </c>
      <c r="BM188" s="141" t="s">
        <v>301</v>
      </c>
    </row>
    <row r="189" spans="2:65" s="1" customFormat="1" ht="16.5" customHeight="1">
      <c r="B189" s="28"/>
      <c r="C189" s="129" t="s">
        <v>223</v>
      </c>
      <c r="D189" s="129" t="s">
        <v>151</v>
      </c>
      <c r="E189" s="130" t="s">
        <v>412</v>
      </c>
      <c r="F189" s="131" t="s">
        <v>413</v>
      </c>
      <c r="G189" s="132" t="s">
        <v>395</v>
      </c>
      <c r="H189" s="133">
        <v>52</v>
      </c>
      <c r="I189" s="134"/>
      <c r="J189" s="135">
        <f t="shared" si="20"/>
        <v>0</v>
      </c>
      <c r="K189" s="136"/>
      <c r="L189" s="28"/>
      <c r="M189" s="137" t="s">
        <v>1</v>
      </c>
      <c r="N189" s="138" t="s">
        <v>37</v>
      </c>
      <c r="P189" s="139">
        <f t="shared" si="21"/>
        <v>0</v>
      </c>
      <c r="Q189" s="139">
        <v>0</v>
      </c>
      <c r="R189" s="139">
        <f t="shared" si="22"/>
        <v>0</v>
      </c>
      <c r="S189" s="139">
        <v>0</v>
      </c>
      <c r="T189" s="140">
        <f t="shared" si="23"/>
        <v>0</v>
      </c>
      <c r="AR189" s="141" t="s">
        <v>155</v>
      </c>
      <c r="AT189" s="141" t="s">
        <v>151</v>
      </c>
      <c r="AU189" s="141" t="s">
        <v>82</v>
      </c>
      <c r="AY189" s="13" t="s">
        <v>149</v>
      </c>
      <c r="BE189" s="142">
        <f t="shared" si="24"/>
        <v>0</v>
      </c>
      <c r="BF189" s="142">
        <f t="shared" si="25"/>
        <v>0</v>
      </c>
      <c r="BG189" s="142">
        <f t="shared" si="26"/>
        <v>0</v>
      </c>
      <c r="BH189" s="142">
        <f t="shared" si="27"/>
        <v>0</v>
      </c>
      <c r="BI189" s="142">
        <f t="shared" si="28"/>
        <v>0</v>
      </c>
      <c r="BJ189" s="13" t="s">
        <v>80</v>
      </c>
      <c r="BK189" s="142">
        <f t="shared" si="29"/>
        <v>0</v>
      </c>
      <c r="BL189" s="13" t="s">
        <v>155</v>
      </c>
      <c r="BM189" s="141" t="s">
        <v>304</v>
      </c>
    </row>
    <row r="190" spans="2:65" s="1" customFormat="1" ht="16.5" customHeight="1">
      <c r="B190" s="28"/>
      <c r="C190" s="129" t="s">
        <v>305</v>
      </c>
      <c r="D190" s="129" t="s">
        <v>151</v>
      </c>
      <c r="E190" s="130" t="s">
        <v>414</v>
      </c>
      <c r="F190" s="131" t="s">
        <v>415</v>
      </c>
      <c r="G190" s="132" t="s">
        <v>395</v>
      </c>
      <c r="H190" s="133">
        <v>4</v>
      </c>
      <c r="I190" s="134"/>
      <c r="J190" s="135">
        <f t="shared" si="20"/>
        <v>0</v>
      </c>
      <c r="K190" s="136"/>
      <c r="L190" s="28"/>
      <c r="M190" s="137" t="s">
        <v>1</v>
      </c>
      <c r="N190" s="138" t="s">
        <v>37</v>
      </c>
      <c r="P190" s="139">
        <f t="shared" si="21"/>
        <v>0</v>
      </c>
      <c r="Q190" s="139">
        <v>0</v>
      </c>
      <c r="R190" s="139">
        <f t="shared" si="22"/>
        <v>0</v>
      </c>
      <c r="S190" s="139">
        <v>0</v>
      </c>
      <c r="T190" s="140">
        <f t="shared" si="23"/>
        <v>0</v>
      </c>
      <c r="AR190" s="141" t="s">
        <v>155</v>
      </c>
      <c r="AT190" s="141" t="s">
        <v>151</v>
      </c>
      <c r="AU190" s="141" t="s">
        <v>82</v>
      </c>
      <c r="AY190" s="13" t="s">
        <v>149</v>
      </c>
      <c r="BE190" s="142">
        <f t="shared" si="24"/>
        <v>0</v>
      </c>
      <c r="BF190" s="142">
        <f t="shared" si="25"/>
        <v>0</v>
      </c>
      <c r="BG190" s="142">
        <f t="shared" si="26"/>
        <v>0</v>
      </c>
      <c r="BH190" s="142">
        <f t="shared" si="27"/>
        <v>0</v>
      </c>
      <c r="BI190" s="142">
        <f t="shared" si="28"/>
        <v>0</v>
      </c>
      <c r="BJ190" s="13" t="s">
        <v>80</v>
      </c>
      <c r="BK190" s="142">
        <f t="shared" si="29"/>
        <v>0</v>
      </c>
      <c r="BL190" s="13" t="s">
        <v>155</v>
      </c>
      <c r="BM190" s="141" t="s">
        <v>308</v>
      </c>
    </row>
    <row r="191" spans="2:65" s="1" customFormat="1" ht="16.5" customHeight="1">
      <c r="B191" s="28"/>
      <c r="C191" s="129" t="s">
        <v>226</v>
      </c>
      <c r="D191" s="129" t="s">
        <v>151</v>
      </c>
      <c r="E191" s="130" t="s">
        <v>416</v>
      </c>
      <c r="F191" s="131" t="s">
        <v>417</v>
      </c>
      <c r="G191" s="132" t="s">
        <v>395</v>
      </c>
      <c r="H191" s="133">
        <v>2</v>
      </c>
      <c r="I191" s="134"/>
      <c r="J191" s="135">
        <f t="shared" si="20"/>
        <v>0</v>
      </c>
      <c r="K191" s="136"/>
      <c r="L191" s="28"/>
      <c r="M191" s="137" t="s">
        <v>1</v>
      </c>
      <c r="N191" s="138" t="s">
        <v>37</v>
      </c>
      <c r="P191" s="139">
        <f t="shared" si="21"/>
        <v>0</v>
      </c>
      <c r="Q191" s="139">
        <v>0</v>
      </c>
      <c r="R191" s="139">
        <f t="shared" si="22"/>
        <v>0</v>
      </c>
      <c r="S191" s="139">
        <v>0</v>
      </c>
      <c r="T191" s="140">
        <f t="shared" si="23"/>
        <v>0</v>
      </c>
      <c r="AR191" s="141" t="s">
        <v>155</v>
      </c>
      <c r="AT191" s="141" t="s">
        <v>151</v>
      </c>
      <c r="AU191" s="141" t="s">
        <v>82</v>
      </c>
      <c r="AY191" s="13" t="s">
        <v>149</v>
      </c>
      <c r="BE191" s="142">
        <f t="shared" si="24"/>
        <v>0</v>
      </c>
      <c r="BF191" s="142">
        <f t="shared" si="25"/>
        <v>0</v>
      </c>
      <c r="BG191" s="142">
        <f t="shared" si="26"/>
        <v>0</v>
      </c>
      <c r="BH191" s="142">
        <f t="shared" si="27"/>
        <v>0</v>
      </c>
      <c r="BI191" s="142">
        <f t="shared" si="28"/>
        <v>0</v>
      </c>
      <c r="BJ191" s="13" t="s">
        <v>80</v>
      </c>
      <c r="BK191" s="142">
        <f t="shared" si="29"/>
        <v>0</v>
      </c>
      <c r="BL191" s="13" t="s">
        <v>155</v>
      </c>
      <c r="BM191" s="141" t="s">
        <v>313</v>
      </c>
    </row>
    <row r="192" spans="2:65" s="11" customFormat="1" ht="22.8" customHeight="1">
      <c r="B192" s="117"/>
      <c r="D192" s="118" t="s">
        <v>71</v>
      </c>
      <c r="E192" s="127" t="s">
        <v>418</v>
      </c>
      <c r="F192" s="127" t="s">
        <v>419</v>
      </c>
      <c r="I192" s="120"/>
      <c r="J192" s="128">
        <f>BK192</f>
        <v>0</v>
      </c>
      <c r="L192" s="117"/>
      <c r="M192" s="122"/>
      <c r="P192" s="123">
        <f>SUM(P193:P205)</f>
        <v>0</v>
      </c>
      <c r="R192" s="123">
        <f>SUM(R193:R205)</f>
        <v>0</v>
      </c>
      <c r="T192" s="124">
        <f>SUM(T193:T205)</f>
        <v>0</v>
      </c>
      <c r="AR192" s="118" t="s">
        <v>80</v>
      </c>
      <c r="AT192" s="125" t="s">
        <v>71</v>
      </c>
      <c r="AU192" s="125" t="s">
        <v>80</v>
      </c>
      <c r="AY192" s="118" t="s">
        <v>149</v>
      </c>
      <c r="BK192" s="126">
        <f>SUM(BK193:BK205)</f>
        <v>0</v>
      </c>
    </row>
    <row r="193" spans="2:65" s="1" customFormat="1" ht="24.15" customHeight="1">
      <c r="B193" s="28"/>
      <c r="C193" s="129" t="s">
        <v>420</v>
      </c>
      <c r="D193" s="129" t="s">
        <v>151</v>
      </c>
      <c r="E193" s="130" t="s">
        <v>421</v>
      </c>
      <c r="F193" s="131" t="s">
        <v>422</v>
      </c>
      <c r="G193" s="132" t="s">
        <v>395</v>
      </c>
      <c r="H193" s="133">
        <v>1</v>
      </c>
      <c r="I193" s="134"/>
      <c r="J193" s="135">
        <f t="shared" ref="J193:J205" si="30">ROUND(I193*H193,2)</f>
        <v>0</v>
      </c>
      <c r="K193" s="136"/>
      <c r="L193" s="28"/>
      <c r="M193" s="137" t="s">
        <v>1</v>
      </c>
      <c r="N193" s="138" t="s">
        <v>37</v>
      </c>
      <c r="P193" s="139">
        <f t="shared" ref="P193:P205" si="31">O193*H193</f>
        <v>0</v>
      </c>
      <c r="Q193" s="139">
        <v>0</v>
      </c>
      <c r="R193" s="139">
        <f t="shared" ref="R193:R205" si="32">Q193*H193</f>
        <v>0</v>
      </c>
      <c r="S193" s="139">
        <v>0</v>
      </c>
      <c r="T193" s="140">
        <f t="shared" ref="T193:T205" si="33">S193*H193</f>
        <v>0</v>
      </c>
      <c r="AR193" s="141" t="s">
        <v>155</v>
      </c>
      <c r="AT193" s="141" t="s">
        <v>151</v>
      </c>
      <c r="AU193" s="141" t="s">
        <v>82</v>
      </c>
      <c r="AY193" s="13" t="s">
        <v>149</v>
      </c>
      <c r="BE193" s="142">
        <f t="shared" ref="BE193:BE205" si="34">IF(N193="základní",J193,0)</f>
        <v>0</v>
      </c>
      <c r="BF193" s="142">
        <f t="shared" ref="BF193:BF205" si="35">IF(N193="snížená",J193,0)</f>
        <v>0</v>
      </c>
      <c r="BG193" s="142">
        <f t="shared" ref="BG193:BG205" si="36">IF(N193="zákl. přenesená",J193,0)</f>
        <v>0</v>
      </c>
      <c r="BH193" s="142">
        <f t="shared" ref="BH193:BH205" si="37">IF(N193="sníž. přenesená",J193,0)</f>
        <v>0</v>
      </c>
      <c r="BI193" s="142">
        <f t="shared" ref="BI193:BI205" si="38">IF(N193="nulová",J193,0)</f>
        <v>0</v>
      </c>
      <c r="BJ193" s="13" t="s">
        <v>80</v>
      </c>
      <c r="BK193" s="142">
        <f t="shared" ref="BK193:BK205" si="39">ROUND(I193*H193,2)</f>
        <v>0</v>
      </c>
      <c r="BL193" s="13" t="s">
        <v>155</v>
      </c>
      <c r="BM193" s="141" t="s">
        <v>423</v>
      </c>
    </row>
    <row r="194" spans="2:65" s="1" customFormat="1" ht="33" customHeight="1">
      <c r="B194" s="28"/>
      <c r="C194" s="129" t="s">
        <v>229</v>
      </c>
      <c r="D194" s="129" t="s">
        <v>151</v>
      </c>
      <c r="E194" s="130" t="s">
        <v>424</v>
      </c>
      <c r="F194" s="131" t="s">
        <v>425</v>
      </c>
      <c r="G194" s="132" t="s">
        <v>395</v>
      </c>
      <c r="H194" s="133">
        <v>1</v>
      </c>
      <c r="I194" s="134"/>
      <c r="J194" s="135">
        <f t="shared" si="30"/>
        <v>0</v>
      </c>
      <c r="K194" s="136"/>
      <c r="L194" s="28"/>
      <c r="M194" s="137" t="s">
        <v>1</v>
      </c>
      <c r="N194" s="138" t="s">
        <v>37</v>
      </c>
      <c r="P194" s="139">
        <f t="shared" si="31"/>
        <v>0</v>
      </c>
      <c r="Q194" s="139">
        <v>0</v>
      </c>
      <c r="R194" s="139">
        <f t="shared" si="32"/>
        <v>0</v>
      </c>
      <c r="S194" s="139">
        <v>0</v>
      </c>
      <c r="T194" s="140">
        <f t="shared" si="33"/>
        <v>0</v>
      </c>
      <c r="AR194" s="141" t="s">
        <v>155</v>
      </c>
      <c r="AT194" s="141" t="s">
        <v>151</v>
      </c>
      <c r="AU194" s="141" t="s">
        <v>82</v>
      </c>
      <c r="AY194" s="13" t="s">
        <v>149</v>
      </c>
      <c r="BE194" s="142">
        <f t="shared" si="34"/>
        <v>0</v>
      </c>
      <c r="BF194" s="142">
        <f t="shared" si="35"/>
        <v>0</v>
      </c>
      <c r="BG194" s="142">
        <f t="shared" si="36"/>
        <v>0</v>
      </c>
      <c r="BH194" s="142">
        <f t="shared" si="37"/>
        <v>0</v>
      </c>
      <c r="BI194" s="142">
        <f t="shared" si="38"/>
        <v>0</v>
      </c>
      <c r="BJ194" s="13" t="s">
        <v>80</v>
      </c>
      <c r="BK194" s="142">
        <f t="shared" si="39"/>
        <v>0</v>
      </c>
      <c r="BL194" s="13" t="s">
        <v>155</v>
      </c>
      <c r="BM194" s="141" t="s">
        <v>426</v>
      </c>
    </row>
    <row r="195" spans="2:65" s="1" customFormat="1" ht="24.15" customHeight="1">
      <c r="B195" s="28"/>
      <c r="C195" s="129" t="s">
        <v>427</v>
      </c>
      <c r="D195" s="129" t="s">
        <v>151</v>
      </c>
      <c r="E195" s="130" t="s">
        <v>428</v>
      </c>
      <c r="F195" s="131" t="s">
        <v>429</v>
      </c>
      <c r="G195" s="132" t="s">
        <v>395</v>
      </c>
      <c r="H195" s="133">
        <v>4</v>
      </c>
      <c r="I195" s="134"/>
      <c r="J195" s="135">
        <f t="shared" si="30"/>
        <v>0</v>
      </c>
      <c r="K195" s="136"/>
      <c r="L195" s="28"/>
      <c r="M195" s="137" t="s">
        <v>1</v>
      </c>
      <c r="N195" s="138" t="s">
        <v>37</v>
      </c>
      <c r="P195" s="139">
        <f t="shared" si="31"/>
        <v>0</v>
      </c>
      <c r="Q195" s="139">
        <v>0</v>
      </c>
      <c r="R195" s="139">
        <f t="shared" si="32"/>
        <v>0</v>
      </c>
      <c r="S195" s="139">
        <v>0</v>
      </c>
      <c r="T195" s="140">
        <f t="shared" si="33"/>
        <v>0</v>
      </c>
      <c r="AR195" s="141" t="s">
        <v>155</v>
      </c>
      <c r="AT195" s="141" t="s">
        <v>151</v>
      </c>
      <c r="AU195" s="141" t="s">
        <v>82</v>
      </c>
      <c r="AY195" s="13" t="s">
        <v>149</v>
      </c>
      <c r="BE195" s="142">
        <f t="shared" si="34"/>
        <v>0</v>
      </c>
      <c r="BF195" s="142">
        <f t="shared" si="35"/>
        <v>0</v>
      </c>
      <c r="BG195" s="142">
        <f t="shared" si="36"/>
        <v>0</v>
      </c>
      <c r="BH195" s="142">
        <f t="shared" si="37"/>
        <v>0</v>
      </c>
      <c r="BI195" s="142">
        <f t="shared" si="38"/>
        <v>0</v>
      </c>
      <c r="BJ195" s="13" t="s">
        <v>80</v>
      </c>
      <c r="BK195" s="142">
        <f t="shared" si="39"/>
        <v>0</v>
      </c>
      <c r="BL195" s="13" t="s">
        <v>155</v>
      </c>
      <c r="BM195" s="141" t="s">
        <v>430</v>
      </c>
    </row>
    <row r="196" spans="2:65" s="1" customFormat="1" ht="37.799999999999997" customHeight="1">
      <c r="B196" s="28"/>
      <c r="C196" s="129" t="s">
        <v>232</v>
      </c>
      <c r="D196" s="129" t="s">
        <v>151</v>
      </c>
      <c r="E196" s="130" t="s">
        <v>431</v>
      </c>
      <c r="F196" s="131" t="s">
        <v>432</v>
      </c>
      <c r="G196" s="132" t="s">
        <v>395</v>
      </c>
      <c r="H196" s="133">
        <v>1</v>
      </c>
      <c r="I196" s="134"/>
      <c r="J196" s="135">
        <f t="shared" si="30"/>
        <v>0</v>
      </c>
      <c r="K196" s="136"/>
      <c r="L196" s="28"/>
      <c r="M196" s="137" t="s">
        <v>1</v>
      </c>
      <c r="N196" s="138" t="s">
        <v>37</v>
      </c>
      <c r="P196" s="139">
        <f t="shared" si="31"/>
        <v>0</v>
      </c>
      <c r="Q196" s="139">
        <v>0</v>
      </c>
      <c r="R196" s="139">
        <f t="shared" si="32"/>
        <v>0</v>
      </c>
      <c r="S196" s="139">
        <v>0</v>
      </c>
      <c r="T196" s="140">
        <f t="shared" si="33"/>
        <v>0</v>
      </c>
      <c r="AR196" s="141" t="s">
        <v>155</v>
      </c>
      <c r="AT196" s="141" t="s">
        <v>151</v>
      </c>
      <c r="AU196" s="141" t="s">
        <v>82</v>
      </c>
      <c r="AY196" s="13" t="s">
        <v>149</v>
      </c>
      <c r="BE196" s="142">
        <f t="shared" si="34"/>
        <v>0</v>
      </c>
      <c r="BF196" s="142">
        <f t="shared" si="35"/>
        <v>0</v>
      </c>
      <c r="BG196" s="142">
        <f t="shared" si="36"/>
        <v>0</v>
      </c>
      <c r="BH196" s="142">
        <f t="shared" si="37"/>
        <v>0</v>
      </c>
      <c r="BI196" s="142">
        <f t="shared" si="38"/>
        <v>0</v>
      </c>
      <c r="BJ196" s="13" t="s">
        <v>80</v>
      </c>
      <c r="BK196" s="142">
        <f t="shared" si="39"/>
        <v>0</v>
      </c>
      <c r="BL196" s="13" t="s">
        <v>155</v>
      </c>
      <c r="BM196" s="141" t="s">
        <v>433</v>
      </c>
    </row>
    <row r="197" spans="2:65" s="1" customFormat="1" ht="37.799999999999997" customHeight="1">
      <c r="B197" s="28"/>
      <c r="C197" s="129" t="s">
        <v>434</v>
      </c>
      <c r="D197" s="129" t="s">
        <v>151</v>
      </c>
      <c r="E197" s="130" t="s">
        <v>435</v>
      </c>
      <c r="F197" s="131" t="s">
        <v>436</v>
      </c>
      <c r="G197" s="132" t="s">
        <v>395</v>
      </c>
      <c r="H197" s="133">
        <v>1</v>
      </c>
      <c r="I197" s="134"/>
      <c r="J197" s="135">
        <f t="shared" si="30"/>
        <v>0</v>
      </c>
      <c r="K197" s="136"/>
      <c r="L197" s="28"/>
      <c r="M197" s="137" t="s">
        <v>1</v>
      </c>
      <c r="N197" s="138" t="s">
        <v>37</v>
      </c>
      <c r="P197" s="139">
        <f t="shared" si="31"/>
        <v>0</v>
      </c>
      <c r="Q197" s="139">
        <v>0</v>
      </c>
      <c r="R197" s="139">
        <f t="shared" si="32"/>
        <v>0</v>
      </c>
      <c r="S197" s="139">
        <v>0</v>
      </c>
      <c r="T197" s="140">
        <f t="shared" si="33"/>
        <v>0</v>
      </c>
      <c r="AR197" s="141" t="s">
        <v>155</v>
      </c>
      <c r="AT197" s="141" t="s">
        <v>151</v>
      </c>
      <c r="AU197" s="141" t="s">
        <v>82</v>
      </c>
      <c r="AY197" s="13" t="s">
        <v>149</v>
      </c>
      <c r="BE197" s="142">
        <f t="shared" si="34"/>
        <v>0</v>
      </c>
      <c r="BF197" s="142">
        <f t="shared" si="35"/>
        <v>0</v>
      </c>
      <c r="BG197" s="142">
        <f t="shared" si="36"/>
        <v>0</v>
      </c>
      <c r="BH197" s="142">
        <f t="shared" si="37"/>
        <v>0</v>
      </c>
      <c r="BI197" s="142">
        <f t="shared" si="38"/>
        <v>0</v>
      </c>
      <c r="BJ197" s="13" t="s">
        <v>80</v>
      </c>
      <c r="BK197" s="142">
        <f t="shared" si="39"/>
        <v>0</v>
      </c>
      <c r="BL197" s="13" t="s">
        <v>155</v>
      </c>
      <c r="BM197" s="141" t="s">
        <v>437</v>
      </c>
    </row>
    <row r="198" spans="2:65" s="1" customFormat="1" ht="37.799999999999997" customHeight="1">
      <c r="B198" s="28"/>
      <c r="C198" s="129" t="s">
        <v>236</v>
      </c>
      <c r="D198" s="129" t="s">
        <v>151</v>
      </c>
      <c r="E198" s="130" t="s">
        <v>438</v>
      </c>
      <c r="F198" s="131" t="s">
        <v>439</v>
      </c>
      <c r="G198" s="132" t="s">
        <v>395</v>
      </c>
      <c r="H198" s="133">
        <v>12</v>
      </c>
      <c r="I198" s="134"/>
      <c r="J198" s="135">
        <f t="shared" si="30"/>
        <v>0</v>
      </c>
      <c r="K198" s="136"/>
      <c r="L198" s="28"/>
      <c r="M198" s="137" t="s">
        <v>1</v>
      </c>
      <c r="N198" s="138" t="s">
        <v>37</v>
      </c>
      <c r="P198" s="139">
        <f t="shared" si="31"/>
        <v>0</v>
      </c>
      <c r="Q198" s="139">
        <v>0</v>
      </c>
      <c r="R198" s="139">
        <f t="shared" si="32"/>
        <v>0</v>
      </c>
      <c r="S198" s="139">
        <v>0</v>
      </c>
      <c r="T198" s="140">
        <f t="shared" si="33"/>
        <v>0</v>
      </c>
      <c r="AR198" s="141" t="s">
        <v>155</v>
      </c>
      <c r="AT198" s="141" t="s">
        <v>151</v>
      </c>
      <c r="AU198" s="141" t="s">
        <v>82</v>
      </c>
      <c r="AY198" s="13" t="s">
        <v>149</v>
      </c>
      <c r="BE198" s="142">
        <f t="shared" si="34"/>
        <v>0</v>
      </c>
      <c r="BF198" s="142">
        <f t="shared" si="35"/>
        <v>0</v>
      </c>
      <c r="BG198" s="142">
        <f t="shared" si="36"/>
        <v>0</v>
      </c>
      <c r="BH198" s="142">
        <f t="shared" si="37"/>
        <v>0</v>
      </c>
      <c r="BI198" s="142">
        <f t="shared" si="38"/>
        <v>0</v>
      </c>
      <c r="BJ198" s="13" t="s">
        <v>80</v>
      </c>
      <c r="BK198" s="142">
        <f t="shared" si="39"/>
        <v>0</v>
      </c>
      <c r="BL198" s="13" t="s">
        <v>155</v>
      </c>
      <c r="BM198" s="141" t="s">
        <v>440</v>
      </c>
    </row>
    <row r="199" spans="2:65" s="1" customFormat="1" ht="37.799999999999997" customHeight="1">
      <c r="B199" s="28"/>
      <c r="C199" s="129" t="s">
        <v>441</v>
      </c>
      <c r="D199" s="129" t="s">
        <v>151</v>
      </c>
      <c r="E199" s="130" t="s">
        <v>442</v>
      </c>
      <c r="F199" s="131" t="s">
        <v>443</v>
      </c>
      <c r="G199" s="132" t="s">
        <v>395</v>
      </c>
      <c r="H199" s="133">
        <v>7</v>
      </c>
      <c r="I199" s="134"/>
      <c r="J199" s="135">
        <f t="shared" si="30"/>
        <v>0</v>
      </c>
      <c r="K199" s="136"/>
      <c r="L199" s="28"/>
      <c r="M199" s="137" t="s">
        <v>1</v>
      </c>
      <c r="N199" s="138" t="s">
        <v>37</v>
      </c>
      <c r="P199" s="139">
        <f t="shared" si="31"/>
        <v>0</v>
      </c>
      <c r="Q199" s="139">
        <v>0</v>
      </c>
      <c r="R199" s="139">
        <f t="shared" si="32"/>
        <v>0</v>
      </c>
      <c r="S199" s="139">
        <v>0</v>
      </c>
      <c r="T199" s="140">
        <f t="shared" si="33"/>
        <v>0</v>
      </c>
      <c r="AR199" s="141" t="s">
        <v>155</v>
      </c>
      <c r="AT199" s="141" t="s">
        <v>151</v>
      </c>
      <c r="AU199" s="141" t="s">
        <v>82</v>
      </c>
      <c r="AY199" s="13" t="s">
        <v>149</v>
      </c>
      <c r="BE199" s="142">
        <f t="shared" si="34"/>
        <v>0</v>
      </c>
      <c r="BF199" s="142">
        <f t="shared" si="35"/>
        <v>0</v>
      </c>
      <c r="BG199" s="142">
        <f t="shared" si="36"/>
        <v>0</v>
      </c>
      <c r="BH199" s="142">
        <f t="shared" si="37"/>
        <v>0</v>
      </c>
      <c r="BI199" s="142">
        <f t="shared" si="38"/>
        <v>0</v>
      </c>
      <c r="BJ199" s="13" t="s">
        <v>80</v>
      </c>
      <c r="BK199" s="142">
        <f t="shared" si="39"/>
        <v>0</v>
      </c>
      <c r="BL199" s="13" t="s">
        <v>155</v>
      </c>
      <c r="BM199" s="141" t="s">
        <v>444</v>
      </c>
    </row>
    <row r="200" spans="2:65" s="1" customFormat="1" ht="37.799999999999997" customHeight="1">
      <c r="B200" s="28"/>
      <c r="C200" s="129" t="s">
        <v>239</v>
      </c>
      <c r="D200" s="129" t="s">
        <v>151</v>
      </c>
      <c r="E200" s="130" t="s">
        <v>445</v>
      </c>
      <c r="F200" s="131" t="s">
        <v>446</v>
      </c>
      <c r="G200" s="132" t="s">
        <v>395</v>
      </c>
      <c r="H200" s="133">
        <v>1</v>
      </c>
      <c r="I200" s="134"/>
      <c r="J200" s="135">
        <f t="shared" si="30"/>
        <v>0</v>
      </c>
      <c r="K200" s="136"/>
      <c r="L200" s="28"/>
      <c r="M200" s="137" t="s">
        <v>1</v>
      </c>
      <c r="N200" s="138" t="s">
        <v>37</v>
      </c>
      <c r="P200" s="139">
        <f t="shared" si="31"/>
        <v>0</v>
      </c>
      <c r="Q200" s="139">
        <v>0</v>
      </c>
      <c r="R200" s="139">
        <f t="shared" si="32"/>
        <v>0</v>
      </c>
      <c r="S200" s="139">
        <v>0</v>
      </c>
      <c r="T200" s="140">
        <f t="shared" si="33"/>
        <v>0</v>
      </c>
      <c r="AR200" s="141" t="s">
        <v>155</v>
      </c>
      <c r="AT200" s="141" t="s">
        <v>151</v>
      </c>
      <c r="AU200" s="141" t="s">
        <v>82</v>
      </c>
      <c r="AY200" s="13" t="s">
        <v>149</v>
      </c>
      <c r="BE200" s="142">
        <f t="shared" si="34"/>
        <v>0</v>
      </c>
      <c r="BF200" s="142">
        <f t="shared" si="35"/>
        <v>0</v>
      </c>
      <c r="BG200" s="142">
        <f t="shared" si="36"/>
        <v>0</v>
      </c>
      <c r="BH200" s="142">
        <f t="shared" si="37"/>
        <v>0</v>
      </c>
      <c r="BI200" s="142">
        <f t="shared" si="38"/>
        <v>0</v>
      </c>
      <c r="BJ200" s="13" t="s">
        <v>80</v>
      </c>
      <c r="BK200" s="142">
        <f t="shared" si="39"/>
        <v>0</v>
      </c>
      <c r="BL200" s="13" t="s">
        <v>155</v>
      </c>
      <c r="BM200" s="141" t="s">
        <v>447</v>
      </c>
    </row>
    <row r="201" spans="2:65" s="1" customFormat="1" ht="37.799999999999997" customHeight="1">
      <c r="B201" s="28"/>
      <c r="C201" s="129" t="s">
        <v>448</v>
      </c>
      <c r="D201" s="129" t="s">
        <v>151</v>
      </c>
      <c r="E201" s="130" t="s">
        <v>449</v>
      </c>
      <c r="F201" s="131" t="s">
        <v>450</v>
      </c>
      <c r="G201" s="132" t="s">
        <v>395</v>
      </c>
      <c r="H201" s="133">
        <v>2</v>
      </c>
      <c r="I201" s="134"/>
      <c r="J201" s="135">
        <f t="shared" si="30"/>
        <v>0</v>
      </c>
      <c r="K201" s="136"/>
      <c r="L201" s="28"/>
      <c r="M201" s="137" t="s">
        <v>1</v>
      </c>
      <c r="N201" s="138" t="s">
        <v>37</v>
      </c>
      <c r="P201" s="139">
        <f t="shared" si="31"/>
        <v>0</v>
      </c>
      <c r="Q201" s="139">
        <v>0</v>
      </c>
      <c r="R201" s="139">
        <f t="shared" si="32"/>
        <v>0</v>
      </c>
      <c r="S201" s="139">
        <v>0</v>
      </c>
      <c r="T201" s="140">
        <f t="shared" si="33"/>
        <v>0</v>
      </c>
      <c r="AR201" s="141" t="s">
        <v>155</v>
      </c>
      <c r="AT201" s="141" t="s">
        <v>151</v>
      </c>
      <c r="AU201" s="141" t="s">
        <v>82</v>
      </c>
      <c r="AY201" s="13" t="s">
        <v>149</v>
      </c>
      <c r="BE201" s="142">
        <f t="shared" si="34"/>
        <v>0</v>
      </c>
      <c r="BF201" s="142">
        <f t="shared" si="35"/>
        <v>0</v>
      </c>
      <c r="BG201" s="142">
        <f t="shared" si="36"/>
        <v>0</v>
      </c>
      <c r="BH201" s="142">
        <f t="shared" si="37"/>
        <v>0</v>
      </c>
      <c r="BI201" s="142">
        <f t="shared" si="38"/>
        <v>0</v>
      </c>
      <c r="BJ201" s="13" t="s">
        <v>80</v>
      </c>
      <c r="BK201" s="142">
        <f t="shared" si="39"/>
        <v>0</v>
      </c>
      <c r="BL201" s="13" t="s">
        <v>155</v>
      </c>
      <c r="BM201" s="141" t="s">
        <v>451</v>
      </c>
    </row>
    <row r="202" spans="2:65" s="1" customFormat="1" ht="37.799999999999997" customHeight="1">
      <c r="B202" s="28"/>
      <c r="C202" s="129" t="s">
        <v>243</v>
      </c>
      <c r="D202" s="129" t="s">
        <v>151</v>
      </c>
      <c r="E202" s="130" t="s">
        <v>452</v>
      </c>
      <c r="F202" s="131" t="s">
        <v>443</v>
      </c>
      <c r="G202" s="132" t="s">
        <v>395</v>
      </c>
      <c r="H202" s="133">
        <v>1</v>
      </c>
      <c r="I202" s="134"/>
      <c r="J202" s="135">
        <f t="shared" si="30"/>
        <v>0</v>
      </c>
      <c r="K202" s="136"/>
      <c r="L202" s="28"/>
      <c r="M202" s="137" t="s">
        <v>1</v>
      </c>
      <c r="N202" s="138" t="s">
        <v>37</v>
      </c>
      <c r="P202" s="139">
        <f t="shared" si="31"/>
        <v>0</v>
      </c>
      <c r="Q202" s="139">
        <v>0</v>
      </c>
      <c r="R202" s="139">
        <f t="shared" si="32"/>
        <v>0</v>
      </c>
      <c r="S202" s="139">
        <v>0</v>
      </c>
      <c r="T202" s="140">
        <f t="shared" si="33"/>
        <v>0</v>
      </c>
      <c r="AR202" s="141" t="s">
        <v>155</v>
      </c>
      <c r="AT202" s="141" t="s">
        <v>151</v>
      </c>
      <c r="AU202" s="141" t="s">
        <v>82</v>
      </c>
      <c r="AY202" s="13" t="s">
        <v>149</v>
      </c>
      <c r="BE202" s="142">
        <f t="shared" si="34"/>
        <v>0</v>
      </c>
      <c r="BF202" s="142">
        <f t="shared" si="35"/>
        <v>0</v>
      </c>
      <c r="BG202" s="142">
        <f t="shared" si="36"/>
        <v>0</v>
      </c>
      <c r="BH202" s="142">
        <f t="shared" si="37"/>
        <v>0</v>
      </c>
      <c r="BI202" s="142">
        <f t="shared" si="38"/>
        <v>0</v>
      </c>
      <c r="BJ202" s="13" t="s">
        <v>80</v>
      </c>
      <c r="BK202" s="142">
        <f t="shared" si="39"/>
        <v>0</v>
      </c>
      <c r="BL202" s="13" t="s">
        <v>155</v>
      </c>
      <c r="BM202" s="141" t="s">
        <v>402</v>
      </c>
    </row>
    <row r="203" spans="2:65" s="1" customFormat="1" ht="37.799999999999997" customHeight="1">
      <c r="B203" s="28"/>
      <c r="C203" s="129" t="s">
        <v>453</v>
      </c>
      <c r="D203" s="129" t="s">
        <v>151</v>
      </c>
      <c r="E203" s="130" t="s">
        <v>454</v>
      </c>
      <c r="F203" s="131" t="s">
        <v>436</v>
      </c>
      <c r="G203" s="132" t="s">
        <v>395</v>
      </c>
      <c r="H203" s="133">
        <v>1</v>
      </c>
      <c r="I203" s="134"/>
      <c r="J203" s="135">
        <f t="shared" si="30"/>
        <v>0</v>
      </c>
      <c r="K203" s="136"/>
      <c r="L203" s="28"/>
      <c r="M203" s="137" t="s">
        <v>1</v>
      </c>
      <c r="N203" s="138" t="s">
        <v>37</v>
      </c>
      <c r="P203" s="139">
        <f t="shared" si="31"/>
        <v>0</v>
      </c>
      <c r="Q203" s="139">
        <v>0</v>
      </c>
      <c r="R203" s="139">
        <f t="shared" si="32"/>
        <v>0</v>
      </c>
      <c r="S203" s="139">
        <v>0</v>
      </c>
      <c r="T203" s="140">
        <f t="shared" si="33"/>
        <v>0</v>
      </c>
      <c r="AR203" s="141" t="s">
        <v>155</v>
      </c>
      <c r="AT203" s="141" t="s">
        <v>151</v>
      </c>
      <c r="AU203" s="141" t="s">
        <v>82</v>
      </c>
      <c r="AY203" s="13" t="s">
        <v>149</v>
      </c>
      <c r="BE203" s="142">
        <f t="shared" si="34"/>
        <v>0</v>
      </c>
      <c r="BF203" s="142">
        <f t="shared" si="35"/>
        <v>0</v>
      </c>
      <c r="BG203" s="142">
        <f t="shared" si="36"/>
        <v>0</v>
      </c>
      <c r="BH203" s="142">
        <f t="shared" si="37"/>
        <v>0</v>
      </c>
      <c r="BI203" s="142">
        <f t="shared" si="38"/>
        <v>0</v>
      </c>
      <c r="BJ203" s="13" t="s">
        <v>80</v>
      </c>
      <c r="BK203" s="142">
        <f t="shared" si="39"/>
        <v>0</v>
      </c>
      <c r="BL203" s="13" t="s">
        <v>155</v>
      </c>
      <c r="BM203" s="141" t="s">
        <v>455</v>
      </c>
    </row>
    <row r="204" spans="2:65" s="1" customFormat="1" ht="24.15" customHeight="1">
      <c r="B204" s="28"/>
      <c r="C204" s="129" t="s">
        <v>250</v>
      </c>
      <c r="D204" s="129" t="s">
        <v>151</v>
      </c>
      <c r="E204" s="130" t="s">
        <v>456</v>
      </c>
      <c r="F204" s="131" t="s">
        <v>457</v>
      </c>
      <c r="G204" s="132" t="s">
        <v>395</v>
      </c>
      <c r="H204" s="133">
        <v>2</v>
      </c>
      <c r="I204" s="134"/>
      <c r="J204" s="135">
        <f t="shared" si="30"/>
        <v>0</v>
      </c>
      <c r="K204" s="136"/>
      <c r="L204" s="28"/>
      <c r="M204" s="137" t="s">
        <v>1</v>
      </c>
      <c r="N204" s="138" t="s">
        <v>37</v>
      </c>
      <c r="P204" s="139">
        <f t="shared" si="31"/>
        <v>0</v>
      </c>
      <c r="Q204" s="139">
        <v>0</v>
      </c>
      <c r="R204" s="139">
        <f t="shared" si="32"/>
        <v>0</v>
      </c>
      <c r="S204" s="139">
        <v>0</v>
      </c>
      <c r="T204" s="140">
        <f t="shared" si="33"/>
        <v>0</v>
      </c>
      <c r="AR204" s="141" t="s">
        <v>155</v>
      </c>
      <c r="AT204" s="141" t="s">
        <v>151</v>
      </c>
      <c r="AU204" s="141" t="s">
        <v>82</v>
      </c>
      <c r="AY204" s="13" t="s">
        <v>149</v>
      </c>
      <c r="BE204" s="142">
        <f t="shared" si="34"/>
        <v>0</v>
      </c>
      <c r="BF204" s="142">
        <f t="shared" si="35"/>
        <v>0</v>
      </c>
      <c r="BG204" s="142">
        <f t="shared" si="36"/>
        <v>0</v>
      </c>
      <c r="BH204" s="142">
        <f t="shared" si="37"/>
        <v>0</v>
      </c>
      <c r="BI204" s="142">
        <f t="shared" si="38"/>
        <v>0</v>
      </c>
      <c r="BJ204" s="13" t="s">
        <v>80</v>
      </c>
      <c r="BK204" s="142">
        <f t="shared" si="39"/>
        <v>0</v>
      </c>
      <c r="BL204" s="13" t="s">
        <v>155</v>
      </c>
      <c r="BM204" s="141" t="s">
        <v>458</v>
      </c>
    </row>
    <row r="205" spans="2:65" s="1" customFormat="1" ht="24.15" customHeight="1">
      <c r="B205" s="28"/>
      <c r="C205" s="129" t="s">
        <v>459</v>
      </c>
      <c r="D205" s="129" t="s">
        <v>151</v>
      </c>
      <c r="E205" s="130" t="s">
        <v>460</v>
      </c>
      <c r="F205" s="131" t="s">
        <v>461</v>
      </c>
      <c r="G205" s="132" t="s">
        <v>395</v>
      </c>
      <c r="H205" s="133">
        <v>2</v>
      </c>
      <c r="I205" s="134"/>
      <c r="J205" s="135">
        <f t="shared" si="30"/>
        <v>0</v>
      </c>
      <c r="K205" s="136"/>
      <c r="L205" s="28"/>
      <c r="M205" s="137" t="s">
        <v>1</v>
      </c>
      <c r="N205" s="138" t="s">
        <v>37</v>
      </c>
      <c r="P205" s="139">
        <f t="shared" si="31"/>
        <v>0</v>
      </c>
      <c r="Q205" s="139">
        <v>0</v>
      </c>
      <c r="R205" s="139">
        <f t="shared" si="32"/>
        <v>0</v>
      </c>
      <c r="S205" s="139">
        <v>0</v>
      </c>
      <c r="T205" s="140">
        <f t="shared" si="33"/>
        <v>0</v>
      </c>
      <c r="AR205" s="141" t="s">
        <v>155</v>
      </c>
      <c r="AT205" s="141" t="s">
        <v>151</v>
      </c>
      <c r="AU205" s="141" t="s">
        <v>82</v>
      </c>
      <c r="AY205" s="13" t="s">
        <v>149</v>
      </c>
      <c r="BE205" s="142">
        <f t="shared" si="34"/>
        <v>0</v>
      </c>
      <c r="BF205" s="142">
        <f t="shared" si="35"/>
        <v>0</v>
      </c>
      <c r="BG205" s="142">
        <f t="shared" si="36"/>
        <v>0</v>
      </c>
      <c r="BH205" s="142">
        <f t="shared" si="37"/>
        <v>0</v>
      </c>
      <c r="BI205" s="142">
        <f t="shared" si="38"/>
        <v>0</v>
      </c>
      <c r="BJ205" s="13" t="s">
        <v>80</v>
      </c>
      <c r="BK205" s="142">
        <f t="shared" si="39"/>
        <v>0</v>
      </c>
      <c r="BL205" s="13" t="s">
        <v>155</v>
      </c>
      <c r="BM205" s="141" t="s">
        <v>462</v>
      </c>
    </row>
    <row r="206" spans="2:65" s="11" customFormat="1" ht="22.8" customHeight="1">
      <c r="B206" s="117"/>
      <c r="D206" s="118" t="s">
        <v>71</v>
      </c>
      <c r="E206" s="127" t="s">
        <v>455</v>
      </c>
      <c r="F206" s="127" t="s">
        <v>463</v>
      </c>
      <c r="I206" s="120"/>
      <c r="J206" s="128">
        <f>BK206</f>
        <v>0</v>
      </c>
      <c r="L206" s="117"/>
      <c r="M206" s="122"/>
      <c r="P206" s="123">
        <f>P207+SUM(P208:P216)</f>
        <v>0</v>
      </c>
      <c r="R206" s="123">
        <f>R207+SUM(R208:R216)</f>
        <v>0</v>
      </c>
      <c r="T206" s="124">
        <f>T207+SUM(T208:T216)</f>
        <v>0</v>
      </c>
      <c r="AR206" s="118" t="s">
        <v>80</v>
      </c>
      <c r="AT206" s="125" t="s">
        <v>71</v>
      </c>
      <c r="AU206" s="125" t="s">
        <v>80</v>
      </c>
      <c r="AY206" s="118" t="s">
        <v>149</v>
      </c>
      <c r="BK206" s="126">
        <f>BK207+SUM(BK208:BK216)</f>
        <v>0</v>
      </c>
    </row>
    <row r="207" spans="2:65" s="1" customFormat="1" ht="33" customHeight="1">
      <c r="B207" s="28"/>
      <c r="C207" s="129" t="s">
        <v>256</v>
      </c>
      <c r="D207" s="129" t="s">
        <v>151</v>
      </c>
      <c r="E207" s="130" t="s">
        <v>464</v>
      </c>
      <c r="F207" s="131" t="s">
        <v>465</v>
      </c>
      <c r="G207" s="132" t="s">
        <v>191</v>
      </c>
      <c r="H207" s="133">
        <v>20</v>
      </c>
      <c r="I207" s="134"/>
      <c r="J207" s="135">
        <f t="shared" ref="J207:J215" si="40">ROUND(I207*H207,2)</f>
        <v>0</v>
      </c>
      <c r="K207" s="136"/>
      <c r="L207" s="28"/>
      <c r="M207" s="137" t="s">
        <v>1</v>
      </c>
      <c r="N207" s="138" t="s">
        <v>37</v>
      </c>
      <c r="P207" s="139">
        <f t="shared" ref="P207:P215" si="41">O207*H207</f>
        <v>0</v>
      </c>
      <c r="Q207" s="139">
        <v>0</v>
      </c>
      <c r="R207" s="139">
        <f t="shared" ref="R207:R215" si="42">Q207*H207</f>
        <v>0</v>
      </c>
      <c r="S207" s="139">
        <v>0</v>
      </c>
      <c r="T207" s="140">
        <f t="shared" ref="T207:T215" si="43">S207*H207</f>
        <v>0</v>
      </c>
      <c r="AR207" s="141" t="s">
        <v>155</v>
      </c>
      <c r="AT207" s="141" t="s">
        <v>151</v>
      </c>
      <c r="AU207" s="141" t="s">
        <v>82</v>
      </c>
      <c r="AY207" s="13" t="s">
        <v>149</v>
      </c>
      <c r="BE207" s="142">
        <f t="shared" ref="BE207:BE215" si="44">IF(N207="základní",J207,0)</f>
        <v>0</v>
      </c>
      <c r="BF207" s="142">
        <f t="shared" ref="BF207:BF215" si="45">IF(N207="snížená",J207,0)</f>
        <v>0</v>
      </c>
      <c r="BG207" s="142">
        <f t="shared" ref="BG207:BG215" si="46">IF(N207="zákl. přenesená",J207,0)</f>
        <v>0</v>
      </c>
      <c r="BH207" s="142">
        <f t="shared" ref="BH207:BH215" si="47">IF(N207="sníž. přenesená",J207,0)</f>
        <v>0</v>
      </c>
      <c r="BI207" s="142">
        <f t="shared" ref="BI207:BI215" si="48">IF(N207="nulová",J207,0)</f>
        <v>0</v>
      </c>
      <c r="BJ207" s="13" t="s">
        <v>80</v>
      </c>
      <c r="BK207" s="142">
        <f t="shared" ref="BK207:BK215" si="49">ROUND(I207*H207,2)</f>
        <v>0</v>
      </c>
      <c r="BL207" s="13" t="s">
        <v>155</v>
      </c>
      <c r="BM207" s="141" t="s">
        <v>466</v>
      </c>
    </row>
    <row r="208" spans="2:65" s="1" customFormat="1" ht="24.15" customHeight="1">
      <c r="B208" s="28"/>
      <c r="C208" s="129" t="s">
        <v>467</v>
      </c>
      <c r="D208" s="129" t="s">
        <v>151</v>
      </c>
      <c r="E208" s="130" t="s">
        <v>468</v>
      </c>
      <c r="F208" s="131" t="s">
        <v>469</v>
      </c>
      <c r="G208" s="132" t="s">
        <v>191</v>
      </c>
      <c r="H208" s="133">
        <v>1</v>
      </c>
      <c r="I208" s="134"/>
      <c r="J208" s="135">
        <f t="shared" si="40"/>
        <v>0</v>
      </c>
      <c r="K208" s="136"/>
      <c r="L208" s="28"/>
      <c r="M208" s="137" t="s">
        <v>1</v>
      </c>
      <c r="N208" s="138" t="s">
        <v>37</v>
      </c>
      <c r="P208" s="139">
        <f t="shared" si="41"/>
        <v>0</v>
      </c>
      <c r="Q208" s="139">
        <v>0</v>
      </c>
      <c r="R208" s="139">
        <f t="shared" si="42"/>
        <v>0</v>
      </c>
      <c r="S208" s="139">
        <v>0</v>
      </c>
      <c r="T208" s="140">
        <f t="shared" si="43"/>
        <v>0</v>
      </c>
      <c r="AR208" s="141" t="s">
        <v>155</v>
      </c>
      <c r="AT208" s="141" t="s">
        <v>151</v>
      </c>
      <c r="AU208" s="141" t="s">
        <v>82</v>
      </c>
      <c r="AY208" s="13" t="s">
        <v>149</v>
      </c>
      <c r="BE208" s="142">
        <f t="shared" si="44"/>
        <v>0</v>
      </c>
      <c r="BF208" s="142">
        <f t="shared" si="45"/>
        <v>0</v>
      </c>
      <c r="BG208" s="142">
        <f t="shared" si="46"/>
        <v>0</v>
      </c>
      <c r="BH208" s="142">
        <f t="shared" si="47"/>
        <v>0</v>
      </c>
      <c r="BI208" s="142">
        <f t="shared" si="48"/>
        <v>0</v>
      </c>
      <c r="BJ208" s="13" t="s">
        <v>80</v>
      </c>
      <c r="BK208" s="142">
        <f t="shared" si="49"/>
        <v>0</v>
      </c>
      <c r="BL208" s="13" t="s">
        <v>155</v>
      </c>
      <c r="BM208" s="141" t="s">
        <v>470</v>
      </c>
    </row>
    <row r="209" spans="2:65" s="1" customFormat="1" ht="24.15" customHeight="1">
      <c r="B209" s="28"/>
      <c r="C209" s="129" t="s">
        <v>261</v>
      </c>
      <c r="D209" s="129" t="s">
        <v>151</v>
      </c>
      <c r="E209" s="130" t="s">
        <v>471</v>
      </c>
      <c r="F209" s="131" t="s">
        <v>472</v>
      </c>
      <c r="G209" s="132" t="s">
        <v>191</v>
      </c>
      <c r="H209" s="133">
        <v>5</v>
      </c>
      <c r="I209" s="134"/>
      <c r="J209" s="135">
        <f t="shared" si="40"/>
        <v>0</v>
      </c>
      <c r="K209" s="136"/>
      <c r="L209" s="28"/>
      <c r="M209" s="137" t="s">
        <v>1</v>
      </c>
      <c r="N209" s="138" t="s">
        <v>37</v>
      </c>
      <c r="P209" s="139">
        <f t="shared" si="41"/>
        <v>0</v>
      </c>
      <c r="Q209" s="139">
        <v>0</v>
      </c>
      <c r="R209" s="139">
        <f t="shared" si="42"/>
        <v>0</v>
      </c>
      <c r="S209" s="139">
        <v>0</v>
      </c>
      <c r="T209" s="140">
        <f t="shared" si="43"/>
        <v>0</v>
      </c>
      <c r="AR209" s="141" t="s">
        <v>155</v>
      </c>
      <c r="AT209" s="141" t="s">
        <v>151</v>
      </c>
      <c r="AU209" s="141" t="s">
        <v>82</v>
      </c>
      <c r="AY209" s="13" t="s">
        <v>149</v>
      </c>
      <c r="BE209" s="142">
        <f t="shared" si="44"/>
        <v>0</v>
      </c>
      <c r="BF209" s="142">
        <f t="shared" si="45"/>
        <v>0</v>
      </c>
      <c r="BG209" s="142">
        <f t="shared" si="46"/>
        <v>0</v>
      </c>
      <c r="BH209" s="142">
        <f t="shared" si="47"/>
        <v>0</v>
      </c>
      <c r="BI209" s="142">
        <f t="shared" si="48"/>
        <v>0</v>
      </c>
      <c r="BJ209" s="13" t="s">
        <v>80</v>
      </c>
      <c r="BK209" s="142">
        <f t="shared" si="49"/>
        <v>0</v>
      </c>
      <c r="BL209" s="13" t="s">
        <v>155</v>
      </c>
      <c r="BM209" s="141" t="s">
        <v>473</v>
      </c>
    </row>
    <row r="210" spans="2:65" s="1" customFormat="1" ht="24.15" customHeight="1">
      <c r="B210" s="28"/>
      <c r="C210" s="129" t="s">
        <v>474</v>
      </c>
      <c r="D210" s="129" t="s">
        <v>151</v>
      </c>
      <c r="E210" s="130" t="s">
        <v>475</v>
      </c>
      <c r="F210" s="131" t="s">
        <v>476</v>
      </c>
      <c r="G210" s="132" t="s">
        <v>191</v>
      </c>
      <c r="H210" s="133">
        <v>2</v>
      </c>
      <c r="I210" s="134"/>
      <c r="J210" s="135">
        <f t="shared" si="40"/>
        <v>0</v>
      </c>
      <c r="K210" s="136"/>
      <c r="L210" s="28"/>
      <c r="M210" s="137" t="s">
        <v>1</v>
      </c>
      <c r="N210" s="138" t="s">
        <v>37</v>
      </c>
      <c r="P210" s="139">
        <f t="shared" si="41"/>
        <v>0</v>
      </c>
      <c r="Q210" s="139">
        <v>0</v>
      </c>
      <c r="R210" s="139">
        <f t="shared" si="42"/>
        <v>0</v>
      </c>
      <c r="S210" s="139">
        <v>0</v>
      </c>
      <c r="T210" s="140">
        <f t="shared" si="43"/>
        <v>0</v>
      </c>
      <c r="AR210" s="141" t="s">
        <v>155</v>
      </c>
      <c r="AT210" s="141" t="s">
        <v>151</v>
      </c>
      <c r="AU210" s="141" t="s">
        <v>82</v>
      </c>
      <c r="AY210" s="13" t="s">
        <v>149</v>
      </c>
      <c r="BE210" s="142">
        <f t="shared" si="44"/>
        <v>0</v>
      </c>
      <c r="BF210" s="142">
        <f t="shared" si="45"/>
        <v>0</v>
      </c>
      <c r="BG210" s="142">
        <f t="shared" si="46"/>
        <v>0</v>
      </c>
      <c r="BH210" s="142">
        <f t="shared" si="47"/>
        <v>0</v>
      </c>
      <c r="BI210" s="142">
        <f t="shared" si="48"/>
        <v>0</v>
      </c>
      <c r="BJ210" s="13" t="s">
        <v>80</v>
      </c>
      <c r="BK210" s="142">
        <f t="shared" si="49"/>
        <v>0</v>
      </c>
      <c r="BL210" s="13" t="s">
        <v>155</v>
      </c>
      <c r="BM210" s="141" t="s">
        <v>477</v>
      </c>
    </row>
    <row r="211" spans="2:65" s="1" customFormat="1" ht="24.15" customHeight="1">
      <c r="B211" s="28"/>
      <c r="C211" s="129" t="s">
        <v>267</v>
      </c>
      <c r="D211" s="129" t="s">
        <v>151</v>
      </c>
      <c r="E211" s="130" t="s">
        <v>478</v>
      </c>
      <c r="F211" s="131" t="s">
        <v>479</v>
      </c>
      <c r="G211" s="132" t="s">
        <v>191</v>
      </c>
      <c r="H211" s="133">
        <v>4</v>
      </c>
      <c r="I211" s="134"/>
      <c r="J211" s="135">
        <f t="shared" si="40"/>
        <v>0</v>
      </c>
      <c r="K211" s="136"/>
      <c r="L211" s="28"/>
      <c r="M211" s="137" t="s">
        <v>1</v>
      </c>
      <c r="N211" s="138" t="s">
        <v>37</v>
      </c>
      <c r="P211" s="139">
        <f t="shared" si="41"/>
        <v>0</v>
      </c>
      <c r="Q211" s="139">
        <v>0</v>
      </c>
      <c r="R211" s="139">
        <f t="shared" si="42"/>
        <v>0</v>
      </c>
      <c r="S211" s="139">
        <v>0</v>
      </c>
      <c r="T211" s="140">
        <f t="shared" si="43"/>
        <v>0</v>
      </c>
      <c r="AR211" s="141" t="s">
        <v>155</v>
      </c>
      <c r="AT211" s="141" t="s">
        <v>151</v>
      </c>
      <c r="AU211" s="141" t="s">
        <v>82</v>
      </c>
      <c r="AY211" s="13" t="s">
        <v>149</v>
      </c>
      <c r="BE211" s="142">
        <f t="shared" si="44"/>
        <v>0</v>
      </c>
      <c r="BF211" s="142">
        <f t="shared" si="45"/>
        <v>0</v>
      </c>
      <c r="BG211" s="142">
        <f t="shared" si="46"/>
        <v>0</v>
      </c>
      <c r="BH211" s="142">
        <f t="shared" si="47"/>
        <v>0</v>
      </c>
      <c r="BI211" s="142">
        <f t="shared" si="48"/>
        <v>0</v>
      </c>
      <c r="BJ211" s="13" t="s">
        <v>80</v>
      </c>
      <c r="BK211" s="142">
        <f t="shared" si="49"/>
        <v>0</v>
      </c>
      <c r="BL211" s="13" t="s">
        <v>155</v>
      </c>
      <c r="BM211" s="141" t="s">
        <v>480</v>
      </c>
    </row>
    <row r="212" spans="2:65" s="1" customFormat="1" ht="24.15" customHeight="1">
      <c r="B212" s="28"/>
      <c r="C212" s="129" t="s">
        <v>481</v>
      </c>
      <c r="D212" s="129" t="s">
        <v>151</v>
      </c>
      <c r="E212" s="130" t="s">
        <v>482</v>
      </c>
      <c r="F212" s="131" t="s">
        <v>483</v>
      </c>
      <c r="G212" s="132" t="s">
        <v>191</v>
      </c>
      <c r="H212" s="133">
        <v>20</v>
      </c>
      <c r="I212" s="134"/>
      <c r="J212" s="135">
        <f t="shared" si="40"/>
        <v>0</v>
      </c>
      <c r="K212" s="136"/>
      <c r="L212" s="28"/>
      <c r="M212" s="137" t="s">
        <v>1</v>
      </c>
      <c r="N212" s="138" t="s">
        <v>37</v>
      </c>
      <c r="P212" s="139">
        <f t="shared" si="41"/>
        <v>0</v>
      </c>
      <c r="Q212" s="139">
        <v>0</v>
      </c>
      <c r="R212" s="139">
        <f t="shared" si="42"/>
        <v>0</v>
      </c>
      <c r="S212" s="139">
        <v>0</v>
      </c>
      <c r="T212" s="140">
        <f t="shared" si="43"/>
        <v>0</v>
      </c>
      <c r="AR212" s="141" t="s">
        <v>155</v>
      </c>
      <c r="AT212" s="141" t="s">
        <v>151</v>
      </c>
      <c r="AU212" s="141" t="s">
        <v>82</v>
      </c>
      <c r="AY212" s="13" t="s">
        <v>149</v>
      </c>
      <c r="BE212" s="142">
        <f t="shared" si="44"/>
        <v>0</v>
      </c>
      <c r="BF212" s="142">
        <f t="shared" si="45"/>
        <v>0</v>
      </c>
      <c r="BG212" s="142">
        <f t="shared" si="46"/>
        <v>0</v>
      </c>
      <c r="BH212" s="142">
        <f t="shared" si="47"/>
        <v>0</v>
      </c>
      <c r="BI212" s="142">
        <f t="shared" si="48"/>
        <v>0</v>
      </c>
      <c r="BJ212" s="13" t="s">
        <v>80</v>
      </c>
      <c r="BK212" s="142">
        <f t="shared" si="49"/>
        <v>0</v>
      </c>
      <c r="BL212" s="13" t="s">
        <v>155</v>
      </c>
      <c r="BM212" s="141" t="s">
        <v>484</v>
      </c>
    </row>
    <row r="213" spans="2:65" s="1" customFormat="1" ht="24.15" customHeight="1">
      <c r="B213" s="28"/>
      <c r="C213" s="129" t="s">
        <v>270</v>
      </c>
      <c r="D213" s="129" t="s">
        <v>151</v>
      </c>
      <c r="E213" s="130" t="s">
        <v>485</v>
      </c>
      <c r="F213" s="131" t="s">
        <v>486</v>
      </c>
      <c r="G213" s="132" t="s">
        <v>191</v>
      </c>
      <c r="H213" s="133">
        <v>1</v>
      </c>
      <c r="I213" s="134"/>
      <c r="J213" s="135">
        <f t="shared" si="40"/>
        <v>0</v>
      </c>
      <c r="K213" s="136"/>
      <c r="L213" s="28"/>
      <c r="M213" s="137" t="s">
        <v>1</v>
      </c>
      <c r="N213" s="138" t="s">
        <v>37</v>
      </c>
      <c r="P213" s="139">
        <f t="shared" si="41"/>
        <v>0</v>
      </c>
      <c r="Q213" s="139">
        <v>0</v>
      </c>
      <c r="R213" s="139">
        <f t="shared" si="42"/>
        <v>0</v>
      </c>
      <c r="S213" s="139">
        <v>0</v>
      </c>
      <c r="T213" s="140">
        <f t="shared" si="43"/>
        <v>0</v>
      </c>
      <c r="AR213" s="141" t="s">
        <v>155</v>
      </c>
      <c r="AT213" s="141" t="s">
        <v>151</v>
      </c>
      <c r="AU213" s="141" t="s">
        <v>82</v>
      </c>
      <c r="AY213" s="13" t="s">
        <v>149</v>
      </c>
      <c r="BE213" s="142">
        <f t="shared" si="44"/>
        <v>0</v>
      </c>
      <c r="BF213" s="142">
        <f t="shared" si="45"/>
        <v>0</v>
      </c>
      <c r="BG213" s="142">
        <f t="shared" si="46"/>
        <v>0</v>
      </c>
      <c r="BH213" s="142">
        <f t="shared" si="47"/>
        <v>0</v>
      </c>
      <c r="BI213" s="142">
        <f t="shared" si="48"/>
        <v>0</v>
      </c>
      <c r="BJ213" s="13" t="s">
        <v>80</v>
      </c>
      <c r="BK213" s="142">
        <f t="shared" si="49"/>
        <v>0</v>
      </c>
      <c r="BL213" s="13" t="s">
        <v>155</v>
      </c>
      <c r="BM213" s="141" t="s">
        <v>487</v>
      </c>
    </row>
    <row r="214" spans="2:65" s="1" customFormat="1" ht="24.15" customHeight="1">
      <c r="B214" s="28"/>
      <c r="C214" s="129" t="s">
        <v>488</v>
      </c>
      <c r="D214" s="129" t="s">
        <v>151</v>
      </c>
      <c r="E214" s="130" t="s">
        <v>489</v>
      </c>
      <c r="F214" s="131" t="s">
        <v>490</v>
      </c>
      <c r="G214" s="132" t="s">
        <v>191</v>
      </c>
      <c r="H214" s="133">
        <v>2</v>
      </c>
      <c r="I214" s="134"/>
      <c r="J214" s="135">
        <f t="shared" si="40"/>
        <v>0</v>
      </c>
      <c r="K214" s="136"/>
      <c r="L214" s="28"/>
      <c r="M214" s="137" t="s">
        <v>1</v>
      </c>
      <c r="N214" s="138" t="s">
        <v>37</v>
      </c>
      <c r="P214" s="139">
        <f t="shared" si="41"/>
        <v>0</v>
      </c>
      <c r="Q214" s="139">
        <v>0</v>
      </c>
      <c r="R214" s="139">
        <f t="shared" si="42"/>
        <v>0</v>
      </c>
      <c r="S214" s="139">
        <v>0</v>
      </c>
      <c r="T214" s="140">
        <f t="shared" si="43"/>
        <v>0</v>
      </c>
      <c r="AR214" s="141" t="s">
        <v>155</v>
      </c>
      <c r="AT214" s="141" t="s">
        <v>151</v>
      </c>
      <c r="AU214" s="141" t="s">
        <v>82</v>
      </c>
      <c r="AY214" s="13" t="s">
        <v>149</v>
      </c>
      <c r="BE214" s="142">
        <f t="shared" si="44"/>
        <v>0</v>
      </c>
      <c r="BF214" s="142">
        <f t="shared" si="45"/>
        <v>0</v>
      </c>
      <c r="BG214" s="142">
        <f t="shared" si="46"/>
        <v>0</v>
      </c>
      <c r="BH214" s="142">
        <f t="shared" si="47"/>
        <v>0</v>
      </c>
      <c r="BI214" s="142">
        <f t="shared" si="48"/>
        <v>0</v>
      </c>
      <c r="BJ214" s="13" t="s">
        <v>80</v>
      </c>
      <c r="BK214" s="142">
        <f t="shared" si="49"/>
        <v>0</v>
      </c>
      <c r="BL214" s="13" t="s">
        <v>155</v>
      </c>
      <c r="BM214" s="141" t="s">
        <v>491</v>
      </c>
    </row>
    <row r="215" spans="2:65" s="1" customFormat="1" ht="33" customHeight="1">
      <c r="B215" s="28"/>
      <c r="C215" s="129" t="s">
        <v>274</v>
      </c>
      <c r="D215" s="129" t="s">
        <v>151</v>
      </c>
      <c r="E215" s="130" t="s">
        <v>492</v>
      </c>
      <c r="F215" s="131" t="s">
        <v>493</v>
      </c>
      <c r="G215" s="132" t="s">
        <v>191</v>
      </c>
      <c r="H215" s="133">
        <v>1</v>
      </c>
      <c r="I215" s="134"/>
      <c r="J215" s="135">
        <f t="shared" si="40"/>
        <v>0</v>
      </c>
      <c r="K215" s="136"/>
      <c r="L215" s="28"/>
      <c r="M215" s="137" t="s">
        <v>1</v>
      </c>
      <c r="N215" s="138" t="s">
        <v>37</v>
      </c>
      <c r="P215" s="139">
        <f t="shared" si="41"/>
        <v>0</v>
      </c>
      <c r="Q215" s="139">
        <v>0</v>
      </c>
      <c r="R215" s="139">
        <f t="shared" si="42"/>
        <v>0</v>
      </c>
      <c r="S215" s="139">
        <v>0</v>
      </c>
      <c r="T215" s="140">
        <f t="shared" si="43"/>
        <v>0</v>
      </c>
      <c r="AR215" s="141" t="s">
        <v>155</v>
      </c>
      <c r="AT215" s="141" t="s">
        <v>151</v>
      </c>
      <c r="AU215" s="141" t="s">
        <v>82</v>
      </c>
      <c r="AY215" s="13" t="s">
        <v>149</v>
      </c>
      <c r="BE215" s="142">
        <f t="shared" si="44"/>
        <v>0</v>
      </c>
      <c r="BF215" s="142">
        <f t="shared" si="45"/>
        <v>0</v>
      </c>
      <c r="BG215" s="142">
        <f t="shared" si="46"/>
        <v>0</v>
      </c>
      <c r="BH215" s="142">
        <f t="shared" si="47"/>
        <v>0</v>
      </c>
      <c r="BI215" s="142">
        <f t="shared" si="48"/>
        <v>0</v>
      </c>
      <c r="BJ215" s="13" t="s">
        <v>80</v>
      </c>
      <c r="BK215" s="142">
        <f t="shared" si="49"/>
        <v>0</v>
      </c>
      <c r="BL215" s="13" t="s">
        <v>155</v>
      </c>
      <c r="BM215" s="141" t="s">
        <v>494</v>
      </c>
    </row>
    <row r="216" spans="2:65" s="11" customFormat="1" ht="20.85" customHeight="1">
      <c r="B216" s="117"/>
      <c r="D216" s="118" t="s">
        <v>71</v>
      </c>
      <c r="E216" s="127" t="s">
        <v>495</v>
      </c>
      <c r="F216" s="127" t="s">
        <v>496</v>
      </c>
      <c r="I216" s="120"/>
      <c r="J216" s="128">
        <f>BK216</f>
        <v>0</v>
      </c>
      <c r="L216" s="117"/>
      <c r="M216" s="122"/>
      <c r="P216" s="123">
        <f>SUM(P217:P225)</f>
        <v>0</v>
      </c>
      <c r="R216" s="123">
        <f>SUM(R217:R225)</f>
        <v>0</v>
      </c>
      <c r="T216" s="124">
        <f>SUM(T217:T225)</f>
        <v>0</v>
      </c>
      <c r="AR216" s="118" t="s">
        <v>80</v>
      </c>
      <c r="AT216" s="125" t="s">
        <v>71</v>
      </c>
      <c r="AU216" s="125" t="s">
        <v>82</v>
      </c>
      <c r="AY216" s="118" t="s">
        <v>149</v>
      </c>
      <c r="BK216" s="126">
        <f>SUM(BK217:BK225)</f>
        <v>0</v>
      </c>
    </row>
    <row r="217" spans="2:65" s="1" customFormat="1" ht="16.5" customHeight="1">
      <c r="B217" s="28"/>
      <c r="C217" s="129" t="s">
        <v>497</v>
      </c>
      <c r="D217" s="129" t="s">
        <v>151</v>
      </c>
      <c r="E217" s="130" t="s">
        <v>498</v>
      </c>
      <c r="F217" s="131" t="s">
        <v>499</v>
      </c>
      <c r="G217" s="132" t="s">
        <v>500</v>
      </c>
      <c r="H217" s="133">
        <v>1</v>
      </c>
      <c r="I217" s="134"/>
      <c r="J217" s="135">
        <f t="shared" ref="J217:J225" si="50">ROUND(I217*H217,2)</f>
        <v>0</v>
      </c>
      <c r="K217" s="136"/>
      <c r="L217" s="28"/>
      <c r="M217" s="137" t="s">
        <v>1</v>
      </c>
      <c r="N217" s="138" t="s">
        <v>37</v>
      </c>
      <c r="P217" s="139">
        <f t="shared" ref="P217:P225" si="51">O217*H217</f>
        <v>0</v>
      </c>
      <c r="Q217" s="139">
        <v>0</v>
      </c>
      <c r="R217" s="139">
        <f t="shared" ref="R217:R225" si="52">Q217*H217</f>
        <v>0</v>
      </c>
      <c r="S217" s="139">
        <v>0</v>
      </c>
      <c r="T217" s="140">
        <f t="shared" ref="T217:T225" si="53">S217*H217</f>
        <v>0</v>
      </c>
      <c r="AR217" s="141" t="s">
        <v>180</v>
      </c>
      <c r="AT217" s="141" t="s">
        <v>151</v>
      </c>
      <c r="AU217" s="141" t="s">
        <v>160</v>
      </c>
      <c r="AY217" s="13" t="s">
        <v>149</v>
      </c>
      <c r="BE217" s="142">
        <f t="shared" ref="BE217:BE225" si="54">IF(N217="základní",J217,0)</f>
        <v>0</v>
      </c>
      <c r="BF217" s="142">
        <f t="shared" ref="BF217:BF225" si="55">IF(N217="snížená",J217,0)</f>
        <v>0</v>
      </c>
      <c r="BG217" s="142">
        <f t="shared" ref="BG217:BG225" si="56">IF(N217="zákl. přenesená",J217,0)</f>
        <v>0</v>
      </c>
      <c r="BH217" s="142">
        <f t="shared" ref="BH217:BH225" si="57">IF(N217="sníž. přenesená",J217,0)</f>
        <v>0</v>
      </c>
      <c r="BI217" s="142">
        <f t="shared" ref="BI217:BI225" si="58">IF(N217="nulová",J217,0)</f>
        <v>0</v>
      </c>
      <c r="BJ217" s="13" t="s">
        <v>80</v>
      </c>
      <c r="BK217" s="142">
        <f t="shared" ref="BK217:BK225" si="59">ROUND(I217*H217,2)</f>
        <v>0</v>
      </c>
      <c r="BL217" s="13" t="s">
        <v>180</v>
      </c>
      <c r="BM217" s="141" t="s">
        <v>501</v>
      </c>
    </row>
    <row r="218" spans="2:65" s="1" customFormat="1" ht="16.5" customHeight="1">
      <c r="B218" s="28"/>
      <c r="C218" s="148" t="s">
        <v>502</v>
      </c>
      <c r="D218" s="148" t="s">
        <v>354</v>
      </c>
      <c r="E218" s="149" t="s">
        <v>503</v>
      </c>
      <c r="F218" s="150" t="s">
        <v>504</v>
      </c>
      <c r="G218" s="151" t="s">
        <v>191</v>
      </c>
      <c r="H218" s="152">
        <v>1</v>
      </c>
      <c r="I218" s="153"/>
      <c r="J218" s="154">
        <f t="shared" si="50"/>
        <v>0</v>
      </c>
      <c r="K218" s="155"/>
      <c r="L218" s="156"/>
      <c r="M218" s="157" t="s">
        <v>1</v>
      </c>
      <c r="N218" s="158" t="s">
        <v>37</v>
      </c>
      <c r="P218" s="139">
        <f t="shared" si="51"/>
        <v>0</v>
      </c>
      <c r="Q218" s="139">
        <v>0</v>
      </c>
      <c r="R218" s="139">
        <f t="shared" si="52"/>
        <v>0</v>
      </c>
      <c r="S218" s="139">
        <v>0</v>
      </c>
      <c r="T218" s="140">
        <f t="shared" si="53"/>
        <v>0</v>
      </c>
      <c r="AR218" s="141" t="s">
        <v>212</v>
      </c>
      <c r="AT218" s="141" t="s">
        <v>354</v>
      </c>
      <c r="AU218" s="141" t="s">
        <v>160</v>
      </c>
      <c r="AY218" s="13" t="s">
        <v>149</v>
      </c>
      <c r="BE218" s="142">
        <f t="shared" si="54"/>
        <v>0</v>
      </c>
      <c r="BF218" s="142">
        <f t="shared" si="55"/>
        <v>0</v>
      </c>
      <c r="BG218" s="142">
        <f t="shared" si="56"/>
        <v>0</v>
      </c>
      <c r="BH218" s="142">
        <f t="shared" si="57"/>
        <v>0</v>
      </c>
      <c r="BI218" s="142">
        <f t="shared" si="58"/>
        <v>0</v>
      </c>
      <c r="BJ218" s="13" t="s">
        <v>80</v>
      </c>
      <c r="BK218" s="142">
        <f t="shared" si="59"/>
        <v>0</v>
      </c>
      <c r="BL218" s="13" t="s">
        <v>180</v>
      </c>
      <c r="BM218" s="141" t="s">
        <v>505</v>
      </c>
    </row>
    <row r="219" spans="2:65" s="1" customFormat="1" ht="16.5" customHeight="1">
      <c r="B219" s="28"/>
      <c r="C219" s="148" t="s">
        <v>506</v>
      </c>
      <c r="D219" s="148" t="s">
        <v>354</v>
      </c>
      <c r="E219" s="149" t="s">
        <v>507</v>
      </c>
      <c r="F219" s="150" t="s">
        <v>508</v>
      </c>
      <c r="G219" s="151" t="s">
        <v>191</v>
      </c>
      <c r="H219" s="152">
        <v>1</v>
      </c>
      <c r="I219" s="153"/>
      <c r="J219" s="154">
        <f t="shared" si="50"/>
        <v>0</v>
      </c>
      <c r="K219" s="155"/>
      <c r="L219" s="156"/>
      <c r="M219" s="157" t="s">
        <v>1</v>
      </c>
      <c r="N219" s="158" t="s">
        <v>37</v>
      </c>
      <c r="P219" s="139">
        <f t="shared" si="51"/>
        <v>0</v>
      </c>
      <c r="Q219" s="139">
        <v>0</v>
      </c>
      <c r="R219" s="139">
        <f t="shared" si="52"/>
        <v>0</v>
      </c>
      <c r="S219" s="139">
        <v>0</v>
      </c>
      <c r="T219" s="140">
        <f t="shared" si="53"/>
        <v>0</v>
      </c>
      <c r="AR219" s="141" t="s">
        <v>212</v>
      </c>
      <c r="AT219" s="141" t="s">
        <v>354</v>
      </c>
      <c r="AU219" s="141" t="s">
        <v>160</v>
      </c>
      <c r="AY219" s="13" t="s">
        <v>149</v>
      </c>
      <c r="BE219" s="142">
        <f t="shared" si="54"/>
        <v>0</v>
      </c>
      <c r="BF219" s="142">
        <f t="shared" si="55"/>
        <v>0</v>
      </c>
      <c r="BG219" s="142">
        <f t="shared" si="56"/>
        <v>0</v>
      </c>
      <c r="BH219" s="142">
        <f t="shared" si="57"/>
        <v>0</v>
      </c>
      <c r="BI219" s="142">
        <f t="shared" si="58"/>
        <v>0</v>
      </c>
      <c r="BJ219" s="13" t="s">
        <v>80</v>
      </c>
      <c r="BK219" s="142">
        <f t="shared" si="59"/>
        <v>0</v>
      </c>
      <c r="BL219" s="13" t="s">
        <v>180</v>
      </c>
      <c r="BM219" s="141" t="s">
        <v>509</v>
      </c>
    </row>
    <row r="220" spans="2:65" s="1" customFormat="1" ht="16.5" customHeight="1">
      <c r="B220" s="28"/>
      <c r="C220" s="148" t="s">
        <v>510</v>
      </c>
      <c r="D220" s="148" t="s">
        <v>354</v>
      </c>
      <c r="E220" s="149" t="s">
        <v>511</v>
      </c>
      <c r="F220" s="150" t="s">
        <v>512</v>
      </c>
      <c r="G220" s="151" t="s">
        <v>191</v>
      </c>
      <c r="H220" s="152">
        <v>1</v>
      </c>
      <c r="I220" s="153"/>
      <c r="J220" s="154">
        <f t="shared" si="50"/>
        <v>0</v>
      </c>
      <c r="K220" s="155"/>
      <c r="L220" s="156"/>
      <c r="M220" s="157" t="s">
        <v>1</v>
      </c>
      <c r="N220" s="158" t="s">
        <v>37</v>
      </c>
      <c r="P220" s="139">
        <f t="shared" si="51"/>
        <v>0</v>
      </c>
      <c r="Q220" s="139">
        <v>0</v>
      </c>
      <c r="R220" s="139">
        <f t="shared" si="52"/>
        <v>0</v>
      </c>
      <c r="S220" s="139">
        <v>0</v>
      </c>
      <c r="T220" s="140">
        <f t="shared" si="53"/>
        <v>0</v>
      </c>
      <c r="AR220" s="141" t="s">
        <v>212</v>
      </c>
      <c r="AT220" s="141" t="s">
        <v>354</v>
      </c>
      <c r="AU220" s="141" t="s">
        <v>160</v>
      </c>
      <c r="AY220" s="13" t="s">
        <v>149</v>
      </c>
      <c r="BE220" s="142">
        <f t="shared" si="54"/>
        <v>0</v>
      </c>
      <c r="BF220" s="142">
        <f t="shared" si="55"/>
        <v>0</v>
      </c>
      <c r="BG220" s="142">
        <f t="shared" si="56"/>
        <v>0</v>
      </c>
      <c r="BH220" s="142">
        <f t="shared" si="57"/>
        <v>0</v>
      </c>
      <c r="BI220" s="142">
        <f t="shared" si="58"/>
        <v>0</v>
      </c>
      <c r="BJ220" s="13" t="s">
        <v>80</v>
      </c>
      <c r="BK220" s="142">
        <f t="shared" si="59"/>
        <v>0</v>
      </c>
      <c r="BL220" s="13" t="s">
        <v>180</v>
      </c>
      <c r="BM220" s="141" t="s">
        <v>513</v>
      </c>
    </row>
    <row r="221" spans="2:65" s="1" customFormat="1" ht="16.5" customHeight="1">
      <c r="B221" s="28"/>
      <c r="C221" s="148" t="s">
        <v>514</v>
      </c>
      <c r="D221" s="148" t="s">
        <v>354</v>
      </c>
      <c r="E221" s="149" t="s">
        <v>515</v>
      </c>
      <c r="F221" s="150" t="s">
        <v>516</v>
      </c>
      <c r="G221" s="151" t="s">
        <v>191</v>
      </c>
      <c r="H221" s="152">
        <v>1</v>
      </c>
      <c r="I221" s="153"/>
      <c r="J221" s="154">
        <f t="shared" si="50"/>
        <v>0</v>
      </c>
      <c r="K221" s="155"/>
      <c r="L221" s="156"/>
      <c r="M221" s="157" t="s">
        <v>1</v>
      </c>
      <c r="N221" s="158" t="s">
        <v>37</v>
      </c>
      <c r="P221" s="139">
        <f t="shared" si="51"/>
        <v>0</v>
      </c>
      <c r="Q221" s="139">
        <v>0</v>
      </c>
      <c r="R221" s="139">
        <f t="shared" si="52"/>
        <v>0</v>
      </c>
      <c r="S221" s="139">
        <v>0</v>
      </c>
      <c r="T221" s="140">
        <f t="shared" si="53"/>
        <v>0</v>
      </c>
      <c r="AR221" s="141" t="s">
        <v>212</v>
      </c>
      <c r="AT221" s="141" t="s">
        <v>354</v>
      </c>
      <c r="AU221" s="141" t="s">
        <v>160</v>
      </c>
      <c r="AY221" s="13" t="s">
        <v>149</v>
      </c>
      <c r="BE221" s="142">
        <f t="shared" si="54"/>
        <v>0</v>
      </c>
      <c r="BF221" s="142">
        <f t="shared" si="55"/>
        <v>0</v>
      </c>
      <c r="BG221" s="142">
        <f t="shared" si="56"/>
        <v>0</v>
      </c>
      <c r="BH221" s="142">
        <f t="shared" si="57"/>
        <v>0</v>
      </c>
      <c r="BI221" s="142">
        <f t="shared" si="58"/>
        <v>0</v>
      </c>
      <c r="BJ221" s="13" t="s">
        <v>80</v>
      </c>
      <c r="BK221" s="142">
        <f t="shared" si="59"/>
        <v>0</v>
      </c>
      <c r="BL221" s="13" t="s">
        <v>180</v>
      </c>
      <c r="BM221" s="141" t="s">
        <v>517</v>
      </c>
    </row>
    <row r="222" spans="2:65" s="1" customFormat="1" ht="16.5" customHeight="1">
      <c r="B222" s="28"/>
      <c r="C222" s="148" t="s">
        <v>518</v>
      </c>
      <c r="D222" s="148" t="s">
        <v>354</v>
      </c>
      <c r="E222" s="149" t="s">
        <v>519</v>
      </c>
      <c r="F222" s="150" t="s">
        <v>520</v>
      </c>
      <c r="G222" s="151" t="s">
        <v>191</v>
      </c>
      <c r="H222" s="152">
        <v>1</v>
      </c>
      <c r="I222" s="153"/>
      <c r="J222" s="154">
        <f t="shared" si="50"/>
        <v>0</v>
      </c>
      <c r="K222" s="155"/>
      <c r="L222" s="156"/>
      <c r="M222" s="157" t="s">
        <v>1</v>
      </c>
      <c r="N222" s="158" t="s">
        <v>37</v>
      </c>
      <c r="P222" s="139">
        <f t="shared" si="51"/>
        <v>0</v>
      </c>
      <c r="Q222" s="139">
        <v>0</v>
      </c>
      <c r="R222" s="139">
        <f t="shared" si="52"/>
        <v>0</v>
      </c>
      <c r="S222" s="139">
        <v>0</v>
      </c>
      <c r="T222" s="140">
        <f t="shared" si="53"/>
        <v>0</v>
      </c>
      <c r="AR222" s="141" t="s">
        <v>212</v>
      </c>
      <c r="AT222" s="141" t="s">
        <v>354</v>
      </c>
      <c r="AU222" s="141" t="s">
        <v>160</v>
      </c>
      <c r="AY222" s="13" t="s">
        <v>149</v>
      </c>
      <c r="BE222" s="142">
        <f t="shared" si="54"/>
        <v>0</v>
      </c>
      <c r="BF222" s="142">
        <f t="shared" si="55"/>
        <v>0</v>
      </c>
      <c r="BG222" s="142">
        <f t="shared" si="56"/>
        <v>0</v>
      </c>
      <c r="BH222" s="142">
        <f t="shared" si="57"/>
        <v>0</v>
      </c>
      <c r="BI222" s="142">
        <f t="shared" si="58"/>
        <v>0</v>
      </c>
      <c r="BJ222" s="13" t="s">
        <v>80</v>
      </c>
      <c r="BK222" s="142">
        <f t="shared" si="59"/>
        <v>0</v>
      </c>
      <c r="BL222" s="13" t="s">
        <v>180</v>
      </c>
      <c r="BM222" s="141" t="s">
        <v>521</v>
      </c>
    </row>
    <row r="223" spans="2:65" s="1" customFormat="1" ht="16.5" customHeight="1">
      <c r="B223" s="28"/>
      <c r="C223" s="148" t="s">
        <v>522</v>
      </c>
      <c r="D223" s="148" t="s">
        <v>354</v>
      </c>
      <c r="E223" s="149" t="s">
        <v>523</v>
      </c>
      <c r="F223" s="150" t="s">
        <v>524</v>
      </c>
      <c r="G223" s="151" t="s">
        <v>191</v>
      </c>
      <c r="H223" s="152">
        <v>3</v>
      </c>
      <c r="I223" s="153"/>
      <c r="J223" s="154">
        <f t="shared" si="50"/>
        <v>0</v>
      </c>
      <c r="K223" s="155"/>
      <c r="L223" s="156"/>
      <c r="M223" s="157" t="s">
        <v>1</v>
      </c>
      <c r="N223" s="158" t="s">
        <v>37</v>
      </c>
      <c r="P223" s="139">
        <f t="shared" si="51"/>
        <v>0</v>
      </c>
      <c r="Q223" s="139">
        <v>0</v>
      </c>
      <c r="R223" s="139">
        <f t="shared" si="52"/>
        <v>0</v>
      </c>
      <c r="S223" s="139">
        <v>0</v>
      </c>
      <c r="T223" s="140">
        <f t="shared" si="53"/>
        <v>0</v>
      </c>
      <c r="AR223" s="141" t="s">
        <v>212</v>
      </c>
      <c r="AT223" s="141" t="s">
        <v>354</v>
      </c>
      <c r="AU223" s="141" t="s">
        <v>160</v>
      </c>
      <c r="AY223" s="13" t="s">
        <v>149</v>
      </c>
      <c r="BE223" s="142">
        <f t="shared" si="54"/>
        <v>0</v>
      </c>
      <c r="BF223" s="142">
        <f t="shared" si="55"/>
        <v>0</v>
      </c>
      <c r="BG223" s="142">
        <f t="shared" si="56"/>
        <v>0</v>
      </c>
      <c r="BH223" s="142">
        <f t="shared" si="57"/>
        <v>0</v>
      </c>
      <c r="BI223" s="142">
        <f t="shared" si="58"/>
        <v>0</v>
      </c>
      <c r="BJ223" s="13" t="s">
        <v>80</v>
      </c>
      <c r="BK223" s="142">
        <f t="shared" si="59"/>
        <v>0</v>
      </c>
      <c r="BL223" s="13" t="s">
        <v>180</v>
      </c>
      <c r="BM223" s="141" t="s">
        <v>525</v>
      </c>
    </row>
    <row r="224" spans="2:65" s="1" customFormat="1" ht="16.5" customHeight="1">
      <c r="B224" s="28"/>
      <c r="C224" s="148" t="s">
        <v>526</v>
      </c>
      <c r="D224" s="148" t="s">
        <v>354</v>
      </c>
      <c r="E224" s="149" t="s">
        <v>527</v>
      </c>
      <c r="F224" s="150" t="s">
        <v>528</v>
      </c>
      <c r="G224" s="151" t="s">
        <v>191</v>
      </c>
      <c r="H224" s="152">
        <v>3</v>
      </c>
      <c r="I224" s="153"/>
      <c r="J224" s="154">
        <f t="shared" si="50"/>
        <v>0</v>
      </c>
      <c r="K224" s="155"/>
      <c r="L224" s="156"/>
      <c r="M224" s="157" t="s">
        <v>1</v>
      </c>
      <c r="N224" s="158" t="s">
        <v>37</v>
      </c>
      <c r="P224" s="139">
        <f t="shared" si="51"/>
        <v>0</v>
      </c>
      <c r="Q224" s="139">
        <v>0</v>
      </c>
      <c r="R224" s="139">
        <f t="shared" si="52"/>
        <v>0</v>
      </c>
      <c r="S224" s="139">
        <v>0</v>
      </c>
      <c r="T224" s="140">
        <f t="shared" si="53"/>
        <v>0</v>
      </c>
      <c r="AR224" s="141" t="s">
        <v>212</v>
      </c>
      <c r="AT224" s="141" t="s">
        <v>354</v>
      </c>
      <c r="AU224" s="141" t="s">
        <v>160</v>
      </c>
      <c r="AY224" s="13" t="s">
        <v>149</v>
      </c>
      <c r="BE224" s="142">
        <f t="shared" si="54"/>
        <v>0</v>
      </c>
      <c r="BF224" s="142">
        <f t="shared" si="55"/>
        <v>0</v>
      </c>
      <c r="BG224" s="142">
        <f t="shared" si="56"/>
        <v>0</v>
      </c>
      <c r="BH224" s="142">
        <f t="shared" si="57"/>
        <v>0</v>
      </c>
      <c r="BI224" s="142">
        <f t="shared" si="58"/>
        <v>0</v>
      </c>
      <c r="BJ224" s="13" t="s">
        <v>80</v>
      </c>
      <c r="BK224" s="142">
        <f t="shared" si="59"/>
        <v>0</v>
      </c>
      <c r="BL224" s="13" t="s">
        <v>180</v>
      </c>
      <c r="BM224" s="141" t="s">
        <v>529</v>
      </c>
    </row>
    <row r="225" spans="2:65" s="1" customFormat="1" ht="33" customHeight="1">
      <c r="B225" s="28"/>
      <c r="C225" s="148" t="s">
        <v>530</v>
      </c>
      <c r="D225" s="148" t="s">
        <v>354</v>
      </c>
      <c r="E225" s="149" t="s">
        <v>531</v>
      </c>
      <c r="F225" s="150" t="s">
        <v>532</v>
      </c>
      <c r="G225" s="151" t="s">
        <v>395</v>
      </c>
      <c r="H225" s="152">
        <v>6</v>
      </c>
      <c r="I225" s="153"/>
      <c r="J225" s="154">
        <f t="shared" si="50"/>
        <v>0</v>
      </c>
      <c r="K225" s="155"/>
      <c r="L225" s="156"/>
      <c r="M225" s="157" t="s">
        <v>1</v>
      </c>
      <c r="N225" s="158" t="s">
        <v>37</v>
      </c>
      <c r="P225" s="139">
        <f t="shared" si="51"/>
        <v>0</v>
      </c>
      <c r="Q225" s="139">
        <v>0</v>
      </c>
      <c r="R225" s="139">
        <f t="shared" si="52"/>
        <v>0</v>
      </c>
      <c r="S225" s="139">
        <v>0</v>
      </c>
      <c r="T225" s="140">
        <f t="shared" si="53"/>
        <v>0</v>
      </c>
      <c r="AR225" s="141" t="s">
        <v>212</v>
      </c>
      <c r="AT225" s="141" t="s">
        <v>354</v>
      </c>
      <c r="AU225" s="141" t="s">
        <v>160</v>
      </c>
      <c r="AY225" s="13" t="s">
        <v>149</v>
      </c>
      <c r="BE225" s="142">
        <f t="shared" si="54"/>
        <v>0</v>
      </c>
      <c r="BF225" s="142">
        <f t="shared" si="55"/>
        <v>0</v>
      </c>
      <c r="BG225" s="142">
        <f t="shared" si="56"/>
        <v>0</v>
      </c>
      <c r="BH225" s="142">
        <f t="shared" si="57"/>
        <v>0</v>
      </c>
      <c r="BI225" s="142">
        <f t="shared" si="58"/>
        <v>0</v>
      </c>
      <c r="BJ225" s="13" t="s">
        <v>80</v>
      </c>
      <c r="BK225" s="142">
        <f t="shared" si="59"/>
        <v>0</v>
      </c>
      <c r="BL225" s="13" t="s">
        <v>180</v>
      </c>
      <c r="BM225" s="141" t="s">
        <v>533</v>
      </c>
    </row>
    <row r="226" spans="2:65" s="11" customFormat="1" ht="22.8" customHeight="1">
      <c r="B226" s="117"/>
      <c r="D226" s="118" t="s">
        <v>71</v>
      </c>
      <c r="E226" s="127" t="s">
        <v>534</v>
      </c>
      <c r="F226" s="127" t="s">
        <v>535</v>
      </c>
      <c r="I226" s="120"/>
      <c r="J226" s="128">
        <f>BK226</f>
        <v>0</v>
      </c>
      <c r="L226" s="117"/>
      <c r="M226" s="122"/>
      <c r="P226" s="123">
        <f>SUM(P227:P229)</f>
        <v>0</v>
      </c>
      <c r="R226" s="123">
        <f>SUM(R227:R229)</f>
        <v>0</v>
      </c>
      <c r="T226" s="124">
        <f>SUM(T227:T229)</f>
        <v>0</v>
      </c>
      <c r="AR226" s="118" t="s">
        <v>80</v>
      </c>
      <c r="AT226" s="125" t="s">
        <v>71</v>
      </c>
      <c r="AU226" s="125" t="s">
        <v>80</v>
      </c>
      <c r="AY226" s="118" t="s">
        <v>149</v>
      </c>
      <c r="BK226" s="126">
        <f>SUM(BK227:BK229)</f>
        <v>0</v>
      </c>
    </row>
    <row r="227" spans="2:65" s="1" customFormat="1" ht="24.15" customHeight="1">
      <c r="B227" s="28"/>
      <c r="C227" s="129" t="s">
        <v>440</v>
      </c>
      <c r="D227" s="129" t="s">
        <v>151</v>
      </c>
      <c r="E227" s="130" t="s">
        <v>536</v>
      </c>
      <c r="F227" s="131" t="s">
        <v>537</v>
      </c>
      <c r="G227" s="132" t="s">
        <v>154</v>
      </c>
      <c r="H227" s="133">
        <v>11.9</v>
      </c>
      <c r="I227" s="134"/>
      <c r="J227" s="135">
        <f>ROUND(I227*H227,2)</f>
        <v>0</v>
      </c>
      <c r="K227" s="136"/>
      <c r="L227" s="28"/>
      <c r="M227" s="137" t="s">
        <v>1</v>
      </c>
      <c r="N227" s="138" t="s">
        <v>37</v>
      </c>
      <c r="P227" s="139">
        <f>O227*H227</f>
        <v>0</v>
      </c>
      <c r="Q227" s="139">
        <v>0</v>
      </c>
      <c r="R227" s="139">
        <f>Q227*H227</f>
        <v>0</v>
      </c>
      <c r="S227" s="139">
        <v>0</v>
      </c>
      <c r="T227" s="140">
        <f>S227*H227</f>
        <v>0</v>
      </c>
      <c r="AR227" s="141" t="s">
        <v>155</v>
      </c>
      <c r="AT227" s="141" t="s">
        <v>151</v>
      </c>
      <c r="AU227" s="141" t="s">
        <v>82</v>
      </c>
      <c r="AY227" s="13" t="s">
        <v>149</v>
      </c>
      <c r="BE227" s="142">
        <f>IF(N227="základní",J227,0)</f>
        <v>0</v>
      </c>
      <c r="BF227" s="142">
        <f>IF(N227="snížená",J227,0)</f>
        <v>0</v>
      </c>
      <c r="BG227" s="142">
        <f>IF(N227="zákl. přenesená",J227,0)</f>
        <v>0</v>
      </c>
      <c r="BH227" s="142">
        <f>IF(N227="sníž. přenesená",J227,0)</f>
        <v>0</v>
      </c>
      <c r="BI227" s="142">
        <f>IF(N227="nulová",J227,0)</f>
        <v>0</v>
      </c>
      <c r="BJ227" s="13" t="s">
        <v>80</v>
      </c>
      <c r="BK227" s="142">
        <f>ROUND(I227*H227,2)</f>
        <v>0</v>
      </c>
      <c r="BL227" s="13" t="s">
        <v>155</v>
      </c>
      <c r="BM227" s="141" t="s">
        <v>538</v>
      </c>
    </row>
    <row r="228" spans="2:65" s="1" customFormat="1" ht="37.799999999999997" customHeight="1">
      <c r="B228" s="28"/>
      <c r="C228" s="129" t="s">
        <v>539</v>
      </c>
      <c r="D228" s="129" t="s">
        <v>151</v>
      </c>
      <c r="E228" s="130" t="s">
        <v>540</v>
      </c>
      <c r="F228" s="131" t="s">
        <v>541</v>
      </c>
      <c r="G228" s="132" t="s">
        <v>154</v>
      </c>
      <c r="H228" s="133">
        <v>45.5</v>
      </c>
      <c r="I228" s="134"/>
      <c r="J228" s="135">
        <f>ROUND(I228*H228,2)</f>
        <v>0</v>
      </c>
      <c r="K228" s="136"/>
      <c r="L228" s="28"/>
      <c r="M228" s="137" t="s">
        <v>1</v>
      </c>
      <c r="N228" s="138" t="s">
        <v>37</v>
      </c>
      <c r="P228" s="139">
        <f>O228*H228</f>
        <v>0</v>
      </c>
      <c r="Q228" s="139">
        <v>0</v>
      </c>
      <c r="R228" s="139">
        <f>Q228*H228</f>
        <v>0</v>
      </c>
      <c r="S228" s="139">
        <v>0</v>
      </c>
      <c r="T228" s="140">
        <f>S228*H228</f>
        <v>0</v>
      </c>
      <c r="AR228" s="141" t="s">
        <v>155</v>
      </c>
      <c r="AT228" s="141" t="s">
        <v>151</v>
      </c>
      <c r="AU228" s="141" t="s">
        <v>82</v>
      </c>
      <c r="AY228" s="13" t="s">
        <v>149</v>
      </c>
      <c r="BE228" s="142">
        <f>IF(N228="základní",J228,0)</f>
        <v>0</v>
      </c>
      <c r="BF228" s="142">
        <f>IF(N228="snížená",J228,0)</f>
        <v>0</v>
      </c>
      <c r="BG228" s="142">
        <f>IF(N228="zákl. přenesená",J228,0)</f>
        <v>0</v>
      </c>
      <c r="BH228" s="142">
        <f>IF(N228="sníž. přenesená",J228,0)</f>
        <v>0</v>
      </c>
      <c r="BI228" s="142">
        <f>IF(N228="nulová",J228,0)</f>
        <v>0</v>
      </c>
      <c r="BJ228" s="13" t="s">
        <v>80</v>
      </c>
      <c r="BK228" s="142">
        <f>ROUND(I228*H228,2)</f>
        <v>0</v>
      </c>
      <c r="BL228" s="13" t="s">
        <v>155</v>
      </c>
      <c r="BM228" s="141" t="s">
        <v>542</v>
      </c>
    </row>
    <row r="229" spans="2:65" s="1" customFormat="1" ht="16.5" customHeight="1">
      <c r="B229" s="28"/>
      <c r="C229" s="129" t="s">
        <v>543</v>
      </c>
      <c r="D229" s="129" t="s">
        <v>151</v>
      </c>
      <c r="E229" s="130" t="s">
        <v>544</v>
      </c>
      <c r="F229" s="131" t="s">
        <v>545</v>
      </c>
      <c r="G229" s="132" t="s">
        <v>154</v>
      </c>
      <c r="H229" s="133">
        <v>81.760000000000005</v>
      </c>
      <c r="I229" s="134"/>
      <c r="J229" s="135">
        <f>ROUND(I229*H229,2)</f>
        <v>0</v>
      </c>
      <c r="K229" s="136"/>
      <c r="L229" s="28"/>
      <c r="M229" s="137" t="s">
        <v>1</v>
      </c>
      <c r="N229" s="138" t="s">
        <v>37</v>
      </c>
      <c r="P229" s="139">
        <f>O229*H229</f>
        <v>0</v>
      </c>
      <c r="Q229" s="139">
        <v>0</v>
      </c>
      <c r="R229" s="139">
        <f>Q229*H229</f>
        <v>0</v>
      </c>
      <c r="S229" s="139">
        <v>0</v>
      </c>
      <c r="T229" s="140">
        <f>S229*H229</f>
        <v>0</v>
      </c>
      <c r="AR229" s="141" t="s">
        <v>155</v>
      </c>
      <c r="AT229" s="141" t="s">
        <v>151</v>
      </c>
      <c r="AU229" s="141" t="s">
        <v>82</v>
      </c>
      <c r="AY229" s="13" t="s">
        <v>149</v>
      </c>
      <c r="BE229" s="142">
        <f>IF(N229="základní",J229,0)</f>
        <v>0</v>
      </c>
      <c r="BF229" s="142">
        <f>IF(N229="snížená",J229,0)</f>
        <v>0</v>
      </c>
      <c r="BG229" s="142">
        <f>IF(N229="zákl. přenesená",J229,0)</f>
        <v>0</v>
      </c>
      <c r="BH229" s="142">
        <f>IF(N229="sníž. přenesená",J229,0)</f>
        <v>0</v>
      </c>
      <c r="BI229" s="142">
        <f>IF(N229="nulová",J229,0)</f>
        <v>0</v>
      </c>
      <c r="BJ229" s="13" t="s">
        <v>80</v>
      </c>
      <c r="BK229" s="142">
        <f>ROUND(I229*H229,2)</f>
        <v>0</v>
      </c>
      <c r="BL229" s="13" t="s">
        <v>155</v>
      </c>
      <c r="BM229" s="141" t="s">
        <v>546</v>
      </c>
    </row>
    <row r="230" spans="2:65" s="11" customFormat="1" ht="22.8" customHeight="1">
      <c r="B230" s="117"/>
      <c r="D230" s="118" t="s">
        <v>71</v>
      </c>
      <c r="E230" s="127" t="s">
        <v>246</v>
      </c>
      <c r="F230" s="127" t="s">
        <v>247</v>
      </c>
      <c r="I230" s="120"/>
      <c r="J230" s="128">
        <f>BK230</f>
        <v>0</v>
      </c>
      <c r="L230" s="117"/>
      <c r="M230" s="122"/>
      <c r="P230" s="123">
        <f>SUM(P231:P239)</f>
        <v>0</v>
      </c>
      <c r="R230" s="123">
        <f>SUM(R231:R239)</f>
        <v>1.1984748199999999</v>
      </c>
      <c r="T230" s="124">
        <f>SUM(T231:T239)</f>
        <v>0</v>
      </c>
      <c r="AR230" s="118" t="s">
        <v>82</v>
      </c>
      <c r="AT230" s="125" t="s">
        <v>71</v>
      </c>
      <c r="AU230" s="125" t="s">
        <v>80</v>
      </c>
      <c r="AY230" s="118" t="s">
        <v>149</v>
      </c>
      <c r="BK230" s="126">
        <f>SUM(BK231:BK239)</f>
        <v>0</v>
      </c>
    </row>
    <row r="231" spans="2:65" s="1" customFormat="1" ht="37.799999999999997" customHeight="1">
      <c r="B231" s="28"/>
      <c r="C231" s="129" t="s">
        <v>444</v>
      </c>
      <c r="D231" s="129" t="s">
        <v>151</v>
      </c>
      <c r="E231" s="130" t="s">
        <v>547</v>
      </c>
      <c r="F231" s="131" t="s">
        <v>548</v>
      </c>
      <c r="G231" s="132" t="s">
        <v>154</v>
      </c>
      <c r="H231" s="133">
        <v>113.5</v>
      </c>
      <c r="I231" s="134"/>
      <c r="J231" s="135">
        <f t="shared" ref="J231:J239" si="60">ROUND(I231*H231,2)</f>
        <v>0</v>
      </c>
      <c r="K231" s="136"/>
      <c r="L231" s="28"/>
      <c r="M231" s="137" t="s">
        <v>1</v>
      </c>
      <c r="N231" s="138" t="s">
        <v>37</v>
      </c>
      <c r="P231" s="139">
        <f t="shared" ref="P231:P239" si="61">O231*H231</f>
        <v>0</v>
      </c>
      <c r="Q231" s="139">
        <v>0</v>
      </c>
      <c r="R231" s="139">
        <f t="shared" ref="R231:R239" si="62">Q231*H231</f>
        <v>0</v>
      </c>
      <c r="S231" s="139">
        <v>0</v>
      </c>
      <c r="T231" s="140">
        <f t="shared" ref="T231:T239" si="63">S231*H231</f>
        <v>0</v>
      </c>
      <c r="AR231" s="141" t="s">
        <v>180</v>
      </c>
      <c r="AT231" s="141" t="s">
        <v>151</v>
      </c>
      <c r="AU231" s="141" t="s">
        <v>82</v>
      </c>
      <c r="AY231" s="13" t="s">
        <v>149</v>
      </c>
      <c r="BE231" s="142">
        <f t="shared" ref="BE231:BE239" si="64">IF(N231="základní",J231,0)</f>
        <v>0</v>
      </c>
      <c r="BF231" s="142">
        <f t="shared" ref="BF231:BF239" si="65">IF(N231="snížená",J231,0)</f>
        <v>0</v>
      </c>
      <c r="BG231" s="142">
        <f t="shared" ref="BG231:BG239" si="66">IF(N231="zákl. přenesená",J231,0)</f>
        <v>0</v>
      </c>
      <c r="BH231" s="142">
        <f t="shared" ref="BH231:BH239" si="67">IF(N231="sníž. přenesená",J231,0)</f>
        <v>0</v>
      </c>
      <c r="BI231" s="142">
        <f t="shared" ref="BI231:BI239" si="68">IF(N231="nulová",J231,0)</f>
        <v>0</v>
      </c>
      <c r="BJ231" s="13" t="s">
        <v>80</v>
      </c>
      <c r="BK231" s="142">
        <f t="shared" ref="BK231:BK239" si="69">ROUND(I231*H231,2)</f>
        <v>0</v>
      </c>
      <c r="BL231" s="13" t="s">
        <v>180</v>
      </c>
      <c r="BM231" s="141" t="s">
        <v>549</v>
      </c>
    </row>
    <row r="232" spans="2:65" s="1" customFormat="1" ht="16.5" customHeight="1">
      <c r="B232" s="28"/>
      <c r="C232" s="148" t="s">
        <v>550</v>
      </c>
      <c r="D232" s="148" t="s">
        <v>354</v>
      </c>
      <c r="E232" s="149" t="s">
        <v>551</v>
      </c>
      <c r="F232" s="150" t="s">
        <v>552</v>
      </c>
      <c r="G232" s="151" t="s">
        <v>553</v>
      </c>
      <c r="H232" s="152">
        <v>28.375</v>
      </c>
      <c r="I232" s="153"/>
      <c r="J232" s="154">
        <f t="shared" si="60"/>
        <v>0</v>
      </c>
      <c r="K232" s="155"/>
      <c r="L232" s="156"/>
      <c r="M232" s="157" t="s">
        <v>1</v>
      </c>
      <c r="N232" s="158" t="s">
        <v>37</v>
      </c>
      <c r="P232" s="139">
        <f t="shared" si="61"/>
        <v>0</v>
      </c>
      <c r="Q232" s="139">
        <v>1E-3</v>
      </c>
      <c r="R232" s="139">
        <f t="shared" si="62"/>
        <v>2.8375000000000001E-2</v>
      </c>
      <c r="S232" s="139">
        <v>0</v>
      </c>
      <c r="T232" s="140">
        <f t="shared" si="63"/>
        <v>0</v>
      </c>
      <c r="AR232" s="141" t="s">
        <v>212</v>
      </c>
      <c r="AT232" s="141" t="s">
        <v>354</v>
      </c>
      <c r="AU232" s="141" t="s">
        <v>82</v>
      </c>
      <c r="AY232" s="13" t="s">
        <v>149</v>
      </c>
      <c r="BE232" s="142">
        <f t="shared" si="64"/>
        <v>0</v>
      </c>
      <c r="BF232" s="142">
        <f t="shared" si="65"/>
        <v>0</v>
      </c>
      <c r="BG232" s="142">
        <f t="shared" si="66"/>
        <v>0</v>
      </c>
      <c r="BH232" s="142">
        <f t="shared" si="67"/>
        <v>0</v>
      </c>
      <c r="BI232" s="142">
        <f t="shared" si="68"/>
        <v>0</v>
      </c>
      <c r="BJ232" s="13" t="s">
        <v>80</v>
      </c>
      <c r="BK232" s="142">
        <f t="shared" si="69"/>
        <v>0</v>
      </c>
      <c r="BL232" s="13" t="s">
        <v>180</v>
      </c>
      <c r="BM232" s="141" t="s">
        <v>554</v>
      </c>
    </row>
    <row r="233" spans="2:65" s="1" customFormat="1" ht="24.15" customHeight="1">
      <c r="B233" s="28"/>
      <c r="C233" s="129" t="s">
        <v>447</v>
      </c>
      <c r="D233" s="129" t="s">
        <v>151</v>
      </c>
      <c r="E233" s="130" t="s">
        <v>555</v>
      </c>
      <c r="F233" s="131" t="s">
        <v>556</v>
      </c>
      <c r="G233" s="132" t="s">
        <v>154</v>
      </c>
      <c r="H233" s="133">
        <v>113.5</v>
      </c>
      <c r="I233" s="134"/>
      <c r="J233" s="135">
        <f t="shared" si="60"/>
        <v>0</v>
      </c>
      <c r="K233" s="136"/>
      <c r="L233" s="28"/>
      <c r="M233" s="137" t="s">
        <v>1</v>
      </c>
      <c r="N233" s="138" t="s">
        <v>37</v>
      </c>
      <c r="P233" s="139">
        <f t="shared" si="61"/>
        <v>0</v>
      </c>
      <c r="Q233" s="139">
        <v>8.8000000000000003E-4</v>
      </c>
      <c r="R233" s="139">
        <f t="shared" si="62"/>
        <v>9.988000000000001E-2</v>
      </c>
      <c r="S233" s="139">
        <v>0</v>
      </c>
      <c r="T233" s="140">
        <f t="shared" si="63"/>
        <v>0</v>
      </c>
      <c r="AR233" s="141" t="s">
        <v>180</v>
      </c>
      <c r="AT233" s="141" t="s">
        <v>151</v>
      </c>
      <c r="AU233" s="141" t="s">
        <v>82</v>
      </c>
      <c r="AY233" s="13" t="s">
        <v>149</v>
      </c>
      <c r="BE233" s="142">
        <f t="shared" si="64"/>
        <v>0</v>
      </c>
      <c r="BF233" s="142">
        <f t="shared" si="65"/>
        <v>0</v>
      </c>
      <c r="BG233" s="142">
        <f t="shared" si="66"/>
        <v>0</v>
      </c>
      <c r="BH233" s="142">
        <f t="shared" si="67"/>
        <v>0</v>
      </c>
      <c r="BI233" s="142">
        <f t="shared" si="68"/>
        <v>0</v>
      </c>
      <c r="BJ233" s="13" t="s">
        <v>80</v>
      </c>
      <c r="BK233" s="142">
        <f t="shared" si="69"/>
        <v>0</v>
      </c>
      <c r="BL233" s="13" t="s">
        <v>180</v>
      </c>
      <c r="BM233" s="141" t="s">
        <v>543</v>
      </c>
    </row>
    <row r="234" spans="2:65" s="1" customFormat="1" ht="44.25" customHeight="1">
      <c r="B234" s="28"/>
      <c r="C234" s="148" t="s">
        <v>557</v>
      </c>
      <c r="D234" s="148" t="s">
        <v>354</v>
      </c>
      <c r="E234" s="149" t="s">
        <v>558</v>
      </c>
      <c r="F234" s="150" t="s">
        <v>559</v>
      </c>
      <c r="G234" s="151" t="s">
        <v>154</v>
      </c>
      <c r="H234" s="152">
        <v>132.28399999999999</v>
      </c>
      <c r="I234" s="153"/>
      <c r="J234" s="154">
        <f t="shared" si="60"/>
        <v>0</v>
      </c>
      <c r="K234" s="155"/>
      <c r="L234" s="156"/>
      <c r="M234" s="157" t="s">
        <v>1</v>
      </c>
      <c r="N234" s="158" t="s">
        <v>37</v>
      </c>
      <c r="P234" s="139">
        <f t="shared" si="61"/>
        <v>0</v>
      </c>
      <c r="Q234" s="139">
        <v>5.4000000000000003E-3</v>
      </c>
      <c r="R234" s="139">
        <f t="shared" si="62"/>
        <v>0.71433360000000001</v>
      </c>
      <c r="S234" s="139">
        <v>0</v>
      </c>
      <c r="T234" s="140">
        <f t="shared" si="63"/>
        <v>0</v>
      </c>
      <c r="AR234" s="141" t="s">
        <v>212</v>
      </c>
      <c r="AT234" s="141" t="s">
        <v>354</v>
      </c>
      <c r="AU234" s="141" t="s">
        <v>82</v>
      </c>
      <c r="AY234" s="13" t="s">
        <v>149</v>
      </c>
      <c r="BE234" s="142">
        <f t="shared" si="64"/>
        <v>0</v>
      </c>
      <c r="BF234" s="142">
        <f t="shared" si="65"/>
        <v>0</v>
      </c>
      <c r="BG234" s="142">
        <f t="shared" si="66"/>
        <v>0</v>
      </c>
      <c r="BH234" s="142">
        <f t="shared" si="67"/>
        <v>0</v>
      </c>
      <c r="BI234" s="142">
        <f t="shared" si="68"/>
        <v>0</v>
      </c>
      <c r="BJ234" s="13" t="s">
        <v>80</v>
      </c>
      <c r="BK234" s="142">
        <f t="shared" si="69"/>
        <v>0</v>
      </c>
      <c r="BL234" s="13" t="s">
        <v>180</v>
      </c>
      <c r="BM234" s="141" t="s">
        <v>560</v>
      </c>
    </row>
    <row r="235" spans="2:65" s="1" customFormat="1" ht="33" customHeight="1">
      <c r="B235" s="28"/>
      <c r="C235" s="129" t="s">
        <v>451</v>
      </c>
      <c r="D235" s="129" t="s">
        <v>151</v>
      </c>
      <c r="E235" s="130" t="s">
        <v>561</v>
      </c>
      <c r="F235" s="131" t="s">
        <v>562</v>
      </c>
      <c r="G235" s="132" t="s">
        <v>154</v>
      </c>
      <c r="H235" s="133">
        <v>113.5</v>
      </c>
      <c r="I235" s="134"/>
      <c r="J235" s="135">
        <f t="shared" si="60"/>
        <v>0</v>
      </c>
      <c r="K235" s="136"/>
      <c r="L235" s="28"/>
      <c r="M235" s="137" t="s">
        <v>1</v>
      </c>
      <c r="N235" s="138" t="s">
        <v>37</v>
      </c>
      <c r="P235" s="139">
        <f t="shared" si="61"/>
        <v>0</v>
      </c>
      <c r="Q235" s="139">
        <v>0</v>
      </c>
      <c r="R235" s="139">
        <f t="shared" si="62"/>
        <v>0</v>
      </c>
      <c r="S235" s="139">
        <v>0</v>
      </c>
      <c r="T235" s="140">
        <f t="shared" si="63"/>
        <v>0</v>
      </c>
      <c r="AR235" s="141" t="s">
        <v>180</v>
      </c>
      <c r="AT235" s="141" t="s">
        <v>151</v>
      </c>
      <c r="AU235" s="141" t="s">
        <v>82</v>
      </c>
      <c r="AY235" s="13" t="s">
        <v>149</v>
      </c>
      <c r="BE235" s="142">
        <f t="shared" si="64"/>
        <v>0</v>
      </c>
      <c r="BF235" s="142">
        <f t="shared" si="65"/>
        <v>0</v>
      </c>
      <c r="BG235" s="142">
        <f t="shared" si="66"/>
        <v>0</v>
      </c>
      <c r="BH235" s="142">
        <f t="shared" si="67"/>
        <v>0</v>
      </c>
      <c r="BI235" s="142">
        <f t="shared" si="68"/>
        <v>0</v>
      </c>
      <c r="BJ235" s="13" t="s">
        <v>80</v>
      </c>
      <c r="BK235" s="142">
        <f t="shared" si="69"/>
        <v>0</v>
      </c>
      <c r="BL235" s="13" t="s">
        <v>180</v>
      </c>
      <c r="BM235" s="141" t="s">
        <v>506</v>
      </c>
    </row>
    <row r="236" spans="2:65" s="1" customFormat="1" ht="24.15" customHeight="1">
      <c r="B236" s="28"/>
      <c r="C236" s="148" t="s">
        <v>563</v>
      </c>
      <c r="D236" s="148" t="s">
        <v>354</v>
      </c>
      <c r="E236" s="149" t="s">
        <v>564</v>
      </c>
      <c r="F236" s="150" t="s">
        <v>565</v>
      </c>
      <c r="G236" s="151" t="s">
        <v>154</v>
      </c>
      <c r="H236" s="152">
        <v>131.09299999999999</v>
      </c>
      <c r="I236" s="153"/>
      <c r="J236" s="154">
        <f t="shared" si="60"/>
        <v>0</v>
      </c>
      <c r="K236" s="155"/>
      <c r="L236" s="156"/>
      <c r="M236" s="157" t="s">
        <v>1</v>
      </c>
      <c r="N236" s="158" t="s">
        <v>37</v>
      </c>
      <c r="P236" s="139">
        <f t="shared" si="61"/>
        <v>0</v>
      </c>
      <c r="Q236" s="139">
        <v>2.9999999999999997E-4</v>
      </c>
      <c r="R236" s="139">
        <f t="shared" si="62"/>
        <v>3.9327899999999992E-2</v>
      </c>
      <c r="S236" s="139">
        <v>0</v>
      </c>
      <c r="T236" s="140">
        <f t="shared" si="63"/>
        <v>0</v>
      </c>
      <c r="AR236" s="141" t="s">
        <v>212</v>
      </c>
      <c r="AT236" s="141" t="s">
        <v>354</v>
      </c>
      <c r="AU236" s="141" t="s">
        <v>82</v>
      </c>
      <c r="AY236" s="13" t="s">
        <v>149</v>
      </c>
      <c r="BE236" s="142">
        <f t="shared" si="64"/>
        <v>0</v>
      </c>
      <c r="BF236" s="142">
        <f t="shared" si="65"/>
        <v>0</v>
      </c>
      <c r="BG236" s="142">
        <f t="shared" si="66"/>
        <v>0</v>
      </c>
      <c r="BH236" s="142">
        <f t="shared" si="67"/>
        <v>0</v>
      </c>
      <c r="BI236" s="142">
        <f t="shared" si="68"/>
        <v>0</v>
      </c>
      <c r="BJ236" s="13" t="s">
        <v>80</v>
      </c>
      <c r="BK236" s="142">
        <f t="shared" si="69"/>
        <v>0</v>
      </c>
      <c r="BL236" s="13" t="s">
        <v>180</v>
      </c>
      <c r="BM236" s="141" t="s">
        <v>514</v>
      </c>
    </row>
    <row r="237" spans="2:65" s="1" customFormat="1" ht="24.15" customHeight="1">
      <c r="B237" s="28"/>
      <c r="C237" s="129" t="s">
        <v>402</v>
      </c>
      <c r="D237" s="129" t="s">
        <v>151</v>
      </c>
      <c r="E237" s="130" t="s">
        <v>566</v>
      </c>
      <c r="F237" s="131" t="s">
        <v>567</v>
      </c>
      <c r="G237" s="132" t="s">
        <v>154</v>
      </c>
      <c r="H237" s="133">
        <v>113.5</v>
      </c>
      <c r="I237" s="134"/>
      <c r="J237" s="135">
        <f t="shared" si="60"/>
        <v>0</v>
      </c>
      <c r="K237" s="136"/>
      <c r="L237" s="28"/>
      <c r="M237" s="137" t="s">
        <v>1</v>
      </c>
      <c r="N237" s="138" t="s">
        <v>37</v>
      </c>
      <c r="P237" s="139">
        <f t="shared" si="61"/>
        <v>0</v>
      </c>
      <c r="Q237" s="139">
        <v>1.9000000000000001E-4</v>
      </c>
      <c r="R237" s="139">
        <f t="shared" si="62"/>
        <v>2.1565000000000001E-2</v>
      </c>
      <c r="S237" s="139">
        <v>0</v>
      </c>
      <c r="T237" s="140">
        <f t="shared" si="63"/>
        <v>0</v>
      </c>
      <c r="AR237" s="141" t="s">
        <v>180</v>
      </c>
      <c r="AT237" s="141" t="s">
        <v>151</v>
      </c>
      <c r="AU237" s="141" t="s">
        <v>82</v>
      </c>
      <c r="AY237" s="13" t="s">
        <v>149</v>
      </c>
      <c r="BE237" s="142">
        <f t="shared" si="64"/>
        <v>0</v>
      </c>
      <c r="BF237" s="142">
        <f t="shared" si="65"/>
        <v>0</v>
      </c>
      <c r="BG237" s="142">
        <f t="shared" si="66"/>
        <v>0</v>
      </c>
      <c r="BH237" s="142">
        <f t="shared" si="67"/>
        <v>0</v>
      </c>
      <c r="BI237" s="142">
        <f t="shared" si="68"/>
        <v>0</v>
      </c>
      <c r="BJ237" s="13" t="s">
        <v>80</v>
      </c>
      <c r="BK237" s="142">
        <f t="shared" si="69"/>
        <v>0</v>
      </c>
      <c r="BL237" s="13" t="s">
        <v>180</v>
      </c>
      <c r="BM237" s="141" t="s">
        <v>522</v>
      </c>
    </row>
    <row r="238" spans="2:65" s="1" customFormat="1" ht="33" customHeight="1">
      <c r="B238" s="28"/>
      <c r="C238" s="148" t="s">
        <v>418</v>
      </c>
      <c r="D238" s="148" t="s">
        <v>354</v>
      </c>
      <c r="E238" s="149" t="s">
        <v>568</v>
      </c>
      <c r="F238" s="150" t="s">
        <v>569</v>
      </c>
      <c r="G238" s="151" t="s">
        <v>154</v>
      </c>
      <c r="H238" s="152">
        <v>132.28399999999999</v>
      </c>
      <c r="I238" s="153"/>
      <c r="J238" s="154">
        <f t="shared" si="60"/>
        <v>0</v>
      </c>
      <c r="K238" s="155"/>
      <c r="L238" s="156"/>
      <c r="M238" s="157" t="s">
        <v>1</v>
      </c>
      <c r="N238" s="158" t="s">
        <v>37</v>
      </c>
      <c r="P238" s="139">
        <f t="shared" si="61"/>
        <v>0</v>
      </c>
      <c r="Q238" s="139">
        <v>2.2300000000000002E-3</v>
      </c>
      <c r="R238" s="139">
        <f t="shared" si="62"/>
        <v>0.29499332</v>
      </c>
      <c r="S238" s="139">
        <v>0</v>
      </c>
      <c r="T238" s="140">
        <f t="shared" si="63"/>
        <v>0</v>
      </c>
      <c r="AR238" s="141" t="s">
        <v>212</v>
      </c>
      <c r="AT238" s="141" t="s">
        <v>354</v>
      </c>
      <c r="AU238" s="141" t="s">
        <v>82</v>
      </c>
      <c r="AY238" s="13" t="s">
        <v>149</v>
      </c>
      <c r="BE238" s="142">
        <f t="shared" si="64"/>
        <v>0</v>
      </c>
      <c r="BF238" s="142">
        <f t="shared" si="65"/>
        <v>0</v>
      </c>
      <c r="BG238" s="142">
        <f t="shared" si="66"/>
        <v>0</v>
      </c>
      <c r="BH238" s="142">
        <f t="shared" si="67"/>
        <v>0</v>
      </c>
      <c r="BI238" s="142">
        <f t="shared" si="68"/>
        <v>0</v>
      </c>
      <c r="BJ238" s="13" t="s">
        <v>80</v>
      </c>
      <c r="BK238" s="142">
        <f t="shared" si="69"/>
        <v>0</v>
      </c>
      <c r="BL238" s="13" t="s">
        <v>180</v>
      </c>
      <c r="BM238" s="141" t="s">
        <v>530</v>
      </c>
    </row>
    <row r="239" spans="2:65" s="1" customFormat="1" ht="49.05" customHeight="1">
      <c r="B239" s="28"/>
      <c r="C239" s="129" t="s">
        <v>455</v>
      </c>
      <c r="D239" s="129" t="s">
        <v>151</v>
      </c>
      <c r="E239" s="130" t="s">
        <v>570</v>
      </c>
      <c r="F239" s="131" t="s">
        <v>571</v>
      </c>
      <c r="G239" s="132" t="s">
        <v>197</v>
      </c>
      <c r="H239" s="133">
        <v>1.198</v>
      </c>
      <c r="I239" s="134"/>
      <c r="J239" s="135">
        <f t="shared" si="60"/>
        <v>0</v>
      </c>
      <c r="K239" s="136"/>
      <c r="L239" s="28"/>
      <c r="M239" s="137" t="s">
        <v>1</v>
      </c>
      <c r="N239" s="138" t="s">
        <v>37</v>
      </c>
      <c r="P239" s="139">
        <f t="shared" si="61"/>
        <v>0</v>
      </c>
      <c r="Q239" s="139">
        <v>0</v>
      </c>
      <c r="R239" s="139">
        <f t="shared" si="62"/>
        <v>0</v>
      </c>
      <c r="S239" s="139">
        <v>0</v>
      </c>
      <c r="T239" s="140">
        <f t="shared" si="63"/>
        <v>0</v>
      </c>
      <c r="AR239" s="141" t="s">
        <v>180</v>
      </c>
      <c r="AT239" s="141" t="s">
        <v>151</v>
      </c>
      <c r="AU239" s="141" t="s">
        <v>82</v>
      </c>
      <c r="AY239" s="13" t="s">
        <v>149</v>
      </c>
      <c r="BE239" s="142">
        <f t="shared" si="64"/>
        <v>0</v>
      </c>
      <c r="BF239" s="142">
        <f t="shared" si="65"/>
        <v>0</v>
      </c>
      <c r="BG239" s="142">
        <f t="shared" si="66"/>
        <v>0</v>
      </c>
      <c r="BH239" s="142">
        <f t="shared" si="67"/>
        <v>0</v>
      </c>
      <c r="BI239" s="142">
        <f t="shared" si="68"/>
        <v>0</v>
      </c>
      <c r="BJ239" s="13" t="s">
        <v>80</v>
      </c>
      <c r="BK239" s="142">
        <f t="shared" si="69"/>
        <v>0</v>
      </c>
      <c r="BL239" s="13" t="s">
        <v>180</v>
      </c>
      <c r="BM239" s="141" t="s">
        <v>572</v>
      </c>
    </row>
    <row r="240" spans="2:65" s="11" customFormat="1" ht="22.8" customHeight="1">
      <c r="B240" s="117"/>
      <c r="D240" s="118" t="s">
        <v>71</v>
      </c>
      <c r="E240" s="127" t="s">
        <v>251</v>
      </c>
      <c r="F240" s="127" t="s">
        <v>252</v>
      </c>
      <c r="I240" s="120"/>
      <c r="J240" s="128">
        <f>BK240</f>
        <v>0</v>
      </c>
      <c r="L240" s="117"/>
      <c r="M240" s="122"/>
      <c r="P240" s="123">
        <f>SUM(P241:P245)</f>
        <v>0</v>
      </c>
      <c r="R240" s="123">
        <f>SUM(R241:R245)</f>
        <v>4.6732375000000008</v>
      </c>
      <c r="T240" s="124">
        <f>SUM(T241:T245)</f>
        <v>0</v>
      </c>
      <c r="AR240" s="118" t="s">
        <v>82</v>
      </c>
      <c r="AT240" s="125" t="s">
        <v>71</v>
      </c>
      <c r="AU240" s="125" t="s">
        <v>80</v>
      </c>
      <c r="AY240" s="118" t="s">
        <v>149</v>
      </c>
      <c r="BK240" s="126">
        <f>SUM(BK241:BK245)</f>
        <v>0</v>
      </c>
    </row>
    <row r="241" spans="2:65" s="1" customFormat="1" ht="37.799999999999997" customHeight="1">
      <c r="B241" s="28"/>
      <c r="C241" s="129" t="s">
        <v>495</v>
      </c>
      <c r="D241" s="129" t="s">
        <v>151</v>
      </c>
      <c r="E241" s="130" t="s">
        <v>573</v>
      </c>
      <c r="F241" s="131" t="s">
        <v>574</v>
      </c>
      <c r="G241" s="132" t="s">
        <v>154</v>
      </c>
      <c r="H241" s="133">
        <v>856.09</v>
      </c>
      <c r="I241" s="134"/>
      <c r="J241" s="135">
        <f>ROUND(I241*H241,2)</f>
        <v>0</v>
      </c>
      <c r="K241" s="136"/>
      <c r="L241" s="28"/>
      <c r="M241" s="137" t="s">
        <v>1</v>
      </c>
      <c r="N241" s="138" t="s">
        <v>37</v>
      </c>
      <c r="P241" s="139">
        <f>O241*H241</f>
        <v>0</v>
      </c>
      <c r="Q241" s="139">
        <v>0</v>
      </c>
      <c r="R241" s="139">
        <f>Q241*H241</f>
        <v>0</v>
      </c>
      <c r="S241" s="139">
        <v>0</v>
      </c>
      <c r="T241" s="140">
        <f>S241*H241</f>
        <v>0</v>
      </c>
      <c r="AR241" s="141" t="s">
        <v>180</v>
      </c>
      <c r="AT241" s="141" t="s">
        <v>151</v>
      </c>
      <c r="AU241" s="141" t="s">
        <v>82</v>
      </c>
      <c r="AY241" s="13" t="s">
        <v>149</v>
      </c>
      <c r="BE241" s="142">
        <f>IF(N241="základní",J241,0)</f>
        <v>0</v>
      </c>
      <c r="BF241" s="142">
        <f>IF(N241="snížená",J241,0)</f>
        <v>0</v>
      </c>
      <c r="BG241" s="142">
        <f>IF(N241="zákl. přenesená",J241,0)</f>
        <v>0</v>
      </c>
      <c r="BH241" s="142">
        <f>IF(N241="sníž. přenesená",J241,0)</f>
        <v>0</v>
      </c>
      <c r="BI241" s="142">
        <f>IF(N241="nulová",J241,0)</f>
        <v>0</v>
      </c>
      <c r="BJ241" s="13" t="s">
        <v>80</v>
      </c>
      <c r="BK241" s="142">
        <f>ROUND(I241*H241,2)</f>
        <v>0</v>
      </c>
      <c r="BL241" s="13" t="s">
        <v>180</v>
      </c>
      <c r="BM241" s="141" t="s">
        <v>575</v>
      </c>
    </row>
    <row r="242" spans="2:65" s="1" customFormat="1" ht="24.15" customHeight="1">
      <c r="B242" s="28"/>
      <c r="C242" s="148" t="s">
        <v>458</v>
      </c>
      <c r="D242" s="148" t="s">
        <v>354</v>
      </c>
      <c r="E242" s="149" t="s">
        <v>576</v>
      </c>
      <c r="F242" s="150" t="s">
        <v>577</v>
      </c>
      <c r="G242" s="151" t="s">
        <v>154</v>
      </c>
      <c r="H242" s="152">
        <v>898.89499999999998</v>
      </c>
      <c r="I242" s="153"/>
      <c r="J242" s="154">
        <f>ROUND(I242*H242,2)</f>
        <v>0</v>
      </c>
      <c r="K242" s="155"/>
      <c r="L242" s="156"/>
      <c r="M242" s="157" t="s">
        <v>1</v>
      </c>
      <c r="N242" s="158" t="s">
        <v>37</v>
      </c>
      <c r="P242" s="139">
        <f>O242*H242</f>
        <v>0</v>
      </c>
      <c r="Q242" s="139">
        <v>5.0000000000000001E-3</v>
      </c>
      <c r="R242" s="139">
        <f>Q242*H242</f>
        <v>4.4944750000000004</v>
      </c>
      <c r="S242" s="139">
        <v>0</v>
      </c>
      <c r="T242" s="140">
        <f>S242*H242</f>
        <v>0</v>
      </c>
      <c r="AR242" s="141" t="s">
        <v>212</v>
      </c>
      <c r="AT242" s="141" t="s">
        <v>354</v>
      </c>
      <c r="AU242" s="141" t="s">
        <v>82</v>
      </c>
      <c r="AY242" s="13" t="s">
        <v>149</v>
      </c>
      <c r="BE242" s="142">
        <f>IF(N242="základní",J242,0)</f>
        <v>0</v>
      </c>
      <c r="BF242" s="142">
        <f>IF(N242="snížená",J242,0)</f>
        <v>0</v>
      </c>
      <c r="BG242" s="142">
        <f>IF(N242="zákl. přenesená",J242,0)</f>
        <v>0</v>
      </c>
      <c r="BH242" s="142">
        <f>IF(N242="sníž. přenesená",J242,0)</f>
        <v>0</v>
      </c>
      <c r="BI242" s="142">
        <f>IF(N242="nulová",J242,0)</f>
        <v>0</v>
      </c>
      <c r="BJ242" s="13" t="s">
        <v>80</v>
      </c>
      <c r="BK242" s="142">
        <f>ROUND(I242*H242,2)</f>
        <v>0</v>
      </c>
      <c r="BL242" s="13" t="s">
        <v>180</v>
      </c>
      <c r="BM242" s="141" t="s">
        <v>578</v>
      </c>
    </row>
    <row r="243" spans="2:65" s="1" customFormat="1" ht="37.799999999999997" customHeight="1">
      <c r="B243" s="28"/>
      <c r="C243" s="129" t="s">
        <v>579</v>
      </c>
      <c r="D243" s="129" t="s">
        <v>151</v>
      </c>
      <c r="E243" s="130" t="s">
        <v>573</v>
      </c>
      <c r="F243" s="131" t="s">
        <v>574</v>
      </c>
      <c r="G243" s="132" t="s">
        <v>154</v>
      </c>
      <c r="H243" s="133">
        <v>113.5</v>
      </c>
      <c r="I243" s="134"/>
      <c r="J243" s="135">
        <f>ROUND(I243*H243,2)</f>
        <v>0</v>
      </c>
      <c r="K243" s="136"/>
      <c r="L243" s="28"/>
      <c r="M243" s="137" t="s">
        <v>1</v>
      </c>
      <c r="N243" s="138" t="s">
        <v>37</v>
      </c>
      <c r="P243" s="139">
        <f>O243*H243</f>
        <v>0</v>
      </c>
      <c r="Q243" s="139">
        <v>0</v>
      </c>
      <c r="R243" s="139">
        <f>Q243*H243</f>
        <v>0</v>
      </c>
      <c r="S243" s="139">
        <v>0</v>
      </c>
      <c r="T243" s="140">
        <f>S243*H243</f>
        <v>0</v>
      </c>
      <c r="AR243" s="141" t="s">
        <v>180</v>
      </c>
      <c r="AT243" s="141" t="s">
        <v>151</v>
      </c>
      <c r="AU243" s="141" t="s">
        <v>82</v>
      </c>
      <c r="AY243" s="13" t="s">
        <v>149</v>
      </c>
      <c r="BE243" s="142">
        <f>IF(N243="základní",J243,0)</f>
        <v>0</v>
      </c>
      <c r="BF243" s="142">
        <f>IF(N243="snížená",J243,0)</f>
        <v>0</v>
      </c>
      <c r="BG243" s="142">
        <f>IF(N243="zákl. přenesená",J243,0)</f>
        <v>0</v>
      </c>
      <c r="BH243" s="142">
        <f>IF(N243="sníž. přenesená",J243,0)</f>
        <v>0</v>
      </c>
      <c r="BI243" s="142">
        <f>IF(N243="nulová",J243,0)</f>
        <v>0</v>
      </c>
      <c r="BJ243" s="13" t="s">
        <v>80</v>
      </c>
      <c r="BK243" s="142">
        <f>ROUND(I243*H243,2)</f>
        <v>0</v>
      </c>
      <c r="BL243" s="13" t="s">
        <v>180</v>
      </c>
      <c r="BM243" s="141" t="s">
        <v>580</v>
      </c>
    </row>
    <row r="244" spans="2:65" s="1" customFormat="1" ht="24.15" customHeight="1">
      <c r="B244" s="28"/>
      <c r="C244" s="148" t="s">
        <v>462</v>
      </c>
      <c r="D244" s="148" t="s">
        <v>354</v>
      </c>
      <c r="E244" s="149" t="s">
        <v>581</v>
      </c>
      <c r="F244" s="150" t="s">
        <v>582</v>
      </c>
      <c r="G244" s="151" t="s">
        <v>154</v>
      </c>
      <c r="H244" s="152">
        <v>119.175</v>
      </c>
      <c r="I244" s="153"/>
      <c r="J244" s="154">
        <f>ROUND(I244*H244,2)</f>
        <v>0</v>
      </c>
      <c r="K244" s="155"/>
      <c r="L244" s="156"/>
      <c r="M244" s="157" t="s">
        <v>1</v>
      </c>
      <c r="N244" s="158" t="s">
        <v>37</v>
      </c>
      <c r="P244" s="139">
        <f>O244*H244</f>
        <v>0</v>
      </c>
      <c r="Q244" s="139">
        <v>1.5E-3</v>
      </c>
      <c r="R244" s="139">
        <f>Q244*H244</f>
        <v>0.17876249999999999</v>
      </c>
      <c r="S244" s="139">
        <v>0</v>
      </c>
      <c r="T244" s="140">
        <f>S244*H244</f>
        <v>0</v>
      </c>
      <c r="AR244" s="141" t="s">
        <v>212</v>
      </c>
      <c r="AT244" s="141" t="s">
        <v>354</v>
      </c>
      <c r="AU244" s="141" t="s">
        <v>82</v>
      </c>
      <c r="AY244" s="13" t="s">
        <v>149</v>
      </c>
      <c r="BE244" s="142">
        <f>IF(N244="základní",J244,0)</f>
        <v>0</v>
      </c>
      <c r="BF244" s="142">
        <f>IF(N244="snížená",J244,0)</f>
        <v>0</v>
      </c>
      <c r="BG244" s="142">
        <f>IF(N244="zákl. přenesená",J244,0)</f>
        <v>0</v>
      </c>
      <c r="BH244" s="142">
        <f>IF(N244="sníž. přenesená",J244,0)</f>
        <v>0</v>
      </c>
      <c r="BI244" s="142">
        <f>IF(N244="nulová",J244,0)</f>
        <v>0</v>
      </c>
      <c r="BJ244" s="13" t="s">
        <v>80</v>
      </c>
      <c r="BK244" s="142">
        <f>ROUND(I244*H244,2)</f>
        <v>0</v>
      </c>
      <c r="BL244" s="13" t="s">
        <v>180</v>
      </c>
      <c r="BM244" s="141" t="s">
        <v>583</v>
      </c>
    </row>
    <row r="245" spans="2:65" s="1" customFormat="1" ht="49.05" customHeight="1">
      <c r="B245" s="28"/>
      <c r="C245" s="129" t="s">
        <v>584</v>
      </c>
      <c r="D245" s="129" t="s">
        <v>151</v>
      </c>
      <c r="E245" s="130" t="s">
        <v>585</v>
      </c>
      <c r="F245" s="131" t="s">
        <v>586</v>
      </c>
      <c r="G245" s="132" t="s">
        <v>197</v>
      </c>
      <c r="H245" s="133">
        <v>4.673</v>
      </c>
      <c r="I245" s="134"/>
      <c r="J245" s="135">
        <f>ROUND(I245*H245,2)</f>
        <v>0</v>
      </c>
      <c r="K245" s="136"/>
      <c r="L245" s="28"/>
      <c r="M245" s="137" t="s">
        <v>1</v>
      </c>
      <c r="N245" s="138" t="s">
        <v>37</v>
      </c>
      <c r="P245" s="139">
        <f>O245*H245</f>
        <v>0</v>
      </c>
      <c r="Q245" s="139">
        <v>0</v>
      </c>
      <c r="R245" s="139">
        <f>Q245*H245</f>
        <v>0</v>
      </c>
      <c r="S245" s="139">
        <v>0</v>
      </c>
      <c r="T245" s="140">
        <f>S245*H245</f>
        <v>0</v>
      </c>
      <c r="AR245" s="141" t="s">
        <v>180</v>
      </c>
      <c r="AT245" s="141" t="s">
        <v>151</v>
      </c>
      <c r="AU245" s="141" t="s">
        <v>82</v>
      </c>
      <c r="AY245" s="13" t="s">
        <v>149</v>
      </c>
      <c r="BE245" s="142">
        <f>IF(N245="základní",J245,0)</f>
        <v>0</v>
      </c>
      <c r="BF245" s="142">
        <f>IF(N245="snížená",J245,0)</f>
        <v>0</v>
      </c>
      <c r="BG245" s="142">
        <f>IF(N245="zákl. přenesená",J245,0)</f>
        <v>0</v>
      </c>
      <c r="BH245" s="142">
        <f>IF(N245="sníž. přenesená",J245,0)</f>
        <v>0</v>
      </c>
      <c r="BI245" s="142">
        <f>IF(N245="nulová",J245,0)</f>
        <v>0</v>
      </c>
      <c r="BJ245" s="13" t="s">
        <v>80</v>
      </c>
      <c r="BK245" s="142">
        <f>ROUND(I245*H245,2)</f>
        <v>0</v>
      </c>
      <c r="BL245" s="13" t="s">
        <v>180</v>
      </c>
      <c r="BM245" s="141" t="s">
        <v>587</v>
      </c>
    </row>
    <row r="246" spans="2:65" s="11" customFormat="1" ht="22.8" customHeight="1">
      <c r="B246" s="117"/>
      <c r="D246" s="118" t="s">
        <v>71</v>
      </c>
      <c r="E246" s="127" t="s">
        <v>588</v>
      </c>
      <c r="F246" s="127" t="s">
        <v>589</v>
      </c>
      <c r="I246" s="120"/>
      <c r="J246" s="128">
        <f>BK246</f>
        <v>0</v>
      </c>
      <c r="L246" s="117"/>
      <c r="M246" s="122"/>
      <c r="P246" s="123">
        <f>SUM(P247:P249)</f>
        <v>0</v>
      </c>
      <c r="R246" s="123">
        <f>SUM(R247:R249)</f>
        <v>23.782180199999999</v>
      </c>
      <c r="T246" s="124">
        <f>SUM(T247:T249)</f>
        <v>0</v>
      </c>
      <c r="AR246" s="118" t="s">
        <v>82</v>
      </c>
      <c r="AT246" s="125" t="s">
        <v>71</v>
      </c>
      <c r="AU246" s="125" t="s">
        <v>80</v>
      </c>
      <c r="AY246" s="118" t="s">
        <v>149</v>
      </c>
      <c r="BK246" s="126">
        <f>SUM(BK247:BK249)</f>
        <v>0</v>
      </c>
    </row>
    <row r="247" spans="2:65" s="1" customFormat="1" ht="44.25" customHeight="1">
      <c r="B247" s="28"/>
      <c r="C247" s="129" t="s">
        <v>466</v>
      </c>
      <c r="D247" s="129" t="s">
        <v>151</v>
      </c>
      <c r="E247" s="130" t="s">
        <v>590</v>
      </c>
      <c r="F247" s="131" t="s">
        <v>591</v>
      </c>
      <c r="G247" s="132" t="s">
        <v>154</v>
      </c>
      <c r="H247" s="133">
        <v>856.09</v>
      </c>
      <c r="I247" s="134"/>
      <c r="J247" s="135">
        <f>ROUND(I247*H247,2)</f>
        <v>0</v>
      </c>
      <c r="K247" s="136"/>
      <c r="L247" s="28"/>
      <c r="M247" s="137" t="s">
        <v>1</v>
      </c>
      <c r="N247" s="138" t="s">
        <v>37</v>
      </c>
      <c r="P247" s="139">
        <f>O247*H247</f>
        <v>0</v>
      </c>
      <c r="Q247" s="139">
        <v>1.3899999999999999E-2</v>
      </c>
      <c r="R247" s="139">
        <f>Q247*H247</f>
        <v>11.899651</v>
      </c>
      <c r="S247" s="139">
        <v>0</v>
      </c>
      <c r="T247" s="140">
        <f>S247*H247</f>
        <v>0</v>
      </c>
      <c r="AR247" s="141" t="s">
        <v>180</v>
      </c>
      <c r="AT247" s="141" t="s">
        <v>151</v>
      </c>
      <c r="AU247" s="141" t="s">
        <v>82</v>
      </c>
      <c r="AY247" s="13" t="s">
        <v>149</v>
      </c>
      <c r="BE247" s="142">
        <f>IF(N247="základní",J247,0)</f>
        <v>0</v>
      </c>
      <c r="BF247" s="142">
        <f>IF(N247="snížená",J247,0)</f>
        <v>0</v>
      </c>
      <c r="BG247" s="142">
        <f>IF(N247="zákl. přenesená",J247,0)</f>
        <v>0</v>
      </c>
      <c r="BH247" s="142">
        <f>IF(N247="sníž. přenesená",J247,0)</f>
        <v>0</v>
      </c>
      <c r="BI247" s="142">
        <f>IF(N247="nulová",J247,0)</f>
        <v>0</v>
      </c>
      <c r="BJ247" s="13" t="s">
        <v>80</v>
      </c>
      <c r="BK247" s="142">
        <f>ROUND(I247*H247,2)</f>
        <v>0</v>
      </c>
      <c r="BL247" s="13" t="s">
        <v>180</v>
      </c>
      <c r="BM247" s="141" t="s">
        <v>592</v>
      </c>
    </row>
    <row r="248" spans="2:65" s="1" customFormat="1" ht="44.25" customHeight="1">
      <c r="B248" s="28"/>
      <c r="C248" s="129" t="s">
        <v>593</v>
      </c>
      <c r="D248" s="129" t="s">
        <v>151</v>
      </c>
      <c r="E248" s="130" t="s">
        <v>594</v>
      </c>
      <c r="F248" s="131" t="s">
        <v>595</v>
      </c>
      <c r="G248" s="132" t="s">
        <v>154</v>
      </c>
      <c r="H248" s="133">
        <v>856.09</v>
      </c>
      <c r="I248" s="134"/>
      <c r="J248" s="135">
        <f>ROUND(I248*H248,2)</f>
        <v>0</v>
      </c>
      <c r="K248" s="136"/>
      <c r="L248" s="28"/>
      <c r="M248" s="137" t="s">
        <v>1</v>
      </c>
      <c r="N248" s="138" t="s">
        <v>37</v>
      </c>
      <c r="P248" s="139">
        <f>O248*H248</f>
        <v>0</v>
      </c>
      <c r="Q248" s="139">
        <v>1.388E-2</v>
      </c>
      <c r="R248" s="139">
        <f>Q248*H248</f>
        <v>11.8825292</v>
      </c>
      <c r="S248" s="139">
        <v>0</v>
      </c>
      <c r="T248" s="140">
        <f>S248*H248</f>
        <v>0</v>
      </c>
      <c r="AR248" s="141" t="s">
        <v>180</v>
      </c>
      <c r="AT248" s="141" t="s">
        <v>151</v>
      </c>
      <c r="AU248" s="141" t="s">
        <v>82</v>
      </c>
      <c r="AY248" s="13" t="s">
        <v>149</v>
      </c>
      <c r="BE248" s="142">
        <f>IF(N248="základní",J248,0)</f>
        <v>0</v>
      </c>
      <c r="BF248" s="142">
        <f>IF(N248="snížená",J248,0)</f>
        <v>0</v>
      </c>
      <c r="BG248" s="142">
        <f>IF(N248="zákl. přenesená",J248,0)</f>
        <v>0</v>
      </c>
      <c r="BH248" s="142">
        <f>IF(N248="sníž. přenesená",J248,0)</f>
        <v>0</v>
      </c>
      <c r="BI248" s="142">
        <f>IF(N248="nulová",J248,0)</f>
        <v>0</v>
      </c>
      <c r="BJ248" s="13" t="s">
        <v>80</v>
      </c>
      <c r="BK248" s="142">
        <f>ROUND(I248*H248,2)</f>
        <v>0</v>
      </c>
      <c r="BL248" s="13" t="s">
        <v>180</v>
      </c>
      <c r="BM248" s="141" t="s">
        <v>596</v>
      </c>
    </row>
    <row r="249" spans="2:65" s="1" customFormat="1" ht="49.05" customHeight="1">
      <c r="B249" s="28"/>
      <c r="C249" s="129" t="s">
        <v>470</v>
      </c>
      <c r="D249" s="129" t="s">
        <v>151</v>
      </c>
      <c r="E249" s="130" t="s">
        <v>597</v>
      </c>
      <c r="F249" s="131" t="s">
        <v>598</v>
      </c>
      <c r="G249" s="132" t="s">
        <v>197</v>
      </c>
      <c r="H249" s="133">
        <v>23.782</v>
      </c>
      <c r="I249" s="134"/>
      <c r="J249" s="135">
        <f>ROUND(I249*H249,2)</f>
        <v>0</v>
      </c>
      <c r="K249" s="136"/>
      <c r="L249" s="28"/>
      <c r="M249" s="137" t="s">
        <v>1</v>
      </c>
      <c r="N249" s="138" t="s">
        <v>37</v>
      </c>
      <c r="P249" s="139">
        <f>O249*H249</f>
        <v>0</v>
      </c>
      <c r="Q249" s="139">
        <v>0</v>
      </c>
      <c r="R249" s="139">
        <f>Q249*H249</f>
        <v>0</v>
      </c>
      <c r="S249" s="139">
        <v>0</v>
      </c>
      <c r="T249" s="140">
        <f>S249*H249</f>
        <v>0</v>
      </c>
      <c r="AR249" s="141" t="s">
        <v>180</v>
      </c>
      <c r="AT249" s="141" t="s">
        <v>151</v>
      </c>
      <c r="AU249" s="141" t="s">
        <v>82</v>
      </c>
      <c r="AY249" s="13" t="s">
        <v>149</v>
      </c>
      <c r="BE249" s="142">
        <f>IF(N249="základní",J249,0)</f>
        <v>0</v>
      </c>
      <c r="BF249" s="142">
        <f>IF(N249="snížená",J249,0)</f>
        <v>0</v>
      </c>
      <c r="BG249" s="142">
        <f>IF(N249="zákl. přenesená",J249,0)</f>
        <v>0</v>
      </c>
      <c r="BH249" s="142">
        <f>IF(N249="sníž. přenesená",J249,0)</f>
        <v>0</v>
      </c>
      <c r="BI249" s="142">
        <f>IF(N249="nulová",J249,0)</f>
        <v>0</v>
      </c>
      <c r="BJ249" s="13" t="s">
        <v>80</v>
      </c>
      <c r="BK249" s="142">
        <f>ROUND(I249*H249,2)</f>
        <v>0</v>
      </c>
      <c r="BL249" s="13" t="s">
        <v>180</v>
      </c>
      <c r="BM249" s="141" t="s">
        <v>599</v>
      </c>
    </row>
    <row r="250" spans="2:65" s="11" customFormat="1" ht="22.8" customHeight="1">
      <c r="B250" s="117"/>
      <c r="D250" s="118" t="s">
        <v>71</v>
      </c>
      <c r="E250" s="127" t="s">
        <v>257</v>
      </c>
      <c r="F250" s="127" t="s">
        <v>258</v>
      </c>
      <c r="I250" s="120"/>
      <c r="J250" s="128">
        <f>BK250</f>
        <v>0</v>
      </c>
      <c r="L250" s="117"/>
      <c r="M250" s="122"/>
      <c r="P250" s="123">
        <f>SUM(P251:P262)</f>
        <v>0</v>
      </c>
      <c r="R250" s="123">
        <f>SUM(R251:R262)</f>
        <v>29.301563239999997</v>
      </c>
      <c r="T250" s="124">
        <f>SUM(T251:T262)</f>
        <v>0</v>
      </c>
      <c r="AR250" s="118" t="s">
        <v>82</v>
      </c>
      <c r="AT250" s="125" t="s">
        <v>71</v>
      </c>
      <c r="AU250" s="125" t="s">
        <v>80</v>
      </c>
      <c r="AY250" s="118" t="s">
        <v>149</v>
      </c>
      <c r="BK250" s="126">
        <f>SUM(BK251:BK262)</f>
        <v>0</v>
      </c>
    </row>
    <row r="251" spans="2:65" s="1" customFormat="1" ht="76.349999999999994" customHeight="1">
      <c r="B251" s="28"/>
      <c r="C251" s="129" t="s">
        <v>600</v>
      </c>
      <c r="D251" s="129" t="s">
        <v>151</v>
      </c>
      <c r="E251" s="130" t="s">
        <v>601</v>
      </c>
      <c r="F251" s="131" t="s">
        <v>602</v>
      </c>
      <c r="G251" s="132" t="s">
        <v>154</v>
      </c>
      <c r="H251" s="133">
        <v>326.68200000000002</v>
      </c>
      <c r="I251" s="134"/>
      <c r="J251" s="135">
        <f t="shared" ref="J251:J262" si="70">ROUND(I251*H251,2)</f>
        <v>0</v>
      </c>
      <c r="K251" s="136"/>
      <c r="L251" s="28"/>
      <c r="M251" s="137" t="s">
        <v>1</v>
      </c>
      <c r="N251" s="138" t="s">
        <v>37</v>
      </c>
      <c r="P251" s="139">
        <f t="shared" ref="P251:P262" si="71">O251*H251</f>
        <v>0</v>
      </c>
      <c r="Q251" s="139">
        <v>5.3679999999999999E-2</v>
      </c>
      <c r="R251" s="139">
        <f t="shared" ref="R251:R262" si="72">Q251*H251</f>
        <v>17.536289759999999</v>
      </c>
      <c r="S251" s="139">
        <v>0</v>
      </c>
      <c r="T251" s="140">
        <f t="shared" ref="T251:T262" si="73">S251*H251</f>
        <v>0</v>
      </c>
      <c r="AR251" s="141" t="s">
        <v>180</v>
      </c>
      <c r="AT251" s="141" t="s">
        <v>151</v>
      </c>
      <c r="AU251" s="141" t="s">
        <v>82</v>
      </c>
      <c r="AY251" s="13" t="s">
        <v>149</v>
      </c>
      <c r="BE251" s="142">
        <f t="shared" ref="BE251:BE262" si="74">IF(N251="základní",J251,0)</f>
        <v>0</v>
      </c>
      <c r="BF251" s="142">
        <f t="shared" ref="BF251:BF262" si="75">IF(N251="snížená",J251,0)</f>
        <v>0</v>
      </c>
      <c r="BG251" s="142">
        <f t="shared" ref="BG251:BG262" si="76">IF(N251="zákl. přenesená",J251,0)</f>
        <v>0</v>
      </c>
      <c r="BH251" s="142">
        <f t="shared" ref="BH251:BH262" si="77">IF(N251="sníž. přenesená",J251,0)</f>
        <v>0</v>
      </c>
      <c r="BI251" s="142">
        <f t="shared" ref="BI251:BI262" si="78">IF(N251="nulová",J251,0)</f>
        <v>0</v>
      </c>
      <c r="BJ251" s="13" t="s">
        <v>80</v>
      </c>
      <c r="BK251" s="142">
        <f t="shared" ref="BK251:BK262" si="79">ROUND(I251*H251,2)</f>
        <v>0</v>
      </c>
      <c r="BL251" s="13" t="s">
        <v>180</v>
      </c>
      <c r="BM251" s="141" t="s">
        <v>603</v>
      </c>
    </row>
    <row r="252" spans="2:65" s="1" customFormat="1" ht="44.25" customHeight="1">
      <c r="B252" s="28"/>
      <c r="C252" s="129" t="s">
        <v>473</v>
      </c>
      <c r="D252" s="129" t="s">
        <v>151</v>
      </c>
      <c r="E252" s="130" t="s">
        <v>604</v>
      </c>
      <c r="F252" s="131" t="s">
        <v>605</v>
      </c>
      <c r="G252" s="132" t="s">
        <v>154</v>
      </c>
      <c r="H252" s="133">
        <v>326.68200000000002</v>
      </c>
      <c r="I252" s="134"/>
      <c r="J252" s="135">
        <f t="shared" si="70"/>
        <v>0</v>
      </c>
      <c r="K252" s="136"/>
      <c r="L252" s="28"/>
      <c r="M252" s="137" t="s">
        <v>1</v>
      </c>
      <c r="N252" s="138" t="s">
        <v>37</v>
      </c>
      <c r="P252" s="139">
        <f t="shared" si="71"/>
        <v>0</v>
      </c>
      <c r="Q252" s="139">
        <v>2.0000000000000001E-4</v>
      </c>
      <c r="R252" s="139">
        <f t="shared" si="72"/>
        <v>6.5336400000000003E-2</v>
      </c>
      <c r="S252" s="139">
        <v>0</v>
      </c>
      <c r="T252" s="140">
        <f t="shared" si="73"/>
        <v>0</v>
      </c>
      <c r="AR252" s="141" t="s">
        <v>180</v>
      </c>
      <c r="AT252" s="141" t="s">
        <v>151</v>
      </c>
      <c r="AU252" s="141" t="s">
        <v>82</v>
      </c>
      <c r="AY252" s="13" t="s">
        <v>149</v>
      </c>
      <c r="BE252" s="142">
        <f t="shared" si="74"/>
        <v>0</v>
      </c>
      <c r="BF252" s="142">
        <f t="shared" si="75"/>
        <v>0</v>
      </c>
      <c r="BG252" s="142">
        <f t="shared" si="76"/>
        <v>0</v>
      </c>
      <c r="BH252" s="142">
        <f t="shared" si="77"/>
        <v>0</v>
      </c>
      <c r="BI252" s="142">
        <f t="shared" si="78"/>
        <v>0</v>
      </c>
      <c r="BJ252" s="13" t="s">
        <v>80</v>
      </c>
      <c r="BK252" s="142">
        <f t="shared" si="79"/>
        <v>0</v>
      </c>
      <c r="BL252" s="13" t="s">
        <v>180</v>
      </c>
      <c r="BM252" s="141" t="s">
        <v>606</v>
      </c>
    </row>
    <row r="253" spans="2:65" s="1" customFormat="1" ht="44.25" customHeight="1">
      <c r="B253" s="28"/>
      <c r="C253" s="129" t="s">
        <v>607</v>
      </c>
      <c r="D253" s="129" t="s">
        <v>151</v>
      </c>
      <c r="E253" s="130" t="s">
        <v>608</v>
      </c>
      <c r="F253" s="131" t="s">
        <v>609</v>
      </c>
      <c r="G253" s="132" t="s">
        <v>186</v>
      </c>
      <c r="H253" s="133">
        <v>28.8</v>
      </c>
      <c r="I253" s="134"/>
      <c r="J253" s="135">
        <f t="shared" si="70"/>
        <v>0</v>
      </c>
      <c r="K253" s="136"/>
      <c r="L253" s="28"/>
      <c r="M253" s="137" t="s">
        <v>1</v>
      </c>
      <c r="N253" s="138" t="s">
        <v>37</v>
      </c>
      <c r="P253" s="139">
        <f t="shared" si="71"/>
        <v>0</v>
      </c>
      <c r="Q253" s="139">
        <v>5.1900000000000002E-3</v>
      </c>
      <c r="R253" s="139">
        <f t="shared" si="72"/>
        <v>0.14947200000000002</v>
      </c>
      <c r="S253" s="139">
        <v>0</v>
      </c>
      <c r="T253" s="140">
        <f t="shared" si="73"/>
        <v>0</v>
      </c>
      <c r="AR253" s="141" t="s">
        <v>180</v>
      </c>
      <c r="AT253" s="141" t="s">
        <v>151</v>
      </c>
      <c r="AU253" s="141" t="s">
        <v>82</v>
      </c>
      <c r="AY253" s="13" t="s">
        <v>149</v>
      </c>
      <c r="BE253" s="142">
        <f t="shared" si="74"/>
        <v>0</v>
      </c>
      <c r="BF253" s="142">
        <f t="shared" si="75"/>
        <v>0</v>
      </c>
      <c r="BG253" s="142">
        <f t="shared" si="76"/>
        <v>0</v>
      </c>
      <c r="BH253" s="142">
        <f t="shared" si="77"/>
        <v>0</v>
      </c>
      <c r="BI253" s="142">
        <f t="shared" si="78"/>
        <v>0</v>
      </c>
      <c r="BJ253" s="13" t="s">
        <v>80</v>
      </c>
      <c r="BK253" s="142">
        <f t="shared" si="79"/>
        <v>0</v>
      </c>
      <c r="BL253" s="13" t="s">
        <v>180</v>
      </c>
      <c r="BM253" s="141" t="s">
        <v>610</v>
      </c>
    </row>
    <row r="254" spans="2:65" s="1" customFormat="1" ht="44.25" customHeight="1">
      <c r="B254" s="28"/>
      <c r="C254" s="129" t="s">
        <v>477</v>
      </c>
      <c r="D254" s="129" t="s">
        <v>151</v>
      </c>
      <c r="E254" s="130" t="s">
        <v>611</v>
      </c>
      <c r="F254" s="131" t="s">
        <v>612</v>
      </c>
      <c r="G254" s="132" t="s">
        <v>154</v>
      </c>
      <c r="H254" s="133">
        <v>119.172</v>
      </c>
      <c r="I254" s="134"/>
      <c r="J254" s="135">
        <f t="shared" si="70"/>
        <v>0</v>
      </c>
      <c r="K254" s="136"/>
      <c r="L254" s="28"/>
      <c r="M254" s="137" t="s">
        <v>1</v>
      </c>
      <c r="N254" s="138" t="s">
        <v>37</v>
      </c>
      <c r="P254" s="139">
        <f t="shared" si="71"/>
        <v>0</v>
      </c>
      <c r="Q254" s="139">
        <v>1E-4</v>
      </c>
      <c r="R254" s="139">
        <f t="shared" si="72"/>
        <v>1.1917200000000001E-2</v>
      </c>
      <c r="S254" s="139">
        <v>0</v>
      </c>
      <c r="T254" s="140">
        <f t="shared" si="73"/>
        <v>0</v>
      </c>
      <c r="AR254" s="141" t="s">
        <v>180</v>
      </c>
      <c r="AT254" s="141" t="s">
        <v>151</v>
      </c>
      <c r="AU254" s="141" t="s">
        <v>82</v>
      </c>
      <c r="AY254" s="13" t="s">
        <v>149</v>
      </c>
      <c r="BE254" s="142">
        <f t="shared" si="74"/>
        <v>0</v>
      </c>
      <c r="BF254" s="142">
        <f t="shared" si="75"/>
        <v>0</v>
      </c>
      <c r="BG254" s="142">
        <f t="shared" si="76"/>
        <v>0</v>
      </c>
      <c r="BH254" s="142">
        <f t="shared" si="77"/>
        <v>0</v>
      </c>
      <c r="BI254" s="142">
        <f t="shared" si="78"/>
        <v>0</v>
      </c>
      <c r="BJ254" s="13" t="s">
        <v>80</v>
      </c>
      <c r="BK254" s="142">
        <f t="shared" si="79"/>
        <v>0</v>
      </c>
      <c r="BL254" s="13" t="s">
        <v>180</v>
      </c>
      <c r="BM254" s="141" t="s">
        <v>613</v>
      </c>
    </row>
    <row r="255" spans="2:65" s="1" customFormat="1" ht="55.5" customHeight="1">
      <c r="B255" s="28"/>
      <c r="C255" s="129" t="s">
        <v>614</v>
      </c>
      <c r="D255" s="129" t="s">
        <v>151</v>
      </c>
      <c r="E255" s="130" t="s">
        <v>615</v>
      </c>
      <c r="F255" s="131" t="s">
        <v>616</v>
      </c>
      <c r="G255" s="132" t="s">
        <v>154</v>
      </c>
      <c r="H255" s="133">
        <v>60.512</v>
      </c>
      <c r="I255" s="134"/>
      <c r="J255" s="135">
        <f t="shared" si="70"/>
        <v>0</v>
      </c>
      <c r="K255" s="136"/>
      <c r="L255" s="28"/>
      <c r="M255" s="137" t="s">
        <v>1</v>
      </c>
      <c r="N255" s="138" t="s">
        <v>37</v>
      </c>
      <c r="P255" s="139">
        <f t="shared" si="71"/>
        <v>0</v>
      </c>
      <c r="Q255" s="139">
        <v>1.3390000000000001E-2</v>
      </c>
      <c r="R255" s="139">
        <f t="shared" si="72"/>
        <v>0.81025568000000003</v>
      </c>
      <c r="S255" s="139">
        <v>0</v>
      </c>
      <c r="T255" s="140">
        <f t="shared" si="73"/>
        <v>0</v>
      </c>
      <c r="AR255" s="141" t="s">
        <v>180</v>
      </c>
      <c r="AT255" s="141" t="s">
        <v>151</v>
      </c>
      <c r="AU255" s="141" t="s">
        <v>82</v>
      </c>
      <c r="AY255" s="13" t="s">
        <v>149</v>
      </c>
      <c r="BE255" s="142">
        <f t="shared" si="74"/>
        <v>0</v>
      </c>
      <c r="BF255" s="142">
        <f t="shared" si="75"/>
        <v>0</v>
      </c>
      <c r="BG255" s="142">
        <f t="shared" si="76"/>
        <v>0</v>
      </c>
      <c r="BH255" s="142">
        <f t="shared" si="77"/>
        <v>0</v>
      </c>
      <c r="BI255" s="142">
        <f t="shared" si="78"/>
        <v>0</v>
      </c>
      <c r="BJ255" s="13" t="s">
        <v>80</v>
      </c>
      <c r="BK255" s="142">
        <f t="shared" si="79"/>
        <v>0</v>
      </c>
      <c r="BL255" s="13" t="s">
        <v>180</v>
      </c>
      <c r="BM255" s="141" t="s">
        <v>617</v>
      </c>
    </row>
    <row r="256" spans="2:65" s="1" customFormat="1" ht="55.5" customHeight="1">
      <c r="B256" s="28"/>
      <c r="C256" s="129" t="s">
        <v>480</v>
      </c>
      <c r="D256" s="129" t="s">
        <v>151</v>
      </c>
      <c r="E256" s="130" t="s">
        <v>618</v>
      </c>
      <c r="F256" s="131" t="s">
        <v>619</v>
      </c>
      <c r="G256" s="132" t="s">
        <v>154</v>
      </c>
      <c r="H256" s="133">
        <v>58.66</v>
      </c>
      <c r="I256" s="134"/>
      <c r="J256" s="135">
        <f t="shared" si="70"/>
        <v>0</v>
      </c>
      <c r="K256" s="136"/>
      <c r="L256" s="28"/>
      <c r="M256" s="137" t="s">
        <v>1</v>
      </c>
      <c r="N256" s="138" t="s">
        <v>37</v>
      </c>
      <c r="P256" s="139">
        <f t="shared" si="71"/>
        <v>0</v>
      </c>
      <c r="Q256" s="139">
        <v>2.0029999999999999E-2</v>
      </c>
      <c r="R256" s="139">
        <f t="shared" si="72"/>
        <v>1.1749597999999999</v>
      </c>
      <c r="S256" s="139">
        <v>0</v>
      </c>
      <c r="T256" s="140">
        <f t="shared" si="73"/>
        <v>0</v>
      </c>
      <c r="AR256" s="141" t="s">
        <v>180</v>
      </c>
      <c r="AT256" s="141" t="s">
        <v>151</v>
      </c>
      <c r="AU256" s="141" t="s">
        <v>82</v>
      </c>
      <c r="AY256" s="13" t="s">
        <v>149</v>
      </c>
      <c r="BE256" s="142">
        <f t="shared" si="74"/>
        <v>0</v>
      </c>
      <c r="BF256" s="142">
        <f t="shared" si="75"/>
        <v>0</v>
      </c>
      <c r="BG256" s="142">
        <f t="shared" si="76"/>
        <v>0</v>
      </c>
      <c r="BH256" s="142">
        <f t="shared" si="77"/>
        <v>0</v>
      </c>
      <c r="BI256" s="142">
        <f t="shared" si="78"/>
        <v>0</v>
      </c>
      <c r="BJ256" s="13" t="s">
        <v>80</v>
      </c>
      <c r="BK256" s="142">
        <f t="shared" si="79"/>
        <v>0</v>
      </c>
      <c r="BL256" s="13" t="s">
        <v>180</v>
      </c>
      <c r="BM256" s="141" t="s">
        <v>620</v>
      </c>
    </row>
    <row r="257" spans="2:65" s="1" customFormat="1" ht="49.05" customHeight="1">
      <c r="B257" s="28"/>
      <c r="C257" s="129" t="s">
        <v>621</v>
      </c>
      <c r="D257" s="129" t="s">
        <v>151</v>
      </c>
      <c r="E257" s="130" t="s">
        <v>622</v>
      </c>
      <c r="F257" s="131" t="s">
        <v>623</v>
      </c>
      <c r="G257" s="132" t="s">
        <v>154</v>
      </c>
      <c r="H257" s="133">
        <v>338.16</v>
      </c>
      <c r="I257" s="134"/>
      <c r="J257" s="135">
        <f t="shared" si="70"/>
        <v>0</v>
      </c>
      <c r="K257" s="136"/>
      <c r="L257" s="28"/>
      <c r="M257" s="137" t="s">
        <v>1</v>
      </c>
      <c r="N257" s="138" t="s">
        <v>37</v>
      </c>
      <c r="P257" s="139">
        <f t="shared" si="71"/>
        <v>0</v>
      </c>
      <c r="Q257" s="139">
        <v>2.1870000000000001E-2</v>
      </c>
      <c r="R257" s="139">
        <f t="shared" si="72"/>
        <v>7.395559200000001</v>
      </c>
      <c r="S257" s="139">
        <v>0</v>
      </c>
      <c r="T257" s="140">
        <f t="shared" si="73"/>
        <v>0</v>
      </c>
      <c r="AR257" s="141" t="s">
        <v>180</v>
      </c>
      <c r="AT257" s="141" t="s">
        <v>151</v>
      </c>
      <c r="AU257" s="141" t="s">
        <v>82</v>
      </c>
      <c r="AY257" s="13" t="s">
        <v>149</v>
      </c>
      <c r="BE257" s="142">
        <f t="shared" si="74"/>
        <v>0</v>
      </c>
      <c r="BF257" s="142">
        <f t="shared" si="75"/>
        <v>0</v>
      </c>
      <c r="BG257" s="142">
        <f t="shared" si="76"/>
        <v>0</v>
      </c>
      <c r="BH257" s="142">
        <f t="shared" si="77"/>
        <v>0</v>
      </c>
      <c r="BI257" s="142">
        <f t="shared" si="78"/>
        <v>0</v>
      </c>
      <c r="BJ257" s="13" t="s">
        <v>80</v>
      </c>
      <c r="BK257" s="142">
        <f t="shared" si="79"/>
        <v>0</v>
      </c>
      <c r="BL257" s="13" t="s">
        <v>180</v>
      </c>
      <c r="BM257" s="141" t="s">
        <v>624</v>
      </c>
    </row>
    <row r="258" spans="2:65" s="1" customFormat="1" ht="55.5" customHeight="1">
      <c r="B258" s="28"/>
      <c r="C258" s="129" t="s">
        <v>484</v>
      </c>
      <c r="D258" s="129" t="s">
        <v>151</v>
      </c>
      <c r="E258" s="130" t="s">
        <v>625</v>
      </c>
      <c r="F258" s="131" t="s">
        <v>626</v>
      </c>
      <c r="G258" s="132" t="s">
        <v>154</v>
      </c>
      <c r="H258" s="133">
        <v>42.16</v>
      </c>
      <c r="I258" s="134"/>
      <c r="J258" s="135">
        <f t="shared" si="70"/>
        <v>0</v>
      </c>
      <c r="K258" s="136"/>
      <c r="L258" s="28"/>
      <c r="M258" s="137" t="s">
        <v>1</v>
      </c>
      <c r="N258" s="138" t="s">
        <v>37</v>
      </c>
      <c r="P258" s="139">
        <f t="shared" si="71"/>
        <v>0</v>
      </c>
      <c r="Q258" s="139">
        <v>2.2599999999999999E-2</v>
      </c>
      <c r="R258" s="139">
        <f t="shared" si="72"/>
        <v>0.95281599999999989</v>
      </c>
      <c r="S258" s="139">
        <v>0</v>
      </c>
      <c r="T258" s="140">
        <f t="shared" si="73"/>
        <v>0</v>
      </c>
      <c r="AR258" s="141" t="s">
        <v>180</v>
      </c>
      <c r="AT258" s="141" t="s">
        <v>151</v>
      </c>
      <c r="AU258" s="141" t="s">
        <v>82</v>
      </c>
      <c r="AY258" s="13" t="s">
        <v>149</v>
      </c>
      <c r="BE258" s="142">
        <f t="shared" si="74"/>
        <v>0</v>
      </c>
      <c r="BF258" s="142">
        <f t="shared" si="75"/>
        <v>0</v>
      </c>
      <c r="BG258" s="142">
        <f t="shared" si="76"/>
        <v>0</v>
      </c>
      <c r="BH258" s="142">
        <f t="shared" si="77"/>
        <v>0</v>
      </c>
      <c r="BI258" s="142">
        <f t="shared" si="78"/>
        <v>0</v>
      </c>
      <c r="BJ258" s="13" t="s">
        <v>80</v>
      </c>
      <c r="BK258" s="142">
        <f t="shared" si="79"/>
        <v>0</v>
      </c>
      <c r="BL258" s="13" t="s">
        <v>180</v>
      </c>
      <c r="BM258" s="141" t="s">
        <v>627</v>
      </c>
    </row>
    <row r="259" spans="2:65" s="1" customFormat="1" ht="37.799999999999997" customHeight="1">
      <c r="B259" s="28"/>
      <c r="C259" s="129" t="s">
        <v>628</v>
      </c>
      <c r="D259" s="129" t="s">
        <v>151</v>
      </c>
      <c r="E259" s="130" t="s">
        <v>629</v>
      </c>
      <c r="F259" s="131" t="s">
        <v>630</v>
      </c>
      <c r="G259" s="132" t="s">
        <v>154</v>
      </c>
      <c r="H259" s="133">
        <v>380.32</v>
      </c>
      <c r="I259" s="134"/>
      <c r="J259" s="135">
        <f t="shared" si="70"/>
        <v>0</v>
      </c>
      <c r="K259" s="136"/>
      <c r="L259" s="28"/>
      <c r="M259" s="137" t="s">
        <v>1</v>
      </c>
      <c r="N259" s="138" t="s">
        <v>37</v>
      </c>
      <c r="P259" s="139">
        <f t="shared" si="71"/>
        <v>0</v>
      </c>
      <c r="Q259" s="139">
        <v>1E-4</v>
      </c>
      <c r="R259" s="139">
        <f t="shared" si="72"/>
        <v>3.8032000000000003E-2</v>
      </c>
      <c r="S259" s="139">
        <v>0</v>
      </c>
      <c r="T259" s="140">
        <f t="shared" si="73"/>
        <v>0</v>
      </c>
      <c r="AR259" s="141" t="s">
        <v>180</v>
      </c>
      <c r="AT259" s="141" t="s">
        <v>151</v>
      </c>
      <c r="AU259" s="141" t="s">
        <v>82</v>
      </c>
      <c r="AY259" s="13" t="s">
        <v>149</v>
      </c>
      <c r="BE259" s="142">
        <f t="shared" si="74"/>
        <v>0</v>
      </c>
      <c r="BF259" s="142">
        <f t="shared" si="75"/>
        <v>0</v>
      </c>
      <c r="BG259" s="142">
        <f t="shared" si="76"/>
        <v>0</v>
      </c>
      <c r="BH259" s="142">
        <f t="shared" si="77"/>
        <v>0</v>
      </c>
      <c r="BI259" s="142">
        <f t="shared" si="78"/>
        <v>0</v>
      </c>
      <c r="BJ259" s="13" t="s">
        <v>80</v>
      </c>
      <c r="BK259" s="142">
        <f t="shared" si="79"/>
        <v>0</v>
      </c>
      <c r="BL259" s="13" t="s">
        <v>180</v>
      </c>
      <c r="BM259" s="141" t="s">
        <v>631</v>
      </c>
    </row>
    <row r="260" spans="2:65" s="1" customFormat="1" ht="44.25" customHeight="1">
      <c r="B260" s="28"/>
      <c r="C260" s="129" t="s">
        <v>487</v>
      </c>
      <c r="D260" s="129" t="s">
        <v>151</v>
      </c>
      <c r="E260" s="130" t="s">
        <v>632</v>
      </c>
      <c r="F260" s="131" t="s">
        <v>633</v>
      </c>
      <c r="G260" s="132" t="s">
        <v>186</v>
      </c>
      <c r="H260" s="133">
        <v>143.54</v>
      </c>
      <c r="I260" s="134"/>
      <c r="J260" s="135">
        <f t="shared" si="70"/>
        <v>0</v>
      </c>
      <c r="K260" s="136"/>
      <c r="L260" s="28"/>
      <c r="M260" s="137" t="s">
        <v>1</v>
      </c>
      <c r="N260" s="138" t="s">
        <v>37</v>
      </c>
      <c r="P260" s="139">
        <f t="shared" si="71"/>
        <v>0</v>
      </c>
      <c r="Q260" s="139">
        <v>4.3800000000000002E-3</v>
      </c>
      <c r="R260" s="139">
        <f t="shared" si="72"/>
        <v>0.62870519999999996</v>
      </c>
      <c r="S260" s="139">
        <v>0</v>
      </c>
      <c r="T260" s="140">
        <f t="shared" si="73"/>
        <v>0</v>
      </c>
      <c r="AR260" s="141" t="s">
        <v>180</v>
      </c>
      <c r="AT260" s="141" t="s">
        <v>151</v>
      </c>
      <c r="AU260" s="141" t="s">
        <v>82</v>
      </c>
      <c r="AY260" s="13" t="s">
        <v>149</v>
      </c>
      <c r="BE260" s="142">
        <f t="shared" si="74"/>
        <v>0</v>
      </c>
      <c r="BF260" s="142">
        <f t="shared" si="75"/>
        <v>0</v>
      </c>
      <c r="BG260" s="142">
        <f t="shared" si="76"/>
        <v>0</v>
      </c>
      <c r="BH260" s="142">
        <f t="shared" si="77"/>
        <v>0</v>
      </c>
      <c r="BI260" s="142">
        <f t="shared" si="78"/>
        <v>0</v>
      </c>
      <c r="BJ260" s="13" t="s">
        <v>80</v>
      </c>
      <c r="BK260" s="142">
        <f t="shared" si="79"/>
        <v>0</v>
      </c>
      <c r="BL260" s="13" t="s">
        <v>180</v>
      </c>
      <c r="BM260" s="141" t="s">
        <v>634</v>
      </c>
    </row>
    <row r="261" spans="2:65" s="1" customFormat="1" ht="49.05" customHeight="1">
      <c r="B261" s="28"/>
      <c r="C261" s="129" t="s">
        <v>635</v>
      </c>
      <c r="D261" s="129" t="s">
        <v>151</v>
      </c>
      <c r="E261" s="130" t="s">
        <v>636</v>
      </c>
      <c r="F261" s="131" t="s">
        <v>637</v>
      </c>
      <c r="G261" s="132" t="s">
        <v>191</v>
      </c>
      <c r="H261" s="133">
        <v>34</v>
      </c>
      <c r="I261" s="134"/>
      <c r="J261" s="135">
        <f t="shared" si="70"/>
        <v>0</v>
      </c>
      <c r="K261" s="136"/>
      <c r="L261" s="28"/>
      <c r="M261" s="137" t="s">
        <v>1</v>
      </c>
      <c r="N261" s="138" t="s">
        <v>37</v>
      </c>
      <c r="P261" s="139">
        <f t="shared" si="71"/>
        <v>0</v>
      </c>
      <c r="Q261" s="139">
        <v>1.583E-2</v>
      </c>
      <c r="R261" s="139">
        <f t="shared" si="72"/>
        <v>0.53822000000000003</v>
      </c>
      <c r="S261" s="139">
        <v>0</v>
      </c>
      <c r="T261" s="140">
        <f t="shared" si="73"/>
        <v>0</v>
      </c>
      <c r="AR261" s="141" t="s">
        <v>180</v>
      </c>
      <c r="AT261" s="141" t="s">
        <v>151</v>
      </c>
      <c r="AU261" s="141" t="s">
        <v>82</v>
      </c>
      <c r="AY261" s="13" t="s">
        <v>149</v>
      </c>
      <c r="BE261" s="142">
        <f t="shared" si="74"/>
        <v>0</v>
      </c>
      <c r="BF261" s="142">
        <f t="shared" si="75"/>
        <v>0</v>
      </c>
      <c r="BG261" s="142">
        <f t="shared" si="76"/>
        <v>0</v>
      </c>
      <c r="BH261" s="142">
        <f t="shared" si="77"/>
        <v>0</v>
      </c>
      <c r="BI261" s="142">
        <f t="shared" si="78"/>
        <v>0</v>
      </c>
      <c r="BJ261" s="13" t="s">
        <v>80</v>
      </c>
      <c r="BK261" s="142">
        <f t="shared" si="79"/>
        <v>0</v>
      </c>
      <c r="BL261" s="13" t="s">
        <v>180</v>
      </c>
      <c r="BM261" s="141" t="s">
        <v>638</v>
      </c>
    </row>
    <row r="262" spans="2:65" s="1" customFormat="1" ht="66.75" customHeight="1">
      <c r="B262" s="28"/>
      <c r="C262" s="129" t="s">
        <v>491</v>
      </c>
      <c r="D262" s="129" t="s">
        <v>151</v>
      </c>
      <c r="E262" s="130" t="s">
        <v>639</v>
      </c>
      <c r="F262" s="131" t="s">
        <v>640</v>
      </c>
      <c r="G262" s="132" t="s">
        <v>197</v>
      </c>
      <c r="H262" s="133">
        <v>29.292000000000002</v>
      </c>
      <c r="I262" s="134"/>
      <c r="J262" s="135">
        <f t="shared" si="70"/>
        <v>0</v>
      </c>
      <c r="K262" s="136"/>
      <c r="L262" s="28"/>
      <c r="M262" s="137" t="s">
        <v>1</v>
      </c>
      <c r="N262" s="138" t="s">
        <v>37</v>
      </c>
      <c r="P262" s="139">
        <f t="shared" si="71"/>
        <v>0</v>
      </c>
      <c r="Q262" s="139">
        <v>0</v>
      </c>
      <c r="R262" s="139">
        <f t="shared" si="72"/>
        <v>0</v>
      </c>
      <c r="S262" s="139">
        <v>0</v>
      </c>
      <c r="T262" s="140">
        <f t="shared" si="73"/>
        <v>0</v>
      </c>
      <c r="AR262" s="141" t="s">
        <v>180</v>
      </c>
      <c r="AT262" s="141" t="s">
        <v>151</v>
      </c>
      <c r="AU262" s="141" t="s">
        <v>82</v>
      </c>
      <c r="AY262" s="13" t="s">
        <v>149</v>
      </c>
      <c r="BE262" s="142">
        <f t="shared" si="74"/>
        <v>0</v>
      </c>
      <c r="BF262" s="142">
        <f t="shared" si="75"/>
        <v>0</v>
      </c>
      <c r="BG262" s="142">
        <f t="shared" si="76"/>
        <v>0</v>
      </c>
      <c r="BH262" s="142">
        <f t="shared" si="77"/>
        <v>0</v>
      </c>
      <c r="BI262" s="142">
        <f t="shared" si="78"/>
        <v>0</v>
      </c>
      <c r="BJ262" s="13" t="s">
        <v>80</v>
      </c>
      <c r="BK262" s="142">
        <f t="shared" si="79"/>
        <v>0</v>
      </c>
      <c r="BL262" s="13" t="s">
        <v>180</v>
      </c>
      <c r="BM262" s="141" t="s">
        <v>641</v>
      </c>
    </row>
    <row r="263" spans="2:65" s="11" customFormat="1" ht="22.8" customHeight="1">
      <c r="B263" s="117"/>
      <c r="D263" s="118" t="s">
        <v>71</v>
      </c>
      <c r="E263" s="127" t="s">
        <v>642</v>
      </c>
      <c r="F263" s="127" t="s">
        <v>643</v>
      </c>
      <c r="I263" s="120"/>
      <c r="J263" s="128">
        <f>BK263</f>
        <v>0</v>
      </c>
      <c r="L263" s="117"/>
      <c r="M263" s="122"/>
      <c r="P263" s="123">
        <f>SUM(P264:P266)</f>
        <v>0</v>
      </c>
      <c r="R263" s="123">
        <f>SUM(R264:R266)</f>
        <v>3.4019999999999995E-2</v>
      </c>
      <c r="T263" s="124">
        <f>SUM(T264:T266)</f>
        <v>0</v>
      </c>
      <c r="AR263" s="118" t="s">
        <v>82</v>
      </c>
      <c r="AT263" s="125" t="s">
        <v>71</v>
      </c>
      <c r="AU263" s="125" t="s">
        <v>80</v>
      </c>
      <c r="AY263" s="118" t="s">
        <v>149</v>
      </c>
      <c r="BK263" s="126">
        <f>SUM(BK264:BK266)</f>
        <v>0</v>
      </c>
    </row>
    <row r="264" spans="2:65" s="1" customFormat="1" ht="33" customHeight="1">
      <c r="B264" s="28"/>
      <c r="C264" s="129" t="s">
        <v>644</v>
      </c>
      <c r="D264" s="129" t="s">
        <v>151</v>
      </c>
      <c r="E264" s="130" t="s">
        <v>645</v>
      </c>
      <c r="F264" s="131" t="s">
        <v>646</v>
      </c>
      <c r="G264" s="132" t="s">
        <v>186</v>
      </c>
      <c r="H264" s="133">
        <v>34.799999999999997</v>
      </c>
      <c r="I264" s="134"/>
      <c r="J264" s="135">
        <f>ROUND(I264*H264,2)</f>
        <v>0</v>
      </c>
      <c r="K264" s="136"/>
      <c r="L264" s="28"/>
      <c r="M264" s="137" t="s">
        <v>1</v>
      </c>
      <c r="N264" s="138" t="s">
        <v>37</v>
      </c>
      <c r="P264" s="139">
        <f>O264*H264</f>
        <v>0</v>
      </c>
      <c r="Q264" s="139">
        <v>4.4999999999999999E-4</v>
      </c>
      <c r="R264" s="139">
        <f>Q264*H264</f>
        <v>1.5659999999999997E-2</v>
      </c>
      <c r="S264" s="139">
        <v>0</v>
      </c>
      <c r="T264" s="140">
        <f>S264*H264</f>
        <v>0</v>
      </c>
      <c r="AR264" s="141" t="s">
        <v>180</v>
      </c>
      <c r="AT264" s="141" t="s">
        <v>151</v>
      </c>
      <c r="AU264" s="141" t="s">
        <v>82</v>
      </c>
      <c r="AY264" s="13" t="s">
        <v>149</v>
      </c>
      <c r="BE264" s="142">
        <f>IF(N264="základní",J264,0)</f>
        <v>0</v>
      </c>
      <c r="BF264" s="142">
        <f>IF(N264="snížená",J264,0)</f>
        <v>0</v>
      </c>
      <c r="BG264" s="142">
        <f>IF(N264="zákl. přenesená",J264,0)</f>
        <v>0</v>
      </c>
      <c r="BH264" s="142">
        <f>IF(N264="sníž. přenesená",J264,0)</f>
        <v>0</v>
      </c>
      <c r="BI264" s="142">
        <f>IF(N264="nulová",J264,0)</f>
        <v>0</v>
      </c>
      <c r="BJ264" s="13" t="s">
        <v>80</v>
      </c>
      <c r="BK264" s="142">
        <f>ROUND(I264*H264,2)</f>
        <v>0</v>
      </c>
      <c r="BL264" s="13" t="s">
        <v>180</v>
      </c>
      <c r="BM264" s="141" t="s">
        <v>647</v>
      </c>
    </row>
    <row r="265" spans="2:65" s="1" customFormat="1" ht="33" customHeight="1">
      <c r="B265" s="28"/>
      <c r="C265" s="129" t="s">
        <v>494</v>
      </c>
      <c r="D265" s="129" t="s">
        <v>151</v>
      </c>
      <c r="E265" s="130" t="s">
        <v>648</v>
      </c>
      <c r="F265" s="131" t="s">
        <v>649</v>
      </c>
      <c r="G265" s="132" t="s">
        <v>186</v>
      </c>
      <c r="H265" s="133">
        <v>17</v>
      </c>
      <c r="I265" s="134"/>
      <c r="J265" s="135">
        <f>ROUND(I265*H265,2)</f>
        <v>0</v>
      </c>
      <c r="K265" s="136"/>
      <c r="L265" s="28"/>
      <c r="M265" s="137" t="s">
        <v>1</v>
      </c>
      <c r="N265" s="138" t="s">
        <v>37</v>
      </c>
      <c r="P265" s="139">
        <f>O265*H265</f>
        <v>0</v>
      </c>
      <c r="Q265" s="139">
        <v>1.08E-3</v>
      </c>
      <c r="R265" s="139">
        <f>Q265*H265</f>
        <v>1.8360000000000001E-2</v>
      </c>
      <c r="S265" s="139">
        <v>0</v>
      </c>
      <c r="T265" s="140">
        <f>S265*H265</f>
        <v>0</v>
      </c>
      <c r="AR265" s="141" t="s">
        <v>180</v>
      </c>
      <c r="AT265" s="141" t="s">
        <v>151</v>
      </c>
      <c r="AU265" s="141" t="s">
        <v>82</v>
      </c>
      <c r="AY265" s="13" t="s">
        <v>149</v>
      </c>
      <c r="BE265" s="142">
        <f>IF(N265="základní",J265,0)</f>
        <v>0</v>
      </c>
      <c r="BF265" s="142">
        <f>IF(N265="snížená",J265,0)</f>
        <v>0</v>
      </c>
      <c r="BG265" s="142">
        <f>IF(N265="zákl. přenesená",J265,0)</f>
        <v>0</v>
      </c>
      <c r="BH265" s="142">
        <f>IF(N265="sníž. přenesená",J265,0)</f>
        <v>0</v>
      </c>
      <c r="BI265" s="142">
        <f>IF(N265="nulová",J265,0)</f>
        <v>0</v>
      </c>
      <c r="BJ265" s="13" t="s">
        <v>80</v>
      </c>
      <c r="BK265" s="142">
        <f>ROUND(I265*H265,2)</f>
        <v>0</v>
      </c>
      <c r="BL265" s="13" t="s">
        <v>180</v>
      </c>
      <c r="BM265" s="141" t="s">
        <v>650</v>
      </c>
    </row>
    <row r="266" spans="2:65" s="1" customFormat="1" ht="49.05" customHeight="1">
      <c r="B266" s="28"/>
      <c r="C266" s="129" t="s">
        <v>651</v>
      </c>
      <c r="D266" s="129" t="s">
        <v>151</v>
      </c>
      <c r="E266" s="130" t="s">
        <v>652</v>
      </c>
      <c r="F266" s="131" t="s">
        <v>653</v>
      </c>
      <c r="G266" s="132" t="s">
        <v>197</v>
      </c>
      <c r="H266" s="133">
        <v>3.4000000000000002E-2</v>
      </c>
      <c r="I266" s="134"/>
      <c r="J266" s="135">
        <f>ROUND(I266*H266,2)</f>
        <v>0</v>
      </c>
      <c r="K266" s="136"/>
      <c r="L266" s="28"/>
      <c r="M266" s="137" t="s">
        <v>1</v>
      </c>
      <c r="N266" s="138" t="s">
        <v>37</v>
      </c>
      <c r="P266" s="139">
        <f>O266*H266</f>
        <v>0</v>
      </c>
      <c r="Q266" s="139">
        <v>0</v>
      </c>
      <c r="R266" s="139">
        <f>Q266*H266</f>
        <v>0</v>
      </c>
      <c r="S266" s="139">
        <v>0</v>
      </c>
      <c r="T266" s="140">
        <f>S266*H266</f>
        <v>0</v>
      </c>
      <c r="AR266" s="141" t="s">
        <v>180</v>
      </c>
      <c r="AT266" s="141" t="s">
        <v>151</v>
      </c>
      <c r="AU266" s="141" t="s">
        <v>82</v>
      </c>
      <c r="AY266" s="13" t="s">
        <v>149</v>
      </c>
      <c r="BE266" s="142">
        <f>IF(N266="základní",J266,0)</f>
        <v>0</v>
      </c>
      <c r="BF266" s="142">
        <f>IF(N266="snížená",J266,0)</f>
        <v>0</v>
      </c>
      <c r="BG266" s="142">
        <f>IF(N266="zákl. přenesená",J266,0)</f>
        <v>0</v>
      </c>
      <c r="BH266" s="142">
        <f>IF(N266="sníž. přenesená",J266,0)</f>
        <v>0</v>
      </c>
      <c r="BI266" s="142">
        <f>IF(N266="nulová",J266,0)</f>
        <v>0</v>
      </c>
      <c r="BJ266" s="13" t="s">
        <v>80</v>
      </c>
      <c r="BK266" s="142">
        <f>ROUND(I266*H266,2)</f>
        <v>0</v>
      </c>
      <c r="BL266" s="13" t="s">
        <v>180</v>
      </c>
      <c r="BM266" s="141" t="s">
        <v>654</v>
      </c>
    </row>
    <row r="267" spans="2:65" s="11" customFormat="1" ht="22.8" customHeight="1">
      <c r="B267" s="117"/>
      <c r="D267" s="118" t="s">
        <v>71</v>
      </c>
      <c r="E267" s="127" t="s">
        <v>262</v>
      </c>
      <c r="F267" s="127" t="s">
        <v>263</v>
      </c>
      <c r="I267" s="120"/>
      <c r="J267" s="128">
        <f>BK267</f>
        <v>0</v>
      </c>
      <c r="L267" s="117"/>
      <c r="M267" s="122"/>
      <c r="P267" s="123">
        <f>SUM(P268:P270)</f>
        <v>0</v>
      </c>
      <c r="R267" s="123">
        <f>SUM(R268:R270)</f>
        <v>0</v>
      </c>
      <c r="T267" s="124">
        <f>SUM(T268:T270)</f>
        <v>0</v>
      </c>
      <c r="AR267" s="118" t="s">
        <v>82</v>
      </c>
      <c r="AT267" s="125" t="s">
        <v>71</v>
      </c>
      <c r="AU267" s="125" t="s">
        <v>80</v>
      </c>
      <c r="AY267" s="118" t="s">
        <v>149</v>
      </c>
      <c r="BK267" s="126">
        <f>SUM(BK268:BK270)</f>
        <v>0</v>
      </c>
    </row>
    <row r="268" spans="2:65" s="1" customFormat="1" ht="33" customHeight="1">
      <c r="B268" s="28"/>
      <c r="C268" s="129" t="s">
        <v>655</v>
      </c>
      <c r="D268" s="129" t="s">
        <v>151</v>
      </c>
      <c r="E268" s="130" t="s">
        <v>656</v>
      </c>
      <c r="F268" s="131" t="s">
        <v>657</v>
      </c>
      <c r="G268" s="132" t="s">
        <v>186</v>
      </c>
      <c r="H268" s="133">
        <v>54</v>
      </c>
      <c r="I268" s="134"/>
      <c r="J268" s="135">
        <f>ROUND(I268*H268,2)</f>
        <v>0</v>
      </c>
      <c r="K268" s="136"/>
      <c r="L268" s="28"/>
      <c r="M268" s="137" t="s">
        <v>1</v>
      </c>
      <c r="N268" s="138" t="s">
        <v>37</v>
      </c>
      <c r="P268" s="139">
        <f>O268*H268</f>
        <v>0</v>
      </c>
      <c r="Q268" s="139">
        <v>0</v>
      </c>
      <c r="R268" s="139">
        <f>Q268*H268</f>
        <v>0</v>
      </c>
      <c r="S268" s="139">
        <v>0</v>
      </c>
      <c r="T268" s="140">
        <f>S268*H268</f>
        <v>0</v>
      </c>
      <c r="AR268" s="141" t="s">
        <v>180</v>
      </c>
      <c r="AT268" s="141" t="s">
        <v>151</v>
      </c>
      <c r="AU268" s="141" t="s">
        <v>82</v>
      </c>
      <c r="AY268" s="13" t="s">
        <v>149</v>
      </c>
      <c r="BE268" s="142">
        <f>IF(N268="základní",J268,0)</f>
        <v>0</v>
      </c>
      <c r="BF268" s="142">
        <f>IF(N268="snížená",J268,0)</f>
        <v>0</v>
      </c>
      <c r="BG268" s="142">
        <f>IF(N268="zákl. přenesená",J268,0)</f>
        <v>0</v>
      </c>
      <c r="BH268" s="142">
        <f>IF(N268="sníž. přenesená",J268,0)</f>
        <v>0</v>
      </c>
      <c r="BI268" s="142">
        <f>IF(N268="nulová",J268,0)</f>
        <v>0</v>
      </c>
      <c r="BJ268" s="13" t="s">
        <v>80</v>
      </c>
      <c r="BK268" s="142">
        <f>ROUND(I268*H268,2)</f>
        <v>0</v>
      </c>
      <c r="BL268" s="13" t="s">
        <v>180</v>
      </c>
      <c r="BM268" s="141" t="s">
        <v>658</v>
      </c>
    </row>
    <row r="269" spans="2:65" s="1" customFormat="1" ht="21.75" customHeight="1">
      <c r="B269" s="28"/>
      <c r="C269" s="148" t="s">
        <v>659</v>
      </c>
      <c r="D269" s="148" t="s">
        <v>354</v>
      </c>
      <c r="E269" s="149" t="s">
        <v>660</v>
      </c>
      <c r="F269" s="150" t="s">
        <v>661</v>
      </c>
      <c r="G269" s="151" t="s">
        <v>186</v>
      </c>
      <c r="H269" s="152">
        <v>56.7</v>
      </c>
      <c r="I269" s="153"/>
      <c r="J269" s="154">
        <f>ROUND(I269*H269,2)</f>
        <v>0</v>
      </c>
      <c r="K269" s="155"/>
      <c r="L269" s="156"/>
      <c r="M269" s="157" t="s">
        <v>1</v>
      </c>
      <c r="N269" s="158" t="s">
        <v>37</v>
      </c>
      <c r="P269" s="139">
        <f>O269*H269</f>
        <v>0</v>
      </c>
      <c r="Q269" s="139">
        <v>0</v>
      </c>
      <c r="R269" s="139">
        <f>Q269*H269</f>
        <v>0</v>
      </c>
      <c r="S269" s="139">
        <v>0</v>
      </c>
      <c r="T269" s="140">
        <f>S269*H269</f>
        <v>0</v>
      </c>
      <c r="AR269" s="141" t="s">
        <v>212</v>
      </c>
      <c r="AT269" s="141" t="s">
        <v>354</v>
      </c>
      <c r="AU269" s="141" t="s">
        <v>82</v>
      </c>
      <c r="AY269" s="13" t="s">
        <v>149</v>
      </c>
      <c r="BE269" s="142">
        <f>IF(N269="základní",J269,0)</f>
        <v>0</v>
      </c>
      <c r="BF269" s="142">
        <f>IF(N269="snížená",J269,0)</f>
        <v>0</v>
      </c>
      <c r="BG269" s="142">
        <f>IF(N269="zákl. přenesená",J269,0)</f>
        <v>0</v>
      </c>
      <c r="BH269" s="142">
        <f>IF(N269="sníž. přenesená",J269,0)</f>
        <v>0</v>
      </c>
      <c r="BI269" s="142">
        <f>IF(N269="nulová",J269,0)</f>
        <v>0</v>
      </c>
      <c r="BJ269" s="13" t="s">
        <v>80</v>
      </c>
      <c r="BK269" s="142">
        <f>ROUND(I269*H269,2)</f>
        <v>0</v>
      </c>
      <c r="BL269" s="13" t="s">
        <v>180</v>
      </c>
      <c r="BM269" s="141" t="s">
        <v>662</v>
      </c>
    </row>
    <row r="270" spans="2:65" s="1" customFormat="1" ht="49.05" customHeight="1">
      <c r="B270" s="28"/>
      <c r="C270" s="129" t="s">
        <v>663</v>
      </c>
      <c r="D270" s="129" t="s">
        <v>151</v>
      </c>
      <c r="E270" s="130" t="s">
        <v>664</v>
      </c>
      <c r="F270" s="131" t="s">
        <v>665</v>
      </c>
      <c r="G270" s="132" t="s">
        <v>197</v>
      </c>
      <c r="H270" s="133">
        <v>0.28399999999999997</v>
      </c>
      <c r="I270" s="134"/>
      <c r="J270" s="135">
        <f>ROUND(I270*H270,2)</f>
        <v>0</v>
      </c>
      <c r="K270" s="136"/>
      <c r="L270" s="28"/>
      <c r="M270" s="137" t="s">
        <v>1</v>
      </c>
      <c r="N270" s="138" t="s">
        <v>37</v>
      </c>
      <c r="P270" s="139">
        <f>O270*H270</f>
        <v>0</v>
      </c>
      <c r="Q270" s="139">
        <v>0</v>
      </c>
      <c r="R270" s="139">
        <f>Q270*H270</f>
        <v>0</v>
      </c>
      <c r="S270" s="139">
        <v>0</v>
      </c>
      <c r="T270" s="140">
        <f>S270*H270</f>
        <v>0</v>
      </c>
      <c r="AR270" s="141" t="s">
        <v>180</v>
      </c>
      <c r="AT270" s="141" t="s">
        <v>151</v>
      </c>
      <c r="AU270" s="141" t="s">
        <v>82</v>
      </c>
      <c r="AY270" s="13" t="s">
        <v>149</v>
      </c>
      <c r="BE270" s="142">
        <f>IF(N270="základní",J270,0)</f>
        <v>0</v>
      </c>
      <c r="BF270" s="142">
        <f>IF(N270="snížená",J270,0)</f>
        <v>0</v>
      </c>
      <c r="BG270" s="142">
        <f>IF(N270="zákl. přenesená",J270,0)</f>
        <v>0</v>
      </c>
      <c r="BH270" s="142">
        <f>IF(N270="sníž. přenesená",J270,0)</f>
        <v>0</v>
      </c>
      <c r="BI270" s="142">
        <f>IF(N270="nulová",J270,0)</f>
        <v>0</v>
      </c>
      <c r="BJ270" s="13" t="s">
        <v>80</v>
      </c>
      <c r="BK270" s="142">
        <f>ROUND(I270*H270,2)</f>
        <v>0</v>
      </c>
      <c r="BL270" s="13" t="s">
        <v>180</v>
      </c>
      <c r="BM270" s="141" t="s">
        <v>666</v>
      </c>
    </row>
    <row r="271" spans="2:65" s="11" customFormat="1" ht="22.8" customHeight="1">
      <c r="B271" s="117"/>
      <c r="D271" s="118" t="s">
        <v>71</v>
      </c>
      <c r="E271" s="127" t="s">
        <v>278</v>
      </c>
      <c r="F271" s="127" t="s">
        <v>279</v>
      </c>
      <c r="I271" s="120"/>
      <c r="J271" s="128">
        <f>BK271</f>
        <v>0</v>
      </c>
      <c r="L271" s="117"/>
      <c r="M271" s="122"/>
      <c r="P271" s="123">
        <f>SUM(P272:P277)</f>
        <v>0</v>
      </c>
      <c r="R271" s="123">
        <f>SUM(R272:R277)</f>
        <v>14.058916</v>
      </c>
      <c r="T271" s="124">
        <f>SUM(T272:T277)</f>
        <v>0</v>
      </c>
      <c r="AR271" s="118" t="s">
        <v>82</v>
      </c>
      <c r="AT271" s="125" t="s">
        <v>71</v>
      </c>
      <c r="AU271" s="125" t="s">
        <v>80</v>
      </c>
      <c r="AY271" s="118" t="s">
        <v>149</v>
      </c>
      <c r="BK271" s="126">
        <f>SUM(BK272:BK277)</f>
        <v>0</v>
      </c>
    </row>
    <row r="272" spans="2:65" s="1" customFormat="1" ht="33" customHeight="1">
      <c r="B272" s="28"/>
      <c r="C272" s="129" t="s">
        <v>667</v>
      </c>
      <c r="D272" s="129" t="s">
        <v>151</v>
      </c>
      <c r="E272" s="130" t="s">
        <v>668</v>
      </c>
      <c r="F272" s="131" t="s">
        <v>669</v>
      </c>
      <c r="G272" s="132" t="s">
        <v>186</v>
      </c>
      <c r="H272" s="133">
        <v>29.08</v>
      </c>
      <c r="I272" s="134"/>
      <c r="J272" s="135">
        <f t="shared" ref="J272:J277" si="80">ROUND(I272*H272,2)</f>
        <v>0</v>
      </c>
      <c r="K272" s="136"/>
      <c r="L272" s="28"/>
      <c r="M272" s="137" t="s">
        <v>1</v>
      </c>
      <c r="N272" s="138" t="s">
        <v>37</v>
      </c>
      <c r="P272" s="139">
        <f t="shared" ref="P272:P277" si="81">O272*H272</f>
        <v>0</v>
      </c>
      <c r="Q272" s="139">
        <v>4.0000000000000002E-4</v>
      </c>
      <c r="R272" s="139">
        <f t="shared" ref="R272:R277" si="82">Q272*H272</f>
        <v>1.1632E-2</v>
      </c>
      <c r="S272" s="139">
        <v>0</v>
      </c>
      <c r="T272" s="140">
        <f t="shared" ref="T272:T277" si="83">S272*H272</f>
        <v>0</v>
      </c>
      <c r="AR272" s="141" t="s">
        <v>180</v>
      </c>
      <c r="AT272" s="141" t="s">
        <v>151</v>
      </c>
      <c r="AU272" s="141" t="s">
        <v>82</v>
      </c>
      <c r="AY272" s="13" t="s">
        <v>149</v>
      </c>
      <c r="BE272" s="142">
        <f t="shared" ref="BE272:BE277" si="84">IF(N272="základní",J272,0)</f>
        <v>0</v>
      </c>
      <c r="BF272" s="142">
        <f t="shared" ref="BF272:BF277" si="85">IF(N272="snížená",J272,0)</f>
        <v>0</v>
      </c>
      <c r="BG272" s="142">
        <f t="shared" ref="BG272:BG277" si="86">IF(N272="zákl. přenesená",J272,0)</f>
        <v>0</v>
      </c>
      <c r="BH272" s="142">
        <f t="shared" ref="BH272:BH277" si="87">IF(N272="sníž. přenesená",J272,0)</f>
        <v>0</v>
      </c>
      <c r="BI272" s="142">
        <f t="shared" ref="BI272:BI277" si="88">IF(N272="nulová",J272,0)</f>
        <v>0</v>
      </c>
      <c r="BJ272" s="13" t="s">
        <v>80</v>
      </c>
      <c r="BK272" s="142">
        <f t="shared" ref="BK272:BK277" si="89">ROUND(I272*H272,2)</f>
        <v>0</v>
      </c>
      <c r="BL272" s="13" t="s">
        <v>180</v>
      </c>
      <c r="BM272" s="141" t="s">
        <v>670</v>
      </c>
    </row>
    <row r="273" spans="2:65" s="1" customFormat="1" ht="21.75" customHeight="1">
      <c r="B273" s="28"/>
      <c r="C273" s="148" t="s">
        <v>671</v>
      </c>
      <c r="D273" s="148" t="s">
        <v>354</v>
      </c>
      <c r="E273" s="149" t="s">
        <v>672</v>
      </c>
      <c r="F273" s="150" t="s">
        <v>673</v>
      </c>
      <c r="G273" s="151" t="s">
        <v>186</v>
      </c>
      <c r="H273" s="152">
        <v>29.08</v>
      </c>
      <c r="I273" s="153"/>
      <c r="J273" s="154">
        <f t="shared" si="80"/>
        <v>0</v>
      </c>
      <c r="K273" s="155"/>
      <c r="L273" s="156"/>
      <c r="M273" s="157" t="s">
        <v>1</v>
      </c>
      <c r="N273" s="158" t="s">
        <v>37</v>
      </c>
      <c r="P273" s="139">
        <f t="shared" si="81"/>
        <v>0</v>
      </c>
      <c r="Q273" s="139">
        <v>0</v>
      </c>
      <c r="R273" s="139">
        <f t="shared" si="82"/>
        <v>0</v>
      </c>
      <c r="S273" s="139">
        <v>0</v>
      </c>
      <c r="T273" s="140">
        <f t="shared" si="83"/>
        <v>0</v>
      </c>
      <c r="AR273" s="141" t="s">
        <v>212</v>
      </c>
      <c r="AT273" s="141" t="s">
        <v>354</v>
      </c>
      <c r="AU273" s="141" t="s">
        <v>82</v>
      </c>
      <c r="AY273" s="13" t="s">
        <v>149</v>
      </c>
      <c r="BE273" s="142">
        <f t="shared" si="84"/>
        <v>0</v>
      </c>
      <c r="BF273" s="142">
        <f t="shared" si="85"/>
        <v>0</v>
      </c>
      <c r="BG273" s="142">
        <f t="shared" si="86"/>
        <v>0</v>
      </c>
      <c r="BH273" s="142">
        <f t="shared" si="87"/>
        <v>0</v>
      </c>
      <c r="BI273" s="142">
        <f t="shared" si="88"/>
        <v>0</v>
      </c>
      <c r="BJ273" s="13" t="s">
        <v>80</v>
      </c>
      <c r="BK273" s="142">
        <f t="shared" si="89"/>
        <v>0</v>
      </c>
      <c r="BL273" s="13" t="s">
        <v>180</v>
      </c>
      <c r="BM273" s="141" t="s">
        <v>674</v>
      </c>
    </row>
    <row r="274" spans="2:65" s="1" customFormat="1" ht="33" customHeight="1">
      <c r="B274" s="28"/>
      <c r="C274" s="129" t="s">
        <v>675</v>
      </c>
      <c r="D274" s="129" t="s">
        <v>151</v>
      </c>
      <c r="E274" s="130" t="s">
        <v>668</v>
      </c>
      <c r="F274" s="131" t="s">
        <v>669</v>
      </c>
      <c r="G274" s="132" t="s">
        <v>186</v>
      </c>
      <c r="H274" s="133">
        <v>118.21</v>
      </c>
      <c r="I274" s="134"/>
      <c r="J274" s="135">
        <f t="shared" si="80"/>
        <v>0</v>
      </c>
      <c r="K274" s="136"/>
      <c r="L274" s="28"/>
      <c r="M274" s="137" t="s">
        <v>1</v>
      </c>
      <c r="N274" s="138" t="s">
        <v>37</v>
      </c>
      <c r="P274" s="139">
        <f t="shared" si="81"/>
        <v>0</v>
      </c>
      <c r="Q274" s="139">
        <v>4.0000000000000002E-4</v>
      </c>
      <c r="R274" s="139">
        <f t="shared" si="82"/>
        <v>4.7284E-2</v>
      </c>
      <c r="S274" s="139">
        <v>0</v>
      </c>
      <c r="T274" s="140">
        <f t="shared" si="83"/>
        <v>0</v>
      </c>
      <c r="AR274" s="141" t="s">
        <v>180</v>
      </c>
      <c r="AT274" s="141" t="s">
        <v>151</v>
      </c>
      <c r="AU274" s="141" t="s">
        <v>82</v>
      </c>
      <c r="AY274" s="13" t="s">
        <v>149</v>
      </c>
      <c r="BE274" s="142">
        <f t="shared" si="84"/>
        <v>0</v>
      </c>
      <c r="BF274" s="142">
        <f t="shared" si="85"/>
        <v>0</v>
      </c>
      <c r="BG274" s="142">
        <f t="shared" si="86"/>
        <v>0</v>
      </c>
      <c r="BH274" s="142">
        <f t="shared" si="87"/>
        <v>0</v>
      </c>
      <c r="BI274" s="142">
        <f t="shared" si="88"/>
        <v>0</v>
      </c>
      <c r="BJ274" s="13" t="s">
        <v>80</v>
      </c>
      <c r="BK274" s="142">
        <f t="shared" si="89"/>
        <v>0</v>
      </c>
      <c r="BL274" s="13" t="s">
        <v>180</v>
      </c>
      <c r="BM274" s="141" t="s">
        <v>676</v>
      </c>
    </row>
    <row r="275" spans="2:65" s="1" customFormat="1" ht="16.5" customHeight="1">
      <c r="B275" s="28"/>
      <c r="C275" s="148" t="s">
        <v>677</v>
      </c>
      <c r="D275" s="148" t="s">
        <v>354</v>
      </c>
      <c r="E275" s="149" t="s">
        <v>678</v>
      </c>
      <c r="F275" s="150" t="s">
        <v>679</v>
      </c>
      <c r="G275" s="151" t="s">
        <v>186</v>
      </c>
      <c r="H275" s="152">
        <v>118.21</v>
      </c>
      <c r="I275" s="153"/>
      <c r="J275" s="154">
        <f t="shared" si="80"/>
        <v>0</v>
      </c>
      <c r="K275" s="155"/>
      <c r="L275" s="156"/>
      <c r="M275" s="157" t="s">
        <v>1</v>
      </c>
      <c r="N275" s="158" t="s">
        <v>37</v>
      </c>
      <c r="P275" s="139">
        <f t="shared" si="81"/>
        <v>0</v>
      </c>
      <c r="Q275" s="139">
        <v>0</v>
      </c>
      <c r="R275" s="139">
        <f t="shared" si="82"/>
        <v>0</v>
      </c>
      <c r="S275" s="139">
        <v>0</v>
      </c>
      <c r="T275" s="140">
        <f t="shared" si="83"/>
        <v>0</v>
      </c>
      <c r="AR275" s="141" t="s">
        <v>212</v>
      </c>
      <c r="AT275" s="141" t="s">
        <v>354</v>
      </c>
      <c r="AU275" s="141" t="s">
        <v>82</v>
      </c>
      <c r="AY275" s="13" t="s">
        <v>149</v>
      </c>
      <c r="BE275" s="142">
        <f t="shared" si="84"/>
        <v>0</v>
      </c>
      <c r="BF275" s="142">
        <f t="shared" si="85"/>
        <v>0</v>
      </c>
      <c r="BG275" s="142">
        <f t="shared" si="86"/>
        <v>0</v>
      </c>
      <c r="BH275" s="142">
        <f t="shared" si="87"/>
        <v>0</v>
      </c>
      <c r="BI275" s="142">
        <f t="shared" si="88"/>
        <v>0</v>
      </c>
      <c r="BJ275" s="13" t="s">
        <v>80</v>
      </c>
      <c r="BK275" s="142">
        <f t="shared" si="89"/>
        <v>0</v>
      </c>
      <c r="BL275" s="13" t="s">
        <v>180</v>
      </c>
      <c r="BM275" s="141" t="s">
        <v>680</v>
      </c>
    </row>
    <row r="276" spans="2:65" s="1" customFormat="1" ht="37.799999999999997" customHeight="1">
      <c r="B276" s="28"/>
      <c r="C276" s="129" t="s">
        <v>681</v>
      </c>
      <c r="D276" s="129" t="s">
        <v>151</v>
      </c>
      <c r="E276" s="130" t="s">
        <v>682</v>
      </c>
      <c r="F276" s="131" t="s">
        <v>683</v>
      </c>
      <c r="G276" s="132" t="s">
        <v>191</v>
      </c>
      <c r="H276" s="133">
        <v>20</v>
      </c>
      <c r="I276" s="134"/>
      <c r="J276" s="135">
        <f t="shared" si="80"/>
        <v>0</v>
      </c>
      <c r="K276" s="136"/>
      <c r="L276" s="28"/>
      <c r="M276" s="137" t="s">
        <v>1</v>
      </c>
      <c r="N276" s="138" t="s">
        <v>37</v>
      </c>
      <c r="P276" s="139">
        <f t="shared" si="81"/>
        <v>0</v>
      </c>
      <c r="Q276" s="139">
        <v>0.7</v>
      </c>
      <c r="R276" s="139">
        <f t="shared" si="82"/>
        <v>14</v>
      </c>
      <c r="S276" s="139">
        <v>0</v>
      </c>
      <c r="T276" s="140">
        <f t="shared" si="83"/>
        <v>0</v>
      </c>
      <c r="AR276" s="141" t="s">
        <v>180</v>
      </c>
      <c r="AT276" s="141" t="s">
        <v>151</v>
      </c>
      <c r="AU276" s="141" t="s">
        <v>82</v>
      </c>
      <c r="AY276" s="13" t="s">
        <v>149</v>
      </c>
      <c r="BE276" s="142">
        <f t="shared" si="84"/>
        <v>0</v>
      </c>
      <c r="BF276" s="142">
        <f t="shared" si="85"/>
        <v>0</v>
      </c>
      <c r="BG276" s="142">
        <f t="shared" si="86"/>
        <v>0</v>
      </c>
      <c r="BH276" s="142">
        <f t="shared" si="87"/>
        <v>0</v>
      </c>
      <c r="BI276" s="142">
        <f t="shared" si="88"/>
        <v>0</v>
      </c>
      <c r="BJ276" s="13" t="s">
        <v>80</v>
      </c>
      <c r="BK276" s="142">
        <f t="shared" si="89"/>
        <v>0</v>
      </c>
      <c r="BL276" s="13" t="s">
        <v>180</v>
      </c>
      <c r="BM276" s="141" t="s">
        <v>684</v>
      </c>
    </row>
    <row r="277" spans="2:65" s="1" customFormat="1" ht="49.05" customHeight="1">
      <c r="B277" s="28"/>
      <c r="C277" s="129" t="s">
        <v>685</v>
      </c>
      <c r="D277" s="129" t="s">
        <v>151</v>
      </c>
      <c r="E277" s="130" t="s">
        <v>686</v>
      </c>
      <c r="F277" s="131" t="s">
        <v>687</v>
      </c>
      <c r="G277" s="132" t="s">
        <v>197</v>
      </c>
      <c r="H277" s="133">
        <v>14.058999999999999</v>
      </c>
      <c r="I277" s="134"/>
      <c r="J277" s="135">
        <f t="shared" si="80"/>
        <v>0</v>
      </c>
      <c r="K277" s="136"/>
      <c r="L277" s="28"/>
      <c r="M277" s="137" t="s">
        <v>1</v>
      </c>
      <c r="N277" s="138" t="s">
        <v>37</v>
      </c>
      <c r="P277" s="139">
        <f t="shared" si="81"/>
        <v>0</v>
      </c>
      <c r="Q277" s="139">
        <v>0</v>
      </c>
      <c r="R277" s="139">
        <f t="shared" si="82"/>
        <v>0</v>
      </c>
      <c r="S277" s="139">
        <v>0</v>
      </c>
      <c r="T277" s="140">
        <f t="shared" si="83"/>
        <v>0</v>
      </c>
      <c r="AR277" s="141" t="s">
        <v>180</v>
      </c>
      <c r="AT277" s="141" t="s">
        <v>151</v>
      </c>
      <c r="AU277" s="141" t="s">
        <v>82</v>
      </c>
      <c r="AY277" s="13" t="s">
        <v>149</v>
      </c>
      <c r="BE277" s="142">
        <f t="shared" si="84"/>
        <v>0</v>
      </c>
      <c r="BF277" s="142">
        <f t="shared" si="85"/>
        <v>0</v>
      </c>
      <c r="BG277" s="142">
        <f t="shared" si="86"/>
        <v>0</v>
      </c>
      <c r="BH277" s="142">
        <f t="shared" si="87"/>
        <v>0</v>
      </c>
      <c r="BI277" s="142">
        <f t="shared" si="88"/>
        <v>0</v>
      </c>
      <c r="BJ277" s="13" t="s">
        <v>80</v>
      </c>
      <c r="BK277" s="142">
        <f t="shared" si="89"/>
        <v>0</v>
      </c>
      <c r="BL277" s="13" t="s">
        <v>180</v>
      </c>
      <c r="BM277" s="141" t="s">
        <v>688</v>
      </c>
    </row>
    <row r="278" spans="2:65" s="11" customFormat="1" ht="22.8" customHeight="1">
      <c r="B278" s="117"/>
      <c r="D278" s="118" t="s">
        <v>71</v>
      </c>
      <c r="E278" s="127" t="s">
        <v>287</v>
      </c>
      <c r="F278" s="127" t="s">
        <v>288</v>
      </c>
      <c r="I278" s="120"/>
      <c r="J278" s="128">
        <f>BK278</f>
        <v>0</v>
      </c>
      <c r="L278" s="117"/>
      <c r="M278" s="122"/>
      <c r="P278" s="123">
        <f>SUM(P279:P287)</f>
        <v>0</v>
      </c>
      <c r="R278" s="123">
        <f>SUM(R279:R287)</f>
        <v>7.6156999999999996E-3</v>
      </c>
      <c r="T278" s="124">
        <f>SUM(T279:T287)</f>
        <v>0</v>
      </c>
      <c r="AR278" s="118" t="s">
        <v>82</v>
      </c>
      <c r="AT278" s="125" t="s">
        <v>71</v>
      </c>
      <c r="AU278" s="125" t="s">
        <v>80</v>
      </c>
      <c r="AY278" s="118" t="s">
        <v>149</v>
      </c>
      <c r="BK278" s="126">
        <f>SUM(BK279:BK287)</f>
        <v>0</v>
      </c>
    </row>
    <row r="279" spans="2:65" s="1" customFormat="1" ht="24.15" customHeight="1">
      <c r="B279" s="28"/>
      <c r="C279" s="129" t="s">
        <v>689</v>
      </c>
      <c r="D279" s="129" t="s">
        <v>151</v>
      </c>
      <c r="E279" s="130" t="s">
        <v>690</v>
      </c>
      <c r="F279" s="131" t="s">
        <v>691</v>
      </c>
      <c r="G279" s="132" t="s">
        <v>154</v>
      </c>
      <c r="H279" s="133">
        <v>6.29</v>
      </c>
      <c r="I279" s="134"/>
      <c r="J279" s="135">
        <f t="shared" ref="J279:J287" si="90">ROUND(I279*H279,2)</f>
        <v>0</v>
      </c>
      <c r="K279" s="136"/>
      <c r="L279" s="28"/>
      <c r="M279" s="137" t="s">
        <v>1</v>
      </c>
      <c r="N279" s="138" t="s">
        <v>37</v>
      </c>
      <c r="P279" s="139">
        <f t="shared" ref="P279:P287" si="91">O279*H279</f>
        <v>0</v>
      </c>
      <c r="Q279" s="139">
        <v>0</v>
      </c>
      <c r="R279" s="139">
        <f t="shared" ref="R279:R287" si="92">Q279*H279</f>
        <v>0</v>
      </c>
      <c r="S279" s="139">
        <v>0</v>
      </c>
      <c r="T279" s="140">
        <f t="shared" ref="T279:T287" si="93">S279*H279</f>
        <v>0</v>
      </c>
      <c r="AR279" s="141" t="s">
        <v>180</v>
      </c>
      <c r="AT279" s="141" t="s">
        <v>151</v>
      </c>
      <c r="AU279" s="141" t="s">
        <v>82</v>
      </c>
      <c r="AY279" s="13" t="s">
        <v>149</v>
      </c>
      <c r="BE279" s="142">
        <f t="shared" ref="BE279:BE287" si="94">IF(N279="základní",J279,0)</f>
        <v>0</v>
      </c>
      <c r="BF279" s="142">
        <f t="shared" ref="BF279:BF287" si="95">IF(N279="snížená",J279,0)</f>
        <v>0</v>
      </c>
      <c r="BG279" s="142">
        <f t="shared" ref="BG279:BG287" si="96">IF(N279="zákl. přenesená",J279,0)</f>
        <v>0</v>
      </c>
      <c r="BH279" s="142">
        <f t="shared" ref="BH279:BH287" si="97">IF(N279="sníž. přenesená",J279,0)</f>
        <v>0</v>
      </c>
      <c r="BI279" s="142">
        <f t="shared" ref="BI279:BI287" si="98">IF(N279="nulová",J279,0)</f>
        <v>0</v>
      </c>
      <c r="BJ279" s="13" t="s">
        <v>80</v>
      </c>
      <c r="BK279" s="142">
        <f t="shared" ref="BK279:BK287" si="99">ROUND(I279*H279,2)</f>
        <v>0</v>
      </c>
      <c r="BL279" s="13" t="s">
        <v>180</v>
      </c>
      <c r="BM279" s="141" t="s">
        <v>692</v>
      </c>
    </row>
    <row r="280" spans="2:65" s="1" customFormat="1" ht="24.15" customHeight="1">
      <c r="B280" s="28"/>
      <c r="C280" s="129" t="s">
        <v>693</v>
      </c>
      <c r="D280" s="129" t="s">
        <v>151</v>
      </c>
      <c r="E280" s="130" t="s">
        <v>694</v>
      </c>
      <c r="F280" s="131" t="s">
        <v>695</v>
      </c>
      <c r="G280" s="132" t="s">
        <v>154</v>
      </c>
      <c r="H280" s="133">
        <v>6.29</v>
      </c>
      <c r="I280" s="134"/>
      <c r="J280" s="135">
        <f t="shared" si="90"/>
        <v>0</v>
      </c>
      <c r="K280" s="136"/>
      <c r="L280" s="28"/>
      <c r="M280" s="137" t="s">
        <v>1</v>
      </c>
      <c r="N280" s="138" t="s">
        <v>37</v>
      </c>
      <c r="P280" s="139">
        <f t="shared" si="91"/>
        <v>0</v>
      </c>
      <c r="Q280" s="139">
        <v>2.9999999999999997E-4</v>
      </c>
      <c r="R280" s="139">
        <f t="shared" si="92"/>
        <v>1.8869999999999998E-3</v>
      </c>
      <c r="S280" s="139">
        <v>0</v>
      </c>
      <c r="T280" s="140">
        <f t="shared" si="93"/>
        <v>0</v>
      </c>
      <c r="AR280" s="141" t="s">
        <v>180</v>
      </c>
      <c r="AT280" s="141" t="s">
        <v>151</v>
      </c>
      <c r="AU280" s="141" t="s">
        <v>82</v>
      </c>
      <c r="AY280" s="13" t="s">
        <v>149</v>
      </c>
      <c r="BE280" s="142">
        <f t="shared" si="94"/>
        <v>0</v>
      </c>
      <c r="BF280" s="142">
        <f t="shared" si="95"/>
        <v>0</v>
      </c>
      <c r="BG280" s="142">
        <f t="shared" si="96"/>
        <v>0</v>
      </c>
      <c r="BH280" s="142">
        <f t="shared" si="97"/>
        <v>0</v>
      </c>
      <c r="BI280" s="142">
        <f t="shared" si="98"/>
        <v>0</v>
      </c>
      <c r="BJ280" s="13" t="s">
        <v>80</v>
      </c>
      <c r="BK280" s="142">
        <f t="shared" si="99"/>
        <v>0</v>
      </c>
      <c r="BL280" s="13" t="s">
        <v>180</v>
      </c>
      <c r="BM280" s="141" t="s">
        <v>696</v>
      </c>
    </row>
    <row r="281" spans="2:65" s="1" customFormat="1" ht="33" customHeight="1">
      <c r="B281" s="28"/>
      <c r="C281" s="129" t="s">
        <v>697</v>
      </c>
      <c r="D281" s="129" t="s">
        <v>151</v>
      </c>
      <c r="E281" s="130" t="s">
        <v>698</v>
      </c>
      <c r="F281" s="131" t="s">
        <v>699</v>
      </c>
      <c r="G281" s="132" t="s">
        <v>186</v>
      </c>
      <c r="H281" s="133">
        <v>11.77</v>
      </c>
      <c r="I281" s="134"/>
      <c r="J281" s="135">
        <f t="shared" si="90"/>
        <v>0</v>
      </c>
      <c r="K281" s="136"/>
      <c r="L281" s="28"/>
      <c r="M281" s="137" t="s">
        <v>1</v>
      </c>
      <c r="N281" s="138" t="s">
        <v>37</v>
      </c>
      <c r="P281" s="139">
        <f t="shared" si="91"/>
        <v>0</v>
      </c>
      <c r="Q281" s="139">
        <v>4.2999999999999999E-4</v>
      </c>
      <c r="R281" s="139">
        <f t="shared" si="92"/>
        <v>5.0610999999999998E-3</v>
      </c>
      <c r="S281" s="139">
        <v>0</v>
      </c>
      <c r="T281" s="140">
        <f t="shared" si="93"/>
        <v>0</v>
      </c>
      <c r="AR281" s="141" t="s">
        <v>180</v>
      </c>
      <c r="AT281" s="141" t="s">
        <v>151</v>
      </c>
      <c r="AU281" s="141" t="s">
        <v>82</v>
      </c>
      <c r="AY281" s="13" t="s">
        <v>149</v>
      </c>
      <c r="BE281" s="142">
        <f t="shared" si="94"/>
        <v>0</v>
      </c>
      <c r="BF281" s="142">
        <f t="shared" si="95"/>
        <v>0</v>
      </c>
      <c r="BG281" s="142">
        <f t="shared" si="96"/>
        <v>0</v>
      </c>
      <c r="BH281" s="142">
        <f t="shared" si="97"/>
        <v>0</v>
      </c>
      <c r="BI281" s="142">
        <f t="shared" si="98"/>
        <v>0</v>
      </c>
      <c r="BJ281" s="13" t="s">
        <v>80</v>
      </c>
      <c r="BK281" s="142">
        <f t="shared" si="99"/>
        <v>0</v>
      </c>
      <c r="BL281" s="13" t="s">
        <v>180</v>
      </c>
      <c r="BM281" s="141" t="s">
        <v>700</v>
      </c>
    </row>
    <row r="282" spans="2:65" s="1" customFormat="1" ht="37.799999999999997" customHeight="1">
      <c r="B282" s="28"/>
      <c r="C282" s="148" t="s">
        <v>701</v>
      </c>
      <c r="D282" s="148" t="s">
        <v>354</v>
      </c>
      <c r="E282" s="149" t="s">
        <v>702</v>
      </c>
      <c r="F282" s="150" t="s">
        <v>703</v>
      </c>
      <c r="G282" s="151" t="s">
        <v>154</v>
      </c>
      <c r="H282" s="152">
        <v>0.94199999999999995</v>
      </c>
      <c r="I282" s="153"/>
      <c r="J282" s="154">
        <f t="shared" si="90"/>
        <v>0</v>
      </c>
      <c r="K282" s="155"/>
      <c r="L282" s="156"/>
      <c r="M282" s="157" t="s">
        <v>1</v>
      </c>
      <c r="N282" s="158" t="s">
        <v>37</v>
      </c>
      <c r="P282" s="139">
        <f t="shared" si="91"/>
        <v>0</v>
      </c>
      <c r="Q282" s="139">
        <v>0</v>
      </c>
      <c r="R282" s="139">
        <f t="shared" si="92"/>
        <v>0</v>
      </c>
      <c r="S282" s="139">
        <v>0</v>
      </c>
      <c r="T282" s="140">
        <f t="shared" si="93"/>
        <v>0</v>
      </c>
      <c r="AR282" s="141" t="s">
        <v>212</v>
      </c>
      <c r="AT282" s="141" t="s">
        <v>354</v>
      </c>
      <c r="AU282" s="141" t="s">
        <v>82</v>
      </c>
      <c r="AY282" s="13" t="s">
        <v>149</v>
      </c>
      <c r="BE282" s="142">
        <f t="shared" si="94"/>
        <v>0</v>
      </c>
      <c r="BF282" s="142">
        <f t="shared" si="95"/>
        <v>0</v>
      </c>
      <c r="BG282" s="142">
        <f t="shared" si="96"/>
        <v>0</v>
      </c>
      <c r="BH282" s="142">
        <f t="shared" si="97"/>
        <v>0</v>
      </c>
      <c r="BI282" s="142">
        <f t="shared" si="98"/>
        <v>0</v>
      </c>
      <c r="BJ282" s="13" t="s">
        <v>80</v>
      </c>
      <c r="BK282" s="142">
        <f t="shared" si="99"/>
        <v>0</v>
      </c>
      <c r="BL282" s="13" t="s">
        <v>180</v>
      </c>
      <c r="BM282" s="141" t="s">
        <v>704</v>
      </c>
    </row>
    <row r="283" spans="2:65" s="1" customFormat="1" ht="49.05" customHeight="1">
      <c r="B283" s="28"/>
      <c r="C283" s="129" t="s">
        <v>705</v>
      </c>
      <c r="D283" s="129" t="s">
        <v>151</v>
      </c>
      <c r="E283" s="130" t="s">
        <v>706</v>
      </c>
      <c r="F283" s="131" t="s">
        <v>707</v>
      </c>
      <c r="G283" s="132" t="s">
        <v>154</v>
      </c>
      <c r="H283" s="133">
        <v>6.29</v>
      </c>
      <c r="I283" s="134"/>
      <c r="J283" s="135">
        <f t="shared" si="90"/>
        <v>0</v>
      </c>
      <c r="K283" s="136"/>
      <c r="L283" s="28"/>
      <c r="M283" s="137" t="s">
        <v>1</v>
      </c>
      <c r="N283" s="138" t="s">
        <v>37</v>
      </c>
      <c r="P283" s="139">
        <f t="shared" si="91"/>
        <v>0</v>
      </c>
      <c r="Q283" s="139">
        <v>0</v>
      </c>
      <c r="R283" s="139">
        <f t="shared" si="92"/>
        <v>0</v>
      </c>
      <c r="S283" s="139">
        <v>0</v>
      </c>
      <c r="T283" s="140">
        <f t="shared" si="93"/>
        <v>0</v>
      </c>
      <c r="AR283" s="141" t="s">
        <v>180</v>
      </c>
      <c r="AT283" s="141" t="s">
        <v>151</v>
      </c>
      <c r="AU283" s="141" t="s">
        <v>82</v>
      </c>
      <c r="AY283" s="13" t="s">
        <v>149</v>
      </c>
      <c r="BE283" s="142">
        <f t="shared" si="94"/>
        <v>0</v>
      </c>
      <c r="BF283" s="142">
        <f t="shared" si="95"/>
        <v>0</v>
      </c>
      <c r="BG283" s="142">
        <f t="shared" si="96"/>
        <v>0</v>
      </c>
      <c r="BH283" s="142">
        <f t="shared" si="97"/>
        <v>0</v>
      </c>
      <c r="BI283" s="142">
        <f t="shared" si="98"/>
        <v>0</v>
      </c>
      <c r="BJ283" s="13" t="s">
        <v>80</v>
      </c>
      <c r="BK283" s="142">
        <f t="shared" si="99"/>
        <v>0</v>
      </c>
      <c r="BL283" s="13" t="s">
        <v>180</v>
      </c>
      <c r="BM283" s="141" t="s">
        <v>708</v>
      </c>
    </row>
    <row r="284" spans="2:65" s="1" customFormat="1" ht="37.799999999999997" customHeight="1">
      <c r="B284" s="28"/>
      <c r="C284" s="148" t="s">
        <v>709</v>
      </c>
      <c r="D284" s="148" t="s">
        <v>354</v>
      </c>
      <c r="E284" s="149" t="s">
        <v>702</v>
      </c>
      <c r="F284" s="150" t="s">
        <v>703</v>
      </c>
      <c r="G284" s="151" t="s">
        <v>154</v>
      </c>
      <c r="H284" s="152">
        <v>7.234</v>
      </c>
      <c r="I284" s="153"/>
      <c r="J284" s="154">
        <f t="shared" si="90"/>
        <v>0</v>
      </c>
      <c r="K284" s="155"/>
      <c r="L284" s="156"/>
      <c r="M284" s="157" t="s">
        <v>1</v>
      </c>
      <c r="N284" s="158" t="s">
        <v>37</v>
      </c>
      <c r="P284" s="139">
        <f t="shared" si="91"/>
        <v>0</v>
      </c>
      <c r="Q284" s="139">
        <v>0</v>
      </c>
      <c r="R284" s="139">
        <f t="shared" si="92"/>
        <v>0</v>
      </c>
      <c r="S284" s="139">
        <v>0</v>
      </c>
      <c r="T284" s="140">
        <f t="shared" si="93"/>
        <v>0</v>
      </c>
      <c r="AR284" s="141" t="s">
        <v>212</v>
      </c>
      <c r="AT284" s="141" t="s">
        <v>354</v>
      </c>
      <c r="AU284" s="141" t="s">
        <v>82</v>
      </c>
      <c r="AY284" s="13" t="s">
        <v>149</v>
      </c>
      <c r="BE284" s="142">
        <f t="shared" si="94"/>
        <v>0</v>
      </c>
      <c r="BF284" s="142">
        <f t="shared" si="95"/>
        <v>0</v>
      </c>
      <c r="BG284" s="142">
        <f t="shared" si="96"/>
        <v>0</v>
      </c>
      <c r="BH284" s="142">
        <f t="shared" si="97"/>
        <v>0</v>
      </c>
      <c r="BI284" s="142">
        <f t="shared" si="98"/>
        <v>0</v>
      </c>
      <c r="BJ284" s="13" t="s">
        <v>80</v>
      </c>
      <c r="BK284" s="142">
        <f t="shared" si="99"/>
        <v>0</v>
      </c>
      <c r="BL284" s="13" t="s">
        <v>180</v>
      </c>
      <c r="BM284" s="141" t="s">
        <v>710</v>
      </c>
    </row>
    <row r="285" spans="2:65" s="1" customFormat="1" ht="16.5" customHeight="1">
      <c r="B285" s="28"/>
      <c r="C285" s="129" t="s">
        <v>711</v>
      </c>
      <c r="D285" s="129" t="s">
        <v>151</v>
      </c>
      <c r="E285" s="130" t="s">
        <v>712</v>
      </c>
      <c r="F285" s="131" t="s">
        <v>713</v>
      </c>
      <c r="G285" s="132" t="s">
        <v>186</v>
      </c>
      <c r="H285" s="133">
        <v>11.77</v>
      </c>
      <c r="I285" s="134"/>
      <c r="J285" s="135">
        <f t="shared" si="90"/>
        <v>0</v>
      </c>
      <c r="K285" s="136"/>
      <c r="L285" s="28"/>
      <c r="M285" s="137" t="s">
        <v>1</v>
      </c>
      <c r="N285" s="138" t="s">
        <v>37</v>
      </c>
      <c r="P285" s="139">
        <f t="shared" si="91"/>
        <v>0</v>
      </c>
      <c r="Q285" s="139">
        <v>3.0000000000000001E-5</v>
      </c>
      <c r="R285" s="139">
        <f t="shared" si="92"/>
        <v>3.5310000000000002E-4</v>
      </c>
      <c r="S285" s="139">
        <v>0</v>
      </c>
      <c r="T285" s="140">
        <f t="shared" si="93"/>
        <v>0</v>
      </c>
      <c r="AR285" s="141" t="s">
        <v>180</v>
      </c>
      <c r="AT285" s="141" t="s">
        <v>151</v>
      </c>
      <c r="AU285" s="141" t="s">
        <v>82</v>
      </c>
      <c r="AY285" s="13" t="s">
        <v>149</v>
      </c>
      <c r="BE285" s="142">
        <f t="shared" si="94"/>
        <v>0</v>
      </c>
      <c r="BF285" s="142">
        <f t="shared" si="95"/>
        <v>0</v>
      </c>
      <c r="BG285" s="142">
        <f t="shared" si="96"/>
        <v>0</v>
      </c>
      <c r="BH285" s="142">
        <f t="shared" si="97"/>
        <v>0</v>
      </c>
      <c r="BI285" s="142">
        <f t="shared" si="98"/>
        <v>0</v>
      </c>
      <c r="BJ285" s="13" t="s">
        <v>80</v>
      </c>
      <c r="BK285" s="142">
        <f t="shared" si="99"/>
        <v>0</v>
      </c>
      <c r="BL285" s="13" t="s">
        <v>180</v>
      </c>
      <c r="BM285" s="141" t="s">
        <v>714</v>
      </c>
    </row>
    <row r="286" spans="2:65" s="1" customFormat="1" ht="24.15" customHeight="1">
      <c r="B286" s="28"/>
      <c r="C286" s="129" t="s">
        <v>715</v>
      </c>
      <c r="D286" s="129" t="s">
        <v>151</v>
      </c>
      <c r="E286" s="130" t="s">
        <v>716</v>
      </c>
      <c r="F286" s="131" t="s">
        <v>717</v>
      </c>
      <c r="G286" s="132" t="s">
        <v>154</v>
      </c>
      <c r="H286" s="133">
        <v>6.29</v>
      </c>
      <c r="I286" s="134"/>
      <c r="J286" s="135">
        <f t="shared" si="90"/>
        <v>0</v>
      </c>
      <c r="K286" s="136"/>
      <c r="L286" s="28"/>
      <c r="M286" s="137" t="s">
        <v>1</v>
      </c>
      <c r="N286" s="138" t="s">
        <v>37</v>
      </c>
      <c r="P286" s="139">
        <f t="shared" si="91"/>
        <v>0</v>
      </c>
      <c r="Q286" s="139">
        <v>5.0000000000000002E-5</v>
      </c>
      <c r="R286" s="139">
        <f t="shared" si="92"/>
        <v>3.145E-4</v>
      </c>
      <c r="S286" s="139">
        <v>0</v>
      </c>
      <c r="T286" s="140">
        <f t="shared" si="93"/>
        <v>0</v>
      </c>
      <c r="AR286" s="141" t="s">
        <v>180</v>
      </c>
      <c r="AT286" s="141" t="s">
        <v>151</v>
      </c>
      <c r="AU286" s="141" t="s">
        <v>82</v>
      </c>
      <c r="AY286" s="13" t="s">
        <v>149</v>
      </c>
      <c r="BE286" s="142">
        <f t="shared" si="94"/>
        <v>0</v>
      </c>
      <c r="BF286" s="142">
        <f t="shared" si="95"/>
        <v>0</v>
      </c>
      <c r="BG286" s="142">
        <f t="shared" si="96"/>
        <v>0</v>
      </c>
      <c r="BH286" s="142">
        <f t="shared" si="97"/>
        <v>0</v>
      </c>
      <c r="BI286" s="142">
        <f t="shared" si="98"/>
        <v>0</v>
      </c>
      <c r="BJ286" s="13" t="s">
        <v>80</v>
      </c>
      <c r="BK286" s="142">
        <f t="shared" si="99"/>
        <v>0</v>
      </c>
      <c r="BL286" s="13" t="s">
        <v>180</v>
      </c>
      <c r="BM286" s="141" t="s">
        <v>718</v>
      </c>
    </row>
    <row r="287" spans="2:65" s="1" customFormat="1" ht="49.05" customHeight="1">
      <c r="B287" s="28"/>
      <c r="C287" s="129" t="s">
        <v>719</v>
      </c>
      <c r="D287" s="129" t="s">
        <v>151</v>
      </c>
      <c r="E287" s="130" t="s">
        <v>720</v>
      </c>
      <c r="F287" s="131" t="s">
        <v>721</v>
      </c>
      <c r="G287" s="132" t="s">
        <v>197</v>
      </c>
      <c r="H287" s="133">
        <v>0.221</v>
      </c>
      <c r="I287" s="134"/>
      <c r="J287" s="135">
        <f t="shared" si="90"/>
        <v>0</v>
      </c>
      <c r="K287" s="136"/>
      <c r="L287" s="28"/>
      <c r="M287" s="137" t="s">
        <v>1</v>
      </c>
      <c r="N287" s="138" t="s">
        <v>37</v>
      </c>
      <c r="P287" s="139">
        <f t="shared" si="91"/>
        <v>0</v>
      </c>
      <c r="Q287" s="139">
        <v>0</v>
      </c>
      <c r="R287" s="139">
        <f t="shared" si="92"/>
        <v>0</v>
      </c>
      <c r="S287" s="139">
        <v>0</v>
      </c>
      <c r="T287" s="140">
        <f t="shared" si="93"/>
        <v>0</v>
      </c>
      <c r="AR287" s="141" t="s">
        <v>180</v>
      </c>
      <c r="AT287" s="141" t="s">
        <v>151</v>
      </c>
      <c r="AU287" s="141" t="s">
        <v>82</v>
      </c>
      <c r="AY287" s="13" t="s">
        <v>149</v>
      </c>
      <c r="BE287" s="142">
        <f t="shared" si="94"/>
        <v>0</v>
      </c>
      <c r="BF287" s="142">
        <f t="shared" si="95"/>
        <v>0</v>
      </c>
      <c r="BG287" s="142">
        <f t="shared" si="96"/>
        <v>0</v>
      </c>
      <c r="BH287" s="142">
        <f t="shared" si="97"/>
        <v>0</v>
      </c>
      <c r="BI287" s="142">
        <f t="shared" si="98"/>
        <v>0</v>
      </c>
      <c r="BJ287" s="13" t="s">
        <v>80</v>
      </c>
      <c r="BK287" s="142">
        <f t="shared" si="99"/>
        <v>0</v>
      </c>
      <c r="BL287" s="13" t="s">
        <v>180</v>
      </c>
      <c r="BM287" s="141" t="s">
        <v>722</v>
      </c>
    </row>
    <row r="288" spans="2:65" s="11" customFormat="1" ht="22.8" customHeight="1">
      <c r="B288" s="117"/>
      <c r="D288" s="118" t="s">
        <v>71</v>
      </c>
      <c r="E288" s="127" t="s">
        <v>296</v>
      </c>
      <c r="F288" s="127" t="s">
        <v>297</v>
      </c>
      <c r="I288" s="120"/>
      <c r="J288" s="128">
        <f>BK288</f>
        <v>0</v>
      </c>
      <c r="L288" s="117"/>
      <c r="M288" s="122"/>
      <c r="P288" s="123">
        <f>SUM(P289:P297)</f>
        <v>0</v>
      </c>
      <c r="R288" s="123">
        <f>SUM(R289:R297)</f>
        <v>6.4193027999999988</v>
      </c>
      <c r="T288" s="124">
        <f>SUM(T289:T297)</f>
        <v>0</v>
      </c>
      <c r="AR288" s="118" t="s">
        <v>82</v>
      </c>
      <c r="AT288" s="125" t="s">
        <v>71</v>
      </c>
      <c r="AU288" s="125" t="s">
        <v>80</v>
      </c>
      <c r="AY288" s="118" t="s">
        <v>149</v>
      </c>
      <c r="BK288" s="126">
        <f>SUM(BK289:BK297)</f>
        <v>0</v>
      </c>
    </row>
    <row r="289" spans="2:65" s="1" customFormat="1" ht="16.5" customHeight="1">
      <c r="B289" s="28"/>
      <c r="C289" s="129" t="s">
        <v>723</v>
      </c>
      <c r="D289" s="129" t="s">
        <v>151</v>
      </c>
      <c r="E289" s="130" t="s">
        <v>724</v>
      </c>
      <c r="F289" s="131" t="s">
        <v>725</v>
      </c>
      <c r="G289" s="132" t="s">
        <v>154</v>
      </c>
      <c r="H289" s="133">
        <v>849.8</v>
      </c>
      <c r="I289" s="134"/>
      <c r="J289" s="135">
        <f t="shared" ref="J289:J297" si="100">ROUND(I289*H289,2)</f>
        <v>0</v>
      </c>
      <c r="K289" s="136"/>
      <c r="L289" s="28"/>
      <c r="M289" s="137" t="s">
        <v>1</v>
      </c>
      <c r="N289" s="138" t="s">
        <v>37</v>
      </c>
      <c r="P289" s="139">
        <f t="shared" ref="P289:P297" si="101">O289*H289</f>
        <v>0</v>
      </c>
      <c r="Q289" s="139">
        <v>0</v>
      </c>
      <c r="R289" s="139">
        <f t="shared" ref="R289:R297" si="102">Q289*H289</f>
        <v>0</v>
      </c>
      <c r="S289" s="139">
        <v>0</v>
      </c>
      <c r="T289" s="140">
        <f t="shared" ref="T289:T297" si="103">S289*H289</f>
        <v>0</v>
      </c>
      <c r="AR289" s="141" t="s">
        <v>180</v>
      </c>
      <c r="AT289" s="141" t="s">
        <v>151</v>
      </c>
      <c r="AU289" s="141" t="s">
        <v>82</v>
      </c>
      <c r="AY289" s="13" t="s">
        <v>149</v>
      </c>
      <c r="BE289" s="142">
        <f t="shared" ref="BE289:BE297" si="104">IF(N289="základní",J289,0)</f>
        <v>0</v>
      </c>
      <c r="BF289" s="142">
        <f t="shared" ref="BF289:BF297" si="105">IF(N289="snížená",J289,0)</f>
        <v>0</v>
      </c>
      <c r="BG289" s="142">
        <f t="shared" ref="BG289:BG297" si="106">IF(N289="zákl. přenesená",J289,0)</f>
        <v>0</v>
      </c>
      <c r="BH289" s="142">
        <f t="shared" ref="BH289:BH297" si="107">IF(N289="sníž. přenesená",J289,0)</f>
        <v>0</v>
      </c>
      <c r="BI289" s="142">
        <f t="shared" ref="BI289:BI297" si="108">IF(N289="nulová",J289,0)</f>
        <v>0</v>
      </c>
      <c r="BJ289" s="13" t="s">
        <v>80</v>
      </c>
      <c r="BK289" s="142">
        <f t="shared" ref="BK289:BK297" si="109">ROUND(I289*H289,2)</f>
        <v>0</v>
      </c>
      <c r="BL289" s="13" t="s">
        <v>180</v>
      </c>
      <c r="BM289" s="141" t="s">
        <v>726</v>
      </c>
    </row>
    <row r="290" spans="2:65" s="1" customFormat="1" ht="21.75" customHeight="1">
      <c r="B290" s="28"/>
      <c r="C290" s="129" t="s">
        <v>727</v>
      </c>
      <c r="D290" s="129" t="s">
        <v>151</v>
      </c>
      <c r="E290" s="130" t="s">
        <v>728</v>
      </c>
      <c r="F290" s="131" t="s">
        <v>729</v>
      </c>
      <c r="G290" s="132" t="s">
        <v>154</v>
      </c>
      <c r="H290" s="133">
        <v>849.8</v>
      </c>
      <c r="I290" s="134"/>
      <c r="J290" s="135">
        <f t="shared" si="100"/>
        <v>0</v>
      </c>
      <c r="K290" s="136"/>
      <c r="L290" s="28"/>
      <c r="M290" s="137" t="s">
        <v>1</v>
      </c>
      <c r="N290" s="138" t="s">
        <v>37</v>
      </c>
      <c r="P290" s="139">
        <f t="shared" si="101"/>
        <v>0</v>
      </c>
      <c r="Q290" s="139">
        <v>3.0000000000000001E-5</v>
      </c>
      <c r="R290" s="139">
        <f t="shared" si="102"/>
        <v>2.5493999999999999E-2</v>
      </c>
      <c r="S290" s="139">
        <v>0</v>
      </c>
      <c r="T290" s="140">
        <f t="shared" si="103"/>
        <v>0</v>
      </c>
      <c r="AR290" s="141" t="s">
        <v>180</v>
      </c>
      <c r="AT290" s="141" t="s">
        <v>151</v>
      </c>
      <c r="AU290" s="141" t="s">
        <v>82</v>
      </c>
      <c r="AY290" s="13" t="s">
        <v>149</v>
      </c>
      <c r="BE290" s="142">
        <f t="shared" si="104"/>
        <v>0</v>
      </c>
      <c r="BF290" s="142">
        <f t="shared" si="105"/>
        <v>0</v>
      </c>
      <c r="BG290" s="142">
        <f t="shared" si="106"/>
        <v>0</v>
      </c>
      <c r="BH290" s="142">
        <f t="shared" si="107"/>
        <v>0</v>
      </c>
      <c r="BI290" s="142">
        <f t="shared" si="108"/>
        <v>0</v>
      </c>
      <c r="BJ290" s="13" t="s">
        <v>80</v>
      </c>
      <c r="BK290" s="142">
        <f t="shared" si="109"/>
        <v>0</v>
      </c>
      <c r="BL290" s="13" t="s">
        <v>180</v>
      </c>
      <c r="BM290" s="141" t="s">
        <v>730</v>
      </c>
    </row>
    <row r="291" spans="2:65" s="1" customFormat="1" ht="33" customHeight="1">
      <c r="B291" s="28"/>
      <c r="C291" s="129" t="s">
        <v>731</v>
      </c>
      <c r="D291" s="129" t="s">
        <v>151</v>
      </c>
      <c r="E291" s="130" t="s">
        <v>732</v>
      </c>
      <c r="F291" s="131" t="s">
        <v>733</v>
      </c>
      <c r="G291" s="132" t="s">
        <v>154</v>
      </c>
      <c r="H291" s="133">
        <v>849.8</v>
      </c>
      <c r="I291" s="134"/>
      <c r="J291" s="135">
        <f t="shared" si="100"/>
        <v>0</v>
      </c>
      <c r="K291" s="136"/>
      <c r="L291" s="28"/>
      <c r="M291" s="137" t="s">
        <v>1</v>
      </c>
      <c r="N291" s="138" t="s">
        <v>37</v>
      </c>
      <c r="P291" s="139">
        <f t="shared" si="101"/>
        <v>0</v>
      </c>
      <c r="Q291" s="139">
        <v>7.4999999999999997E-3</v>
      </c>
      <c r="R291" s="139">
        <f t="shared" si="102"/>
        <v>6.3734999999999991</v>
      </c>
      <c r="S291" s="139">
        <v>0</v>
      </c>
      <c r="T291" s="140">
        <f t="shared" si="103"/>
        <v>0</v>
      </c>
      <c r="AR291" s="141" t="s">
        <v>180</v>
      </c>
      <c r="AT291" s="141" t="s">
        <v>151</v>
      </c>
      <c r="AU291" s="141" t="s">
        <v>82</v>
      </c>
      <c r="AY291" s="13" t="s">
        <v>149</v>
      </c>
      <c r="BE291" s="142">
        <f t="shared" si="104"/>
        <v>0</v>
      </c>
      <c r="BF291" s="142">
        <f t="shared" si="105"/>
        <v>0</v>
      </c>
      <c r="BG291" s="142">
        <f t="shared" si="106"/>
        <v>0</v>
      </c>
      <c r="BH291" s="142">
        <f t="shared" si="107"/>
        <v>0</v>
      </c>
      <c r="BI291" s="142">
        <f t="shared" si="108"/>
        <v>0</v>
      </c>
      <c r="BJ291" s="13" t="s">
        <v>80</v>
      </c>
      <c r="BK291" s="142">
        <f t="shared" si="109"/>
        <v>0</v>
      </c>
      <c r="BL291" s="13" t="s">
        <v>180</v>
      </c>
      <c r="BM291" s="141" t="s">
        <v>734</v>
      </c>
    </row>
    <row r="292" spans="2:65" s="1" customFormat="1" ht="16.5" customHeight="1">
      <c r="B292" s="28"/>
      <c r="C292" s="129" t="s">
        <v>735</v>
      </c>
      <c r="D292" s="129" t="s">
        <v>151</v>
      </c>
      <c r="E292" s="130" t="s">
        <v>736</v>
      </c>
      <c r="F292" s="131" t="s">
        <v>737</v>
      </c>
      <c r="G292" s="132" t="s">
        <v>154</v>
      </c>
      <c r="H292" s="133">
        <v>849.8</v>
      </c>
      <c r="I292" s="134"/>
      <c r="J292" s="135">
        <f t="shared" si="100"/>
        <v>0</v>
      </c>
      <c r="K292" s="136"/>
      <c r="L292" s="28"/>
      <c r="M292" s="137" t="s">
        <v>1</v>
      </c>
      <c r="N292" s="138" t="s">
        <v>37</v>
      </c>
      <c r="P292" s="139">
        <f t="shared" si="101"/>
        <v>0</v>
      </c>
      <c r="Q292" s="139">
        <v>0</v>
      </c>
      <c r="R292" s="139">
        <f t="shared" si="102"/>
        <v>0</v>
      </c>
      <c r="S292" s="139">
        <v>0</v>
      </c>
      <c r="T292" s="140">
        <f t="shared" si="103"/>
        <v>0</v>
      </c>
      <c r="AR292" s="141" t="s">
        <v>180</v>
      </c>
      <c r="AT292" s="141" t="s">
        <v>151</v>
      </c>
      <c r="AU292" s="141" t="s">
        <v>82</v>
      </c>
      <c r="AY292" s="13" t="s">
        <v>149</v>
      </c>
      <c r="BE292" s="142">
        <f t="shared" si="104"/>
        <v>0</v>
      </c>
      <c r="BF292" s="142">
        <f t="shared" si="105"/>
        <v>0</v>
      </c>
      <c r="BG292" s="142">
        <f t="shared" si="106"/>
        <v>0</v>
      </c>
      <c r="BH292" s="142">
        <f t="shared" si="107"/>
        <v>0</v>
      </c>
      <c r="BI292" s="142">
        <f t="shared" si="108"/>
        <v>0</v>
      </c>
      <c r="BJ292" s="13" t="s">
        <v>80</v>
      </c>
      <c r="BK292" s="142">
        <f t="shared" si="109"/>
        <v>0</v>
      </c>
      <c r="BL292" s="13" t="s">
        <v>180</v>
      </c>
      <c r="BM292" s="141" t="s">
        <v>738</v>
      </c>
    </row>
    <row r="293" spans="2:65" s="1" customFormat="1" ht="16.5" customHeight="1">
      <c r="B293" s="28"/>
      <c r="C293" s="148" t="s">
        <v>739</v>
      </c>
      <c r="D293" s="148" t="s">
        <v>354</v>
      </c>
      <c r="E293" s="149" t="s">
        <v>740</v>
      </c>
      <c r="F293" s="150" t="s">
        <v>741</v>
      </c>
      <c r="G293" s="151" t="s">
        <v>154</v>
      </c>
      <c r="H293" s="152">
        <v>934.78</v>
      </c>
      <c r="I293" s="153"/>
      <c r="J293" s="154">
        <f t="shared" si="100"/>
        <v>0</v>
      </c>
      <c r="K293" s="155"/>
      <c r="L293" s="156"/>
      <c r="M293" s="157" t="s">
        <v>1</v>
      </c>
      <c r="N293" s="158" t="s">
        <v>37</v>
      </c>
      <c r="P293" s="139">
        <f t="shared" si="101"/>
        <v>0</v>
      </c>
      <c r="Q293" s="139">
        <v>0</v>
      </c>
      <c r="R293" s="139">
        <f t="shared" si="102"/>
        <v>0</v>
      </c>
      <c r="S293" s="139">
        <v>0</v>
      </c>
      <c r="T293" s="140">
        <f t="shared" si="103"/>
        <v>0</v>
      </c>
      <c r="AR293" s="141" t="s">
        <v>212</v>
      </c>
      <c r="AT293" s="141" t="s">
        <v>354</v>
      </c>
      <c r="AU293" s="141" t="s">
        <v>82</v>
      </c>
      <c r="AY293" s="13" t="s">
        <v>149</v>
      </c>
      <c r="BE293" s="142">
        <f t="shared" si="104"/>
        <v>0</v>
      </c>
      <c r="BF293" s="142">
        <f t="shared" si="105"/>
        <v>0</v>
      </c>
      <c r="BG293" s="142">
        <f t="shared" si="106"/>
        <v>0</v>
      </c>
      <c r="BH293" s="142">
        <f t="shared" si="107"/>
        <v>0</v>
      </c>
      <c r="BI293" s="142">
        <f t="shared" si="108"/>
        <v>0</v>
      </c>
      <c r="BJ293" s="13" t="s">
        <v>80</v>
      </c>
      <c r="BK293" s="142">
        <f t="shared" si="109"/>
        <v>0</v>
      </c>
      <c r="BL293" s="13" t="s">
        <v>180</v>
      </c>
      <c r="BM293" s="141" t="s">
        <v>742</v>
      </c>
    </row>
    <row r="294" spans="2:65" s="1" customFormat="1" ht="16.5" customHeight="1">
      <c r="B294" s="28"/>
      <c r="C294" s="129" t="s">
        <v>743</v>
      </c>
      <c r="D294" s="129" t="s">
        <v>151</v>
      </c>
      <c r="E294" s="130" t="s">
        <v>744</v>
      </c>
      <c r="F294" s="131" t="s">
        <v>745</v>
      </c>
      <c r="G294" s="132" t="s">
        <v>186</v>
      </c>
      <c r="H294" s="133">
        <v>676.96</v>
      </c>
      <c r="I294" s="134"/>
      <c r="J294" s="135">
        <f t="shared" si="100"/>
        <v>0</v>
      </c>
      <c r="K294" s="136"/>
      <c r="L294" s="28"/>
      <c r="M294" s="137" t="s">
        <v>1</v>
      </c>
      <c r="N294" s="138" t="s">
        <v>37</v>
      </c>
      <c r="P294" s="139">
        <f t="shared" si="101"/>
        <v>0</v>
      </c>
      <c r="Q294" s="139">
        <v>3.0000000000000001E-5</v>
      </c>
      <c r="R294" s="139">
        <f t="shared" si="102"/>
        <v>2.0308800000000002E-2</v>
      </c>
      <c r="S294" s="139">
        <v>0</v>
      </c>
      <c r="T294" s="140">
        <f t="shared" si="103"/>
        <v>0</v>
      </c>
      <c r="AR294" s="141" t="s">
        <v>180</v>
      </c>
      <c r="AT294" s="141" t="s">
        <v>151</v>
      </c>
      <c r="AU294" s="141" t="s">
        <v>82</v>
      </c>
      <c r="AY294" s="13" t="s">
        <v>149</v>
      </c>
      <c r="BE294" s="142">
        <f t="shared" si="104"/>
        <v>0</v>
      </c>
      <c r="BF294" s="142">
        <f t="shared" si="105"/>
        <v>0</v>
      </c>
      <c r="BG294" s="142">
        <f t="shared" si="106"/>
        <v>0</v>
      </c>
      <c r="BH294" s="142">
        <f t="shared" si="107"/>
        <v>0</v>
      </c>
      <c r="BI294" s="142">
        <f t="shared" si="108"/>
        <v>0</v>
      </c>
      <c r="BJ294" s="13" t="s">
        <v>80</v>
      </c>
      <c r="BK294" s="142">
        <f t="shared" si="109"/>
        <v>0</v>
      </c>
      <c r="BL294" s="13" t="s">
        <v>180</v>
      </c>
      <c r="BM294" s="141" t="s">
        <v>746</v>
      </c>
    </row>
    <row r="295" spans="2:65" s="1" customFormat="1" ht="16.5" customHeight="1">
      <c r="B295" s="28"/>
      <c r="C295" s="148" t="s">
        <v>747</v>
      </c>
      <c r="D295" s="148" t="s">
        <v>354</v>
      </c>
      <c r="E295" s="149" t="s">
        <v>748</v>
      </c>
      <c r="F295" s="150" t="s">
        <v>749</v>
      </c>
      <c r="G295" s="151" t="s">
        <v>186</v>
      </c>
      <c r="H295" s="152">
        <v>690.49900000000002</v>
      </c>
      <c r="I295" s="153"/>
      <c r="J295" s="154">
        <f t="shared" si="100"/>
        <v>0</v>
      </c>
      <c r="K295" s="155"/>
      <c r="L295" s="156"/>
      <c r="M295" s="157" t="s">
        <v>1</v>
      </c>
      <c r="N295" s="158" t="s">
        <v>37</v>
      </c>
      <c r="P295" s="139">
        <f t="shared" si="101"/>
        <v>0</v>
      </c>
      <c r="Q295" s="139">
        <v>0</v>
      </c>
      <c r="R295" s="139">
        <f t="shared" si="102"/>
        <v>0</v>
      </c>
      <c r="S295" s="139">
        <v>0</v>
      </c>
      <c r="T295" s="140">
        <f t="shared" si="103"/>
        <v>0</v>
      </c>
      <c r="AR295" s="141" t="s">
        <v>212</v>
      </c>
      <c r="AT295" s="141" t="s">
        <v>354</v>
      </c>
      <c r="AU295" s="141" t="s">
        <v>82</v>
      </c>
      <c r="AY295" s="13" t="s">
        <v>149</v>
      </c>
      <c r="BE295" s="142">
        <f t="shared" si="104"/>
        <v>0</v>
      </c>
      <c r="BF295" s="142">
        <f t="shared" si="105"/>
        <v>0</v>
      </c>
      <c r="BG295" s="142">
        <f t="shared" si="106"/>
        <v>0</v>
      </c>
      <c r="BH295" s="142">
        <f t="shared" si="107"/>
        <v>0</v>
      </c>
      <c r="BI295" s="142">
        <f t="shared" si="108"/>
        <v>0</v>
      </c>
      <c r="BJ295" s="13" t="s">
        <v>80</v>
      </c>
      <c r="BK295" s="142">
        <f t="shared" si="109"/>
        <v>0</v>
      </c>
      <c r="BL295" s="13" t="s">
        <v>180</v>
      </c>
      <c r="BM295" s="141" t="s">
        <v>750</v>
      </c>
    </row>
    <row r="296" spans="2:65" s="1" customFormat="1" ht="24.15" customHeight="1">
      <c r="B296" s="28"/>
      <c r="C296" s="129" t="s">
        <v>751</v>
      </c>
      <c r="D296" s="129" t="s">
        <v>151</v>
      </c>
      <c r="E296" s="130" t="s">
        <v>752</v>
      </c>
      <c r="F296" s="131" t="s">
        <v>753</v>
      </c>
      <c r="G296" s="132" t="s">
        <v>154</v>
      </c>
      <c r="H296" s="133">
        <v>849.8</v>
      </c>
      <c r="I296" s="134"/>
      <c r="J296" s="135">
        <f t="shared" si="100"/>
        <v>0</v>
      </c>
      <c r="K296" s="136"/>
      <c r="L296" s="28"/>
      <c r="M296" s="137" t="s">
        <v>1</v>
      </c>
      <c r="N296" s="138" t="s">
        <v>37</v>
      </c>
      <c r="P296" s="139">
        <f t="shared" si="101"/>
        <v>0</v>
      </c>
      <c r="Q296" s="139">
        <v>0</v>
      </c>
      <c r="R296" s="139">
        <f t="shared" si="102"/>
        <v>0</v>
      </c>
      <c r="S296" s="139">
        <v>0</v>
      </c>
      <c r="T296" s="140">
        <f t="shared" si="103"/>
        <v>0</v>
      </c>
      <c r="AR296" s="141" t="s">
        <v>180</v>
      </c>
      <c r="AT296" s="141" t="s">
        <v>151</v>
      </c>
      <c r="AU296" s="141" t="s">
        <v>82</v>
      </c>
      <c r="AY296" s="13" t="s">
        <v>149</v>
      </c>
      <c r="BE296" s="142">
        <f t="shared" si="104"/>
        <v>0</v>
      </c>
      <c r="BF296" s="142">
        <f t="shared" si="105"/>
        <v>0</v>
      </c>
      <c r="BG296" s="142">
        <f t="shared" si="106"/>
        <v>0</v>
      </c>
      <c r="BH296" s="142">
        <f t="shared" si="107"/>
        <v>0</v>
      </c>
      <c r="BI296" s="142">
        <f t="shared" si="108"/>
        <v>0</v>
      </c>
      <c r="BJ296" s="13" t="s">
        <v>80</v>
      </c>
      <c r="BK296" s="142">
        <f t="shared" si="109"/>
        <v>0</v>
      </c>
      <c r="BL296" s="13" t="s">
        <v>180</v>
      </c>
      <c r="BM296" s="141" t="s">
        <v>754</v>
      </c>
    </row>
    <row r="297" spans="2:65" s="1" customFormat="1" ht="49.05" customHeight="1">
      <c r="B297" s="28"/>
      <c r="C297" s="129" t="s">
        <v>755</v>
      </c>
      <c r="D297" s="129" t="s">
        <v>151</v>
      </c>
      <c r="E297" s="130" t="s">
        <v>756</v>
      </c>
      <c r="F297" s="131" t="s">
        <v>757</v>
      </c>
      <c r="G297" s="132" t="s">
        <v>197</v>
      </c>
      <c r="H297" s="133">
        <v>10.157</v>
      </c>
      <c r="I297" s="134"/>
      <c r="J297" s="135">
        <f t="shared" si="100"/>
        <v>0</v>
      </c>
      <c r="K297" s="136"/>
      <c r="L297" s="28"/>
      <c r="M297" s="137" t="s">
        <v>1</v>
      </c>
      <c r="N297" s="138" t="s">
        <v>37</v>
      </c>
      <c r="P297" s="139">
        <f t="shared" si="101"/>
        <v>0</v>
      </c>
      <c r="Q297" s="139">
        <v>0</v>
      </c>
      <c r="R297" s="139">
        <f t="shared" si="102"/>
        <v>0</v>
      </c>
      <c r="S297" s="139">
        <v>0</v>
      </c>
      <c r="T297" s="140">
        <f t="shared" si="103"/>
        <v>0</v>
      </c>
      <c r="AR297" s="141" t="s">
        <v>180</v>
      </c>
      <c r="AT297" s="141" t="s">
        <v>151</v>
      </c>
      <c r="AU297" s="141" t="s">
        <v>82</v>
      </c>
      <c r="AY297" s="13" t="s">
        <v>149</v>
      </c>
      <c r="BE297" s="142">
        <f t="shared" si="104"/>
        <v>0</v>
      </c>
      <c r="BF297" s="142">
        <f t="shared" si="105"/>
        <v>0</v>
      </c>
      <c r="BG297" s="142">
        <f t="shared" si="106"/>
        <v>0</v>
      </c>
      <c r="BH297" s="142">
        <f t="shared" si="107"/>
        <v>0</v>
      </c>
      <c r="BI297" s="142">
        <f t="shared" si="108"/>
        <v>0</v>
      </c>
      <c r="BJ297" s="13" t="s">
        <v>80</v>
      </c>
      <c r="BK297" s="142">
        <f t="shared" si="109"/>
        <v>0</v>
      </c>
      <c r="BL297" s="13" t="s">
        <v>180</v>
      </c>
      <c r="BM297" s="141" t="s">
        <v>758</v>
      </c>
    </row>
    <row r="298" spans="2:65" s="11" customFormat="1" ht="22.8" customHeight="1">
      <c r="B298" s="117"/>
      <c r="D298" s="118" t="s">
        <v>71</v>
      </c>
      <c r="E298" s="127" t="s">
        <v>759</v>
      </c>
      <c r="F298" s="127" t="s">
        <v>760</v>
      </c>
      <c r="I298" s="120"/>
      <c r="J298" s="128">
        <f>BK298</f>
        <v>0</v>
      </c>
      <c r="L298" s="117"/>
      <c r="M298" s="122"/>
      <c r="P298" s="123">
        <f>SUM(P299:P307)</f>
        <v>0</v>
      </c>
      <c r="R298" s="123">
        <f>SUM(R299:R307)</f>
        <v>0.90169880000000013</v>
      </c>
      <c r="T298" s="124">
        <f>SUM(T299:T307)</f>
        <v>0</v>
      </c>
      <c r="AR298" s="118" t="s">
        <v>82</v>
      </c>
      <c r="AT298" s="125" t="s">
        <v>71</v>
      </c>
      <c r="AU298" s="125" t="s">
        <v>80</v>
      </c>
      <c r="AY298" s="118" t="s">
        <v>149</v>
      </c>
      <c r="BK298" s="126">
        <f>SUM(BK299:BK307)</f>
        <v>0</v>
      </c>
    </row>
    <row r="299" spans="2:65" s="1" customFormat="1" ht="24.15" customHeight="1">
      <c r="B299" s="28"/>
      <c r="C299" s="129" t="s">
        <v>761</v>
      </c>
      <c r="D299" s="129" t="s">
        <v>151</v>
      </c>
      <c r="E299" s="130" t="s">
        <v>762</v>
      </c>
      <c r="F299" s="131" t="s">
        <v>763</v>
      </c>
      <c r="G299" s="132" t="s">
        <v>154</v>
      </c>
      <c r="H299" s="133">
        <v>107.34</v>
      </c>
      <c r="I299" s="134"/>
      <c r="J299" s="135">
        <f t="shared" ref="J299:J307" si="110">ROUND(I299*H299,2)</f>
        <v>0</v>
      </c>
      <c r="K299" s="136"/>
      <c r="L299" s="28"/>
      <c r="M299" s="137" t="s">
        <v>1</v>
      </c>
      <c r="N299" s="138" t="s">
        <v>37</v>
      </c>
      <c r="P299" s="139">
        <f t="shared" ref="P299:P307" si="111">O299*H299</f>
        <v>0</v>
      </c>
      <c r="Q299" s="139">
        <v>0</v>
      </c>
      <c r="R299" s="139">
        <f t="shared" ref="R299:R307" si="112">Q299*H299</f>
        <v>0</v>
      </c>
      <c r="S299" s="139">
        <v>0</v>
      </c>
      <c r="T299" s="140">
        <f t="shared" ref="T299:T307" si="113">S299*H299</f>
        <v>0</v>
      </c>
      <c r="AR299" s="141" t="s">
        <v>180</v>
      </c>
      <c r="AT299" s="141" t="s">
        <v>151</v>
      </c>
      <c r="AU299" s="141" t="s">
        <v>82</v>
      </c>
      <c r="AY299" s="13" t="s">
        <v>149</v>
      </c>
      <c r="BE299" s="142">
        <f t="shared" ref="BE299:BE307" si="114">IF(N299="základní",J299,0)</f>
        <v>0</v>
      </c>
      <c r="BF299" s="142">
        <f t="shared" ref="BF299:BF307" si="115">IF(N299="snížená",J299,0)</f>
        <v>0</v>
      </c>
      <c r="BG299" s="142">
        <f t="shared" ref="BG299:BG307" si="116">IF(N299="zákl. přenesená",J299,0)</f>
        <v>0</v>
      </c>
      <c r="BH299" s="142">
        <f t="shared" ref="BH299:BH307" si="117">IF(N299="sníž. přenesená",J299,0)</f>
        <v>0</v>
      </c>
      <c r="BI299" s="142">
        <f t="shared" ref="BI299:BI307" si="118">IF(N299="nulová",J299,0)</f>
        <v>0</v>
      </c>
      <c r="BJ299" s="13" t="s">
        <v>80</v>
      </c>
      <c r="BK299" s="142">
        <f t="shared" ref="BK299:BK307" si="119">ROUND(I299*H299,2)</f>
        <v>0</v>
      </c>
      <c r="BL299" s="13" t="s">
        <v>180</v>
      </c>
      <c r="BM299" s="141" t="s">
        <v>764</v>
      </c>
    </row>
    <row r="300" spans="2:65" s="1" customFormat="1" ht="24.15" customHeight="1">
      <c r="B300" s="28"/>
      <c r="C300" s="129" t="s">
        <v>765</v>
      </c>
      <c r="D300" s="129" t="s">
        <v>151</v>
      </c>
      <c r="E300" s="130" t="s">
        <v>766</v>
      </c>
      <c r="F300" s="131" t="s">
        <v>767</v>
      </c>
      <c r="G300" s="132" t="s">
        <v>154</v>
      </c>
      <c r="H300" s="133">
        <v>107.34</v>
      </c>
      <c r="I300" s="134"/>
      <c r="J300" s="135">
        <f t="shared" si="110"/>
        <v>0</v>
      </c>
      <c r="K300" s="136"/>
      <c r="L300" s="28"/>
      <c r="M300" s="137" t="s">
        <v>1</v>
      </c>
      <c r="N300" s="138" t="s">
        <v>37</v>
      </c>
      <c r="P300" s="139">
        <f t="shared" si="111"/>
        <v>0</v>
      </c>
      <c r="Q300" s="139">
        <v>2.9999999999999997E-4</v>
      </c>
      <c r="R300" s="139">
        <f t="shared" si="112"/>
        <v>3.2202000000000001E-2</v>
      </c>
      <c r="S300" s="139">
        <v>0</v>
      </c>
      <c r="T300" s="140">
        <f t="shared" si="113"/>
        <v>0</v>
      </c>
      <c r="AR300" s="141" t="s">
        <v>180</v>
      </c>
      <c r="AT300" s="141" t="s">
        <v>151</v>
      </c>
      <c r="AU300" s="141" t="s">
        <v>82</v>
      </c>
      <c r="AY300" s="13" t="s">
        <v>149</v>
      </c>
      <c r="BE300" s="142">
        <f t="shared" si="114"/>
        <v>0</v>
      </c>
      <c r="BF300" s="142">
        <f t="shared" si="115"/>
        <v>0</v>
      </c>
      <c r="BG300" s="142">
        <f t="shared" si="116"/>
        <v>0</v>
      </c>
      <c r="BH300" s="142">
        <f t="shared" si="117"/>
        <v>0</v>
      </c>
      <c r="BI300" s="142">
        <f t="shared" si="118"/>
        <v>0</v>
      </c>
      <c r="BJ300" s="13" t="s">
        <v>80</v>
      </c>
      <c r="BK300" s="142">
        <f t="shared" si="119"/>
        <v>0</v>
      </c>
      <c r="BL300" s="13" t="s">
        <v>180</v>
      </c>
      <c r="BM300" s="141" t="s">
        <v>768</v>
      </c>
    </row>
    <row r="301" spans="2:65" s="1" customFormat="1" ht="24.15" customHeight="1">
      <c r="B301" s="28"/>
      <c r="C301" s="129" t="s">
        <v>769</v>
      </c>
      <c r="D301" s="129" t="s">
        <v>151</v>
      </c>
      <c r="E301" s="130" t="s">
        <v>770</v>
      </c>
      <c r="F301" s="131" t="s">
        <v>771</v>
      </c>
      <c r="G301" s="132" t="s">
        <v>154</v>
      </c>
      <c r="H301" s="133">
        <v>107.34</v>
      </c>
      <c r="I301" s="134"/>
      <c r="J301" s="135">
        <f t="shared" si="110"/>
        <v>0</v>
      </c>
      <c r="K301" s="136"/>
      <c r="L301" s="28"/>
      <c r="M301" s="137" t="s">
        <v>1</v>
      </c>
      <c r="N301" s="138" t="s">
        <v>37</v>
      </c>
      <c r="P301" s="139">
        <f t="shared" si="111"/>
        <v>0</v>
      </c>
      <c r="Q301" s="139">
        <v>1.5E-3</v>
      </c>
      <c r="R301" s="139">
        <f t="shared" si="112"/>
        <v>0.16101000000000001</v>
      </c>
      <c r="S301" s="139">
        <v>0</v>
      </c>
      <c r="T301" s="140">
        <f t="shared" si="113"/>
        <v>0</v>
      </c>
      <c r="AR301" s="141" t="s">
        <v>180</v>
      </c>
      <c r="AT301" s="141" t="s">
        <v>151</v>
      </c>
      <c r="AU301" s="141" t="s">
        <v>82</v>
      </c>
      <c r="AY301" s="13" t="s">
        <v>149</v>
      </c>
      <c r="BE301" s="142">
        <f t="shared" si="114"/>
        <v>0</v>
      </c>
      <c r="BF301" s="142">
        <f t="shared" si="115"/>
        <v>0</v>
      </c>
      <c r="BG301" s="142">
        <f t="shared" si="116"/>
        <v>0</v>
      </c>
      <c r="BH301" s="142">
        <f t="shared" si="117"/>
        <v>0</v>
      </c>
      <c r="BI301" s="142">
        <f t="shared" si="118"/>
        <v>0</v>
      </c>
      <c r="BJ301" s="13" t="s">
        <v>80</v>
      </c>
      <c r="BK301" s="142">
        <f t="shared" si="119"/>
        <v>0</v>
      </c>
      <c r="BL301" s="13" t="s">
        <v>180</v>
      </c>
      <c r="BM301" s="141" t="s">
        <v>772</v>
      </c>
    </row>
    <row r="302" spans="2:65" s="1" customFormat="1" ht="44.25" customHeight="1">
      <c r="B302" s="28"/>
      <c r="C302" s="129" t="s">
        <v>773</v>
      </c>
      <c r="D302" s="129" t="s">
        <v>151</v>
      </c>
      <c r="E302" s="130" t="s">
        <v>774</v>
      </c>
      <c r="F302" s="131" t="s">
        <v>775</v>
      </c>
      <c r="G302" s="132" t="s">
        <v>154</v>
      </c>
      <c r="H302" s="133">
        <v>86</v>
      </c>
      <c r="I302" s="134"/>
      <c r="J302" s="135">
        <f t="shared" si="110"/>
        <v>0</v>
      </c>
      <c r="K302" s="136"/>
      <c r="L302" s="28"/>
      <c r="M302" s="137" t="s">
        <v>1</v>
      </c>
      <c r="N302" s="138" t="s">
        <v>37</v>
      </c>
      <c r="P302" s="139">
        <f t="shared" si="111"/>
        <v>0</v>
      </c>
      <c r="Q302" s="139">
        <v>5.9500000000000004E-3</v>
      </c>
      <c r="R302" s="139">
        <f t="shared" si="112"/>
        <v>0.51170000000000004</v>
      </c>
      <c r="S302" s="139">
        <v>0</v>
      </c>
      <c r="T302" s="140">
        <f t="shared" si="113"/>
        <v>0</v>
      </c>
      <c r="AR302" s="141" t="s">
        <v>180</v>
      </c>
      <c r="AT302" s="141" t="s">
        <v>151</v>
      </c>
      <c r="AU302" s="141" t="s">
        <v>82</v>
      </c>
      <c r="AY302" s="13" t="s">
        <v>149</v>
      </c>
      <c r="BE302" s="142">
        <f t="shared" si="114"/>
        <v>0</v>
      </c>
      <c r="BF302" s="142">
        <f t="shared" si="115"/>
        <v>0</v>
      </c>
      <c r="BG302" s="142">
        <f t="shared" si="116"/>
        <v>0</v>
      </c>
      <c r="BH302" s="142">
        <f t="shared" si="117"/>
        <v>0</v>
      </c>
      <c r="BI302" s="142">
        <f t="shared" si="118"/>
        <v>0</v>
      </c>
      <c r="BJ302" s="13" t="s">
        <v>80</v>
      </c>
      <c r="BK302" s="142">
        <f t="shared" si="119"/>
        <v>0</v>
      </c>
      <c r="BL302" s="13" t="s">
        <v>180</v>
      </c>
      <c r="BM302" s="141" t="s">
        <v>776</v>
      </c>
    </row>
    <row r="303" spans="2:65" s="1" customFormat="1" ht="16.5" customHeight="1">
      <c r="B303" s="28"/>
      <c r="C303" s="148" t="s">
        <v>777</v>
      </c>
      <c r="D303" s="148" t="s">
        <v>354</v>
      </c>
      <c r="E303" s="149" t="s">
        <v>778</v>
      </c>
      <c r="F303" s="150" t="s">
        <v>779</v>
      </c>
      <c r="G303" s="151" t="s">
        <v>154</v>
      </c>
      <c r="H303" s="152">
        <v>94.6</v>
      </c>
      <c r="I303" s="153"/>
      <c r="J303" s="154">
        <f t="shared" si="110"/>
        <v>0</v>
      </c>
      <c r="K303" s="155"/>
      <c r="L303" s="156"/>
      <c r="M303" s="157" t="s">
        <v>1</v>
      </c>
      <c r="N303" s="158" t="s">
        <v>37</v>
      </c>
      <c r="P303" s="139">
        <f t="shared" si="111"/>
        <v>0</v>
      </c>
      <c r="Q303" s="139">
        <v>0</v>
      </c>
      <c r="R303" s="139">
        <f t="shared" si="112"/>
        <v>0</v>
      </c>
      <c r="S303" s="139">
        <v>0</v>
      </c>
      <c r="T303" s="140">
        <f t="shared" si="113"/>
        <v>0</v>
      </c>
      <c r="AR303" s="141" t="s">
        <v>212</v>
      </c>
      <c r="AT303" s="141" t="s">
        <v>354</v>
      </c>
      <c r="AU303" s="141" t="s">
        <v>82</v>
      </c>
      <c r="AY303" s="13" t="s">
        <v>149</v>
      </c>
      <c r="BE303" s="142">
        <f t="shared" si="114"/>
        <v>0</v>
      </c>
      <c r="BF303" s="142">
        <f t="shared" si="115"/>
        <v>0</v>
      </c>
      <c r="BG303" s="142">
        <f t="shared" si="116"/>
        <v>0</v>
      </c>
      <c r="BH303" s="142">
        <f t="shared" si="117"/>
        <v>0</v>
      </c>
      <c r="BI303" s="142">
        <f t="shared" si="118"/>
        <v>0</v>
      </c>
      <c r="BJ303" s="13" t="s">
        <v>80</v>
      </c>
      <c r="BK303" s="142">
        <f t="shared" si="119"/>
        <v>0</v>
      </c>
      <c r="BL303" s="13" t="s">
        <v>180</v>
      </c>
      <c r="BM303" s="141" t="s">
        <v>780</v>
      </c>
    </row>
    <row r="304" spans="2:65" s="1" customFormat="1" ht="37.799999999999997" customHeight="1">
      <c r="B304" s="28"/>
      <c r="C304" s="129" t="s">
        <v>781</v>
      </c>
      <c r="D304" s="129" t="s">
        <v>151</v>
      </c>
      <c r="E304" s="130" t="s">
        <v>782</v>
      </c>
      <c r="F304" s="131" t="s">
        <v>783</v>
      </c>
      <c r="G304" s="132" t="s">
        <v>154</v>
      </c>
      <c r="H304" s="133">
        <v>21.34</v>
      </c>
      <c r="I304" s="134"/>
      <c r="J304" s="135">
        <f t="shared" si="110"/>
        <v>0</v>
      </c>
      <c r="K304" s="136"/>
      <c r="L304" s="28"/>
      <c r="M304" s="137" t="s">
        <v>1</v>
      </c>
      <c r="N304" s="138" t="s">
        <v>37</v>
      </c>
      <c r="P304" s="139">
        <f t="shared" si="111"/>
        <v>0</v>
      </c>
      <c r="Q304" s="139">
        <v>8.9700000000000005E-3</v>
      </c>
      <c r="R304" s="139">
        <f t="shared" si="112"/>
        <v>0.1914198</v>
      </c>
      <c r="S304" s="139">
        <v>0</v>
      </c>
      <c r="T304" s="140">
        <f t="shared" si="113"/>
        <v>0</v>
      </c>
      <c r="AR304" s="141" t="s">
        <v>180</v>
      </c>
      <c r="AT304" s="141" t="s">
        <v>151</v>
      </c>
      <c r="AU304" s="141" t="s">
        <v>82</v>
      </c>
      <c r="AY304" s="13" t="s">
        <v>149</v>
      </c>
      <c r="BE304" s="142">
        <f t="shared" si="114"/>
        <v>0</v>
      </c>
      <c r="BF304" s="142">
        <f t="shared" si="115"/>
        <v>0</v>
      </c>
      <c r="BG304" s="142">
        <f t="shared" si="116"/>
        <v>0</v>
      </c>
      <c r="BH304" s="142">
        <f t="shared" si="117"/>
        <v>0</v>
      </c>
      <c r="BI304" s="142">
        <f t="shared" si="118"/>
        <v>0</v>
      </c>
      <c r="BJ304" s="13" t="s">
        <v>80</v>
      </c>
      <c r="BK304" s="142">
        <f t="shared" si="119"/>
        <v>0</v>
      </c>
      <c r="BL304" s="13" t="s">
        <v>180</v>
      </c>
      <c r="BM304" s="141" t="s">
        <v>784</v>
      </c>
    </row>
    <row r="305" spans="2:65" s="1" customFormat="1" ht="16.5" customHeight="1">
      <c r="B305" s="28"/>
      <c r="C305" s="148" t="s">
        <v>785</v>
      </c>
      <c r="D305" s="148" t="s">
        <v>354</v>
      </c>
      <c r="E305" s="149" t="s">
        <v>786</v>
      </c>
      <c r="F305" s="150" t="s">
        <v>787</v>
      </c>
      <c r="G305" s="151" t="s">
        <v>154</v>
      </c>
      <c r="H305" s="152">
        <v>24.541</v>
      </c>
      <c r="I305" s="153"/>
      <c r="J305" s="154">
        <f t="shared" si="110"/>
        <v>0</v>
      </c>
      <c r="K305" s="155"/>
      <c r="L305" s="156"/>
      <c r="M305" s="157" t="s">
        <v>1</v>
      </c>
      <c r="N305" s="158" t="s">
        <v>37</v>
      </c>
      <c r="P305" s="139">
        <f t="shared" si="111"/>
        <v>0</v>
      </c>
      <c r="Q305" s="139">
        <v>0</v>
      </c>
      <c r="R305" s="139">
        <f t="shared" si="112"/>
        <v>0</v>
      </c>
      <c r="S305" s="139">
        <v>0</v>
      </c>
      <c r="T305" s="140">
        <f t="shared" si="113"/>
        <v>0</v>
      </c>
      <c r="AR305" s="141" t="s">
        <v>212</v>
      </c>
      <c r="AT305" s="141" t="s">
        <v>354</v>
      </c>
      <c r="AU305" s="141" t="s">
        <v>82</v>
      </c>
      <c r="AY305" s="13" t="s">
        <v>149</v>
      </c>
      <c r="BE305" s="142">
        <f t="shared" si="114"/>
        <v>0</v>
      </c>
      <c r="BF305" s="142">
        <f t="shared" si="115"/>
        <v>0</v>
      </c>
      <c r="BG305" s="142">
        <f t="shared" si="116"/>
        <v>0</v>
      </c>
      <c r="BH305" s="142">
        <f t="shared" si="117"/>
        <v>0</v>
      </c>
      <c r="BI305" s="142">
        <f t="shared" si="118"/>
        <v>0</v>
      </c>
      <c r="BJ305" s="13" t="s">
        <v>80</v>
      </c>
      <c r="BK305" s="142">
        <f t="shared" si="119"/>
        <v>0</v>
      </c>
      <c r="BL305" s="13" t="s">
        <v>180</v>
      </c>
      <c r="BM305" s="141" t="s">
        <v>788</v>
      </c>
    </row>
    <row r="306" spans="2:65" s="1" customFormat="1" ht="24.15" customHeight="1">
      <c r="B306" s="28"/>
      <c r="C306" s="129" t="s">
        <v>789</v>
      </c>
      <c r="D306" s="129" t="s">
        <v>151</v>
      </c>
      <c r="E306" s="130" t="s">
        <v>790</v>
      </c>
      <c r="F306" s="131" t="s">
        <v>791</v>
      </c>
      <c r="G306" s="132" t="s">
        <v>154</v>
      </c>
      <c r="H306" s="133">
        <v>107.34</v>
      </c>
      <c r="I306" s="134"/>
      <c r="J306" s="135">
        <f t="shared" si="110"/>
        <v>0</v>
      </c>
      <c r="K306" s="136"/>
      <c r="L306" s="28"/>
      <c r="M306" s="137" t="s">
        <v>1</v>
      </c>
      <c r="N306" s="138" t="s">
        <v>37</v>
      </c>
      <c r="P306" s="139">
        <f t="shared" si="111"/>
        <v>0</v>
      </c>
      <c r="Q306" s="139">
        <v>5.0000000000000002E-5</v>
      </c>
      <c r="R306" s="139">
        <f t="shared" si="112"/>
        <v>5.3670000000000002E-3</v>
      </c>
      <c r="S306" s="139">
        <v>0</v>
      </c>
      <c r="T306" s="140">
        <f t="shared" si="113"/>
        <v>0</v>
      </c>
      <c r="AR306" s="141" t="s">
        <v>180</v>
      </c>
      <c r="AT306" s="141" t="s">
        <v>151</v>
      </c>
      <c r="AU306" s="141" t="s">
        <v>82</v>
      </c>
      <c r="AY306" s="13" t="s">
        <v>149</v>
      </c>
      <c r="BE306" s="142">
        <f t="shared" si="114"/>
        <v>0</v>
      </c>
      <c r="BF306" s="142">
        <f t="shared" si="115"/>
        <v>0</v>
      </c>
      <c r="BG306" s="142">
        <f t="shared" si="116"/>
        <v>0</v>
      </c>
      <c r="BH306" s="142">
        <f t="shared" si="117"/>
        <v>0</v>
      </c>
      <c r="BI306" s="142">
        <f t="shared" si="118"/>
        <v>0</v>
      </c>
      <c r="BJ306" s="13" t="s">
        <v>80</v>
      </c>
      <c r="BK306" s="142">
        <f t="shared" si="119"/>
        <v>0</v>
      </c>
      <c r="BL306" s="13" t="s">
        <v>180</v>
      </c>
      <c r="BM306" s="141" t="s">
        <v>792</v>
      </c>
    </row>
    <row r="307" spans="2:65" s="1" customFormat="1" ht="49.05" customHeight="1">
      <c r="B307" s="28"/>
      <c r="C307" s="129" t="s">
        <v>793</v>
      </c>
      <c r="D307" s="129" t="s">
        <v>151</v>
      </c>
      <c r="E307" s="130" t="s">
        <v>794</v>
      </c>
      <c r="F307" s="131" t="s">
        <v>795</v>
      </c>
      <c r="G307" s="132" t="s">
        <v>197</v>
      </c>
      <c r="H307" s="133">
        <v>2.262</v>
      </c>
      <c r="I307" s="134"/>
      <c r="J307" s="135">
        <f t="shared" si="110"/>
        <v>0</v>
      </c>
      <c r="K307" s="136"/>
      <c r="L307" s="28"/>
      <c r="M307" s="137" t="s">
        <v>1</v>
      </c>
      <c r="N307" s="138" t="s">
        <v>37</v>
      </c>
      <c r="P307" s="139">
        <f t="shared" si="111"/>
        <v>0</v>
      </c>
      <c r="Q307" s="139">
        <v>0</v>
      </c>
      <c r="R307" s="139">
        <f t="shared" si="112"/>
        <v>0</v>
      </c>
      <c r="S307" s="139">
        <v>0</v>
      </c>
      <c r="T307" s="140">
        <f t="shared" si="113"/>
        <v>0</v>
      </c>
      <c r="AR307" s="141" t="s">
        <v>180</v>
      </c>
      <c r="AT307" s="141" t="s">
        <v>151</v>
      </c>
      <c r="AU307" s="141" t="s">
        <v>82</v>
      </c>
      <c r="AY307" s="13" t="s">
        <v>149</v>
      </c>
      <c r="BE307" s="142">
        <f t="shared" si="114"/>
        <v>0</v>
      </c>
      <c r="BF307" s="142">
        <f t="shared" si="115"/>
        <v>0</v>
      </c>
      <c r="BG307" s="142">
        <f t="shared" si="116"/>
        <v>0</v>
      </c>
      <c r="BH307" s="142">
        <f t="shared" si="117"/>
        <v>0</v>
      </c>
      <c r="BI307" s="142">
        <f t="shared" si="118"/>
        <v>0</v>
      </c>
      <c r="BJ307" s="13" t="s">
        <v>80</v>
      </c>
      <c r="BK307" s="142">
        <f t="shared" si="119"/>
        <v>0</v>
      </c>
      <c r="BL307" s="13" t="s">
        <v>180</v>
      </c>
      <c r="BM307" s="141" t="s">
        <v>796</v>
      </c>
    </row>
    <row r="308" spans="2:65" s="11" customFormat="1" ht="22.8" customHeight="1">
      <c r="B308" s="117"/>
      <c r="D308" s="118" t="s">
        <v>71</v>
      </c>
      <c r="E308" s="127" t="s">
        <v>797</v>
      </c>
      <c r="F308" s="127" t="s">
        <v>798</v>
      </c>
      <c r="I308" s="120"/>
      <c r="J308" s="128">
        <f>BK308</f>
        <v>0</v>
      </c>
      <c r="L308" s="117"/>
      <c r="M308" s="122"/>
      <c r="P308" s="123">
        <f>SUM(P309:P318)</f>
        <v>0</v>
      </c>
      <c r="R308" s="123">
        <f>SUM(R309:R318)</f>
        <v>0.70233951999999999</v>
      </c>
      <c r="T308" s="124">
        <f>SUM(T309:T318)</f>
        <v>0</v>
      </c>
      <c r="AR308" s="118" t="s">
        <v>82</v>
      </c>
      <c r="AT308" s="125" t="s">
        <v>71</v>
      </c>
      <c r="AU308" s="125" t="s">
        <v>80</v>
      </c>
      <c r="AY308" s="118" t="s">
        <v>149</v>
      </c>
      <c r="BK308" s="126">
        <f>SUM(BK309:BK318)</f>
        <v>0</v>
      </c>
    </row>
    <row r="309" spans="2:65" s="1" customFormat="1" ht="24.15" customHeight="1">
      <c r="B309" s="28"/>
      <c r="C309" s="129" t="s">
        <v>799</v>
      </c>
      <c r="D309" s="129" t="s">
        <v>151</v>
      </c>
      <c r="E309" s="130" t="s">
        <v>800</v>
      </c>
      <c r="F309" s="131" t="s">
        <v>801</v>
      </c>
      <c r="G309" s="132" t="s">
        <v>154</v>
      </c>
      <c r="H309" s="133">
        <v>33.695999999999998</v>
      </c>
      <c r="I309" s="134"/>
      <c r="J309" s="135">
        <f t="shared" ref="J309:J318" si="120">ROUND(I309*H309,2)</f>
        <v>0</v>
      </c>
      <c r="K309" s="136"/>
      <c r="L309" s="28"/>
      <c r="M309" s="137" t="s">
        <v>1</v>
      </c>
      <c r="N309" s="138" t="s">
        <v>37</v>
      </c>
      <c r="P309" s="139">
        <f t="shared" ref="P309:P318" si="121">O309*H309</f>
        <v>0</v>
      </c>
      <c r="Q309" s="139">
        <v>0</v>
      </c>
      <c r="R309" s="139">
        <f t="shared" ref="R309:R318" si="122">Q309*H309</f>
        <v>0</v>
      </c>
      <c r="S309" s="139">
        <v>0</v>
      </c>
      <c r="T309" s="140">
        <f t="shared" ref="T309:T318" si="123">S309*H309</f>
        <v>0</v>
      </c>
      <c r="AR309" s="141" t="s">
        <v>180</v>
      </c>
      <c r="AT309" s="141" t="s">
        <v>151</v>
      </c>
      <c r="AU309" s="141" t="s">
        <v>82</v>
      </c>
      <c r="AY309" s="13" t="s">
        <v>149</v>
      </c>
      <c r="BE309" s="142">
        <f t="shared" ref="BE309:BE318" si="124">IF(N309="základní",J309,0)</f>
        <v>0</v>
      </c>
      <c r="BF309" s="142">
        <f t="shared" ref="BF309:BF318" si="125">IF(N309="snížená",J309,0)</f>
        <v>0</v>
      </c>
      <c r="BG309" s="142">
        <f t="shared" ref="BG309:BG318" si="126">IF(N309="zákl. přenesená",J309,0)</f>
        <v>0</v>
      </c>
      <c r="BH309" s="142">
        <f t="shared" ref="BH309:BH318" si="127">IF(N309="sníž. přenesená",J309,0)</f>
        <v>0</v>
      </c>
      <c r="BI309" s="142">
        <f t="shared" ref="BI309:BI318" si="128">IF(N309="nulová",J309,0)</f>
        <v>0</v>
      </c>
      <c r="BJ309" s="13" t="s">
        <v>80</v>
      </c>
      <c r="BK309" s="142">
        <f t="shared" ref="BK309:BK318" si="129">ROUND(I309*H309,2)</f>
        <v>0</v>
      </c>
      <c r="BL309" s="13" t="s">
        <v>180</v>
      </c>
      <c r="BM309" s="141" t="s">
        <v>802</v>
      </c>
    </row>
    <row r="310" spans="2:65" s="1" customFormat="1" ht="24.15" customHeight="1">
      <c r="B310" s="28"/>
      <c r="C310" s="129" t="s">
        <v>803</v>
      </c>
      <c r="D310" s="129" t="s">
        <v>151</v>
      </c>
      <c r="E310" s="130" t="s">
        <v>804</v>
      </c>
      <c r="F310" s="131" t="s">
        <v>805</v>
      </c>
      <c r="G310" s="132" t="s">
        <v>154</v>
      </c>
      <c r="H310" s="133">
        <v>33.695999999999998</v>
      </c>
      <c r="I310" s="134"/>
      <c r="J310" s="135">
        <f t="shared" si="120"/>
        <v>0</v>
      </c>
      <c r="K310" s="136"/>
      <c r="L310" s="28"/>
      <c r="M310" s="137" t="s">
        <v>1</v>
      </c>
      <c r="N310" s="138" t="s">
        <v>37</v>
      </c>
      <c r="P310" s="139">
        <f t="shared" si="121"/>
        <v>0</v>
      </c>
      <c r="Q310" s="139">
        <v>1.4999999999999999E-4</v>
      </c>
      <c r="R310" s="139">
        <f t="shared" si="122"/>
        <v>5.0543999999999988E-3</v>
      </c>
      <c r="S310" s="139">
        <v>0</v>
      </c>
      <c r="T310" s="140">
        <f t="shared" si="123"/>
        <v>0</v>
      </c>
      <c r="AR310" s="141" t="s">
        <v>180</v>
      </c>
      <c r="AT310" s="141" t="s">
        <v>151</v>
      </c>
      <c r="AU310" s="141" t="s">
        <v>82</v>
      </c>
      <c r="AY310" s="13" t="s">
        <v>149</v>
      </c>
      <c r="BE310" s="142">
        <f t="shared" si="124"/>
        <v>0</v>
      </c>
      <c r="BF310" s="142">
        <f t="shared" si="125"/>
        <v>0</v>
      </c>
      <c r="BG310" s="142">
        <f t="shared" si="126"/>
        <v>0</v>
      </c>
      <c r="BH310" s="142">
        <f t="shared" si="127"/>
        <v>0</v>
      </c>
      <c r="BI310" s="142">
        <f t="shared" si="128"/>
        <v>0</v>
      </c>
      <c r="BJ310" s="13" t="s">
        <v>80</v>
      </c>
      <c r="BK310" s="142">
        <f t="shared" si="129"/>
        <v>0</v>
      </c>
      <c r="BL310" s="13" t="s">
        <v>180</v>
      </c>
      <c r="BM310" s="141" t="s">
        <v>806</v>
      </c>
    </row>
    <row r="311" spans="2:65" s="1" customFormat="1" ht="33" customHeight="1">
      <c r="B311" s="28"/>
      <c r="C311" s="129" t="s">
        <v>807</v>
      </c>
      <c r="D311" s="129" t="s">
        <v>151</v>
      </c>
      <c r="E311" s="130" t="s">
        <v>808</v>
      </c>
      <c r="F311" s="131" t="s">
        <v>809</v>
      </c>
      <c r="G311" s="132" t="s">
        <v>154</v>
      </c>
      <c r="H311" s="133">
        <v>33.695999999999998</v>
      </c>
      <c r="I311" s="134"/>
      <c r="J311" s="135">
        <f t="shared" si="120"/>
        <v>0</v>
      </c>
      <c r="K311" s="136"/>
      <c r="L311" s="28"/>
      <c r="M311" s="137" t="s">
        <v>1</v>
      </c>
      <c r="N311" s="138" t="s">
        <v>37</v>
      </c>
      <c r="P311" s="139">
        <f t="shared" si="121"/>
        <v>0</v>
      </c>
      <c r="Q311" s="139">
        <v>4.7200000000000002E-3</v>
      </c>
      <c r="R311" s="139">
        <f t="shared" si="122"/>
        <v>0.15904512000000001</v>
      </c>
      <c r="S311" s="139">
        <v>0</v>
      </c>
      <c r="T311" s="140">
        <f t="shared" si="123"/>
        <v>0</v>
      </c>
      <c r="AR311" s="141" t="s">
        <v>180</v>
      </c>
      <c r="AT311" s="141" t="s">
        <v>151</v>
      </c>
      <c r="AU311" s="141" t="s">
        <v>82</v>
      </c>
      <c r="AY311" s="13" t="s">
        <v>149</v>
      </c>
      <c r="BE311" s="142">
        <f t="shared" si="124"/>
        <v>0</v>
      </c>
      <c r="BF311" s="142">
        <f t="shared" si="125"/>
        <v>0</v>
      </c>
      <c r="BG311" s="142">
        <f t="shared" si="126"/>
        <v>0</v>
      </c>
      <c r="BH311" s="142">
        <f t="shared" si="127"/>
        <v>0</v>
      </c>
      <c r="BI311" s="142">
        <f t="shared" si="128"/>
        <v>0</v>
      </c>
      <c r="BJ311" s="13" t="s">
        <v>80</v>
      </c>
      <c r="BK311" s="142">
        <f t="shared" si="129"/>
        <v>0</v>
      </c>
      <c r="BL311" s="13" t="s">
        <v>180</v>
      </c>
      <c r="BM311" s="141" t="s">
        <v>810</v>
      </c>
    </row>
    <row r="312" spans="2:65" s="1" customFormat="1" ht="44.25" customHeight="1">
      <c r="B312" s="28"/>
      <c r="C312" s="129" t="s">
        <v>811</v>
      </c>
      <c r="D312" s="129" t="s">
        <v>151</v>
      </c>
      <c r="E312" s="130" t="s">
        <v>812</v>
      </c>
      <c r="F312" s="131" t="s">
        <v>813</v>
      </c>
      <c r="G312" s="132" t="s">
        <v>154</v>
      </c>
      <c r="H312" s="133">
        <v>33.695999999999998</v>
      </c>
      <c r="I312" s="134"/>
      <c r="J312" s="135">
        <f t="shared" si="120"/>
        <v>0</v>
      </c>
      <c r="K312" s="136"/>
      <c r="L312" s="28"/>
      <c r="M312" s="137" t="s">
        <v>1</v>
      </c>
      <c r="N312" s="138" t="s">
        <v>37</v>
      </c>
      <c r="P312" s="139">
        <f t="shared" si="121"/>
        <v>0</v>
      </c>
      <c r="Q312" s="139">
        <v>5.4000000000000001E-4</v>
      </c>
      <c r="R312" s="139">
        <f t="shared" si="122"/>
        <v>1.8195839999999998E-2</v>
      </c>
      <c r="S312" s="139">
        <v>0</v>
      </c>
      <c r="T312" s="140">
        <f t="shared" si="123"/>
        <v>0</v>
      </c>
      <c r="AR312" s="141" t="s">
        <v>180</v>
      </c>
      <c r="AT312" s="141" t="s">
        <v>151</v>
      </c>
      <c r="AU312" s="141" t="s">
        <v>82</v>
      </c>
      <c r="AY312" s="13" t="s">
        <v>149</v>
      </c>
      <c r="BE312" s="142">
        <f t="shared" si="124"/>
        <v>0</v>
      </c>
      <c r="BF312" s="142">
        <f t="shared" si="125"/>
        <v>0</v>
      </c>
      <c r="BG312" s="142">
        <f t="shared" si="126"/>
        <v>0</v>
      </c>
      <c r="BH312" s="142">
        <f t="shared" si="127"/>
        <v>0</v>
      </c>
      <c r="BI312" s="142">
        <f t="shared" si="128"/>
        <v>0</v>
      </c>
      <c r="BJ312" s="13" t="s">
        <v>80</v>
      </c>
      <c r="BK312" s="142">
        <f t="shared" si="129"/>
        <v>0</v>
      </c>
      <c r="BL312" s="13" t="s">
        <v>180</v>
      </c>
      <c r="BM312" s="141" t="s">
        <v>814</v>
      </c>
    </row>
    <row r="313" spans="2:65" s="1" customFormat="1" ht="44.25" customHeight="1">
      <c r="B313" s="28"/>
      <c r="C313" s="129" t="s">
        <v>815</v>
      </c>
      <c r="D313" s="129" t="s">
        <v>151</v>
      </c>
      <c r="E313" s="130" t="s">
        <v>816</v>
      </c>
      <c r="F313" s="131" t="s">
        <v>817</v>
      </c>
      <c r="G313" s="132" t="s">
        <v>154</v>
      </c>
      <c r="H313" s="133">
        <v>379.18299999999999</v>
      </c>
      <c r="I313" s="134"/>
      <c r="J313" s="135">
        <f t="shared" si="120"/>
        <v>0</v>
      </c>
      <c r="K313" s="136"/>
      <c r="L313" s="28"/>
      <c r="M313" s="137" t="s">
        <v>1</v>
      </c>
      <c r="N313" s="138" t="s">
        <v>37</v>
      </c>
      <c r="P313" s="139">
        <f t="shared" si="121"/>
        <v>0</v>
      </c>
      <c r="Q313" s="139">
        <v>7.2000000000000005E-4</v>
      </c>
      <c r="R313" s="139">
        <f t="shared" si="122"/>
        <v>0.27301175999999999</v>
      </c>
      <c r="S313" s="139">
        <v>0</v>
      </c>
      <c r="T313" s="140">
        <f t="shared" si="123"/>
        <v>0</v>
      </c>
      <c r="AR313" s="141" t="s">
        <v>180</v>
      </c>
      <c r="AT313" s="141" t="s">
        <v>151</v>
      </c>
      <c r="AU313" s="141" t="s">
        <v>82</v>
      </c>
      <c r="AY313" s="13" t="s">
        <v>149</v>
      </c>
      <c r="BE313" s="142">
        <f t="shared" si="124"/>
        <v>0</v>
      </c>
      <c r="BF313" s="142">
        <f t="shared" si="125"/>
        <v>0</v>
      </c>
      <c r="BG313" s="142">
        <f t="shared" si="126"/>
        <v>0</v>
      </c>
      <c r="BH313" s="142">
        <f t="shared" si="127"/>
        <v>0</v>
      </c>
      <c r="BI313" s="142">
        <f t="shared" si="128"/>
        <v>0</v>
      </c>
      <c r="BJ313" s="13" t="s">
        <v>80</v>
      </c>
      <c r="BK313" s="142">
        <f t="shared" si="129"/>
        <v>0</v>
      </c>
      <c r="BL313" s="13" t="s">
        <v>180</v>
      </c>
      <c r="BM313" s="141" t="s">
        <v>818</v>
      </c>
    </row>
    <row r="314" spans="2:65" s="1" customFormat="1" ht="49.05" customHeight="1">
      <c r="B314" s="28"/>
      <c r="C314" s="129" t="s">
        <v>819</v>
      </c>
      <c r="D314" s="129" t="s">
        <v>151</v>
      </c>
      <c r="E314" s="130" t="s">
        <v>820</v>
      </c>
      <c r="F314" s="131" t="s">
        <v>821</v>
      </c>
      <c r="G314" s="132" t="s">
        <v>154</v>
      </c>
      <c r="H314" s="133">
        <v>266.95</v>
      </c>
      <c r="I314" s="134"/>
      <c r="J314" s="135">
        <f t="shared" si="120"/>
        <v>0</v>
      </c>
      <c r="K314" s="136"/>
      <c r="L314" s="28"/>
      <c r="M314" s="137" t="s">
        <v>1</v>
      </c>
      <c r="N314" s="138" t="s">
        <v>37</v>
      </c>
      <c r="P314" s="139">
        <f t="shared" si="121"/>
        <v>0</v>
      </c>
      <c r="Q314" s="139">
        <v>4.0000000000000003E-5</v>
      </c>
      <c r="R314" s="139">
        <f t="shared" si="122"/>
        <v>1.0678E-2</v>
      </c>
      <c r="S314" s="139">
        <v>0</v>
      </c>
      <c r="T314" s="140">
        <f t="shared" si="123"/>
        <v>0</v>
      </c>
      <c r="AR314" s="141" t="s">
        <v>180</v>
      </c>
      <c r="AT314" s="141" t="s">
        <v>151</v>
      </c>
      <c r="AU314" s="141" t="s">
        <v>82</v>
      </c>
      <c r="AY314" s="13" t="s">
        <v>149</v>
      </c>
      <c r="BE314" s="142">
        <f t="shared" si="124"/>
        <v>0</v>
      </c>
      <c r="BF314" s="142">
        <f t="shared" si="125"/>
        <v>0</v>
      </c>
      <c r="BG314" s="142">
        <f t="shared" si="126"/>
        <v>0</v>
      </c>
      <c r="BH314" s="142">
        <f t="shared" si="127"/>
        <v>0</v>
      </c>
      <c r="BI314" s="142">
        <f t="shared" si="128"/>
        <v>0</v>
      </c>
      <c r="BJ314" s="13" t="s">
        <v>80</v>
      </c>
      <c r="BK314" s="142">
        <f t="shared" si="129"/>
        <v>0</v>
      </c>
      <c r="BL314" s="13" t="s">
        <v>180</v>
      </c>
      <c r="BM314" s="141" t="s">
        <v>822</v>
      </c>
    </row>
    <row r="315" spans="2:65" s="1" customFormat="1" ht="37.799999999999997" customHeight="1">
      <c r="B315" s="28"/>
      <c r="C315" s="129" t="s">
        <v>823</v>
      </c>
      <c r="D315" s="129" t="s">
        <v>151</v>
      </c>
      <c r="E315" s="130" t="s">
        <v>824</v>
      </c>
      <c r="F315" s="131" t="s">
        <v>825</v>
      </c>
      <c r="G315" s="132" t="s">
        <v>154</v>
      </c>
      <c r="H315" s="133">
        <v>266.95</v>
      </c>
      <c r="I315" s="134"/>
      <c r="J315" s="135">
        <f t="shared" si="120"/>
        <v>0</v>
      </c>
      <c r="K315" s="136"/>
      <c r="L315" s="28"/>
      <c r="M315" s="137" t="s">
        <v>1</v>
      </c>
      <c r="N315" s="138" t="s">
        <v>37</v>
      </c>
      <c r="P315" s="139">
        <f t="shared" si="121"/>
        <v>0</v>
      </c>
      <c r="Q315" s="139">
        <v>0</v>
      </c>
      <c r="R315" s="139">
        <f t="shared" si="122"/>
        <v>0</v>
      </c>
      <c r="S315" s="139">
        <v>0</v>
      </c>
      <c r="T315" s="140">
        <f t="shared" si="123"/>
        <v>0</v>
      </c>
      <c r="AR315" s="141" t="s">
        <v>180</v>
      </c>
      <c r="AT315" s="141" t="s">
        <v>151</v>
      </c>
      <c r="AU315" s="141" t="s">
        <v>82</v>
      </c>
      <c r="AY315" s="13" t="s">
        <v>149</v>
      </c>
      <c r="BE315" s="142">
        <f t="shared" si="124"/>
        <v>0</v>
      </c>
      <c r="BF315" s="142">
        <f t="shared" si="125"/>
        <v>0</v>
      </c>
      <c r="BG315" s="142">
        <f t="shared" si="126"/>
        <v>0</v>
      </c>
      <c r="BH315" s="142">
        <f t="shared" si="127"/>
        <v>0</v>
      </c>
      <c r="BI315" s="142">
        <f t="shared" si="128"/>
        <v>0</v>
      </c>
      <c r="BJ315" s="13" t="s">
        <v>80</v>
      </c>
      <c r="BK315" s="142">
        <f t="shared" si="129"/>
        <v>0</v>
      </c>
      <c r="BL315" s="13" t="s">
        <v>180</v>
      </c>
      <c r="BM315" s="141" t="s">
        <v>826</v>
      </c>
    </row>
    <row r="316" spans="2:65" s="1" customFormat="1" ht="24.15" customHeight="1">
      <c r="B316" s="28"/>
      <c r="C316" s="129" t="s">
        <v>827</v>
      </c>
      <c r="D316" s="129" t="s">
        <v>151</v>
      </c>
      <c r="E316" s="130" t="s">
        <v>828</v>
      </c>
      <c r="F316" s="131" t="s">
        <v>829</v>
      </c>
      <c r="G316" s="132" t="s">
        <v>154</v>
      </c>
      <c r="H316" s="133">
        <v>231.72</v>
      </c>
      <c r="I316" s="134"/>
      <c r="J316" s="135">
        <f t="shared" si="120"/>
        <v>0</v>
      </c>
      <c r="K316" s="136"/>
      <c r="L316" s="28"/>
      <c r="M316" s="137" t="s">
        <v>1</v>
      </c>
      <c r="N316" s="138" t="s">
        <v>37</v>
      </c>
      <c r="P316" s="139">
        <f t="shared" si="121"/>
        <v>0</v>
      </c>
      <c r="Q316" s="139">
        <v>0</v>
      </c>
      <c r="R316" s="139">
        <f t="shared" si="122"/>
        <v>0</v>
      </c>
      <c r="S316" s="139">
        <v>0</v>
      </c>
      <c r="T316" s="140">
        <f t="shared" si="123"/>
        <v>0</v>
      </c>
      <c r="AR316" s="141" t="s">
        <v>180</v>
      </c>
      <c r="AT316" s="141" t="s">
        <v>151</v>
      </c>
      <c r="AU316" s="141" t="s">
        <v>82</v>
      </c>
      <c r="AY316" s="13" t="s">
        <v>149</v>
      </c>
      <c r="BE316" s="142">
        <f t="shared" si="124"/>
        <v>0</v>
      </c>
      <c r="BF316" s="142">
        <f t="shared" si="125"/>
        <v>0</v>
      </c>
      <c r="BG316" s="142">
        <f t="shared" si="126"/>
        <v>0</v>
      </c>
      <c r="BH316" s="142">
        <f t="shared" si="127"/>
        <v>0</v>
      </c>
      <c r="BI316" s="142">
        <f t="shared" si="128"/>
        <v>0</v>
      </c>
      <c r="BJ316" s="13" t="s">
        <v>80</v>
      </c>
      <c r="BK316" s="142">
        <f t="shared" si="129"/>
        <v>0</v>
      </c>
      <c r="BL316" s="13" t="s">
        <v>180</v>
      </c>
      <c r="BM316" s="141" t="s">
        <v>830</v>
      </c>
    </row>
    <row r="317" spans="2:65" s="1" customFormat="1" ht="24.15" customHeight="1">
      <c r="B317" s="28"/>
      <c r="C317" s="129" t="s">
        <v>831</v>
      </c>
      <c r="D317" s="129" t="s">
        <v>151</v>
      </c>
      <c r="E317" s="130" t="s">
        <v>832</v>
      </c>
      <c r="F317" s="131" t="s">
        <v>833</v>
      </c>
      <c r="G317" s="132" t="s">
        <v>154</v>
      </c>
      <c r="H317" s="133">
        <v>231.72</v>
      </c>
      <c r="I317" s="134"/>
      <c r="J317" s="135">
        <f t="shared" si="120"/>
        <v>0</v>
      </c>
      <c r="K317" s="136"/>
      <c r="L317" s="28"/>
      <c r="M317" s="137" t="s">
        <v>1</v>
      </c>
      <c r="N317" s="138" t="s">
        <v>37</v>
      </c>
      <c r="P317" s="139">
        <f t="shared" si="121"/>
        <v>0</v>
      </c>
      <c r="Q317" s="139">
        <v>3.6000000000000002E-4</v>
      </c>
      <c r="R317" s="139">
        <f t="shared" si="122"/>
        <v>8.3419199999999999E-2</v>
      </c>
      <c r="S317" s="139">
        <v>0</v>
      </c>
      <c r="T317" s="140">
        <f t="shared" si="123"/>
        <v>0</v>
      </c>
      <c r="AR317" s="141" t="s">
        <v>180</v>
      </c>
      <c r="AT317" s="141" t="s">
        <v>151</v>
      </c>
      <c r="AU317" s="141" t="s">
        <v>82</v>
      </c>
      <c r="AY317" s="13" t="s">
        <v>149</v>
      </c>
      <c r="BE317" s="142">
        <f t="shared" si="124"/>
        <v>0</v>
      </c>
      <c r="BF317" s="142">
        <f t="shared" si="125"/>
        <v>0</v>
      </c>
      <c r="BG317" s="142">
        <f t="shared" si="126"/>
        <v>0</v>
      </c>
      <c r="BH317" s="142">
        <f t="shared" si="127"/>
        <v>0</v>
      </c>
      <c r="BI317" s="142">
        <f t="shared" si="128"/>
        <v>0</v>
      </c>
      <c r="BJ317" s="13" t="s">
        <v>80</v>
      </c>
      <c r="BK317" s="142">
        <f t="shared" si="129"/>
        <v>0</v>
      </c>
      <c r="BL317" s="13" t="s">
        <v>180</v>
      </c>
      <c r="BM317" s="141" t="s">
        <v>834</v>
      </c>
    </row>
    <row r="318" spans="2:65" s="1" customFormat="1" ht="24.15" customHeight="1">
      <c r="B318" s="28"/>
      <c r="C318" s="129" t="s">
        <v>835</v>
      </c>
      <c r="D318" s="129" t="s">
        <v>151</v>
      </c>
      <c r="E318" s="130" t="s">
        <v>836</v>
      </c>
      <c r="F318" s="131" t="s">
        <v>837</v>
      </c>
      <c r="G318" s="132" t="s">
        <v>154</v>
      </c>
      <c r="H318" s="133">
        <v>231.72</v>
      </c>
      <c r="I318" s="134"/>
      <c r="J318" s="135">
        <f t="shared" si="120"/>
        <v>0</v>
      </c>
      <c r="K318" s="136"/>
      <c r="L318" s="28"/>
      <c r="M318" s="137" t="s">
        <v>1</v>
      </c>
      <c r="N318" s="138" t="s">
        <v>37</v>
      </c>
      <c r="P318" s="139">
        <f t="shared" si="121"/>
        <v>0</v>
      </c>
      <c r="Q318" s="139">
        <v>6.6E-4</v>
      </c>
      <c r="R318" s="139">
        <f t="shared" si="122"/>
        <v>0.15293519999999999</v>
      </c>
      <c r="S318" s="139">
        <v>0</v>
      </c>
      <c r="T318" s="140">
        <f t="shared" si="123"/>
        <v>0</v>
      </c>
      <c r="AR318" s="141" t="s">
        <v>180</v>
      </c>
      <c r="AT318" s="141" t="s">
        <v>151</v>
      </c>
      <c r="AU318" s="141" t="s">
        <v>82</v>
      </c>
      <c r="AY318" s="13" t="s">
        <v>149</v>
      </c>
      <c r="BE318" s="142">
        <f t="shared" si="124"/>
        <v>0</v>
      </c>
      <c r="BF318" s="142">
        <f t="shared" si="125"/>
        <v>0</v>
      </c>
      <c r="BG318" s="142">
        <f t="shared" si="126"/>
        <v>0</v>
      </c>
      <c r="BH318" s="142">
        <f t="shared" si="127"/>
        <v>0</v>
      </c>
      <c r="BI318" s="142">
        <f t="shared" si="128"/>
        <v>0</v>
      </c>
      <c r="BJ318" s="13" t="s">
        <v>80</v>
      </c>
      <c r="BK318" s="142">
        <f t="shared" si="129"/>
        <v>0</v>
      </c>
      <c r="BL318" s="13" t="s">
        <v>180</v>
      </c>
      <c r="BM318" s="141" t="s">
        <v>838</v>
      </c>
    </row>
    <row r="319" spans="2:65" s="11" customFormat="1" ht="22.8" customHeight="1">
      <c r="B319" s="117"/>
      <c r="D319" s="118" t="s">
        <v>71</v>
      </c>
      <c r="E319" s="127" t="s">
        <v>309</v>
      </c>
      <c r="F319" s="127" t="s">
        <v>310</v>
      </c>
      <c r="I319" s="120"/>
      <c r="J319" s="128">
        <f>BK319</f>
        <v>0</v>
      </c>
      <c r="L319" s="117"/>
      <c r="M319" s="122"/>
      <c r="P319" s="123">
        <f>SUM(P320:P329)</f>
        <v>0</v>
      </c>
      <c r="R319" s="123">
        <f>SUM(R320:R329)</f>
        <v>1.5721678199999998</v>
      </c>
      <c r="T319" s="124">
        <f>SUM(T320:T329)</f>
        <v>4.3093199999999998E-2</v>
      </c>
      <c r="AR319" s="118" t="s">
        <v>82</v>
      </c>
      <c r="AT319" s="125" t="s">
        <v>71</v>
      </c>
      <c r="AU319" s="125" t="s">
        <v>80</v>
      </c>
      <c r="AY319" s="118" t="s">
        <v>149</v>
      </c>
      <c r="BK319" s="126">
        <f>SUM(BK320:BK329)</f>
        <v>0</v>
      </c>
    </row>
    <row r="320" spans="2:65" s="1" customFormat="1" ht="24.15" customHeight="1">
      <c r="B320" s="28"/>
      <c r="C320" s="129" t="s">
        <v>839</v>
      </c>
      <c r="D320" s="129" t="s">
        <v>151</v>
      </c>
      <c r="E320" s="130" t="s">
        <v>840</v>
      </c>
      <c r="F320" s="131" t="s">
        <v>841</v>
      </c>
      <c r="G320" s="132" t="s">
        <v>154</v>
      </c>
      <c r="H320" s="133">
        <v>3171.72</v>
      </c>
      <c r="I320" s="134"/>
      <c r="J320" s="135">
        <f t="shared" ref="J320:J329" si="130">ROUND(I320*H320,2)</f>
        <v>0</v>
      </c>
      <c r="K320" s="136"/>
      <c r="L320" s="28"/>
      <c r="M320" s="137" t="s">
        <v>1</v>
      </c>
      <c r="N320" s="138" t="s">
        <v>37</v>
      </c>
      <c r="P320" s="139">
        <f t="shared" ref="P320:P329" si="131">O320*H320</f>
        <v>0</v>
      </c>
      <c r="Q320" s="139">
        <v>0</v>
      </c>
      <c r="R320" s="139">
        <f t="shared" ref="R320:R329" si="132">Q320*H320</f>
        <v>0</v>
      </c>
      <c r="S320" s="139">
        <v>0</v>
      </c>
      <c r="T320" s="140">
        <f t="shared" ref="T320:T329" si="133">S320*H320</f>
        <v>0</v>
      </c>
      <c r="AR320" s="141" t="s">
        <v>180</v>
      </c>
      <c r="AT320" s="141" t="s">
        <v>151</v>
      </c>
      <c r="AU320" s="141" t="s">
        <v>82</v>
      </c>
      <c r="AY320" s="13" t="s">
        <v>149</v>
      </c>
      <c r="BE320" s="142">
        <f t="shared" ref="BE320:BE329" si="134">IF(N320="základní",J320,0)</f>
        <v>0</v>
      </c>
      <c r="BF320" s="142">
        <f t="shared" ref="BF320:BF329" si="135">IF(N320="snížená",J320,0)</f>
        <v>0</v>
      </c>
      <c r="BG320" s="142">
        <f t="shared" ref="BG320:BG329" si="136">IF(N320="zákl. přenesená",J320,0)</f>
        <v>0</v>
      </c>
      <c r="BH320" s="142">
        <f t="shared" ref="BH320:BH329" si="137">IF(N320="sníž. přenesená",J320,0)</f>
        <v>0</v>
      </c>
      <c r="BI320" s="142">
        <f t="shared" ref="BI320:BI329" si="138">IF(N320="nulová",J320,0)</f>
        <v>0</v>
      </c>
      <c r="BJ320" s="13" t="s">
        <v>80</v>
      </c>
      <c r="BK320" s="142">
        <f t="shared" ref="BK320:BK329" si="139">ROUND(I320*H320,2)</f>
        <v>0</v>
      </c>
      <c r="BL320" s="13" t="s">
        <v>180</v>
      </c>
      <c r="BM320" s="141" t="s">
        <v>842</v>
      </c>
    </row>
    <row r="321" spans="2:65" s="1" customFormat="1" ht="24.15" customHeight="1">
      <c r="B321" s="28"/>
      <c r="C321" s="129" t="s">
        <v>843</v>
      </c>
      <c r="D321" s="129" t="s">
        <v>151</v>
      </c>
      <c r="E321" s="130" t="s">
        <v>844</v>
      </c>
      <c r="F321" s="131" t="s">
        <v>845</v>
      </c>
      <c r="G321" s="132" t="s">
        <v>154</v>
      </c>
      <c r="H321" s="133">
        <v>1087.81</v>
      </c>
      <c r="I321" s="134"/>
      <c r="J321" s="135">
        <f t="shared" si="130"/>
        <v>0</v>
      </c>
      <c r="K321" s="136"/>
      <c r="L321" s="28"/>
      <c r="M321" s="137" t="s">
        <v>1</v>
      </c>
      <c r="N321" s="138" t="s">
        <v>37</v>
      </c>
      <c r="P321" s="139">
        <f t="shared" si="131"/>
        <v>0</v>
      </c>
      <c r="Q321" s="139">
        <v>0</v>
      </c>
      <c r="R321" s="139">
        <f t="shared" si="132"/>
        <v>0</v>
      </c>
      <c r="S321" s="139">
        <v>3.0000000000000001E-5</v>
      </c>
      <c r="T321" s="140">
        <f t="shared" si="133"/>
        <v>3.2634299999999998E-2</v>
      </c>
      <c r="AR321" s="141" t="s">
        <v>180</v>
      </c>
      <c r="AT321" s="141" t="s">
        <v>151</v>
      </c>
      <c r="AU321" s="141" t="s">
        <v>82</v>
      </c>
      <c r="AY321" s="13" t="s">
        <v>149</v>
      </c>
      <c r="BE321" s="142">
        <f t="shared" si="134"/>
        <v>0</v>
      </c>
      <c r="BF321" s="142">
        <f t="shared" si="135"/>
        <v>0</v>
      </c>
      <c r="BG321" s="142">
        <f t="shared" si="136"/>
        <v>0</v>
      </c>
      <c r="BH321" s="142">
        <f t="shared" si="137"/>
        <v>0</v>
      </c>
      <c r="BI321" s="142">
        <f t="shared" si="138"/>
        <v>0</v>
      </c>
      <c r="BJ321" s="13" t="s">
        <v>80</v>
      </c>
      <c r="BK321" s="142">
        <f t="shared" si="139"/>
        <v>0</v>
      </c>
      <c r="BL321" s="13" t="s">
        <v>180</v>
      </c>
      <c r="BM321" s="141" t="s">
        <v>846</v>
      </c>
    </row>
    <row r="322" spans="2:65" s="1" customFormat="1" ht="16.5" customHeight="1">
      <c r="B322" s="28"/>
      <c r="C322" s="148" t="s">
        <v>847</v>
      </c>
      <c r="D322" s="148" t="s">
        <v>354</v>
      </c>
      <c r="E322" s="149" t="s">
        <v>848</v>
      </c>
      <c r="F322" s="150" t="s">
        <v>849</v>
      </c>
      <c r="G322" s="151" t="s">
        <v>154</v>
      </c>
      <c r="H322" s="152">
        <v>1142.201</v>
      </c>
      <c r="I322" s="153"/>
      <c r="J322" s="154">
        <f t="shared" si="130"/>
        <v>0</v>
      </c>
      <c r="K322" s="155"/>
      <c r="L322" s="156"/>
      <c r="M322" s="157" t="s">
        <v>1</v>
      </c>
      <c r="N322" s="158" t="s">
        <v>37</v>
      </c>
      <c r="P322" s="139">
        <f t="shared" si="131"/>
        <v>0</v>
      </c>
      <c r="Q322" s="139">
        <v>0</v>
      </c>
      <c r="R322" s="139">
        <f t="shared" si="132"/>
        <v>0</v>
      </c>
      <c r="S322" s="139">
        <v>0</v>
      </c>
      <c r="T322" s="140">
        <f t="shared" si="133"/>
        <v>0</v>
      </c>
      <c r="AR322" s="141" t="s">
        <v>212</v>
      </c>
      <c r="AT322" s="141" t="s">
        <v>354</v>
      </c>
      <c r="AU322" s="141" t="s">
        <v>82</v>
      </c>
      <c r="AY322" s="13" t="s">
        <v>149</v>
      </c>
      <c r="BE322" s="142">
        <f t="shared" si="134"/>
        <v>0</v>
      </c>
      <c r="BF322" s="142">
        <f t="shared" si="135"/>
        <v>0</v>
      </c>
      <c r="BG322" s="142">
        <f t="shared" si="136"/>
        <v>0</v>
      </c>
      <c r="BH322" s="142">
        <f t="shared" si="137"/>
        <v>0</v>
      </c>
      <c r="BI322" s="142">
        <f t="shared" si="138"/>
        <v>0</v>
      </c>
      <c r="BJ322" s="13" t="s">
        <v>80</v>
      </c>
      <c r="BK322" s="142">
        <f t="shared" si="139"/>
        <v>0</v>
      </c>
      <c r="BL322" s="13" t="s">
        <v>180</v>
      </c>
      <c r="BM322" s="141" t="s">
        <v>850</v>
      </c>
    </row>
    <row r="323" spans="2:65" s="1" customFormat="1" ht="44.25" customHeight="1">
      <c r="B323" s="28"/>
      <c r="C323" s="129" t="s">
        <v>851</v>
      </c>
      <c r="D323" s="129" t="s">
        <v>151</v>
      </c>
      <c r="E323" s="130" t="s">
        <v>852</v>
      </c>
      <c r="F323" s="131" t="s">
        <v>853</v>
      </c>
      <c r="G323" s="132" t="s">
        <v>154</v>
      </c>
      <c r="H323" s="133">
        <v>348.63</v>
      </c>
      <c r="I323" s="134"/>
      <c r="J323" s="135">
        <f t="shared" si="130"/>
        <v>0</v>
      </c>
      <c r="K323" s="136"/>
      <c r="L323" s="28"/>
      <c r="M323" s="137" t="s">
        <v>1</v>
      </c>
      <c r="N323" s="138" t="s">
        <v>37</v>
      </c>
      <c r="P323" s="139">
        <f t="shared" si="131"/>
        <v>0</v>
      </c>
      <c r="Q323" s="139">
        <v>0</v>
      </c>
      <c r="R323" s="139">
        <f t="shared" si="132"/>
        <v>0</v>
      </c>
      <c r="S323" s="139">
        <v>3.0000000000000001E-5</v>
      </c>
      <c r="T323" s="140">
        <f t="shared" si="133"/>
        <v>1.04589E-2</v>
      </c>
      <c r="AR323" s="141" t="s">
        <v>180</v>
      </c>
      <c r="AT323" s="141" t="s">
        <v>151</v>
      </c>
      <c r="AU323" s="141" t="s">
        <v>82</v>
      </c>
      <c r="AY323" s="13" t="s">
        <v>149</v>
      </c>
      <c r="BE323" s="142">
        <f t="shared" si="134"/>
        <v>0</v>
      </c>
      <c r="BF323" s="142">
        <f t="shared" si="135"/>
        <v>0</v>
      </c>
      <c r="BG323" s="142">
        <f t="shared" si="136"/>
        <v>0</v>
      </c>
      <c r="BH323" s="142">
        <f t="shared" si="137"/>
        <v>0</v>
      </c>
      <c r="BI323" s="142">
        <f t="shared" si="138"/>
        <v>0</v>
      </c>
      <c r="BJ323" s="13" t="s">
        <v>80</v>
      </c>
      <c r="BK323" s="142">
        <f t="shared" si="139"/>
        <v>0</v>
      </c>
      <c r="BL323" s="13" t="s">
        <v>180</v>
      </c>
      <c r="BM323" s="141" t="s">
        <v>854</v>
      </c>
    </row>
    <row r="324" spans="2:65" s="1" customFormat="1" ht="16.5" customHeight="1">
      <c r="B324" s="28"/>
      <c r="C324" s="148" t="s">
        <v>855</v>
      </c>
      <c r="D324" s="148" t="s">
        <v>354</v>
      </c>
      <c r="E324" s="149" t="s">
        <v>856</v>
      </c>
      <c r="F324" s="150" t="s">
        <v>857</v>
      </c>
      <c r="G324" s="151" t="s">
        <v>154</v>
      </c>
      <c r="H324" s="152">
        <v>366.06200000000001</v>
      </c>
      <c r="I324" s="153"/>
      <c r="J324" s="154">
        <f t="shared" si="130"/>
        <v>0</v>
      </c>
      <c r="K324" s="155"/>
      <c r="L324" s="156"/>
      <c r="M324" s="157" t="s">
        <v>1</v>
      </c>
      <c r="N324" s="158" t="s">
        <v>37</v>
      </c>
      <c r="P324" s="139">
        <f t="shared" si="131"/>
        <v>0</v>
      </c>
      <c r="Q324" s="139">
        <v>1.0000000000000001E-5</v>
      </c>
      <c r="R324" s="139">
        <f t="shared" si="132"/>
        <v>3.6606200000000003E-3</v>
      </c>
      <c r="S324" s="139">
        <v>0</v>
      </c>
      <c r="T324" s="140">
        <f t="shared" si="133"/>
        <v>0</v>
      </c>
      <c r="AR324" s="141" t="s">
        <v>212</v>
      </c>
      <c r="AT324" s="141" t="s">
        <v>354</v>
      </c>
      <c r="AU324" s="141" t="s">
        <v>82</v>
      </c>
      <c r="AY324" s="13" t="s">
        <v>149</v>
      </c>
      <c r="BE324" s="142">
        <f t="shared" si="134"/>
        <v>0</v>
      </c>
      <c r="BF324" s="142">
        <f t="shared" si="135"/>
        <v>0</v>
      </c>
      <c r="BG324" s="142">
        <f t="shared" si="136"/>
        <v>0</v>
      </c>
      <c r="BH324" s="142">
        <f t="shared" si="137"/>
        <v>0</v>
      </c>
      <c r="BI324" s="142">
        <f t="shared" si="138"/>
        <v>0</v>
      </c>
      <c r="BJ324" s="13" t="s">
        <v>80</v>
      </c>
      <c r="BK324" s="142">
        <f t="shared" si="139"/>
        <v>0</v>
      </c>
      <c r="BL324" s="13" t="s">
        <v>180</v>
      </c>
      <c r="BM324" s="141" t="s">
        <v>858</v>
      </c>
    </row>
    <row r="325" spans="2:65" s="1" customFormat="1" ht="33" customHeight="1">
      <c r="B325" s="28"/>
      <c r="C325" s="129" t="s">
        <v>859</v>
      </c>
      <c r="D325" s="129" t="s">
        <v>151</v>
      </c>
      <c r="E325" s="130" t="s">
        <v>860</v>
      </c>
      <c r="F325" s="131" t="s">
        <v>861</v>
      </c>
      <c r="G325" s="132" t="s">
        <v>154</v>
      </c>
      <c r="H325" s="133">
        <v>3171.72</v>
      </c>
      <c r="I325" s="134"/>
      <c r="J325" s="135">
        <f t="shared" si="130"/>
        <v>0</v>
      </c>
      <c r="K325" s="136"/>
      <c r="L325" s="28"/>
      <c r="M325" s="137" t="s">
        <v>1</v>
      </c>
      <c r="N325" s="138" t="s">
        <v>37</v>
      </c>
      <c r="P325" s="139">
        <f t="shared" si="131"/>
        <v>0</v>
      </c>
      <c r="Q325" s="139">
        <v>2.0000000000000001E-4</v>
      </c>
      <c r="R325" s="139">
        <f t="shared" si="132"/>
        <v>0.63434400000000002</v>
      </c>
      <c r="S325" s="139">
        <v>0</v>
      </c>
      <c r="T325" s="140">
        <f t="shared" si="133"/>
        <v>0</v>
      </c>
      <c r="AR325" s="141" t="s">
        <v>180</v>
      </c>
      <c r="AT325" s="141" t="s">
        <v>151</v>
      </c>
      <c r="AU325" s="141" t="s">
        <v>82</v>
      </c>
      <c r="AY325" s="13" t="s">
        <v>149</v>
      </c>
      <c r="BE325" s="142">
        <f t="shared" si="134"/>
        <v>0</v>
      </c>
      <c r="BF325" s="142">
        <f t="shared" si="135"/>
        <v>0</v>
      </c>
      <c r="BG325" s="142">
        <f t="shared" si="136"/>
        <v>0</v>
      </c>
      <c r="BH325" s="142">
        <f t="shared" si="137"/>
        <v>0</v>
      </c>
      <c r="BI325" s="142">
        <f t="shared" si="138"/>
        <v>0</v>
      </c>
      <c r="BJ325" s="13" t="s">
        <v>80</v>
      </c>
      <c r="BK325" s="142">
        <f t="shared" si="139"/>
        <v>0</v>
      </c>
      <c r="BL325" s="13" t="s">
        <v>180</v>
      </c>
      <c r="BM325" s="141" t="s">
        <v>862</v>
      </c>
    </row>
    <row r="326" spans="2:65" s="1" customFormat="1" ht="37.799999999999997" customHeight="1">
      <c r="B326" s="28"/>
      <c r="C326" s="129" t="s">
        <v>863</v>
      </c>
      <c r="D326" s="129" t="s">
        <v>151</v>
      </c>
      <c r="E326" s="130" t="s">
        <v>864</v>
      </c>
      <c r="F326" s="131" t="s">
        <v>865</v>
      </c>
      <c r="G326" s="132" t="s">
        <v>154</v>
      </c>
      <c r="H326" s="133">
        <v>171.87</v>
      </c>
      <c r="I326" s="134"/>
      <c r="J326" s="135">
        <f t="shared" si="130"/>
        <v>0</v>
      </c>
      <c r="K326" s="136"/>
      <c r="L326" s="28"/>
      <c r="M326" s="137" t="s">
        <v>1</v>
      </c>
      <c r="N326" s="138" t="s">
        <v>37</v>
      </c>
      <c r="P326" s="139">
        <f t="shared" si="131"/>
        <v>0</v>
      </c>
      <c r="Q326" s="139">
        <v>1.0000000000000001E-5</v>
      </c>
      <c r="R326" s="139">
        <f t="shared" si="132"/>
        <v>1.7187000000000001E-3</v>
      </c>
      <c r="S326" s="139">
        <v>0</v>
      </c>
      <c r="T326" s="140">
        <f t="shared" si="133"/>
        <v>0</v>
      </c>
      <c r="AR326" s="141" t="s">
        <v>180</v>
      </c>
      <c r="AT326" s="141" t="s">
        <v>151</v>
      </c>
      <c r="AU326" s="141" t="s">
        <v>82</v>
      </c>
      <c r="AY326" s="13" t="s">
        <v>149</v>
      </c>
      <c r="BE326" s="142">
        <f t="shared" si="134"/>
        <v>0</v>
      </c>
      <c r="BF326" s="142">
        <f t="shared" si="135"/>
        <v>0</v>
      </c>
      <c r="BG326" s="142">
        <f t="shared" si="136"/>
        <v>0</v>
      </c>
      <c r="BH326" s="142">
        <f t="shared" si="137"/>
        <v>0</v>
      </c>
      <c r="BI326" s="142">
        <f t="shared" si="138"/>
        <v>0</v>
      </c>
      <c r="BJ326" s="13" t="s">
        <v>80</v>
      </c>
      <c r="BK326" s="142">
        <f t="shared" si="139"/>
        <v>0</v>
      </c>
      <c r="BL326" s="13" t="s">
        <v>180</v>
      </c>
      <c r="BM326" s="141" t="s">
        <v>866</v>
      </c>
    </row>
    <row r="327" spans="2:65" s="1" customFormat="1" ht="24.15" customHeight="1">
      <c r="B327" s="28"/>
      <c r="C327" s="129" t="s">
        <v>867</v>
      </c>
      <c r="D327" s="129" t="s">
        <v>151</v>
      </c>
      <c r="E327" s="130" t="s">
        <v>868</v>
      </c>
      <c r="F327" s="131" t="s">
        <v>869</v>
      </c>
      <c r="G327" s="132" t="s">
        <v>154</v>
      </c>
      <c r="H327" s="133">
        <v>176.76</v>
      </c>
      <c r="I327" s="134"/>
      <c r="J327" s="135">
        <f t="shared" si="130"/>
        <v>0</v>
      </c>
      <c r="K327" s="136"/>
      <c r="L327" s="28"/>
      <c r="M327" s="137" t="s">
        <v>1</v>
      </c>
      <c r="N327" s="138" t="s">
        <v>37</v>
      </c>
      <c r="P327" s="139">
        <f t="shared" si="131"/>
        <v>0</v>
      </c>
      <c r="Q327" s="139">
        <v>1.0000000000000001E-5</v>
      </c>
      <c r="R327" s="139">
        <f t="shared" si="132"/>
        <v>1.7676E-3</v>
      </c>
      <c r="S327" s="139">
        <v>0</v>
      </c>
      <c r="T327" s="140">
        <f t="shared" si="133"/>
        <v>0</v>
      </c>
      <c r="AR327" s="141" t="s">
        <v>180</v>
      </c>
      <c r="AT327" s="141" t="s">
        <v>151</v>
      </c>
      <c r="AU327" s="141" t="s">
        <v>82</v>
      </c>
      <c r="AY327" s="13" t="s">
        <v>149</v>
      </c>
      <c r="BE327" s="142">
        <f t="shared" si="134"/>
        <v>0</v>
      </c>
      <c r="BF327" s="142">
        <f t="shared" si="135"/>
        <v>0</v>
      </c>
      <c r="BG327" s="142">
        <f t="shared" si="136"/>
        <v>0</v>
      </c>
      <c r="BH327" s="142">
        <f t="shared" si="137"/>
        <v>0</v>
      </c>
      <c r="BI327" s="142">
        <f t="shared" si="138"/>
        <v>0</v>
      </c>
      <c r="BJ327" s="13" t="s">
        <v>80</v>
      </c>
      <c r="BK327" s="142">
        <f t="shared" si="139"/>
        <v>0</v>
      </c>
      <c r="BL327" s="13" t="s">
        <v>180</v>
      </c>
      <c r="BM327" s="141" t="s">
        <v>870</v>
      </c>
    </row>
    <row r="328" spans="2:65" s="1" customFormat="1" ht="24.15" customHeight="1">
      <c r="B328" s="28"/>
      <c r="C328" s="129" t="s">
        <v>871</v>
      </c>
      <c r="D328" s="129" t="s">
        <v>151</v>
      </c>
      <c r="E328" s="130" t="s">
        <v>872</v>
      </c>
      <c r="F328" s="131" t="s">
        <v>873</v>
      </c>
      <c r="G328" s="132" t="s">
        <v>154</v>
      </c>
      <c r="H328" s="133">
        <v>1087.81</v>
      </c>
      <c r="I328" s="134"/>
      <c r="J328" s="135">
        <f t="shared" si="130"/>
        <v>0</v>
      </c>
      <c r="K328" s="136"/>
      <c r="L328" s="28"/>
      <c r="M328" s="137" t="s">
        <v>1</v>
      </c>
      <c r="N328" s="138" t="s">
        <v>37</v>
      </c>
      <c r="P328" s="139">
        <f t="shared" si="131"/>
        <v>0</v>
      </c>
      <c r="Q328" s="139">
        <v>1.0000000000000001E-5</v>
      </c>
      <c r="R328" s="139">
        <f t="shared" si="132"/>
        <v>1.08781E-2</v>
      </c>
      <c r="S328" s="139">
        <v>0</v>
      </c>
      <c r="T328" s="140">
        <f t="shared" si="133"/>
        <v>0</v>
      </c>
      <c r="AR328" s="141" t="s">
        <v>180</v>
      </c>
      <c r="AT328" s="141" t="s">
        <v>151</v>
      </c>
      <c r="AU328" s="141" t="s">
        <v>82</v>
      </c>
      <c r="AY328" s="13" t="s">
        <v>149</v>
      </c>
      <c r="BE328" s="142">
        <f t="shared" si="134"/>
        <v>0</v>
      </c>
      <c r="BF328" s="142">
        <f t="shared" si="135"/>
        <v>0</v>
      </c>
      <c r="BG328" s="142">
        <f t="shared" si="136"/>
        <v>0</v>
      </c>
      <c r="BH328" s="142">
        <f t="shared" si="137"/>
        <v>0</v>
      </c>
      <c r="BI328" s="142">
        <f t="shared" si="138"/>
        <v>0</v>
      </c>
      <c r="BJ328" s="13" t="s">
        <v>80</v>
      </c>
      <c r="BK328" s="142">
        <f t="shared" si="139"/>
        <v>0</v>
      </c>
      <c r="BL328" s="13" t="s">
        <v>180</v>
      </c>
      <c r="BM328" s="141" t="s">
        <v>874</v>
      </c>
    </row>
    <row r="329" spans="2:65" s="1" customFormat="1" ht="37.799999999999997" customHeight="1">
      <c r="B329" s="28"/>
      <c r="C329" s="129" t="s">
        <v>875</v>
      </c>
      <c r="D329" s="129" t="s">
        <v>151</v>
      </c>
      <c r="E329" s="130" t="s">
        <v>876</v>
      </c>
      <c r="F329" s="131" t="s">
        <v>877</v>
      </c>
      <c r="G329" s="132" t="s">
        <v>154</v>
      </c>
      <c r="H329" s="133">
        <v>3171.72</v>
      </c>
      <c r="I329" s="134"/>
      <c r="J329" s="135">
        <f t="shared" si="130"/>
        <v>0</v>
      </c>
      <c r="K329" s="136"/>
      <c r="L329" s="28"/>
      <c r="M329" s="137" t="s">
        <v>1</v>
      </c>
      <c r="N329" s="138" t="s">
        <v>37</v>
      </c>
      <c r="P329" s="139">
        <f t="shared" si="131"/>
        <v>0</v>
      </c>
      <c r="Q329" s="139">
        <v>2.9E-4</v>
      </c>
      <c r="R329" s="139">
        <f t="shared" si="132"/>
        <v>0.91979879999999992</v>
      </c>
      <c r="S329" s="139">
        <v>0</v>
      </c>
      <c r="T329" s="140">
        <f t="shared" si="133"/>
        <v>0</v>
      </c>
      <c r="AR329" s="141" t="s">
        <v>180</v>
      </c>
      <c r="AT329" s="141" t="s">
        <v>151</v>
      </c>
      <c r="AU329" s="141" t="s">
        <v>82</v>
      </c>
      <c r="AY329" s="13" t="s">
        <v>149</v>
      </c>
      <c r="BE329" s="142">
        <f t="shared" si="134"/>
        <v>0</v>
      </c>
      <c r="BF329" s="142">
        <f t="shared" si="135"/>
        <v>0</v>
      </c>
      <c r="BG329" s="142">
        <f t="shared" si="136"/>
        <v>0</v>
      </c>
      <c r="BH329" s="142">
        <f t="shared" si="137"/>
        <v>0</v>
      </c>
      <c r="BI329" s="142">
        <f t="shared" si="138"/>
        <v>0</v>
      </c>
      <c r="BJ329" s="13" t="s">
        <v>80</v>
      </c>
      <c r="BK329" s="142">
        <f t="shared" si="139"/>
        <v>0</v>
      </c>
      <c r="BL329" s="13" t="s">
        <v>180</v>
      </c>
      <c r="BM329" s="141" t="s">
        <v>878</v>
      </c>
    </row>
    <row r="330" spans="2:65" s="11" customFormat="1" ht="22.8" customHeight="1">
      <c r="B330" s="117"/>
      <c r="D330" s="118" t="s">
        <v>71</v>
      </c>
      <c r="E330" s="127" t="s">
        <v>879</v>
      </c>
      <c r="F330" s="127" t="s">
        <v>880</v>
      </c>
      <c r="I330" s="120"/>
      <c r="J330" s="128">
        <f>BK330</f>
        <v>0</v>
      </c>
      <c r="L330" s="117"/>
      <c r="M330" s="122"/>
      <c r="P330" s="123">
        <f>SUM(P331:P339)</f>
        <v>0</v>
      </c>
      <c r="R330" s="123">
        <f>SUM(R331:R339)</f>
        <v>0.15429999999999999</v>
      </c>
      <c r="T330" s="124">
        <f>SUM(T331:T339)</f>
        <v>0</v>
      </c>
      <c r="AR330" s="118" t="s">
        <v>82</v>
      </c>
      <c r="AT330" s="125" t="s">
        <v>71</v>
      </c>
      <c r="AU330" s="125" t="s">
        <v>80</v>
      </c>
      <c r="AY330" s="118" t="s">
        <v>149</v>
      </c>
      <c r="BK330" s="126">
        <f>SUM(BK331:BK339)</f>
        <v>0</v>
      </c>
    </row>
    <row r="331" spans="2:65" s="1" customFormat="1" ht="44.25" customHeight="1">
      <c r="B331" s="28"/>
      <c r="C331" s="129" t="s">
        <v>881</v>
      </c>
      <c r="D331" s="129" t="s">
        <v>151</v>
      </c>
      <c r="E331" s="130" t="s">
        <v>882</v>
      </c>
      <c r="F331" s="131" t="s">
        <v>883</v>
      </c>
      <c r="G331" s="132" t="s">
        <v>191</v>
      </c>
      <c r="H331" s="133">
        <v>20</v>
      </c>
      <c r="I331" s="134"/>
      <c r="J331" s="135">
        <f t="shared" ref="J331:J339" si="140">ROUND(I331*H331,2)</f>
        <v>0</v>
      </c>
      <c r="K331" s="136"/>
      <c r="L331" s="28"/>
      <c r="M331" s="137" t="s">
        <v>1</v>
      </c>
      <c r="N331" s="138" t="s">
        <v>37</v>
      </c>
      <c r="P331" s="139">
        <f t="shared" ref="P331:P339" si="141">O331*H331</f>
        <v>0</v>
      </c>
      <c r="Q331" s="139">
        <v>0</v>
      </c>
      <c r="R331" s="139">
        <f t="shared" ref="R331:R339" si="142">Q331*H331</f>
        <v>0</v>
      </c>
      <c r="S331" s="139">
        <v>0</v>
      </c>
      <c r="T331" s="140">
        <f t="shared" ref="T331:T339" si="143">S331*H331</f>
        <v>0</v>
      </c>
      <c r="AR331" s="141" t="s">
        <v>180</v>
      </c>
      <c r="AT331" s="141" t="s">
        <v>151</v>
      </c>
      <c r="AU331" s="141" t="s">
        <v>82</v>
      </c>
      <c r="AY331" s="13" t="s">
        <v>149</v>
      </c>
      <c r="BE331" s="142">
        <f t="shared" ref="BE331:BE339" si="144">IF(N331="základní",J331,0)</f>
        <v>0</v>
      </c>
      <c r="BF331" s="142">
        <f t="shared" ref="BF331:BF339" si="145">IF(N331="snížená",J331,0)</f>
        <v>0</v>
      </c>
      <c r="BG331" s="142">
        <f t="shared" ref="BG331:BG339" si="146">IF(N331="zákl. přenesená",J331,0)</f>
        <v>0</v>
      </c>
      <c r="BH331" s="142">
        <f t="shared" ref="BH331:BH339" si="147">IF(N331="sníž. přenesená",J331,0)</f>
        <v>0</v>
      </c>
      <c r="BI331" s="142">
        <f t="shared" ref="BI331:BI339" si="148">IF(N331="nulová",J331,0)</f>
        <v>0</v>
      </c>
      <c r="BJ331" s="13" t="s">
        <v>80</v>
      </c>
      <c r="BK331" s="142">
        <f t="shared" ref="BK331:BK339" si="149">ROUND(I331*H331,2)</f>
        <v>0</v>
      </c>
      <c r="BL331" s="13" t="s">
        <v>180</v>
      </c>
      <c r="BM331" s="141" t="s">
        <v>884</v>
      </c>
    </row>
    <row r="332" spans="2:65" s="1" customFormat="1" ht="16.5" customHeight="1">
      <c r="B332" s="28"/>
      <c r="C332" s="148" t="s">
        <v>885</v>
      </c>
      <c r="D332" s="148" t="s">
        <v>354</v>
      </c>
      <c r="E332" s="149" t="s">
        <v>886</v>
      </c>
      <c r="F332" s="150" t="s">
        <v>887</v>
      </c>
      <c r="G332" s="151" t="s">
        <v>154</v>
      </c>
      <c r="H332" s="152">
        <v>29.7</v>
      </c>
      <c r="I332" s="153"/>
      <c r="J332" s="154">
        <f t="shared" si="140"/>
        <v>0</v>
      </c>
      <c r="K332" s="155"/>
      <c r="L332" s="156"/>
      <c r="M332" s="157" t="s">
        <v>1</v>
      </c>
      <c r="N332" s="158" t="s">
        <v>37</v>
      </c>
      <c r="P332" s="139">
        <f t="shared" si="141"/>
        <v>0</v>
      </c>
      <c r="Q332" s="139">
        <v>1E-3</v>
      </c>
      <c r="R332" s="139">
        <f t="shared" si="142"/>
        <v>2.9700000000000001E-2</v>
      </c>
      <c r="S332" s="139">
        <v>0</v>
      </c>
      <c r="T332" s="140">
        <f t="shared" si="143"/>
        <v>0</v>
      </c>
      <c r="AR332" s="141" t="s">
        <v>212</v>
      </c>
      <c r="AT332" s="141" t="s">
        <v>354</v>
      </c>
      <c r="AU332" s="141" t="s">
        <v>82</v>
      </c>
      <c r="AY332" s="13" t="s">
        <v>149</v>
      </c>
      <c r="BE332" s="142">
        <f t="shared" si="144"/>
        <v>0</v>
      </c>
      <c r="BF332" s="142">
        <f t="shared" si="145"/>
        <v>0</v>
      </c>
      <c r="BG332" s="142">
        <f t="shared" si="146"/>
        <v>0</v>
      </c>
      <c r="BH332" s="142">
        <f t="shared" si="147"/>
        <v>0</v>
      </c>
      <c r="BI332" s="142">
        <f t="shared" si="148"/>
        <v>0</v>
      </c>
      <c r="BJ332" s="13" t="s">
        <v>80</v>
      </c>
      <c r="BK332" s="142">
        <f t="shared" si="149"/>
        <v>0</v>
      </c>
      <c r="BL332" s="13" t="s">
        <v>180</v>
      </c>
      <c r="BM332" s="141" t="s">
        <v>888</v>
      </c>
    </row>
    <row r="333" spans="2:65" s="1" customFormat="1" ht="44.25" customHeight="1">
      <c r="B333" s="28"/>
      <c r="C333" s="129" t="s">
        <v>889</v>
      </c>
      <c r="D333" s="129" t="s">
        <v>151</v>
      </c>
      <c r="E333" s="130" t="s">
        <v>890</v>
      </c>
      <c r="F333" s="131" t="s">
        <v>891</v>
      </c>
      <c r="G333" s="132" t="s">
        <v>191</v>
      </c>
      <c r="H333" s="133">
        <v>20</v>
      </c>
      <c r="I333" s="134"/>
      <c r="J333" s="135">
        <f t="shared" si="140"/>
        <v>0</v>
      </c>
      <c r="K333" s="136"/>
      <c r="L333" s="28"/>
      <c r="M333" s="137" t="s">
        <v>1</v>
      </c>
      <c r="N333" s="138" t="s">
        <v>37</v>
      </c>
      <c r="P333" s="139">
        <f t="shared" si="141"/>
        <v>0</v>
      </c>
      <c r="Q333" s="139">
        <v>0</v>
      </c>
      <c r="R333" s="139">
        <f t="shared" si="142"/>
        <v>0</v>
      </c>
      <c r="S333" s="139">
        <v>0</v>
      </c>
      <c r="T333" s="140">
        <f t="shared" si="143"/>
        <v>0</v>
      </c>
      <c r="AR333" s="141" t="s">
        <v>180</v>
      </c>
      <c r="AT333" s="141" t="s">
        <v>151</v>
      </c>
      <c r="AU333" s="141" t="s">
        <v>82</v>
      </c>
      <c r="AY333" s="13" t="s">
        <v>149</v>
      </c>
      <c r="BE333" s="142">
        <f t="shared" si="144"/>
        <v>0</v>
      </c>
      <c r="BF333" s="142">
        <f t="shared" si="145"/>
        <v>0</v>
      </c>
      <c r="BG333" s="142">
        <f t="shared" si="146"/>
        <v>0</v>
      </c>
      <c r="BH333" s="142">
        <f t="shared" si="147"/>
        <v>0</v>
      </c>
      <c r="BI333" s="142">
        <f t="shared" si="148"/>
        <v>0</v>
      </c>
      <c r="BJ333" s="13" t="s">
        <v>80</v>
      </c>
      <c r="BK333" s="142">
        <f t="shared" si="149"/>
        <v>0</v>
      </c>
      <c r="BL333" s="13" t="s">
        <v>180</v>
      </c>
      <c r="BM333" s="141" t="s">
        <v>892</v>
      </c>
    </row>
    <row r="334" spans="2:65" s="1" customFormat="1" ht="16.5" customHeight="1">
      <c r="B334" s="28"/>
      <c r="C334" s="148" t="s">
        <v>538</v>
      </c>
      <c r="D334" s="148" t="s">
        <v>354</v>
      </c>
      <c r="E334" s="149" t="s">
        <v>893</v>
      </c>
      <c r="F334" s="150" t="s">
        <v>894</v>
      </c>
      <c r="G334" s="151" t="s">
        <v>154</v>
      </c>
      <c r="H334" s="152">
        <v>84.6</v>
      </c>
      <c r="I334" s="153"/>
      <c r="J334" s="154">
        <f t="shared" si="140"/>
        <v>0</v>
      </c>
      <c r="K334" s="155"/>
      <c r="L334" s="156"/>
      <c r="M334" s="157" t="s">
        <v>1</v>
      </c>
      <c r="N334" s="158" t="s">
        <v>37</v>
      </c>
      <c r="P334" s="139">
        <f t="shared" si="141"/>
        <v>0</v>
      </c>
      <c r="Q334" s="139">
        <v>1E-3</v>
      </c>
      <c r="R334" s="139">
        <f t="shared" si="142"/>
        <v>8.4599999999999995E-2</v>
      </c>
      <c r="S334" s="139">
        <v>0</v>
      </c>
      <c r="T334" s="140">
        <f t="shared" si="143"/>
        <v>0</v>
      </c>
      <c r="AR334" s="141" t="s">
        <v>212</v>
      </c>
      <c r="AT334" s="141" t="s">
        <v>354</v>
      </c>
      <c r="AU334" s="141" t="s">
        <v>82</v>
      </c>
      <c r="AY334" s="13" t="s">
        <v>149</v>
      </c>
      <c r="BE334" s="142">
        <f t="shared" si="144"/>
        <v>0</v>
      </c>
      <c r="BF334" s="142">
        <f t="shared" si="145"/>
        <v>0</v>
      </c>
      <c r="BG334" s="142">
        <f t="shared" si="146"/>
        <v>0</v>
      </c>
      <c r="BH334" s="142">
        <f t="shared" si="147"/>
        <v>0</v>
      </c>
      <c r="BI334" s="142">
        <f t="shared" si="148"/>
        <v>0</v>
      </c>
      <c r="BJ334" s="13" t="s">
        <v>80</v>
      </c>
      <c r="BK334" s="142">
        <f t="shared" si="149"/>
        <v>0</v>
      </c>
      <c r="BL334" s="13" t="s">
        <v>180</v>
      </c>
      <c r="BM334" s="141" t="s">
        <v>895</v>
      </c>
    </row>
    <row r="335" spans="2:65" s="1" customFormat="1" ht="24.15" customHeight="1">
      <c r="B335" s="28"/>
      <c r="C335" s="129" t="s">
        <v>896</v>
      </c>
      <c r="D335" s="129" t="s">
        <v>151</v>
      </c>
      <c r="E335" s="130" t="s">
        <v>897</v>
      </c>
      <c r="F335" s="131" t="s">
        <v>898</v>
      </c>
      <c r="G335" s="132" t="s">
        <v>191</v>
      </c>
      <c r="H335" s="133">
        <v>20</v>
      </c>
      <c r="I335" s="134"/>
      <c r="J335" s="135">
        <f t="shared" si="140"/>
        <v>0</v>
      </c>
      <c r="K335" s="136"/>
      <c r="L335" s="28"/>
      <c r="M335" s="137" t="s">
        <v>1</v>
      </c>
      <c r="N335" s="138" t="s">
        <v>37</v>
      </c>
      <c r="P335" s="139">
        <f t="shared" si="141"/>
        <v>0</v>
      </c>
      <c r="Q335" s="139">
        <v>0</v>
      </c>
      <c r="R335" s="139">
        <f t="shared" si="142"/>
        <v>0</v>
      </c>
      <c r="S335" s="139">
        <v>0</v>
      </c>
      <c r="T335" s="140">
        <f t="shared" si="143"/>
        <v>0</v>
      </c>
      <c r="AR335" s="141" t="s">
        <v>180</v>
      </c>
      <c r="AT335" s="141" t="s">
        <v>151</v>
      </c>
      <c r="AU335" s="141" t="s">
        <v>82</v>
      </c>
      <c r="AY335" s="13" t="s">
        <v>149</v>
      </c>
      <c r="BE335" s="142">
        <f t="shared" si="144"/>
        <v>0</v>
      </c>
      <c r="BF335" s="142">
        <f t="shared" si="145"/>
        <v>0</v>
      </c>
      <c r="BG335" s="142">
        <f t="shared" si="146"/>
        <v>0</v>
      </c>
      <c r="BH335" s="142">
        <f t="shared" si="147"/>
        <v>0</v>
      </c>
      <c r="BI335" s="142">
        <f t="shared" si="148"/>
        <v>0</v>
      </c>
      <c r="BJ335" s="13" t="s">
        <v>80</v>
      </c>
      <c r="BK335" s="142">
        <f t="shared" si="149"/>
        <v>0</v>
      </c>
      <c r="BL335" s="13" t="s">
        <v>180</v>
      </c>
      <c r="BM335" s="141" t="s">
        <v>899</v>
      </c>
    </row>
    <row r="336" spans="2:65" s="1" customFormat="1" ht="33" customHeight="1">
      <c r="B336" s="28"/>
      <c r="C336" s="148" t="s">
        <v>542</v>
      </c>
      <c r="D336" s="148" t="s">
        <v>354</v>
      </c>
      <c r="E336" s="149" t="s">
        <v>900</v>
      </c>
      <c r="F336" s="150" t="s">
        <v>901</v>
      </c>
      <c r="G336" s="151" t="s">
        <v>191</v>
      </c>
      <c r="H336" s="152">
        <v>20</v>
      </c>
      <c r="I336" s="153"/>
      <c r="J336" s="154">
        <f t="shared" si="140"/>
        <v>0</v>
      </c>
      <c r="K336" s="155"/>
      <c r="L336" s="156"/>
      <c r="M336" s="157" t="s">
        <v>1</v>
      </c>
      <c r="N336" s="158" t="s">
        <v>37</v>
      </c>
      <c r="P336" s="139">
        <f t="shared" si="141"/>
        <v>0</v>
      </c>
      <c r="Q336" s="139">
        <v>1E-3</v>
      </c>
      <c r="R336" s="139">
        <f t="shared" si="142"/>
        <v>0.02</v>
      </c>
      <c r="S336" s="139">
        <v>0</v>
      </c>
      <c r="T336" s="140">
        <f t="shared" si="143"/>
        <v>0</v>
      </c>
      <c r="AR336" s="141" t="s">
        <v>212</v>
      </c>
      <c r="AT336" s="141" t="s">
        <v>354</v>
      </c>
      <c r="AU336" s="141" t="s">
        <v>82</v>
      </c>
      <c r="AY336" s="13" t="s">
        <v>149</v>
      </c>
      <c r="BE336" s="142">
        <f t="shared" si="144"/>
        <v>0</v>
      </c>
      <c r="BF336" s="142">
        <f t="shared" si="145"/>
        <v>0</v>
      </c>
      <c r="BG336" s="142">
        <f t="shared" si="146"/>
        <v>0</v>
      </c>
      <c r="BH336" s="142">
        <f t="shared" si="147"/>
        <v>0</v>
      </c>
      <c r="BI336" s="142">
        <f t="shared" si="148"/>
        <v>0</v>
      </c>
      <c r="BJ336" s="13" t="s">
        <v>80</v>
      </c>
      <c r="BK336" s="142">
        <f t="shared" si="149"/>
        <v>0</v>
      </c>
      <c r="BL336" s="13" t="s">
        <v>180</v>
      </c>
      <c r="BM336" s="141" t="s">
        <v>902</v>
      </c>
    </row>
    <row r="337" spans="2:65" s="1" customFormat="1" ht="24.15" customHeight="1">
      <c r="B337" s="28"/>
      <c r="C337" s="129" t="s">
        <v>903</v>
      </c>
      <c r="D337" s="129" t="s">
        <v>151</v>
      </c>
      <c r="E337" s="130" t="s">
        <v>904</v>
      </c>
      <c r="F337" s="131" t="s">
        <v>905</v>
      </c>
      <c r="G337" s="132" t="s">
        <v>191</v>
      </c>
      <c r="H337" s="133">
        <v>20</v>
      </c>
      <c r="I337" s="134"/>
      <c r="J337" s="135">
        <f t="shared" si="140"/>
        <v>0</v>
      </c>
      <c r="K337" s="136"/>
      <c r="L337" s="28"/>
      <c r="M337" s="137" t="s">
        <v>1</v>
      </c>
      <c r="N337" s="138" t="s">
        <v>37</v>
      </c>
      <c r="P337" s="139">
        <f t="shared" si="141"/>
        <v>0</v>
      </c>
      <c r="Q337" s="139">
        <v>0</v>
      </c>
      <c r="R337" s="139">
        <f t="shared" si="142"/>
        <v>0</v>
      </c>
      <c r="S337" s="139">
        <v>0</v>
      </c>
      <c r="T337" s="140">
        <f t="shared" si="143"/>
        <v>0</v>
      </c>
      <c r="AR337" s="141" t="s">
        <v>180</v>
      </c>
      <c r="AT337" s="141" t="s">
        <v>151</v>
      </c>
      <c r="AU337" s="141" t="s">
        <v>82</v>
      </c>
      <c r="AY337" s="13" t="s">
        <v>149</v>
      </c>
      <c r="BE337" s="142">
        <f t="shared" si="144"/>
        <v>0</v>
      </c>
      <c r="BF337" s="142">
        <f t="shared" si="145"/>
        <v>0</v>
      </c>
      <c r="BG337" s="142">
        <f t="shared" si="146"/>
        <v>0</v>
      </c>
      <c r="BH337" s="142">
        <f t="shared" si="147"/>
        <v>0</v>
      </c>
      <c r="BI337" s="142">
        <f t="shared" si="148"/>
        <v>0</v>
      </c>
      <c r="BJ337" s="13" t="s">
        <v>80</v>
      </c>
      <c r="BK337" s="142">
        <f t="shared" si="149"/>
        <v>0</v>
      </c>
      <c r="BL337" s="13" t="s">
        <v>180</v>
      </c>
      <c r="BM337" s="141" t="s">
        <v>906</v>
      </c>
    </row>
    <row r="338" spans="2:65" s="1" customFormat="1" ht="33" customHeight="1">
      <c r="B338" s="28"/>
      <c r="C338" s="148" t="s">
        <v>549</v>
      </c>
      <c r="D338" s="148" t="s">
        <v>354</v>
      </c>
      <c r="E338" s="149" t="s">
        <v>907</v>
      </c>
      <c r="F338" s="150" t="s">
        <v>908</v>
      </c>
      <c r="G338" s="151" t="s">
        <v>191</v>
      </c>
      <c r="H338" s="152">
        <v>20</v>
      </c>
      <c r="I338" s="153"/>
      <c r="J338" s="154">
        <f t="shared" si="140"/>
        <v>0</v>
      </c>
      <c r="K338" s="155"/>
      <c r="L338" s="156"/>
      <c r="M338" s="157" t="s">
        <v>1</v>
      </c>
      <c r="N338" s="158" t="s">
        <v>37</v>
      </c>
      <c r="P338" s="139">
        <f t="shared" si="141"/>
        <v>0</v>
      </c>
      <c r="Q338" s="139">
        <v>1E-3</v>
      </c>
      <c r="R338" s="139">
        <f t="shared" si="142"/>
        <v>0.02</v>
      </c>
      <c r="S338" s="139">
        <v>0</v>
      </c>
      <c r="T338" s="140">
        <f t="shared" si="143"/>
        <v>0</v>
      </c>
      <c r="AR338" s="141" t="s">
        <v>212</v>
      </c>
      <c r="AT338" s="141" t="s">
        <v>354</v>
      </c>
      <c r="AU338" s="141" t="s">
        <v>82</v>
      </c>
      <c r="AY338" s="13" t="s">
        <v>149</v>
      </c>
      <c r="BE338" s="142">
        <f t="shared" si="144"/>
        <v>0</v>
      </c>
      <c r="BF338" s="142">
        <f t="shared" si="145"/>
        <v>0</v>
      </c>
      <c r="BG338" s="142">
        <f t="shared" si="146"/>
        <v>0</v>
      </c>
      <c r="BH338" s="142">
        <f t="shared" si="147"/>
        <v>0</v>
      </c>
      <c r="BI338" s="142">
        <f t="shared" si="148"/>
        <v>0</v>
      </c>
      <c r="BJ338" s="13" t="s">
        <v>80</v>
      </c>
      <c r="BK338" s="142">
        <f t="shared" si="149"/>
        <v>0</v>
      </c>
      <c r="BL338" s="13" t="s">
        <v>180</v>
      </c>
      <c r="BM338" s="141" t="s">
        <v>909</v>
      </c>
    </row>
    <row r="339" spans="2:65" s="1" customFormat="1" ht="49.05" customHeight="1">
      <c r="B339" s="28"/>
      <c r="C339" s="129" t="s">
        <v>910</v>
      </c>
      <c r="D339" s="129" t="s">
        <v>151</v>
      </c>
      <c r="E339" s="130" t="s">
        <v>911</v>
      </c>
      <c r="F339" s="131" t="s">
        <v>912</v>
      </c>
      <c r="G339" s="132" t="s">
        <v>197</v>
      </c>
      <c r="H339" s="133">
        <v>0.154</v>
      </c>
      <c r="I339" s="134"/>
      <c r="J339" s="135">
        <f t="shared" si="140"/>
        <v>0</v>
      </c>
      <c r="K339" s="136"/>
      <c r="L339" s="28"/>
      <c r="M339" s="143" t="s">
        <v>1</v>
      </c>
      <c r="N339" s="144" t="s">
        <v>37</v>
      </c>
      <c r="O339" s="145"/>
      <c r="P339" s="146">
        <f t="shared" si="141"/>
        <v>0</v>
      </c>
      <c r="Q339" s="146">
        <v>0</v>
      </c>
      <c r="R339" s="146">
        <f t="shared" si="142"/>
        <v>0</v>
      </c>
      <c r="S339" s="146">
        <v>0</v>
      </c>
      <c r="T339" s="147">
        <f t="shared" si="143"/>
        <v>0</v>
      </c>
      <c r="AR339" s="141" t="s">
        <v>180</v>
      </c>
      <c r="AT339" s="141" t="s">
        <v>151</v>
      </c>
      <c r="AU339" s="141" t="s">
        <v>82</v>
      </c>
      <c r="AY339" s="13" t="s">
        <v>149</v>
      </c>
      <c r="BE339" s="142">
        <f t="shared" si="144"/>
        <v>0</v>
      </c>
      <c r="BF339" s="142">
        <f t="shared" si="145"/>
        <v>0</v>
      </c>
      <c r="BG339" s="142">
        <f t="shared" si="146"/>
        <v>0</v>
      </c>
      <c r="BH339" s="142">
        <f t="shared" si="147"/>
        <v>0</v>
      </c>
      <c r="BI339" s="142">
        <f t="shared" si="148"/>
        <v>0</v>
      </c>
      <c r="BJ339" s="13" t="s">
        <v>80</v>
      </c>
      <c r="BK339" s="142">
        <f t="shared" si="149"/>
        <v>0</v>
      </c>
      <c r="BL339" s="13" t="s">
        <v>180</v>
      </c>
      <c r="BM339" s="141" t="s">
        <v>913</v>
      </c>
    </row>
    <row r="340" spans="2:65" s="1" customFormat="1" ht="6.9" customHeight="1">
      <c r="B340" s="40"/>
      <c r="C340" s="41"/>
      <c r="D340" s="41"/>
      <c r="E340" s="41"/>
      <c r="F340" s="41"/>
      <c r="G340" s="41"/>
      <c r="H340" s="41"/>
      <c r="I340" s="41"/>
      <c r="J340" s="41"/>
      <c r="K340" s="41"/>
      <c r="L340" s="28"/>
    </row>
  </sheetData>
  <sheetProtection algorithmName="SHA-512" hashValue="/VCOKwALqwJOIYZQ1aSBPaDUJZbCoxIFCNXKCFqZynCSytS10NLUp3M0wyl5uYND8KzYBX4ypgStdlOz3y9ZAw==" saltValue="B6Ehr4lXeFY91dfLDBSedQQ5P2cGUy3BJveXZMClKFVYxxcHFxPvz60HZEBM+KQSvoATE/MSoo1vJNYTO181Nw==" spinCount="100000" sheet="1" objects="1" scenarios="1" formatColumns="0" formatRows="0" autoFilter="0"/>
  <autoFilter ref="C141:K339" xr:uid="{00000000-0009-0000-0000-000002000000}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4"/>
  <sheetViews>
    <sheetView showGridLines="0" workbookViewId="0">
      <selection activeCell="V135" sqref="V135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3" t="s">
        <v>88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hidden="1" customHeight="1">
      <c r="B4" s="16"/>
      <c r="D4" s="17" t="s">
        <v>113</v>
      </c>
      <c r="L4" s="16"/>
      <c r="M4" s="84" t="s">
        <v>10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16</v>
      </c>
      <c r="L6" s="16"/>
    </row>
    <row r="7" spans="2:46" ht="16.5" hidden="1" customHeight="1">
      <c r="B7" s="16"/>
      <c r="E7" s="203" t="str">
        <f>'Rekapitulace stavby'!K6</f>
        <v>Nový děkanát Jinonice</v>
      </c>
      <c r="F7" s="204"/>
      <c r="G7" s="204"/>
      <c r="H7" s="204"/>
      <c r="L7" s="16"/>
    </row>
    <row r="8" spans="2:46" s="1" customFormat="1" ht="12" hidden="1" customHeight="1">
      <c r="B8" s="28"/>
      <c r="D8" s="23" t="s">
        <v>114</v>
      </c>
      <c r="L8" s="28"/>
    </row>
    <row r="9" spans="2:46" s="1" customFormat="1" ht="16.5" hidden="1" customHeight="1">
      <c r="B9" s="28"/>
      <c r="E9" s="187" t="s">
        <v>914</v>
      </c>
      <c r="F9" s="202"/>
      <c r="G9" s="202"/>
      <c r="H9" s="202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hidden="1" customHeight="1">
      <c r="B12" s="28"/>
      <c r="D12" s="23" t="s">
        <v>20</v>
      </c>
      <c r="F12" s="21" t="s">
        <v>21</v>
      </c>
      <c r="I12" s="23" t="s">
        <v>22</v>
      </c>
      <c r="J12" s="48">
        <f>'Rekapitulace stavby'!AN8</f>
        <v>0</v>
      </c>
      <c r="L12" s="28"/>
    </row>
    <row r="13" spans="2:46" s="1" customFormat="1" ht="10.8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IF('Rekapitulace stavby'!AN10="","",'Rekapitulace stavby'!AN10)</f>
        <v/>
      </c>
      <c r="L14" s="28"/>
    </row>
    <row r="15" spans="2:46" s="1" customFormat="1" ht="18" hidden="1" customHeight="1">
      <c r="B15" s="28"/>
      <c r="E15" s="21" t="str">
        <f>IF('Rekapitulace stavby'!E11="","",'Rekapitulace stavby'!E11)</f>
        <v xml:space="preserve"> </v>
      </c>
      <c r="I15" s="23" t="s">
        <v>25</v>
      </c>
      <c r="J15" s="21" t="str">
        <f>IF('Rekapitulace stavby'!AN11="","",'Rekapitulace stavby'!AN11)</f>
        <v/>
      </c>
      <c r="L15" s="28"/>
    </row>
    <row r="16" spans="2:46" s="1" customFormat="1" ht="6.9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'Rekapitulace stavby'!AN13</f>
        <v>Vyplň údaj</v>
      </c>
      <c r="L17" s="28"/>
    </row>
    <row r="18" spans="2:12" s="1" customFormat="1" ht="18" hidden="1" customHeight="1">
      <c r="B18" s="28"/>
      <c r="E18" s="205" t="str">
        <f>'Rekapitulace stavby'!E14</f>
        <v>Vyplň údaj</v>
      </c>
      <c r="F18" s="193"/>
      <c r="G18" s="193"/>
      <c r="H18" s="193"/>
      <c r="I18" s="23" t="s">
        <v>25</v>
      </c>
      <c r="J18" s="24" t="str">
        <f>'Rekapitulace stavby'!AN14</f>
        <v>Vyplň údaj</v>
      </c>
      <c r="L18" s="28"/>
    </row>
    <row r="19" spans="2:12" s="1" customFormat="1" ht="6.9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tr">
        <f>IF('Rekapitulace stavby'!AN16="","",'Rekapitulace stavby'!AN16)</f>
        <v/>
      </c>
      <c r="L20" s="28"/>
    </row>
    <row r="21" spans="2:12" s="1" customFormat="1" ht="18" hidden="1" customHeight="1">
      <c r="B21" s="28"/>
      <c r="E21" s="21" t="str">
        <f>IF('Rekapitulace stavby'!E17="","",'Rekapitulace stavby'!E17)</f>
        <v xml:space="preserve"> </v>
      </c>
      <c r="I21" s="23" t="s">
        <v>25</v>
      </c>
      <c r="J21" s="21" t="str">
        <f>IF('Rekapitulace stavby'!AN17="","",'Rekapitulace stavby'!AN17)</f>
        <v/>
      </c>
      <c r="L21" s="28"/>
    </row>
    <row r="22" spans="2:12" s="1" customFormat="1" ht="6.9" hidden="1" customHeight="1">
      <c r="B22" s="28"/>
      <c r="L22" s="28"/>
    </row>
    <row r="23" spans="2:12" s="1" customFormat="1" ht="12" hidden="1" customHeight="1">
      <c r="B23" s="28"/>
      <c r="D23" s="23" t="s">
        <v>30</v>
      </c>
      <c r="I23" s="23" t="s">
        <v>24</v>
      </c>
      <c r="J23" s="21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1" t="str">
        <f>IF('Rekapitulace stavby'!E20="","",'Rekapitulace stavby'!E20)</f>
        <v xml:space="preserve"> </v>
      </c>
      <c r="I24" s="23" t="s">
        <v>25</v>
      </c>
      <c r="J24" s="21" t="str">
        <f>IF('Rekapitulace stavby'!AN20="","",'Rekapitulace stavby'!AN20)</f>
        <v/>
      </c>
      <c r="L24" s="28"/>
    </row>
    <row r="25" spans="2:12" s="1" customFormat="1" ht="6.9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5"/>
      <c r="E27" s="197" t="s">
        <v>1</v>
      </c>
      <c r="F27" s="197"/>
      <c r="G27" s="197"/>
      <c r="H27" s="197"/>
      <c r="L27" s="85"/>
    </row>
    <row r="28" spans="2:12" s="1" customFormat="1" ht="6.9" hidden="1" customHeight="1">
      <c r="B28" s="28"/>
      <c r="L28" s="28"/>
    </row>
    <row r="29" spans="2:12" s="1" customFormat="1" ht="6.9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86" t="s">
        <v>32</v>
      </c>
      <c r="J30" s="62">
        <f>ROUND(J124, 2)</f>
        <v>0</v>
      </c>
      <c r="L30" s="28"/>
    </row>
    <row r="31" spans="2:12" s="1" customFormat="1" ht="6.9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>
      <c r="B33" s="28"/>
      <c r="D33" s="51" t="s">
        <v>36</v>
      </c>
      <c r="E33" s="23" t="s">
        <v>37</v>
      </c>
      <c r="F33" s="87">
        <f>ROUND((SUM(BE124:BE173)),  2)</f>
        <v>0</v>
      </c>
      <c r="I33" s="88">
        <v>0.21</v>
      </c>
      <c r="J33" s="87">
        <f>ROUND(((SUM(BE124:BE173))*I33),  2)</f>
        <v>0</v>
      </c>
      <c r="L33" s="28"/>
    </row>
    <row r="34" spans="2:12" s="1" customFormat="1" ht="14.4" hidden="1" customHeight="1">
      <c r="B34" s="28"/>
      <c r="E34" s="23" t="s">
        <v>38</v>
      </c>
      <c r="F34" s="87">
        <f>ROUND((SUM(BF124:BF173)),  2)</f>
        <v>0</v>
      </c>
      <c r="I34" s="88">
        <v>0.12</v>
      </c>
      <c r="J34" s="87">
        <f>ROUND(((SUM(BF124:BF173))*I34),  2)</f>
        <v>0</v>
      </c>
      <c r="L34" s="28"/>
    </row>
    <row r="35" spans="2:12" s="1" customFormat="1" ht="14.4" hidden="1" customHeight="1">
      <c r="B35" s="28"/>
      <c r="E35" s="23" t="s">
        <v>39</v>
      </c>
      <c r="F35" s="87">
        <f>ROUND((SUM(BG124:BG173)),  2)</f>
        <v>0</v>
      </c>
      <c r="I35" s="88">
        <v>0.21</v>
      </c>
      <c r="J35" s="87">
        <f>0</f>
        <v>0</v>
      </c>
      <c r="L35" s="28"/>
    </row>
    <row r="36" spans="2:12" s="1" customFormat="1" ht="14.4" hidden="1" customHeight="1">
      <c r="B36" s="28"/>
      <c r="E36" s="23" t="s">
        <v>40</v>
      </c>
      <c r="F36" s="87">
        <f>ROUND((SUM(BH124:BH173)),  2)</f>
        <v>0</v>
      </c>
      <c r="I36" s="88">
        <v>0.12</v>
      </c>
      <c r="J36" s="87">
        <f>0</f>
        <v>0</v>
      </c>
      <c r="L36" s="28"/>
    </row>
    <row r="37" spans="2:12" s="1" customFormat="1" ht="14.4" hidden="1" customHeight="1">
      <c r="B37" s="28"/>
      <c r="E37" s="23" t="s">
        <v>41</v>
      </c>
      <c r="F37" s="87">
        <f>ROUND((SUM(BI124:BI173)),  2)</f>
        <v>0</v>
      </c>
      <c r="I37" s="88">
        <v>0</v>
      </c>
      <c r="J37" s="87">
        <f>0</f>
        <v>0</v>
      </c>
      <c r="L37" s="28"/>
    </row>
    <row r="38" spans="2:12" s="1" customFormat="1" ht="6.9" hidden="1" customHeight="1">
      <c r="B38" s="28"/>
      <c r="L38" s="28"/>
    </row>
    <row r="39" spans="2:12" s="1" customFormat="1" ht="25.35" hidden="1" customHeight="1">
      <c r="B39" s="28"/>
      <c r="C39" s="89"/>
      <c r="D39" s="90" t="s">
        <v>42</v>
      </c>
      <c r="E39" s="53"/>
      <c r="F39" s="53"/>
      <c r="G39" s="91" t="s">
        <v>43</v>
      </c>
      <c r="H39" s="92" t="s">
        <v>44</v>
      </c>
      <c r="I39" s="53"/>
      <c r="J39" s="93">
        <f>SUM(J30:J37)</f>
        <v>0</v>
      </c>
      <c r="K39" s="94"/>
      <c r="L39" s="28"/>
    </row>
    <row r="40" spans="2:12" s="1" customFormat="1" ht="14.4" hidden="1" customHeight="1">
      <c r="B40" s="28"/>
      <c r="L40" s="28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8"/>
      <c r="D61" s="39" t="s">
        <v>47</v>
      </c>
      <c r="E61" s="30"/>
      <c r="F61" s="95" t="s">
        <v>48</v>
      </c>
      <c r="G61" s="39" t="s">
        <v>47</v>
      </c>
      <c r="H61" s="30"/>
      <c r="I61" s="30"/>
      <c r="J61" s="96" t="s">
        <v>48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8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8"/>
      <c r="D76" s="39" t="s">
        <v>47</v>
      </c>
      <c r="E76" s="30"/>
      <c r="F76" s="95" t="s">
        <v>48</v>
      </c>
      <c r="G76" s="39" t="s">
        <v>47</v>
      </c>
      <c r="H76" s="30"/>
      <c r="I76" s="30"/>
      <c r="J76" s="96" t="s">
        <v>48</v>
      </c>
      <c r="K76" s="30"/>
      <c r="L76" s="28"/>
    </row>
    <row r="77" spans="2:12" s="1" customFormat="1" ht="14.4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" hidden="1" customHeight="1">
      <c r="B82" s="28"/>
      <c r="C82" s="17" t="s">
        <v>116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16</v>
      </c>
      <c r="L84" s="28"/>
    </row>
    <row r="85" spans="2:47" s="1" customFormat="1" ht="16.5" hidden="1" customHeight="1">
      <c r="B85" s="28"/>
      <c r="E85" s="203" t="str">
        <f>E7</f>
        <v>Nový děkanát Jinonice</v>
      </c>
      <c r="F85" s="204"/>
      <c r="G85" s="204"/>
      <c r="H85" s="204"/>
      <c r="L85" s="28"/>
    </row>
    <row r="86" spans="2:47" s="1" customFormat="1" ht="12" hidden="1" customHeight="1">
      <c r="B86" s="28"/>
      <c r="C86" s="23" t="s">
        <v>114</v>
      </c>
      <c r="L86" s="28"/>
    </row>
    <row r="87" spans="2:47" s="1" customFormat="1" ht="16.5" hidden="1" customHeight="1">
      <c r="B87" s="28"/>
      <c r="E87" s="187" t="str">
        <f>E9</f>
        <v>D.1.2 - Stavebně konstrukonstrukční řešení</v>
      </c>
      <c r="F87" s="202"/>
      <c r="G87" s="202"/>
      <c r="H87" s="202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>
        <f>IF(J12="","",J12)</f>
        <v>0</v>
      </c>
      <c r="L89" s="28"/>
    </row>
    <row r="90" spans="2:47" s="1" customFormat="1" ht="6.9" hidden="1" customHeight="1">
      <c r="B90" s="28"/>
      <c r="L90" s="28"/>
    </row>
    <row r="91" spans="2:47" s="1" customFormat="1" ht="15.15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15" hidden="1" customHeight="1">
      <c r="B92" s="28"/>
      <c r="C92" s="23" t="s">
        <v>26</v>
      </c>
      <c r="F92" s="21" t="str">
        <f>IF(E18="","",E18)</f>
        <v>Vyplň údaj</v>
      </c>
      <c r="I92" s="23" t="s">
        <v>30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7" t="s">
        <v>117</v>
      </c>
      <c r="D94" s="89"/>
      <c r="E94" s="89"/>
      <c r="F94" s="89"/>
      <c r="G94" s="89"/>
      <c r="H94" s="89"/>
      <c r="I94" s="89"/>
      <c r="J94" s="98" t="s">
        <v>118</v>
      </c>
      <c r="K94" s="89"/>
      <c r="L94" s="28"/>
    </row>
    <row r="95" spans="2:47" s="1" customFormat="1" ht="10.35" hidden="1" customHeight="1">
      <c r="B95" s="28"/>
      <c r="L95" s="28"/>
    </row>
    <row r="96" spans="2:47" s="1" customFormat="1" ht="22.8" hidden="1" customHeight="1">
      <c r="B96" s="28"/>
      <c r="C96" s="99" t="s">
        <v>119</v>
      </c>
      <c r="J96" s="62">
        <f>J124</f>
        <v>0</v>
      </c>
      <c r="L96" s="28"/>
      <c r="AU96" s="13" t="s">
        <v>120</v>
      </c>
    </row>
    <row r="97" spans="2:12" s="8" customFormat="1" ht="24.9" hidden="1" customHeight="1">
      <c r="B97" s="100"/>
      <c r="D97" s="101" t="s">
        <v>121</v>
      </c>
      <c r="E97" s="102"/>
      <c r="F97" s="102"/>
      <c r="G97" s="102"/>
      <c r="H97" s="102"/>
      <c r="I97" s="102"/>
      <c r="J97" s="103">
        <f>J125</f>
        <v>0</v>
      </c>
      <c r="L97" s="100"/>
    </row>
    <row r="98" spans="2:12" s="9" customFormat="1" ht="19.95" hidden="1" customHeight="1">
      <c r="B98" s="104"/>
      <c r="D98" s="105" t="s">
        <v>315</v>
      </c>
      <c r="E98" s="106"/>
      <c r="F98" s="106"/>
      <c r="G98" s="106"/>
      <c r="H98" s="106"/>
      <c r="I98" s="106"/>
      <c r="J98" s="107">
        <f>J126</f>
        <v>0</v>
      </c>
      <c r="L98" s="104"/>
    </row>
    <row r="99" spans="2:12" s="9" customFormat="1" ht="19.95" hidden="1" customHeight="1">
      <c r="B99" s="104"/>
      <c r="D99" s="105" t="s">
        <v>123</v>
      </c>
      <c r="E99" s="106"/>
      <c r="F99" s="106"/>
      <c r="G99" s="106"/>
      <c r="H99" s="106"/>
      <c r="I99" s="106"/>
      <c r="J99" s="107">
        <f>J137</f>
        <v>0</v>
      </c>
      <c r="L99" s="104"/>
    </row>
    <row r="100" spans="2:12" s="9" customFormat="1" ht="19.95" hidden="1" customHeight="1">
      <c r="B100" s="104"/>
      <c r="D100" s="105" t="s">
        <v>124</v>
      </c>
      <c r="E100" s="106"/>
      <c r="F100" s="106"/>
      <c r="G100" s="106"/>
      <c r="H100" s="106"/>
      <c r="I100" s="106"/>
      <c r="J100" s="107">
        <f>J150</f>
        <v>0</v>
      </c>
      <c r="L100" s="104"/>
    </row>
    <row r="101" spans="2:12" s="9" customFormat="1" ht="19.95" hidden="1" customHeight="1">
      <c r="B101" s="104"/>
      <c r="D101" s="105" t="s">
        <v>318</v>
      </c>
      <c r="E101" s="106"/>
      <c r="F101" s="106"/>
      <c r="G101" s="106"/>
      <c r="H101" s="106"/>
      <c r="I101" s="106"/>
      <c r="J101" s="107">
        <f>J157</f>
        <v>0</v>
      </c>
      <c r="L101" s="104"/>
    </row>
    <row r="102" spans="2:12" s="8" customFormat="1" ht="24.9" hidden="1" customHeight="1">
      <c r="B102" s="100"/>
      <c r="D102" s="101" t="s">
        <v>125</v>
      </c>
      <c r="E102" s="102"/>
      <c r="F102" s="102"/>
      <c r="G102" s="102"/>
      <c r="H102" s="102"/>
      <c r="I102" s="102"/>
      <c r="J102" s="103">
        <f>J159</f>
        <v>0</v>
      </c>
      <c r="L102" s="100"/>
    </row>
    <row r="103" spans="2:12" s="9" customFormat="1" ht="19.95" hidden="1" customHeight="1">
      <c r="B103" s="104"/>
      <c r="D103" s="105" t="s">
        <v>130</v>
      </c>
      <c r="E103" s="106"/>
      <c r="F103" s="106"/>
      <c r="G103" s="106"/>
      <c r="H103" s="106"/>
      <c r="I103" s="106"/>
      <c r="J103" s="107">
        <f>J160</f>
        <v>0</v>
      </c>
      <c r="L103" s="104"/>
    </row>
    <row r="104" spans="2:12" s="9" customFormat="1" ht="19.95" hidden="1" customHeight="1">
      <c r="B104" s="104"/>
      <c r="D104" s="105" t="s">
        <v>915</v>
      </c>
      <c r="E104" s="106"/>
      <c r="F104" s="106"/>
      <c r="G104" s="106"/>
      <c r="H104" s="106"/>
      <c r="I104" s="106"/>
      <c r="J104" s="107">
        <f>J170</f>
        <v>0</v>
      </c>
      <c r="L104" s="104"/>
    </row>
    <row r="105" spans="2:12" s="1" customFormat="1" ht="21.75" hidden="1" customHeight="1">
      <c r="B105" s="28"/>
      <c r="L105" s="28"/>
    </row>
    <row r="106" spans="2:12" s="1" customFormat="1" ht="6.9" hidden="1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8"/>
    </row>
    <row r="107" spans="2:12" hidden="1"/>
    <row r="108" spans="2:12" hidden="1"/>
    <row r="109" spans="2:12" hidden="1"/>
    <row r="110" spans="2:12" s="1" customFormat="1" ht="6.9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8"/>
    </row>
    <row r="111" spans="2:12" s="1" customFormat="1" ht="24.9" customHeight="1">
      <c r="B111" s="28"/>
      <c r="C111" s="17" t="s">
        <v>134</v>
      </c>
      <c r="L111" s="28"/>
    </row>
    <row r="112" spans="2:12" s="1" customFormat="1" ht="6.9" customHeight="1">
      <c r="B112" s="28"/>
      <c r="L112" s="28"/>
    </row>
    <row r="113" spans="2:65" s="1" customFormat="1" ht="12" customHeight="1">
      <c r="B113" s="28"/>
      <c r="C113" s="23" t="s">
        <v>16</v>
      </c>
      <c r="L113" s="28"/>
    </row>
    <row r="114" spans="2:65" s="1" customFormat="1" ht="16.5" customHeight="1">
      <c r="B114" s="28"/>
      <c r="E114" s="203" t="str">
        <f>E7</f>
        <v>Nový děkanát Jinonice</v>
      </c>
      <c r="F114" s="204"/>
      <c r="G114" s="204"/>
      <c r="H114" s="204"/>
      <c r="L114" s="28"/>
    </row>
    <row r="115" spans="2:65" s="1" customFormat="1" ht="12" customHeight="1">
      <c r="B115" s="28"/>
      <c r="C115" s="23" t="s">
        <v>114</v>
      </c>
      <c r="L115" s="28"/>
    </row>
    <row r="116" spans="2:65" s="1" customFormat="1" ht="16.5" customHeight="1">
      <c r="B116" s="28"/>
      <c r="E116" s="187" t="str">
        <f>E9</f>
        <v>D.1.2 - Stavebně konstrukonstrukční řešení</v>
      </c>
      <c r="F116" s="202"/>
      <c r="G116" s="202"/>
      <c r="H116" s="202"/>
      <c r="L116" s="28"/>
    </row>
    <row r="117" spans="2:65" s="1" customFormat="1" ht="6.9" customHeight="1">
      <c r="B117" s="28"/>
      <c r="L117" s="28"/>
    </row>
    <row r="118" spans="2:65" s="1" customFormat="1" ht="12" customHeight="1">
      <c r="B118" s="28"/>
      <c r="C118" s="23" t="s">
        <v>20</v>
      </c>
      <c r="F118" s="21" t="str">
        <f>F12</f>
        <v xml:space="preserve"> </v>
      </c>
      <c r="I118" s="23" t="s">
        <v>22</v>
      </c>
      <c r="J118" s="48">
        <f>IF(J12="","",J12)</f>
        <v>0</v>
      </c>
      <c r="L118" s="28"/>
    </row>
    <row r="119" spans="2:65" s="1" customFormat="1" ht="6.9" customHeight="1">
      <c r="B119" s="28"/>
      <c r="L119" s="28"/>
    </row>
    <row r="120" spans="2:65" s="1" customFormat="1" ht="15.15" customHeight="1">
      <c r="B120" s="28"/>
      <c r="C120" s="23" t="s">
        <v>23</v>
      </c>
      <c r="F120" s="21" t="str">
        <f>E15</f>
        <v xml:space="preserve"> </v>
      </c>
      <c r="I120" s="23" t="s">
        <v>28</v>
      </c>
      <c r="J120" s="26" t="str">
        <f>E21</f>
        <v xml:space="preserve"> </v>
      </c>
      <c r="L120" s="28"/>
    </row>
    <row r="121" spans="2:65" s="1" customFormat="1" ht="15.15" customHeight="1">
      <c r="B121" s="28"/>
      <c r="C121" s="23" t="s">
        <v>26</v>
      </c>
      <c r="F121" s="21" t="str">
        <f>IF(E18="","",E18)</f>
        <v>Vyplň údaj</v>
      </c>
      <c r="I121" s="23" t="s">
        <v>30</v>
      </c>
      <c r="J121" s="26" t="str">
        <f>E24</f>
        <v xml:space="preserve"> </v>
      </c>
      <c r="L121" s="28"/>
    </row>
    <row r="122" spans="2:65" s="1" customFormat="1" ht="10.35" customHeight="1">
      <c r="B122" s="28"/>
      <c r="L122" s="28"/>
    </row>
    <row r="123" spans="2:65" s="10" customFormat="1" ht="29.25" customHeight="1">
      <c r="B123" s="108"/>
      <c r="C123" s="109" t="s">
        <v>135</v>
      </c>
      <c r="D123" s="110" t="s">
        <v>57</v>
      </c>
      <c r="E123" s="110" t="s">
        <v>53</v>
      </c>
      <c r="F123" s="110" t="s">
        <v>54</v>
      </c>
      <c r="G123" s="110" t="s">
        <v>136</v>
      </c>
      <c r="H123" s="110" t="s">
        <v>137</v>
      </c>
      <c r="I123" s="110" t="s">
        <v>138</v>
      </c>
      <c r="J123" s="111" t="s">
        <v>118</v>
      </c>
      <c r="K123" s="112" t="s">
        <v>139</v>
      </c>
      <c r="L123" s="108"/>
      <c r="M123" s="55" t="s">
        <v>1</v>
      </c>
      <c r="N123" s="56" t="s">
        <v>36</v>
      </c>
      <c r="O123" s="56" t="s">
        <v>140</v>
      </c>
      <c r="P123" s="56" t="s">
        <v>141</v>
      </c>
      <c r="Q123" s="56" t="s">
        <v>142</v>
      </c>
      <c r="R123" s="56" t="s">
        <v>143</v>
      </c>
      <c r="S123" s="56" t="s">
        <v>144</v>
      </c>
      <c r="T123" s="57" t="s">
        <v>145</v>
      </c>
    </row>
    <row r="124" spans="2:65" s="1" customFormat="1" ht="22.8" customHeight="1">
      <c r="B124" s="28"/>
      <c r="C124" s="60" t="s">
        <v>146</v>
      </c>
      <c r="J124" s="113">
        <f>BK124</f>
        <v>0</v>
      </c>
      <c r="L124" s="28"/>
      <c r="M124" s="58"/>
      <c r="N124" s="49"/>
      <c r="O124" s="49"/>
      <c r="P124" s="114">
        <f>P125+P159</f>
        <v>0</v>
      </c>
      <c r="Q124" s="49"/>
      <c r="R124" s="114">
        <f>R125+R159</f>
        <v>3.9283425200000002</v>
      </c>
      <c r="S124" s="49"/>
      <c r="T124" s="115">
        <f>T125+T159</f>
        <v>4.7092000000000001</v>
      </c>
      <c r="AT124" s="13" t="s">
        <v>71</v>
      </c>
      <c r="AU124" s="13" t="s">
        <v>120</v>
      </c>
      <c r="BK124" s="116">
        <f>BK125+BK159</f>
        <v>0</v>
      </c>
    </row>
    <row r="125" spans="2:65" s="11" customFormat="1" ht="25.95" customHeight="1">
      <c r="B125" s="117"/>
      <c r="D125" s="118" t="s">
        <v>71</v>
      </c>
      <c r="E125" s="119" t="s">
        <v>147</v>
      </c>
      <c r="F125" s="119" t="s">
        <v>148</v>
      </c>
      <c r="I125" s="120"/>
      <c r="J125" s="121">
        <f>BK125</f>
        <v>0</v>
      </c>
      <c r="L125" s="117"/>
      <c r="M125" s="122"/>
      <c r="P125" s="123">
        <f>P126+P137+P150+P157</f>
        <v>0</v>
      </c>
      <c r="R125" s="123">
        <f>R126+R137+R150+R157</f>
        <v>2.85906422</v>
      </c>
      <c r="T125" s="124">
        <f>T126+T137+T150+T157</f>
        <v>4.7092000000000001</v>
      </c>
      <c r="AR125" s="118" t="s">
        <v>80</v>
      </c>
      <c r="AT125" s="125" t="s">
        <v>71</v>
      </c>
      <c r="AU125" s="125" t="s">
        <v>72</v>
      </c>
      <c r="AY125" s="118" t="s">
        <v>149</v>
      </c>
      <c r="BK125" s="126">
        <f>BK126+BK137+BK150+BK157</f>
        <v>0</v>
      </c>
    </row>
    <row r="126" spans="2:65" s="11" customFormat="1" ht="22.8" customHeight="1">
      <c r="B126" s="117"/>
      <c r="D126" s="118" t="s">
        <v>71</v>
      </c>
      <c r="E126" s="127" t="s">
        <v>160</v>
      </c>
      <c r="F126" s="127" t="s">
        <v>329</v>
      </c>
      <c r="I126" s="120"/>
      <c r="J126" s="128">
        <f>BK126</f>
        <v>0</v>
      </c>
      <c r="L126" s="117"/>
      <c r="M126" s="122"/>
      <c r="P126" s="123">
        <f>SUM(P127:P136)</f>
        <v>0</v>
      </c>
      <c r="R126" s="123">
        <f>SUM(R127:R136)</f>
        <v>2.7771842200000001</v>
      </c>
      <c r="T126" s="124">
        <f>SUM(T127:T136)</f>
        <v>0</v>
      </c>
      <c r="AR126" s="118" t="s">
        <v>80</v>
      </c>
      <c r="AT126" s="125" t="s">
        <v>71</v>
      </c>
      <c r="AU126" s="125" t="s">
        <v>80</v>
      </c>
      <c r="AY126" s="118" t="s">
        <v>149</v>
      </c>
      <c r="BK126" s="126">
        <f>SUM(BK127:BK136)</f>
        <v>0</v>
      </c>
    </row>
    <row r="127" spans="2:65" s="1" customFormat="1" ht="37.799999999999997" customHeight="1">
      <c r="B127" s="28"/>
      <c r="C127" s="129" t="s">
        <v>80</v>
      </c>
      <c r="D127" s="129" t="s">
        <v>151</v>
      </c>
      <c r="E127" s="130" t="s">
        <v>916</v>
      </c>
      <c r="F127" s="131" t="s">
        <v>917</v>
      </c>
      <c r="G127" s="132" t="s">
        <v>154</v>
      </c>
      <c r="H127" s="133">
        <v>3</v>
      </c>
      <c r="I127" s="134"/>
      <c r="J127" s="135">
        <f t="shared" ref="J127:J136" si="0">ROUND(I127*H127,2)</f>
        <v>0</v>
      </c>
      <c r="K127" s="136"/>
      <c r="L127" s="28"/>
      <c r="M127" s="137" t="s">
        <v>1</v>
      </c>
      <c r="N127" s="138" t="s">
        <v>37</v>
      </c>
      <c r="P127" s="139">
        <f t="shared" ref="P127:P136" si="1">O127*H127</f>
        <v>0</v>
      </c>
      <c r="Q127" s="139">
        <v>0.27568999999999999</v>
      </c>
      <c r="R127" s="139">
        <f t="shared" ref="R127:R136" si="2">Q127*H127</f>
        <v>0.82706999999999997</v>
      </c>
      <c r="S127" s="139">
        <v>0</v>
      </c>
      <c r="T127" s="140">
        <f t="shared" ref="T127:T136" si="3">S127*H127</f>
        <v>0</v>
      </c>
      <c r="AR127" s="141" t="s">
        <v>155</v>
      </c>
      <c r="AT127" s="141" t="s">
        <v>151</v>
      </c>
      <c r="AU127" s="141" t="s">
        <v>82</v>
      </c>
      <c r="AY127" s="13" t="s">
        <v>149</v>
      </c>
      <c r="BE127" s="142">
        <f t="shared" ref="BE127:BE136" si="4">IF(N127="základní",J127,0)</f>
        <v>0</v>
      </c>
      <c r="BF127" s="142">
        <f t="shared" ref="BF127:BF136" si="5">IF(N127="snížená",J127,0)</f>
        <v>0</v>
      </c>
      <c r="BG127" s="142">
        <f t="shared" ref="BG127:BG136" si="6">IF(N127="zákl. přenesená",J127,0)</f>
        <v>0</v>
      </c>
      <c r="BH127" s="142">
        <f t="shared" ref="BH127:BH136" si="7">IF(N127="sníž. přenesená",J127,0)</f>
        <v>0</v>
      </c>
      <c r="BI127" s="142">
        <f t="shared" ref="BI127:BI136" si="8">IF(N127="nulová",J127,0)</f>
        <v>0</v>
      </c>
      <c r="BJ127" s="13" t="s">
        <v>80</v>
      </c>
      <c r="BK127" s="142">
        <f t="shared" ref="BK127:BK136" si="9">ROUND(I127*H127,2)</f>
        <v>0</v>
      </c>
      <c r="BL127" s="13" t="s">
        <v>155</v>
      </c>
      <c r="BM127" s="141" t="s">
        <v>82</v>
      </c>
    </row>
    <row r="128" spans="2:65" s="1" customFormat="1" ht="37.799999999999997" customHeight="1">
      <c r="B128" s="28"/>
      <c r="C128" s="129" t="s">
        <v>82</v>
      </c>
      <c r="D128" s="129" t="s">
        <v>151</v>
      </c>
      <c r="E128" s="130" t="s">
        <v>918</v>
      </c>
      <c r="F128" s="131" t="s">
        <v>919</v>
      </c>
      <c r="G128" s="132" t="s">
        <v>154</v>
      </c>
      <c r="H128" s="133">
        <v>2</v>
      </c>
      <c r="I128" s="134"/>
      <c r="J128" s="135">
        <f t="shared" si="0"/>
        <v>0</v>
      </c>
      <c r="K128" s="136"/>
      <c r="L128" s="28"/>
      <c r="M128" s="137" t="s">
        <v>1</v>
      </c>
      <c r="N128" s="138" t="s">
        <v>37</v>
      </c>
      <c r="P128" s="139">
        <f t="shared" si="1"/>
        <v>0</v>
      </c>
      <c r="Q128" s="139">
        <v>0.35370000000000001</v>
      </c>
      <c r="R128" s="139">
        <f t="shared" si="2"/>
        <v>0.70740000000000003</v>
      </c>
      <c r="S128" s="139">
        <v>0</v>
      </c>
      <c r="T128" s="140">
        <f t="shared" si="3"/>
        <v>0</v>
      </c>
      <c r="AR128" s="141" t="s">
        <v>155</v>
      </c>
      <c r="AT128" s="141" t="s">
        <v>151</v>
      </c>
      <c r="AU128" s="141" t="s">
        <v>82</v>
      </c>
      <c r="AY128" s="13" t="s">
        <v>149</v>
      </c>
      <c r="BE128" s="142">
        <f t="shared" si="4"/>
        <v>0</v>
      </c>
      <c r="BF128" s="142">
        <f t="shared" si="5"/>
        <v>0</v>
      </c>
      <c r="BG128" s="142">
        <f t="shared" si="6"/>
        <v>0</v>
      </c>
      <c r="BH128" s="142">
        <f t="shared" si="7"/>
        <v>0</v>
      </c>
      <c r="BI128" s="142">
        <f t="shared" si="8"/>
        <v>0</v>
      </c>
      <c r="BJ128" s="13" t="s">
        <v>80</v>
      </c>
      <c r="BK128" s="142">
        <f t="shared" si="9"/>
        <v>0</v>
      </c>
      <c r="BL128" s="13" t="s">
        <v>155</v>
      </c>
      <c r="BM128" s="141" t="s">
        <v>155</v>
      </c>
    </row>
    <row r="129" spans="2:65" s="1" customFormat="1" ht="37.799999999999997" customHeight="1">
      <c r="B129" s="28"/>
      <c r="C129" s="129" t="s">
        <v>160</v>
      </c>
      <c r="D129" s="129" t="s">
        <v>151</v>
      </c>
      <c r="E129" s="130" t="s">
        <v>920</v>
      </c>
      <c r="F129" s="131" t="s">
        <v>921</v>
      </c>
      <c r="G129" s="132" t="s">
        <v>197</v>
      </c>
      <c r="H129" s="133">
        <v>7.0999999999999994E-2</v>
      </c>
      <c r="I129" s="134"/>
      <c r="J129" s="135">
        <f t="shared" si="0"/>
        <v>0</v>
      </c>
      <c r="K129" s="136"/>
      <c r="L129" s="28"/>
      <c r="M129" s="137" t="s">
        <v>1</v>
      </c>
      <c r="N129" s="138" t="s">
        <v>37</v>
      </c>
      <c r="P129" s="139">
        <f t="shared" si="1"/>
        <v>0</v>
      </c>
      <c r="Q129" s="139">
        <v>1.9539999999999998E-2</v>
      </c>
      <c r="R129" s="139">
        <f t="shared" si="2"/>
        <v>1.3873399999999997E-3</v>
      </c>
      <c r="S129" s="139">
        <v>0</v>
      </c>
      <c r="T129" s="140">
        <f t="shared" si="3"/>
        <v>0</v>
      </c>
      <c r="AR129" s="141" t="s">
        <v>155</v>
      </c>
      <c r="AT129" s="141" t="s">
        <v>151</v>
      </c>
      <c r="AU129" s="141" t="s">
        <v>82</v>
      </c>
      <c r="AY129" s="13" t="s">
        <v>149</v>
      </c>
      <c r="BE129" s="142">
        <f t="shared" si="4"/>
        <v>0</v>
      </c>
      <c r="BF129" s="142">
        <f t="shared" si="5"/>
        <v>0</v>
      </c>
      <c r="BG129" s="142">
        <f t="shared" si="6"/>
        <v>0</v>
      </c>
      <c r="BH129" s="142">
        <f t="shared" si="7"/>
        <v>0</v>
      </c>
      <c r="BI129" s="142">
        <f t="shared" si="8"/>
        <v>0</v>
      </c>
      <c r="BJ129" s="13" t="s">
        <v>80</v>
      </c>
      <c r="BK129" s="142">
        <f t="shared" si="9"/>
        <v>0</v>
      </c>
      <c r="BL129" s="13" t="s">
        <v>155</v>
      </c>
      <c r="BM129" s="141" t="s">
        <v>163</v>
      </c>
    </row>
    <row r="130" spans="2:65" s="1" customFormat="1" ht="21.75" customHeight="1">
      <c r="B130" s="28"/>
      <c r="C130" s="148" t="s">
        <v>155</v>
      </c>
      <c r="D130" s="148" t="s">
        <v>354</v>
      </c>
      <c r="E130" s="149" t="s">
        <v>922</v>
      </c>
      <c r="F130" s="150" t="s">
        <v>923</v>
      </c>
      <c r="G130" s="151" t="s">
        <v>197</v>
      </c>
      <c r="H130" s="152">
        <v>7.4999999999999997E-2</v>
      </c>
      <c r="I130" s="153"/>
      <c r="J130" s="154">
        <f t="shared" si="0"/>
        <v>0</v>
      </c>
      <c r="K130" s="155"/>
      <c r="L130" s="156"/>
      <c r="M130" s="157" t="s">
        <v>1</v>
      </c>
      <c r="N130" s="158" t="s">
        <v>37</v>
      </c>
      <c r="P130" s="139">
        <f t="shared" si="1"/>
        <v>0</v>
      </c>
      <c r="Q130" s="139">
        <v>1</v>
      </c>
      <c r="R130" s="139">
        <f t="shared" si="2"/>
        <v>7.4999999999999997E-2</v>
      </c>
      <c r="S130" s="139">
        <v>0</v>
      </c>
      <c r="T130" s="140">
        <f t="shared" si="3"/>
        <v>0</v>
      </c>
      <c r="AR130" s="141" t="s">
        <v>167</v>
      </c>
      <c r="AT130" s="141" t="s">
        <v>354</v>
      </c>
      <c r="AU130" s="141" t="s">
        <v>82</v>
      </c>
      <c r="AY130" s="13" t="s">
        <v>149</v>
      </c>
      <c r="BE130" s="142">
        <f t="shared" si="4"/>
        <v>0</v>
      </c>
      <c r="BF130" s="142">
        <f t="shared" si="5"/>
        <v>0</v>
      </c>
      <c r="BG130" s="142">
        <f t="shared" si="6"/>
        <v>0</v>
      </c>
      <c r="BH130" s="142">
        <f t="shared" si="7"/>
        <v>0</v>
      </c>
      <c r="BI130" s="142">
        <f t="shared" si="8"/>
        <v>0</v>
      </c>
      <c r="BJ130" s="13" t="s">
        <v>80</v>
      </c>
      <c r="BK130" s="142">
        <f t="shared" si="9"/>
        <v>0</v>
      </c>
      <c r="BL130" s="13" t="s">
        <v>155</v>
      </c>
      <c r="BM130" s="141" t="s">
        <v>167</v>
      </c>
    </row>
    <row r="131" spans="2:65" s="1" customFormat="1" ht="37.799999999999997" customHeight="1">
      <c r="B131" s="28"/>
      <c r="C131" s="129" t="s">
        <v>168</v>
      </c>
      <c r="D131" s="129" t="s">
        <v>151</v>
      </c>
      <c r="E131" s="130" t="s">
        <v>924</v>
      </c>
      <c r="F131" s="131" t="s">
        <v>925</v>
      </c>
      <c r="G131" s="132" t="s">
        <v>197</v>
      </c>
      <c r="H131" s="133">
        <v>0.24</v>
      </c>
      <c r="I131" s="134"/>
      <c r="J131" s="135">
        <f t="shared" si="0"/>
        <v>0</v>
      </c>
      <c r="K131" s="136"/>
      <c r="L131" s="28"/>
      <c r="M131" s="137" t="s">
        <v>1</v>
      </c>
      <c r="N131" s="138" t="s">
        <v>37</v>
      </c>
      <c r="P131" s="139">
        <f t="shared" si="1"/>
        <v>0</v>
      </c>
      <c r="Q131" s="139">
        <v>1.7090000000000001E-2</v>
      </c>
      <c r="R131" s="139">
        <f t="shared" si="2"/>
        <v>4.1016000000000004E-3</v>
      </c>
      <c r="S131" s="139">
        <v>0</v>
      </c>
      <c r="T131" s="140">
        <f t="shared" si="3"/>
        <v>0</v>
      </c>
      <c r="AR131" s="141" t="s">
        <v>155</v>
      </c>
      <c r="AT131" s="141" t="s">
        <v>151</v>
      </c>
      <c r="AU131" s="141" t="s">
        <v>82</v>
      </c>
      <c r="AY131" s="13" t="s">
        <v>149</v>
      </c>
      <c r="BE131" s="142">
        <f t="shared" si="4"/>
        <v>0</v>
      </c>
      <c r="BF131" s="142">
        <f t="shared" si="5"/>
        <v>0</v>
      </c>
      <c r="BG131" s="142">
        <f t="shared" si="6"/>
        <v>0</v>
      </c>
      <c r="BH131" s="142">
        <f t="shared" si="7"/>
        <v>0</v>
      </c>
      <c r="BI131" s="142">
        <f t="shared" si="8"/>
        <v>0</v>
      </c>
      <c r="BJ131" s="13" t="s">
        <v>80</v>
      </c>
      <c r="BK131" s="142">
        <f t="shared" si="9"/>
        <v>0</v>
      </c>
      <c r="BL131" s="13" t="s">
        <v>155</v>
      </c>
      <c r="BM131" s="141" t="s">
        <v>171</v>
      </c>
    </row>
    <row r="132" spans="2:65" s="1" customFormat="1" ht="21.75" customHeight="1">
      <c r="B132" s="28"/>
      <c r="C132" s="148" t="s">
        <v>163</v>
      </c>
      <c r="D132" s="148" t="s">
        <v>354</v>
      </c>
      <c r="E132" s="149" t="s">
        <v>926</v>
      </c>
      <c r="F132" s="150" t="s">
        <v>927</v>
      </c>
      <c r="G132" s="151" t="s">
        <v>197</v>
      </c>
      <c r="H132" s="152">
        <v>0.252</v>
      </c>
      <c r="I132" s="153"/>
      <c r="J132" s="154">
        <f t="shared" si="0"/>
        <v>0</v>
      </c>
      <c r="K132" s="155"/>
      <c r="L132" s="156"/>
      <c r="M132" s="157" t="s">
        <v>1</v>
      </c>
      <c r="N132" s="158" t="s">
        <v>37</v>
      </c>
      <c r="P132" s="139">
        <f t="shared" si="1"/>
        <v>0</v>
      </c>
      <c r="Q132" s="139">
        <v>1</v>
      </c>
      <c r="R132" s="139">
        <f t="shared" si="2"/>
        <v>0.252</v>
      </c>
      <c r="S132" s="139">
        <v>0</v>
      </c>
      <c r="T132" s="140">
        <f t="shared" si="3"/>
        <v>0</v>
      </c>
      <c r="AR132" s="141" t="s">
        <v>167</v>
      </c>
      <c r="AT132" s="141" t="s">
        <v>354</v>
      </c>
      <c r="AU132" s="141" t="s">
        <v>82</v>
      </c>
      <c r="AY132" s="13" t="s">
        <v>149</v>
      </c>
      <c r="BE132" s="142">
        <f t="shared" si="4"/>
        <v>0</v>
      </c>
      <c r="BF132" s="142">
        <f t="shared" si="5"/>
        <v>0</v>
      </c>
      <c r="BG132" s="142">
        <f t="shared" si="6"/>
        <v>0</v>
      </c>
      <c r="BH132" s="142">
        <f t="shared" si="7"/>
        <v>0</v>
      </c>
      <c r="BI132" s="142">
        <f t="shared" si="8"/>
        <v>0</v>
      </c>
      <c r="BJ132" s="13" t="s">
        <v>80</v>
      </c>
      <c r="BK132" s="142">
        <f t="shared" si="9"/>
        <v>0</v>
      </c>
      <c r="BL132" s="13" t="s">
        <v>155</v>
      </c>
      <c r="BM132" s="141" t="s">
        <v>8</v>
      </c>
    </row>
    <row r="133" spans="2:65" s="1" customFormat="1" ht="37.799999999999997" customHeight="1">
      <c r="B133" s="28"/>
      <c r="C133" s="129" t="s">
        <v>174</v>
      </c>
      <c r="D133" s="129" t="s">
        <v>151</v>
      </c>
      <c r="E133" s="130" t="s">
        <v>924</v>
      </c>
      <c r="F133" s="131" t="s">
        <v>925</v>
      </c>
      <c r="G133" s="132" t="s">
        <v>197</v>
      </c>
      <c r="H133" s="133">
        <v>0.112</v>
      </c>
      <c r="I133" s="134"/>
      <c r="J133" s="135">
        <f t="shared" si="0"/>
        <v>0</v>
      </c>
      <c r="K133" s="136"/>
      <c r="L133" s="28"/>
      <c r="M133" s="137" t="s">
        <v>1</v>
      </c>
      <c r="N133" s="138" t="s">
        <v>37</v>
      </c>
      <c r="P133" s="139">
        <f t="shared" si="1"/>
        <v>0</v>
      </c>
      <c r="Q133" s="139">
        <v>1.7090000000000001E-2</v>
      </c>
      <c r="R133" s="139">
        <f t="shared" si="2"/>
        <v>1.9140800000000001E-3</v>
      </c>
      <c r="S133" s="139">
        <v>0</v>
      </c>
      <c r="T133" s="140">
        <f t="shared" si="3"/>
        <v>0</v>
      </c>
      <c r="AR133" s="141" t="s">
        <v>155</v>
      </c>
      <c r="AT133" s="141" t="s">
        <v>151</v>
      </c>
      <c r="AU133" s="141" t="s">
        <v>82</v>
      </c>
      <c r="AY133" s="13" t="s">
        <v>149</v>
      </c>
      <c r="BE133" s="142">
        <f t="shared" si="4"/>
        <v>0</v>
      </c>
      <c r="BF133" s="142">
        <f t="shared" si="5"/>
        <v>0</v>
      </c>
      <c r="BG133" s="142">
        <f t="shared" si="6"/>
        <v>0</v>
      </c>
      <c r="BH133" s="142">
        <f t="shared" si="7"/>
        <v>0</v>
      </c>
      <c r="BI133" s="142">
        <f t="shared" si="8"/>
        <v>0</v>
      </c>
      <c r="BJ133" s="13" t="s">
        <v>80</v>
      </c>
      <c r="BK133" s="142">
        <f t="shared" si="9"/>
        <v>0</v>
      </c>
      <c r="BL133" s="13" t="s">
        <v>155</v>
      </c>
      <c r="BM133" s="141" t="s">
        <v>177</v>
      </c>
    </row>
    <row r="134" spans="2:65" s="1" customFormat="1" ht="21.75" customHeight="1">
      <c r="B134" s="28"/>
      <c r="C134" s="148" t="s">
        <v>167</v>
      </c>
      <c r="D134" s="148" t="s">
        <v>354</v>
      </c>
      <c r="E134" s="149" t="s">
        <v>928</v>
      </c>
      <c r="F134" s="150" t="s">
        <v>929</v>
      </c>
      <c r="G134" s="151" t="s">
        <v>197</v>
      </c>
      <c r="H134" s="152">
        <v>0.11799999999999999</v>
      </c>
      <c r="I134" s="153"/>
      <c r="J134" s="154">
        <f t="shared" si="0"/>
        <v>0</v>
      </c>
      <c r="K134" s="155"/>
      <c r="L134" s="156"/>
      <c r="M134" s="157" t="s">
        <v>1</v>
      </c>
      <c r="N134" s="158" t="s">
        <v>37</v>
      </c>
      <c r="P134" s="139">
        <f t="shared" si="1"/>
        <v>0</v>
      </c>
      <c r="Q134" s="139">
        <v>1</v>
      </c>
      <c r="R134" s="139">
        <f t="shared" si="2"/>
        <v>0.11799999999999999</v>
      </c>
      <c r="S134" s="139">
        <v>0</v>
      </c>
      <c r="T134" s="140">
        <f t="shared" si="3"/>
        <v>0</v>
      </c>
      <c r="AR134" s="141" t="s">
        <v>167</v>
      </c>
      <c r="AT134" s="141" t="s">
        <v>354</v>
      </c>
      <c r="AU134" s="141" t="s">
        <v>82</v>
      </c>
      <c r="AY134" s="13" t="s">
        <v>149</v>
      </c>
      <c r="BE134" s="142">
        <f t="shared" si="4"/>
        <v>0</v>
      </c>
      <c r="BF134" s="142">
        <f t="shared" si="5"/>
        <v>0</v>
      </c>
      <c r="BG134" s="142">
        <f t="shared" si="6"/>
        <v>0</v>
      </c>
      <c r="BH134" s="142">
        <f t="shared" si="7"/>
        <v>0</v>
      </c>
      <c r="BI134" s="142">
        <f t="shared" si="8"/>
        <v>0</v>
      </c>
      <c r="BJ134" s="13" t="s">
        <v>80</v>
      </c>
      <c r="BK134" s="142">
        <f t="shared" si="9"/>
        <v>0</v>
      </c>
      <c r="BL134" s="13" t="s">
        <v>155</v>
      </c>
      <c r="BM134" s="141" t="s">
        <v>180</v>
      </c>
    </row>
    <row r="135" spans="2:65" s="1" customFormat="1" ht="37.799999999999997" customHeight="1">
      <c r="B135" s="28"/>
      <c r="C135" s="129" t="s">
        <v>156</v>
      </c>
      <c r="D135" s="129" t="s">
        <v>151</v>
      </c>
      <c r="E135" s="130" t="s">
        <v>930</v>
      </c>
      <c r="F135" s="131" t="s">
        <v>931</v>
      </c>
      <c r="G135" s="132" t="s">
        <v>154</v>
      </c>
      <c r="H135" s="133">
        <v>3.88</v>
      </c>
      <c r="I135" s="134"/>
      <c r="J135" s="135">
        <f t="shared" si="0"/>
        <v>0</v>
      </c>
      <c r="K135" s="136"/>
      <c r="L135" s="28"/>
      <c r="M135" s="137" t="s">
        <v>1</v>
      </c>
      <c r="N135" s="138" t="s">
        <v>37</v>
      </c>
      <c r="P135" s="139">
        <f t="shared" si="1"/>
        <v>0</v>
      </c>
      <c r="Q135" s="139">
        <v>0.17818000000000001</v>
      </c>
      <c r="R135" s="139">
        <f t="shared" si="2"/>
        <v>0.69133840000000002</v>
      </c>
      <c r="S135" s="139">
        <v>0</v>
      </c>
      <c r="T135" s="140">
        <f t="shared" si="3"/>
        <v>0</v>
      </c>
      <c r="AR135" s="141" t="s">
        <v>155</v>
      </c>
      <c r="AT135" s="141" t="s">
        <v>151</v>
      </c>
      <c r="AU135" s="141" t="s">
        <v>82</v>
      </c>
      <c r="AY135" s="13" t="s">
        <v>149</v>
      </c>
      <c r="BE135" s="142">
        <f t="shared" si="4"/>
        <v>0</v>
      </c>
      <c r="BF135" s="142">
        <f t="shared" si="5"/>
        <v>0</v>
      </c>
      <c r="BG135" s="142">
        <f t="shared" si="6"/>
        <v>0</v>
      </c>
      <c r="BH135" s="142">
        <f t="shared" si="7"/>
        <v>0</v>
      </c>
      <c r="BI135" s="142">
        <f t="shared" si="8"/>
        <v>0</v>
      </c>
      <c r="BJ135" s="13" t="s">
        <v>80</v>
      </c>
      <c r="BK135" s="142">
        <f t="shared" si="9"/>
        <v>0</v>
      </c>
      <c r="BL135" s="13" t="s">
        <v>155</v>
      </c>
      <c r="BM135" s="141" t="s">
        <v>183</v>
      </c>
    </row>
    <row r="136" spans="2:65" s="1" customFormat="1" ht="44.25" customHeight="1">
      <c r="B136" s="28"/>
      <c r="C136" s="129" t="s">
        <v>171</v>
      </c>
      <c r="D136" s="129" t="s">
        <v>151</v>
      </c>
      <c r="E136" s="130" t="s">
        <v>932</v>
      </c>
      <c r="F136" s="131" t="s">
        <v>933</v>
      </c>
      <c r="G136" s="132" t="s">
        <v>154</v>
      </c>
      <c r="H136" s="133">
        <v>12.608000000000001</v>
      </c>
      <c r="I136" s="134"/>
      <c r="J136" s="135">
        <f t="shared" si="0"/>
        <v>0</v>
      </c>
      <c r="K136" s="136"/>
      <c r="L136" s="28"/>
      <c r="M136" s="137" t="s">
        <v>1</v>
      </c>
      <c r="N136" s="138" t="s">
        <v>37</v>
      </c>
      <c r="P136" s="139">
        <f t="shared" si="1"/>
        <v>0</v>
      </c>
      <c r="Q136" s="139">
        <v>7.8499999999999993E-3</v>
      </c>
      <c r="R136" s="139">
        <f t="shared" si="2"/>
        <v>9.89728E-2</v>
      </c>
      <c r="S136" s="139">
        <v>0</v>
      </c>
      <c r="T136" s="140">
        <f t="shared" si="3"/>
        <v>0</v>
      </c>
      <c r="AR136" s="141" t="s">
        <v>155</v>
      </c>
      <c r="AT136" s="141" t="s">
        <v>151</v>
      </c>
      <c r="AU136" s="141" t="s">
        <v>82</v>
      </c>
      <c r="AY136" s="13" t="s">
        <v>149</v>
      </c>
      <c r="BE136" s="142">
        <f t="shared" si="4"/>
        <v>0</v>
      </c>
      <c r="BF136" s="142">
        <f t="shared" si="5"/>
        <v>0</v>
      </c>
      <c r="BG136" s="142">
        <f t="shared" si="6"/>
        <v>0</v>
      </c>
      <c r="BH136" s="142">
        <f t="shared" si="7"/>
        <v>0</v>
      </c>
      <c r="BI136" s="142">
        <f t="shared" si="8"/>
        <v>0</v>
      </c>
      <c r="BJ136" s="13" t="s">
        <v>80</v>
      </c>
      <c r="BK136" s="142">
        <f t="shared" si="9"/>
        <v>0</v>
      </c>
      <c r="BL136" s="13" t="s">
        <v>155</v>
      </c>
      <c r="BM136" s="141" t="s">
        <v>187</v>
      </c>
    </row>
    <row r="137" spans="2:65" s="11" customFormat="1" ht="22.8" customHeight="1">
      <c r="B137" s="117"/>
      <c r="D137" s="118" t="s">
        <v>71</v>
      </c>
      <c r="E137" s="127" t="s">
        <v>156</v>
      </c>
      <c r="F137" s="127" t="s">
        <v>157</v>
      </c>
      <c r="I137" s="120"/>
      <c r="J137" s="128">
        <f>BK137</f>
        <v>0</v>
      </c>
      <c r="L137" s="117"/>
      <c r="M137" s="122"/>
      <c r="P137" s="123">
        <f>SUM(P138:P149)</f>
        <v>0</v>
      </c>
      <c r="R137" s="123">
        <f>SUM(R138:R149)</f>
        <v>8.1879999999999994E-2</v>
      </c>
      <c r="T137" s="124">
        <f>SUM(T138:T149)</f>
        <v>4.7092000000000001</v>
      </c>
      <c r="AR137" s="118" t="s">
        <v>80</v>
      </c>
      <c r="AT137" s="125" t="s">
        <v>71</v>
      </c>
      <c r="AU137" s="125" t="s">
        <v>80</v>
      </c>
      <c r="AY137" s="118" t="s">
        <v>149</v>
      </c>
      <c r="BK137" s="126">
        <f>SUM(BK138:BK149)</f>
        <v>0</v>
      </c>
    </row>
    <row r="138" spans="2:65" s="1" customFormat="1" ht="24.15" customHeight="1">
      <c r="B138" s="28"/>
      <c r="C138" s="129" t="s">
        <v>188</v>
      </c>
      <c r="D138" s="129" t="s">
        <v>151</v>
      </c>
      <c r="E138" s="130" t="s">
        <v>934</v>
      </c>
      <c r="F138" s="131" t="s">
        <v>935</v>
      </c>
      <c r="G138" s="132" t="s">
        <v>166</v>
      </c>
      <c r="H138" s="133">
        <v>0.28799999999999998</v>
      </c>
      <c r="I138" s="134"/>
      <c r="J138" s="135">
        <f t="shared" ref="J138:J149" si="10">ROUND(I138*H138,2)</f>
        <v>0</v>
      </c>
      <c r="K138" s="136"/>
      <c r="L138" s="28"/>
      <c r="M138" s="137" t="s">
        <v>1</v>
      </c>
      <c r="N138" s="138" t="s">
        <v>37</v>
      </c>
      <c r="P138" s="139">
        <f t="shared" ref="P138:P149" si="11">O138*H138</f>
        <v>0</v>
      </c>
      <c r="Q138" s="139">
        <v>0</v>
      </c>
      <c r="R138" s="139">
        <f t="shared" ref="R138:R149" si="12">Q138*H138</f>
        <v>0</v>
      </c>
      <c r="S138" s="139">
        <v>2.4</v>
      </c>
      <c r="T138" s="140">
        <f t="shared" ref="T138:T149" si="13">S138*H138</f>
        <v>0.69119999999999993</v>
      </c>
      <c r="AR138" s="141" t="s">
        <v>155</v>
      </c>
      <c r="AT138" s="141" t="s">
        <v>151</v>
      </c>
      <c r="AU138" s="141" t="s">
        <v>82</v>
      </c>
      <c r="AY138" s="13" t="s">
        <v>149</v>
      </c>
      <c r="BE138" s="142">
        <f t="shared" ref="BE138:BE149" si="14">IF(N138="základní",J138,0)</f>
        <v>0</v>
      </c>
      <c r="BF138" s="142">
        <f t="shared" ref="BF138:BF149" si="15">IF(N138="snížená",J138,0)</f>
        <v>0</v>
      </c>
      <c r="BG138" s="142">
        <f t="shared" ref="BG138:BG149" si="16">IF(N138="zákl. přenesená",J138,0)</f>
        <v>0</v>
      </c>
      <c r="BH138" s="142">
        <f t="shared" ref="BH138:BH149" si="17">IF(N138="sníž. přenesená",J138,0)</f>
        <v>0</v>
      </c>
      <c r="BI138" s="142">
        <f t="shared" ref="BI138:BI149" si="18">IF(N138="nulová",J138,0)</f>
        <v>0</v>
      </c>
      <c r="BJ138" s="13" t="s">
        <v>80</v>
      </c>
      <c r="BK138" s="142">
        <f t="shared" ref="BK138:BK149" si="19">ROUND(I138*H138,2)</f>
        <v>0</v>
      </c>
      <c r="BL138" s="13" t="s">
        <v>155</v>
      </c>
      <c r="BM138" s="141" t="s">
        <v>192</v>
      </c>
    </row>
    <row r="139" spans="2:65" s="1" customFormat="1" ht="49.05" customHeight="1">
      <c r="B139" s="28"/>
      <c r="C139" s="129" t="s">
        <v>8</v>
      </c>
      <c r="D139" s="129" t="s">
        <v>151</v>
      </c>
      <c r="E139" s="130" t="s">
        <v>936</v>
      </c>
      <c r="F139" s="131" t="s">
        <v>937</v>
      </c>
      <c r="G139" s="132" t="s">
        <v>191</v>
      </c>
      <c r="H139" s="133">
        <v>16</v>
      </c>
      <c r="I139" s="134"/>
      <c r="J139" s="135">
        <f t="shared" si="10"/>
        <v>0</v>
      </c>
      <c r="K139" s="136"/>
      <c r="L139" s="28"/>
      <c r="M139" s="137" t="s">
        <v>1</v>
      </c>
      <c r="N139" s="138" t="s">
        <v>37</v>
      </c>
      <c r="P139" s="139">
        <f t="shared" si="11"/>
        <v>0</v>
      </c>
      <c r="Q139" s="139">
        <v>0</v>
      </c>
      <c r="R139" s="139">
        <f t="shared" si="12"/>
        <v>0</v>
      </c>
      <c r="S139" s="139">
        <v>8.5999999999999993E-2</v>
      </c>
      <c r="T139" s="140">
        <f t="shared" si="13"/>
        <v>1.3759999999999999</v>
      </c>
      <c r="AR139" s="141" t="s">
        <v>155</v>
      </c>
      <c r="AT139" s="141" t="s">
        <v>151</v>
      </c>
      <c r="AU139" s="141" t="s">
        <v>82</v>
      </c>
      <c r="AY139" s="13" t="s">
        <v>149</v>
      </c>
      <c r="BE139" s="142">
        <f t="shared" si="14"/>
        <v>0</v>
      </c>
      <c r="BF139" s="142">
        <f t="shared" si="15"/>
        <v>0</v>
      </c>
      <c r="BG139" s="142">
        <f t="shared" si="16"/>
        <v>0</v>
      </c>
      <c r="BH139" s="142">
        <f t="shared" si="17"/>
        <v>0</v>
      </c>
      <c r="BI139" s="142">
        <f t="shared" si="18"/>
        <v>0</v>
      </c>
      <c r="BJ139" s="13" t="s">
        <v>80</v>
      </c>
      <c r="BK139" s="142">
        <f t="shared" si="19"/>
        <v>0</v>
      </c>
      <c r="BL139" s="13" t="s">
        <v>155</v>
      </c>
      <c r="BM139" s="141" t="s">
        <v>198</v>
      </c>
    </row>
    <row r="140" spans="2:65" s="1" customFormat="1" ht="37.799999999999997" customHeight="1">
      <c r="B140" s="28"/>
      <c r="C140" s="129" t="s">
        <v>199</v>
      </c>
      <c r="D140" s="129" t="s">
        <v>151</v>
      </c>
      <c r="E140" s="130" t="s">
        <v>938</v>
      </c>
      <c r="F140" s="131" t="s">
        <v>939</v>
      </c>
      <c r="G140" s="132" t="s">
        <v>191</v>
      </c>
      <c r="H140" s="133">
        <v>4</v>
      </c>
      <c r="I140" s="134"/>
      <c r="J140" s="135">
        <f t="shared" si="10"/>
        <v>0</v>
      </c>
      <c r="K140" s="136"/>
      <c r="L140" s="28"/>
      <c r="M140" s="137" t="s">
        <v>1</v>
      </c>
      <c r="N140" s="138" t="s">
        <v>37</v>
      </c>
      <c r="P140" s="139">
        <f t="shared" si="11"/>
        <v>0</v>
      </c>
      <c r="Q140" s="139">
        <v>0</v>
      </c>
      <c r="R140" s="139">
        <f t="shared" si="12"/>
        <v>0</v>
      </c>
      <c r="S140" s="139">
        <v>0.16500000000000001</v>
      </c>
      <c r="T140" s="140">
        <f t="shared" si="13"/>
        <v>0.66</v>
      </c>
      <c r="AR140" s="141" t="s">
        <v>155</v>
      </c>
      <c r="AT140" s="141" t="s">
        <v>151</v>
      </c>
      <c r="AU140" s="141" t="s">
        <v>82</v>
      </c>
      <c r="AY140" s="13" t="s">
        <v>149</v>
      </c>
      <c r="BE140" s="142">
        <f t="shared" si="14"/>
        <v>0</v>
      </c>
      <c r="BF140" s="142">
        <f t="shared" si="15"/>
        <v>0</v>
      </c>
      <c r="BG140" s="142">
        <f t="shared" si="16"/>
        <v>0</v>
      </c>
      <c r="BH140" s="142">
        <f t="shared" si="17"/>
        <v>0</v>
      </c>
      <c r="BI140" s="142">
        <f t="shared" si="18"/>
        <v>0</v>
      </c>
      <c r="BJ140" s="13" t="s">
        <v>80</v>
      </c>
      <c r="BK140" s="142">
        <f t="shared" si="19"/>
        <v>0</v>
      </c>
      <c r="BL140" s="13" t="s">
        <v>155</v>
      </c>
      <c r="BM140" s="141" t="s">
        <v>202</v>
      </c>
    </row>
    <row r="141" spans="2:65" s="1" customFormat="1" ht="49.05" customHeight="1">
      <c r="B141" s="28"/>
      <c r="C141" s="129" t="s">
        <v>177</v>
      </c>
      <c r="D141" s="129" t="s">
        <v>151</v>
      </c>
      <c r="E141" s="130" t="s">
        <v>940</v>
      </c>
      <c r="F141" s="131" t="s">
        <v>941</v>
      </c>
      <c r="G141" s="132" t="s">
        <v>186</v>
      </c>
      <c r="H141" s="133">
        <v>5.9</v>
      </c>
      <c r="I141" s="134"/>
      <c r="J141" s="135">
        <f t="shared" si="10"/>
        <v>0</v>
      </c>
      <c r="K141" s="136"/>
      <c r="L141" s="28"/>
      <c r="M141" s="137" t="s">
        <v>1</v>
      </c>
      <c r="N141" s="138" t="s">
        <v>37</v>
      </c>
      <c r="P141" s="139">
        <f t="shared" si="11"/>
        <v>0</v>
      </c>
      <c r="Q141" s="139">
        <v>0</v>
      </c>
      <c r="R141" s="139">
        <f t="shared" si="12"/>
        <v>0</v>
      </c>
      <c r="S141" s="139">
        <v>4.2000000000000003E-2</v>
      </c>
      <c r="T141" s="140">
        <f t="shared" si="13"/>
        <v>0.24780000000000002</v>
      </c>
      <c r="AR141" s="141" t="s">
        <v>155</v>
      </c>
      <c r="AT141" s="141" t="s">
        <v>151</v>
      </c>
      <c r="AU141" s="141" t="s">
        <v>82</v>
      </c>
      <c r="AY141" s="13" t="s">
        <v>149</v>
      </c>
      <c r="BE141" s="142">
        <f t="shared" si="14"/>
        <v>0</v>
      </c>
      <c r="BF141" s="142">
        <f t="shared" si="15"/>
        <v>0</v>
      </c>
      <c r="BG141" s="142">
        <f t="shared" si="16"/>
        <v>0</v>
      </c>
      <c r="BH141" s="142">
        <f t="shared" si="17"/>
        <v>0</v>
      </c>
      <c r="BI141" s="142">
        <f t="shared" si="18"/>
        <v>0</v>
      </c>
      <c r="BJ141" s="13" t="s">
        <v>80</v>
      </c>
      <c r="BK141" s="142">
        <f t="shared" si="19"/>
        <v>0</v>
      </c>
      <c r="BL141" s="13" t="s">
        <v>155</v>
      </c>
      <c r="BM141" s="141" t="s">
        <v>205</v>
      </c>
    </row>
    <row r="142" spans="2:65" s="1" customFormat="1" ht="49.05" customHeight="1">
      <c r="B142" s="28"/>
      <c r="C142" s="129" t="s">
        <v>206</v>
      </c>
      <c r="D142" s="129" t="s">
        <v>151</v>
      </c>
      <c r="E142" s="130" t="s">
        <v>942</v>
      </c>
      <c r="F142" s="131" t="s">
        <v>943</v>
      </c>
      <c r="G142" s="132" t="s">
        <v>186</v>
      </c>
      <c r="H142" s="133">
        <v>20.2</v>
      </c>
      <c r="I142" s="134"/>
      <c r="J142" s="135">
        <f t="shared" si="10"/>
        <v>0</v>
      </c>
      <c r="K142" s="136"/>
      <c r="L142" s="28"/>
      <c r="M142" s="137" t="s">
        <v>1</v>
      </c>
      <c r="N142" s="138" t="s">
        <v>37</v>
      </c>
      <c r="P142" s="139">
        <f t="shared" si="11"/>
        <v>0</v>
      </c>
      <c r="Q142" s="139">
        <v>0</v>
      </c>
      <c r="R142" s="139">
        <f t="shared" si="12"/>
        <v>0</v>
      </c>
      <c r="S142" s="139">
        <v>6.5000000000000002E-2</v>
      </c>
      <c r="T142" s="140">
        <f t="shared" si="13"/>
        <v>1.3129999999999999</v>
      </c>
      <c r="AR142" s="141" t="s">
        <v>155</v>
      </c>
      <c r="AT142" s="141" t="s">
        <v>151</v>
      </c>
      <c r="AU142" s="141" t="s">
        <v>82</v>
      </c>
      <c r="AY142" s="13" t="s">
        <v>149</v>
      </c>
      <c r="BE142" s="142">
        <f t="shared" si="14"/>
        <v>0</v>
      </c>
      <c r="BF142" s="142">
        <f t="shared" si="15"/>
        <v>0</v>
      </c>
      <c r="BG142" s="142">
        <f t="shared" si="16"/>
        <v>0</v>
      </c>
      <c r="BH142" s="142">
        <f t="shared" si="17"/>
        <v>0</v>
      </c>
      <c r="BI142" s="142">
        <f t="shared" si="18"/>
        <v>0</v>
      </c>
      <c r="BJ142" s="13" t="s">
        <v>80</v>
      </c>
      <c r="BK142" s="142">
        <f t="shared" si="19"/>
        <v>0</v>
      </c>
      <c r="BL142" s="13" t="s">
        <v>155</v>
      </c>
      <c r="BM142" s="141" t="s">
        <v>209</v>
      </c>
    </row>
    <row r="143" spans="2:65" s="1" customFormat="1" ht="44.25" customHeight="1">
      <c r="B143" s="28"/>
      <c r="C143" s="129" t="s">
        <v>180</v>
      </c>
      <c r="D143" s="129" t="s">
        <v>151</v>
      </c>
      <c r="E143" s="130" t="s">
        <v>944</v>
      </c>
      <c r="F143" s="131" t="s">
        <v>945</v>
      </c>
      <c r="G143" s="132" t="s">
        <v>186</v>
      </c>
      <c r="H143" s="133">
        <v>1.2</v>
      </c>
      <c r="I143" s="134"/>
      <c r="J143" s="135">
        <f t="shared" si="10"/>
        <v>0</v>
      </c>
      <c r="K143" s="136"/>
      <c r="L143" s="28"/>
      <c r="M143" s="137" t="s">
        <v>1</v>
      </c>
      <c r="N143" s="138" t="s">
        <v>37</v>
      </c>
      <c r="P143" s="139">
        <f t="shared" si="11"/>
        <v>0</v>
      </c>
      <c r="Q143" s="139">
        <v>1.23E-3</v>
      </c>
      <c r="R143" s="139">
        <f t="shared" si="12"/>
        <v>1.4759999999999999E-3</v>
      </c>
      <c r="S143" s="139">
        <v>1.7000000000000001E-2</v>
      </c>
      <c r="T143" s="140">
        <f t="shared" si="13"/>
        <v>2.0400000000000001E-2</v>
      </c>
      <c r="AR143" s="141" t="s">
        <v>155</v>
      </c>
      <c r="AT143" s="141" t="s">
        <v>151</v>
      </c>
      <c r="AU143" s="141" t="s">
        <v>82</v>
      </c>
      <c r="AY143" s="13" t="s">
        <v>149</v>
      </c>
      <c r="BE143" s="142">
        <f t="shared" si="14"/>
        <v>0</v>
      </c>
      <c r="BF143" s="142">
        <f t="shared" si="15"/>
        <v>0</v>
      </c>
      <c r="BG143" s="142">
        <f t="shared" si="16"/>
        <v>0</v>
      </c>
      <c r="BH143" s="142">
        <f t="shared" si="17"/>
        <v>0</v>
      </c>
      <c r="BI143" s="142">
        <f t="shared" si="18"/>
        <v>0</v>
      </c>
      <c r="BJ143" s="13" t="s">
        <v>80</v>
      </c>
      <c r="BK143" s="142">
        <f t="shared" si="19"/>
        <v>0</v>
      </c>
      <c r="BL143" s="13" t="s">
        <v>155</v>
      </c>
      <c r="BM143" s="141" t="s">
        <v>212</v>
      </c>
    </row>
    <row r="144" spans="2:65" s="1" customFormat="1" ht="44.25" customHeight="1">
      <c r="B144" s="28"/>
      <c r="C144" s="129" t="s">
        <v>213</v>
      </c>
      <c r="D144" s="129" t="s">
        <v>151</v>
      </c>
      <c r="E144" s="130" t="s">
        <v>946</v>
      </c>
      <c r="F144" s="131" t="s">
        <v>947</v>
      </c>
      <c r="G144" s="132" t="s">
        <v>186</v>
      </c>
      <c r="H144" s="133">
        <v>0.4</v>
      </c>
      <c r="I144" s="134"/>
      <c r="J144" s="135">
        <f t="shared" si="10"/>
        <v>0</v>
      </c>
      <c r="K144" s="136"/>
      <c r="L144" s="28"/>
      <c r="M144" s="137" t="s">
        <v>1</v>
      </c>
      <c r="N144" s="138" t="s">
        <v>37</v>
      </c>
      <c r="P144" s="139">
        <f t="shared" si="11"/>
        <v>0</v>
      </c>
      <c r="Q144" s="139">
        <v>1.32E-3</v>
      </c>
      <c r="R144" s="139">
        <f t="shared" si="12"/>
        <v>5.2800000000000004E-4</v>
      </c>
      <c r="S144" s="139">
        <v>2.5000000000000001E-2</v>
      </c>
      <c r="T144" s="140">
        <f t="shared" si="13"/>
        <v>1.0000000000000002E-2</v>
      </c>
      <c r="AR144" s="141" t="s">
        <v>155</v>
      </c>
      <c r="AT144" s="141" t="s">
        <v>151</v>
      </c>
      <c r="AU144" s="141" t="s">
        <v>82</v>
      </c>
      <c r="AY144" s="13" t="s">
        <v>149</v>
      </c>
      <c r="BE144" s="142">
        <f t="shared" si="14"/>
        <v>0</v>
      </c>
      <c r="BF144" s="142">
        <f t="shared" si="15"/>
        <v>0</v>
      </c>
      <c r="BG144" s="142">
        <f t="shared" si="16"/>
        <v>0</v>
      </c>
      <c r="BH144" s="142">
        <f t="shared" si="17"/>
        <v>0</v>
      </c>
      <c r="BI144" s="142">
        <f t="shared" si="18"/>
        <v>0</v>
      </c>
      <c r="BJ144" s="13" t="s">
        <v>80</v>
      </c>
      <c r="BK144" s="142">
        <f t="shared" si="19"/>
        <v>0</v>
      </c>
      <c r="BL144" s="13" t="s">
        <v>155</v>
      </c>
      <c r="BM144" s="141" t="s">
        <v>216</v>
      </c>
    </row>
    <row r="145" spans="2:65" s="1" customFormat="1" ht="44.25" customHeight="1">
      <c r="B145" s="28"/>
      <c r="C145" s="129" t="s">
        <v>183</v>
      </c>
      <c r="D145" s="129" t="s">
        <v>151</v>
      </c>
      <c r="E145" s="130" t="s">
        <v>948</v>
      </c>
      <c r="F145" s="131" t="s">
        <v>949</v>
      </c>
      <c r="G145" s="132" t="s">
        <v>186</v>
      </c>
      <c r="H145" s="133">
        <v>1.2</v>
      </c>
      <c r="I145" s="134"/>
      <c r="J145" s="135">
        <f t="shared" si="10"/>
        <v>0</v>
      </c>
      <c r="K145" s="136"/>
      <c r="L145" s="28"/>
      <c r="M145" s="137" t="s">
        <v>1</v>
      </c>
      <c r="N145" s="138" t="s">
        <v>37</v>
      </c>
      <c r="P145" s="139">
        <f t="shared" si="11"/>
        <v>0</v>
      </c>
      <c r="Q145" s="139">
        <v>1.47E-3</v>
      </c>
      <c r="R145" s="139">
        <f t="shared" si="12"/>
        <v>1.7639999999999999E-3</v>
      </c>
      <c r="S145" s="139">
        <v>3.9E-2</v>
      </c>
      <c r="T145" s="140">
        <f t="shared" si="13"/>
        <v>4.6800000000000001E-2</v>
      </c>
      <c r="AR145" s="141" t="s">
        <v>155</v>
      </c>
      <c r="AT145" s="141" t="s">
        <v>151</v>
      </c>
      <c r="AU145" s="141" t="s">
        <v>82</v>
      </c>
      <c r="AY145" s="13" t="s">
        <v>149</v>
      </c>
      <c r="BE145" s="142">
        <f t="shared" si="14"/>
        <v>0</v>
      </c>
      <c r="BF145" s="142">
        <f t="shared" si="15"/>
        <v>0</v>
      </c>
      <c r="BG145" s="142">
        <f t="shared" si="16"/>
        <v>0</v>
      </c>
      <c r="BH145" s="142">
        <f t="shared" si="17"/>
        <v>0</v>
      </c>
      <c r="BI145" s="142">
        <f t="shared" si="18"/>
        <v>0</v>
      </c>
      <c r="BJ145" s="13" t="s">
        <v>80</v>
      </c>
      <c r="BK145" s="142">
        <f t="shared" si="19"/>
        <v>0</v>
      </c>
      <c r="BL145" s="13" t="s">
        <v>155</v>
      </c>
      <c r="BM145" s="141" t="s">
        <v>219</v>
      </c>
    </row>
    <row r="146" spans="2:65" s="1" customFormat="1" ht="44.25" customHeight="1">
      <c r="B146" s="28"/>
      <c r="C146" s="129" t="s">
        <v>220</v>
      </c>
      <c r="D146" s="129" t="s">
        <v>151</v>
      </c>
      <c r="E146" s="130" t="s">
        <v>950</v>
      </c>
      <c r="F146" s="131" t="s">
        <v>951</v>
      </c>
      <c r="G146" s="132" t="s">
        <v>186</v>
      </c>
      <c r="H146" s="133">
        <v>0.8</v>
      </c>
      <c r="I146" s="134"/>
      <c r="J146" s="135">
        <f t="shared" si="10"/>
        <v>0</v>
      </c>
      <c r="K146" s="136"/>
      <c r="L146" s="28"/>
      <c r="M146" s="137" t="s">
        <v>1</v>
      </c>
      <c r="N146" s="138" t="s">
        <v>37</v>
      </c>
      <c r="P146" s="139">
        <f t="shared" si="11"/>
        <v>0</v>
      </c>
      <c r="Q146" s="139">
        <v>3.9500000000000004E-3</v>
      </c>
      <c r="R146" s="139">
        <f t="shared" si="12"/>
        <v>3.1600000000000005E-3</v>
      </c>
      <c r="S146" s="139">
        <v>0.16</v>
      </c>
      <c r="T146" s="140">
        <f t="shared" si="13"/>
        <v>0.128</v>
      </c>
      <c r="AR146" s="141" t="s">
        <v>155</v>
      </c>
      <c r="AT146" s="141" t="s">
        <v>151</v>
      </c>
      <c r="AU146" s="141" t="s">
        <v>82</v>
      </c>
      <c r="AY146" s="13" t="s">
        <v>149</v>
      </c>
      <c r="BE146" s="142">
        <f t="shared" si="14"/>
        <v>0</v>
      </c>
      <c r="BF146" s="142">
        <f t="shared" si="15"/>
        <v>0</v>
      </c>
      <c r="BG146" s="142">
        <f t="shared" si="16"/>
        <v>0</v>
      </c>
      <c r="BH146" s="142">
        <f t="shared" si="17"/>
        <v>0</v>
      </c>
      <c r="BI146" s="142">
        <f t="shared" si="18"/>
        <v>0</v>
      </c>
      <c r="BJ146" s="13" t="s">
        <v>80</v>
      </c>
      <c r="BK146" s="142">
        <f t="shared" si="19"/>
        <v>0</v>
      </c>
      <c r="BL146" s="13" t="s">
        <v>155</v>
      </c>
      <c r="BM146" s="141" t="s">
        <v>223</v>
      </c>
    </row>
    <row r="147" spans="2:65" s="1" customFormat="1" ht="44.25" customHeight="1">
      <c r="B147" s="28"/>
      <c r="C147" s="129" t="s">
        <v>187</v>
      </c>
      <c r="D147" s="129" t="s">
        <v>151</v>
      </c>
      <c r="E147" s="130" t="s">
        <v>952</v>
      </c>
      <c r="F147" s="131" t="s">
        <v>953</v>
      </c>
      <c r="G147" s="132" t="s">
        <v>186</v>
      </c>
      <c r="H147" s="133">
        <v>0.8</v>
      </c>
      <c r="I147" s="134"/>
      <c r="J147" s="135">
        <f t="shared" si="10"/>
        <v>0</v>
      </c>
      <c r="K147" s="136"/>
      <c r="L147" s="28"/>
      <c r="M147" s="137" t="s">
        <v>1</v>
      </c>
      <c r="N147" s="138" t="s">
        <v>37</v>
      </c>
      <c r="P147" s="139">
        <f t="shared" si="11"/>
        <v>0</v>
      </c>
      <c r="Q147" s="139">
        <v>4.4999999999999997E-3</v>
      </c>
      <c r="R147" s="139">
        <f t="shared" si="12"/>
        <v>3.5999999999999999E-3</v>
      </c>
      <c r="S147" s="139">
        <v>0.27</v>
      </c>
      <c r="T147" s="140">
        <f t="shared" si="13"/>
        <v>0.21600000000000003</v>
      </c>
      <c r="AR147" s="141" t="s">
        <v>155</v>
      </c>
      <c r="AT147" s="141" t="s">
        <v>151</v>
      </c>
      <c r="AU147" s="141" t="s">
        <v>82</v>
      </c>
      <c r="AY147" s="13" t="s">
        <v>149</v>
      </c>
      <c r="BE147" s="142">
        <f t="shared" si="14"/>
        <v>0</v>
      </c>
      <c r="BF147" s="142">
        <f t="shared" si="15"/>
        <v>0</v>
      </c>
      <c r="BG147" s="142">
        <f t="shared" si="16"/>
        <v>0</v>
      </c>
      <c r="BH147" s="142">
        <f t="shared" si="17"/>
        <v>0</v>
      </c>
      <c r="BI147" s="142">
        <f t="shared" si="18"/>
        <v>0</v>
      </c>
      <c r="BJ147" s="13" t="s">
        <v>80</v>
      </c>
      <c r="BK147" s="142">
        <f t="shared" si="19"/>
        <v>0</v>
      </c>
      <c r="BL147" s="13" t="s">
        <v>155</v>
      </c>
      <c r="BM147" s="141" t="s">
        <v>226</v>
      </c>
    </row>
    <row r="148" spans="2:65" s="1" customFormat="1" ht="44.25" customHeight="1">
      <c r="B148" s="28"/>
      <c r="C148" s="129" t="s">
        <v>7</v>
      </c>
      <c r="D148" s="129" t="s">
        <v>151</v>
      </c>
      <c r="E148" s="130" t="s">
        <v>954</v>
      </c>
      <c r="F148" s="131" t="s">
        <v>955</v>
      </c>
      <c r="G148" s="132" t="s">
        <v>186</v>
      </c>
      <c r="H148" s="133">
        <v>5.2</v>
      </c>
      <c r="I148" s="134"/>
      <c r="J148" s="135">
        <f t="shared" si="10"/>
        <v>0</v>
      </c>
      <c r="K148" s="136"/>
      <c r="L148" s="28"/>
      <c r="M148" s="137" t="s">
        <v>1</v>
      </c>
      <c r="N148" s="138" t="s">
        <v>37</v>
      </c>
      <c r="P148" s="139">
        <f t="shared" si="11"/>
        <v>0</v>
      </c>
      <c r="Q148" s="139">
        <v>2.0000000000000001E-4</v>
      </c>
      <c r="R148" s="139">
        <f t="shared" si="12"/>
        <v>1.0400000000000001E-3</v>
      </c>
      <c r="S148" s="139">
        <v>0</v>
      </c>
      <c r="T148" s="140">
        <f t="shared" si="13"/>
        <v>0</v>
      </c>
      <c r="AR148" s="141" t="s">
        <v>155</v>
      </c>
      <c r="AT148" s="141" t="s">
        <v>151</v>
      </c>
      <c r="AU148" s="141" t="s">
        <v>82</v>
      </c>
      <c r="AY148" s="13" t="s">
        <v>149</v>
      </c>
      <c r="BE148" s="142">
        <f t="shared" si="14"/>
        <v>0</v>
      </c>
      <c r="BF148" s="142">
        <f t="shared" si="15"/>
        <v>0</v>
      </c>
      <c r="BG148" s="142">
        <f t="shared" si="16"/>
        <v>0</v>
      </c>
      <c r="BH148" s="142">
        <f t="shared" si="17"/>
        <v>0</v>
      </c>
      <c r="BI148" s="142">
        <f t="shared" si="18"/>
        <v>0</v>
      </c>
      <c r="BJ148" s="13" t="s">
        <v>80</v>
      </c>
      <c r="BK148" s="142">
        <f t="shared" si="19"/>
        <v>0</v>
      </c>
      <c r="BL148" s="13" t="s">
        <v>155</v>
      </c>
      <c r="BM148" s="141" t="s">
        <v>229</v>
      </c>
    </row>
    <row r="149" spans="2:65" s="1" customFormat="1" ht="44.25" customHeight="1">
      <c r="B149" s="28"/>
      <c r="C149" s="129" t="s">
        <v>192</v>
      </c>
      <c r="D149" s="129" t="s">
        <v>151</v>
      </c>
      <c r="E149" s="130" t="s">
        <v>956</v>
      </c>
      <c r="F149" s="131" t="s">
        <v>957</v>
      </c>
      <c r="G149" s="132" t="s">
        <v>186</v>
      </c>
      <c r="H149" s="133">
        <v>74.8</v>
      </c>
      <c r="I149" s="134"/>
      <c r="J149" s="135">
        <f t="shared" si="10"/>
        <v>0</v>
      </c>
      <c r="K149" s="136"/>
      <c r="L149" s="28"/>
      <c r="M149" s="137" t="s">
        <v>1</v>
      </c>
      <c r="N149" s="138" t="s">
        <v>37</v>
      </c>
      <c r="P149" s="139">
        <f t="shared" si="11"/>
        <v>0</v>
      </c>
      <c r="Q149" s="139">
        <v>9.3999999999999997E-4</v>
      </c>
      <c r="R149" s="139">
        <f t="shared" si="12"/>
        <v>7.0311999999999999E-2</v>
      </c>
      <c r="S149" s="139">
        <v>0</v>
      </c>
      <c r="T149" s="140">
        <f t="shared" si="13"/>
        <v>0</v>
      </c>
      <c r="AR149" s="141" t="s">
        <v>155</v>
      </c>
      <c r="AT149" s="141" t="s">
        <v>151</v>
      </c>
      <c r="AU149" s="141" t="s">
        <v>82</v>
      </c>
      <c r="AY149" s="13" t="s">
        <v>149</v>
      </c>
      <c r="BE149" s="142">
        <f t="shared" si="14"/>
        <v>0</v>
      </c>
      <c r="BF149" s="142">
        <f t="shared" si="15"/>
        <v>0</v>
      </c>
      <c r="BG149" s="142">
        <f t="shared" si="16"/>
        <v>0</v>
      </c>
      <c r="BH149" s="142">
        <f t="shared" si="17"/>
        <v>0</v>
      </c>
      <c r="BI149" s="142">
        <f t="shared" si="18"/>
        <v>0</v>
      </c>
      <c r="BJ149" s="13" t="s">
        <v>80</v>
      </c>
      <c r="BK149" s="142">
        <f t="shared" si="19"/>
        <v>0</v>
      </c>
      <c r="BL149" s="13" t="s">
        <v>155</v>
      </c>
      <c r="BM149" s="141" t="s">
        <v>232</v>
      </c>
    </row>
    <row r="150" spans="2:65" s="11" customFormat="1" ht="22.8" customHeight="1">
      <c r="B150" s="117"/>
      <c r="D150" s="118" t="s">
        <v>71</v>
      </c>
      <c r="E150" s="127" t="s">
        <v>193</v>
      </c>
      <c r="F150" s="127" t="s">
        <v>194</v>
      </c>
      <c r="I150" s="120"/>
      <c r="J150" s="128">
        <f>BK150</f>
        <v>0</v>
      </c>
      <c r="L150" s="117"/>
      <c r="M150" s="122"/>
      <c r="P150" s="123">
        <f>SUM(P151:P156)</f>
        <v>0</v>
      </c>
      <c r="R150" s="123">
        <f>SUM(R151:R156)</f>
        <v>0</v>
      </c>
      <c r="T150" s="124">
        <f>SUM(T151:T156)</f>
        <v>0</v>
      </c>
      <c r="AR150" s="118" t="s">
        <v>80</v>
      </c>
      <c r="AT150" s="125" t="s">
        <v>71</v>
      </c>
      <c r="AU150" s="125" t="s">
        <v>80</v>
      </c>
      <c r="AY150" s="118" t="s">
        <v>149</v>
      </c>
      <c r="BK150" s="126">
        <f>SUM(BK151:BK156)</f>
        <v>0</v>
      </c>
    </row>
    <row r="151" spans="2:65" s="1" customFormat="1" ht="16.5" customHeight="1">
      <c r="B151" s="28"/>
      <c r="C151" s="129" t="s">
        <v>233</v>
      </c>
      <c r="D151" s="129" t="s">
        <v>151</v>
      </c>
      <c r="E151" s="130" t="s">
        <v>195</v>
      </c>
      <c r="F151" s="131" t="s">
        <v>196</v>
      </c>
      <c r="G151" s="132" t="s">
        <v>197</v>
      </c>
      <c r="H151" s="133">
        <v>4.7089999999999996</v>
      </c>
      <c r="I151" s="134"/>
      <c r="J151" s="135">
        <f t="shared" ref="J151:J156" si="20">ROUND(I151*H151,2)</f>
        <v>0</v>
      </c>
      <c r="K151" s="136"/>
      <c r="L151" s="28"/>
      <c r="M151" s="137" t="s">
        <v>1</v>
      </c>
      <c r="N151" s="138" t="s">
        <v>37</v>
      </c>
      <c r="P151" s="139">
        <f t="shared" ref="P151:P156" si="21">O151*H151</f>
        <v>0</v>
      </c>
      <c r="Q151" s="139">
        <v>0</v>
      </c>
      <c r="R151" s="139">
        <f t="shared" ref="R151:R156" si="22">Q151*H151</f>
        <v>0</v>
      </c>
      <c r="S151" s="139">
        <v>0</v>
      </c>
      <c r="T151" s="140">
        <f t="shared" ref="T151:T156" si="23">S151*H151</f>
        <v>0</v>
      </c>
      <c r="AR151" s="141" t="s">
        <v>155</v>
      </c>
      <c r="AT151" s="141" t="s">
        <v>151</v>
      </c>
      <c r="AU151" s="141" t="s">
        <v>82</v>
      </c>
      <c r="AY151" s="13" t="s">
        <v>149</v>
      </c>
      <c r="BE151" s="142">
        <f t="shared" ref="BE151:BE156" si="24">IF(N151="základní",J151,0)</f>
        <v>0</v>
      </c>
      <c r="BF151" s="142">
        <f t="shared" ref="BF151:BF156" si="25">IF(N151="snížená",J151,0)</f>
        <v>0</v>
      </c>
      <c r="BG151" s="142">
        <f t="shared" ref="BG151:BG156" si="26">IF(N151="zákl. přenesená",J151,0)</f>
        <v>0</v>
      </c>
      <c r="BH151" s="142">
        <f t="shared" ref="BH151:BH156" si="27">IF(N151="sníž. přenesená",J151,0)</f>
        <v>0</v>
      </c>
      <c r="BI151" s="142">
        <f t="shared" ref="BI151:BI156" si="28">IF(N151="nulová",J151,0)</f>
        <v>0</v>
      </c>
      <c r="BJ151" s="13" t="s">
        <v>80</v>
      </c>
      <c r="BK151" s="142">
        <f t="shared" ref="BK151:BK156" si="29">ROUND(I151*H151,2)</f>
        <v>0</v>
      </c>
      <c r="BL151" s="13" t="s">
        <v>155</v>
      </c>
      <c r="BM151" s="141" t="s">
        <v>236</v>
      </c>
    </row>
    <row r="152" spans="2:65" s="1" customFormat="1" ht="44.25" customHeight="1">
      <c r="B152" s="28"/>
      <c r="C152" s="129" t="s">
        <v>198</v>
      </c>
      <c r="D152" s="129" t="s">
        <v>151</v>
      </c>
      <c r="E152" s="130" t="s">
        <v>200</v>
      </c>
      <c r="F152" s="131" t="s">
        <v>201</v>
      </c>
      <c r="G152" s="132" t="s">
        <v>197</v>
      </c>
      <c r="H152" s="133">
        <v>4.7089999999999996</v>
      </c>
      <c r="I152" s="134"/>
      <c r="J152" s="135">
        <f t="shared" si="20"/>
        <v>0</v>
      </c>
      <c r="K152" s="136"/>
      <c r="L152" s="28"/>
      <c r="M152" s="137" t="s">
        <v>1</v>
      </c>
      <c r="N152" s="138" t="s">
        <v>37</v>
      </c>
      <c r="P152" s="139">
        <f t="shared" si="21"/>
        <v>0</v>
      </c>
      <c r="Q152" s="139">
        <v>0</v>
      </c>
      <c r="R152" s="139">
        <f t="shared" si="22"/>
        <v>0</v>
      </c>
      <c r="S152" s="139">
        <v>0</v>
      </c>
      <c r="T152" s="140">
        <f t="shared" si="23"/>
        <v>0</v>
      </c>
      <c r="AR152" s="141" t="s">
        <v>155</v>
      </c>
      <c r="AT152" s="141" t="s">
        <v>151</v>
      </c>
      <c r="AU152" s="141" t="s">
        <v>82</v>
      </c>
      <c r="AY152" s="13" t="s">
        <v>149</v>
      </c>
      <c r="BE152" s="142">
        <f t="shared" si="24"/>
        <v>0</v>
      </c>
      <c r="BF152" s="142">
        <f t="shared" si="25"/>
        <v>0</v>
      </c>
      <c r="BG152" s="142">
        <f t="shared" si="26"/>
        <v>0</v>
      </c>
      <c r="BH152" s="142">
        <f t="shared" si="27"/>
        <v>0</v>
      </c>
      <c r="BI152" s="142">
        <f t="shared" si="28"/>
        <v>0</v>
      </c>
      <c r="BJ152" s="13" t="s">
        <v>80</v>
      </c>
      <c r="BK152" s="142">
        <f t="shared" si="29"/>
        <v>0</v>
      </c>
      <c r="BL152" s="13" t="s">
        <v>155</v>
      </c>
      <c r="BM152" s="141" t="s">
        <v>239</v>
      </c>
    </row>
    <row r="153" spans="2:65" s="1" customFormat="1" ht="33" customHeight="1">
      <c r="B153" s="28"/>
      <c r="C153" s="129" t="s">
        <v>240</v>
      </c>
      <c r="D153" s="129" t="s">
        <v>151</v>
      </c>
      <c r="E153" s="130" t="s">
        <v>210</v>
      </c>
      <c r="F153" s="131" t="s">
        <v>211</v>
      </c>
      <c r="G153" s="132" t="s">
        <v>197</v>
      </c>
      <c r="H153" s="133">
        <v>4.7089999999999996</v>
      </c>
      <c r="I153" s="134"/>
      <c r="J153" s="135">
        <f t="shared" si="20"/>
        <v>0</v>
      </c>
      <c r="K153" s="136"/>
      <c r="L153" s="28"/>
      <c r="M153" s="137" t="s">
        <v>1</v>
      </c>
      <c r="N153" s="138" t="s">
        <v>37</v>
      </c>
      <c r="P153" s="139">
        <f t="shared" si="21"/>
        <v>0</v>
      </c>
      <c r="Q153" s="139">
        <v>0</v>
      </c>
      <c r="R153" s="139">
        <f t="shared" si="22"/>
        <v>0</v>
      </c>
      <c r="S153" s="139">
        <v>0</v>
      </c>
      <c r="T153" s="140">
        <f t="shared" si="23"/>
        <v>0</v>
      </c>
      <c r="AR153" s="141" t="s">
        <v>155</v>
      </c>
      <c r="AT153" s="141" t="s">
        <v>151</v>
      </c>
      <c r="AU153" s="141" t="s">
        <v>82</v>
      </c>
      <c r="AY153" s="13" t="s">
        <v>149</v>
      </c>
      <c r="BE153" s="142">
        <f t="shared" si="24"/>
        <v>0</v>
      </c>
      <c r="BF153" s="142">
        <f t="shared" si="25"/>
        <v>0</v>
      </c>
      <c r="BG153" s="142">
        <f t="shared" si="26"/>
        <v>0</v>
      </c>
      <c r="BH153" s="142">
        <f t="shared" si="27"/>
        <v>0</v>
      </c>
      <c r="BI153" s="142">
        <f t="shared" si="28"/>
        <v>0</v>
      </c>
      <c r="BJ153" s="13" t="s">
        <v>80</v>
      </c>
      <c r="BK153" s="142">
        <f t="shared" si="29"/>
        <v>0</v>
      </c>
      <c r="BL153" s="13" t="s">
        <v>155</v>
      </c>
      <c r="BM153" s="141" t="s">
        <v>243</v>
      </c>
    </row>
    <row r="154" spans="2:65" s="1" customFormat="1" ht="44.25" customHeight="1">
      <c r="B154" s="28"/>
      <c r="C154" s="129" t="s">
        <v>202</v>
      </c>
      <c r="D154" s="129" t="s">
        <v>151</v>
      </c>
      <c r="E154" s="130" t="s">
        <v>214</v>
      </c>
      <c r="F154" s="131" t="s">
        <v>215</v>
      </c>
      <c r="G154" s="132" t="s">
        <v>197</v>
      </c>
      <c r="H154" s="133">
        <v>94.18</v>
      </c>
      <c r="I154" s="134"/>
      <c r="J154" s="135">
        <f t="shared" si="20"/>
        <v>0</v>
      </c>
      <c r="K154" s="136"/>
      <c r="L154" s="28"/>
      <c r="M154" s="137" t="s">
        <v>1</v>
      </c>
      <c r="N154" s="138" t="s">
        <v>37</v>
      </c>
      <c r="P154" s="139">
        <f t="shared" si="21"/>
        <v>0</v>
      </c>
      <c r="Q154" s="139">
        <v>0</v>
      </c>
      <c r="R154" s="139">
        <f t="shared" si="22"/>
        <v>0</v>
      </c>
      <c r="S154" s="139">
        <v>0</v>
      </c>
      <c r="T154" s="140">
        <f t="shared" si="23"/>
        <v>0</v>
      </c>
      <c r="AR154" s="141" t="s">
        <v>155</v>
      </c>
      <c r="AT154" s="141" t="s">
        <v>151</v>
      </c>
      <c r="AU154" s="141" t="s">
        <v>82</v>
      </c>
      <c r="AY154" s="13" t="s">
        <v>149</v>
      </c>
      <c r="BE154" s="142">
        <f t="shared" si="24"/>
        <v>0</v>
      </c>
      <c r="BF154" s="142">
        <f t="shared" si="25"/>
        <v>0</v>
      </c>
      <c r="BG154" s="142">
        <f t="shared" si="26"/>
        <v>0</v>
      </c>
      <c r="BH154" s="142">
        <f t="shared" si="27"/>
        <v>0</v>
      </c>
      <c r="BI154" s="142">
        <f t="shared" si="28"/>
        <v>0</v>
      </c>
      <c r="BJ154" s="13" t="s">
        <v>80</v>
      </c>
      <c r="BK154" s="142">
        <f t="shared" si="29"/>
        <v>0</v>
      </c>
      <c r="BL154" s="13" t="s">
        <v>155</v>
      </c>
      <c r="BM154" s="141" t="s">
        <v>250</v>
      </c>
    </row>
    <row r="155" spans="2:65" s="1" customFormat="1" ht="44.25" customHeight="1">
      <c r="B155" s="28"/>
      <c r="C155" s="129" t="s">
        <v>253</v>
      </c>
      <c r="D155" s="129" t="s">
        <v>151</v>
      </c>
      <c r="E155" s="130" t="s">
        <v>217</v>
      </c>
      <c r="F155" s="131" t="s">
        <v>218</v>
      </c>
      <c r="G155" s="132" t="s">
        <v>197</v>
      </c>
      <c r="H155" s="133">
        <v>1.772</v>
      </c>
      <c r="I155" s="134"/>
      <c r="J155" s="135">
        <f t="shared" si="20"/>
        <v>0</v>
      </c>
      <c r="K155" s="136"/>
      <c r="L155" s="28"/>
      <c r="M155" s="137" t="s">
        <v>1</v>
      </c>
      <c r="N155" s="138" t="s">
        <v>37</v>
      </c>
      <c r="P155" s="139">
        <f t="shared" si="21"/>
        <v>0</v>
      </c>
      <c r="Q155" s="139">
        <v>0</v>
      </c>
      <c r="R155" s="139">
        <f t="shared" si="22"/>
        <v>0</v>
      </c>
      <c r="S155" s="139">
        <v>0</v>
      </c>
      <c r="T155" s="140">
        <f t="shared" si="23"/>
        <v>0</v>
      </c>
      <c r="AR155" s="141" t="s">
        <v>155</v>
      </c>
      <c r="AT155" s="141" t="s">
        <v>151</v>
      </c>
      <c r="AU155" s="141" t="s">
        <v>82</v>
      </c>
      <c r="AY155" s="13" t="s">
        <v>149</v>
      </c>
      <c r="BE155" s="142">
        <f t="shared" si="24"/>
        <v>0</v>
      </c>
      <c r="BF155" s="142">
        <f t="shared" si="25"/>
        <v>0</v>
      </c>
      <c r="BG155" s="142">
        <f t="shared" si="26"/>
        <v>0</v>
      </c>
      <c r="BH155" s="142">
        <f t="shared" si="27"/>
        <v>0</v>
      </c>
      <c r="BI155" s="142">
        <f t="shared" si="28"/>
        <v>0</v>
      </c>
      <c r="BJ155" s="13" t="s">
        <v>80</v>
      </c>
      <c r="BK155" s="142">
        <f t="shared" si="29"/>
        <v>0</v>
      </c>
      <c r="BL155" s="13" t="s">
        <v>155</v>
      </c>
      <c r="BM155" s="141" t="s">
        <v>256</v>
      </c>
    </row>
    <row r="156" spans="2:65" s="1" customFormat="1" ht="37.799999999999997" customHeight="1">
      <c r="B156" s="28"/>
      <c r="C156" s="129" t="s">
        <v>205</v>
      </c>
      <c r="D156" s="129" t="s">
        <v>151</v>
      </c>
      <c r="E156" s="130" t="s">
        <v>221</v>
      </c>
      <c r="F156" s="131" t="s">
        <v>222</v>
      </c>
      <c r="G156" s="132" t="s">
        <v>197</v>
      </c>
      <c r="H156" s="133">
        <v>2.9369999999999998</v>
      </c>
      <c r="I156" s="134"/>
      <c r="J156" s="135">
        <f t="shared" si="20"/>
        <v>0</v>
      </c>
      <c r="K156" s="136"/>
      <c r="L156" s="28"/>
      <c r="M156" s="137" t="s">
        <v>1</v>
      </c>
      <c r="N156" s="138" t="s">
        <v>37</v>
      </c>
      <c r="P156" s="139">
        <f t="shared" si="21"/>
        <v>0</v>
      </c>
      <c r="Q156" s="139">
        <v>0</v>
      </c>
      <c r="R156" s="139">
        <f t="shared" si="22"/>
        <v>0</v>
      </c>
      <c r="S156" s="139">
        <v>0</v>
      </c>
      <c r="T156" s="140">
        <f t="shared" si="23"/>
        <v>0</v>
      </c>
      <c r="AR156" s="141" t="s">
        <v>155</v>
      </c>
      <c r="AT156" s="141" t="s">
        <v>151</v>
      </c>
      <c r="AU156" s="141" t="s">
        <v>82</v>
      </c>
      <c r="AY156" s="13" t="s">
        <v>149</v>
      </c>
      <c r="BE156" s="142">
        <f t="shared" si="24"/>
        <v>0</v>
      </c>
      <c r="BF156" s="142">
        <f t="shared" si="25"/>
        <v>0</v>
      </c>
      <c r="BG156" s="142">
        <f t="shared" si="26"/>
        <v>0</v>
      </c>
      <c r="BH156" s="142">
        <f t="shared" si="27"/>
        <v>0</v>
      </c>
      <c r="BI156" s="142">
        <f t="shared" si="28"/>
        <v>0</v>
      </c>
      <c r="BJ156" s="13" t="s">
        <v>80</v>
      </c>
      <c r="BK156" s="142">
        <f t="shared" si="29"/>
        <v>0</v>
      </c>
      <c r="BL156" s="13" t="s">
        <v>155</v>
      </c>
      <c r="BM156" s="141" t="s">
        <v>261</v>
      </c>
    </row>
    <row r="157" spans="2:65" s="11" customFormat="1" ht="22.8" customHeight="1">
      <c r="B157" s="117"/>
      <c r="D157" s="118" t="s">
        <v>71</v>
      </c>
      <c r="E157" s="127" t="s">
        <v>398</v>
      </c>
      <c r="F157" s="127" t="s">
        <v>399</v>
      </c>
      <c r="I157" s="120"/>
      <c r="J157" s="128">
        <f>BK157</f>
        <v>0</v>
      </c>
      <c r="L157" s="117"/>
      <c r="M157" s="122"/>
      <c r="P157" s="123">
        <f>P158</f>
        <v>0</v>
      </c>
      <c r="R157" s="123">
        <f>R158</f>
        <v>0</v>
      </c>
      <c r="T157" s="124">
        <f>T158</f>
        <v>0</v>
      </c>
      <c r="AR157" s="118" t="s">
        <v>80</v>
      </c>
      <c r="AT157" s="125" t="s">
        <v>71</v>
      </c>
      <c r="AU157" s="125" t="s">
        <v>80</v>
      </c>
      <c r="AY157" s="118" t="s">
        <v>149</v>
      </c>
      <c r="BK157" s="126">
        <f>BK158</f>
        <v>0</v>
      </c>
    </row>
    <row r="158" spans="2:65" s="1" customFormat="1" ht="55.5" customHeight="1">
      <c r="B158" s="28"/>
      <c r="C158" s="129" t="s">
        <v>264</v>
      </c>
      <c r="D158" s="129" t="s">
        <v>151</v>
      </c>
      <c r="E158" s="130" t="s">
        <v>400</v>
      </c>
      <c r="F158" s="131" t="s">
        <v>401</v>
      </c>
      <c r="G158" s="132" t="s">
        <v>197</v>
      </c>
      <c r="H158" s="133">
        <v>2.8580000000000001</v>
      </c>
      <c r="I158" s="134"/>
      <c r="J158" s="135">
        <f>ROUND(I158*H158,2)</f>
        <v>0</v>
      </c>
      <c r="K158" s="136"/>
      <c r="L158" s="28"/>
      <c r="M158" s="137" t="s">
        <v>1</v>
      </c>
      <c r="N158" s="138" t="s">
        <v>37</v>
      </c>
      <c r="P158" s="139">
        <f>O158*H158</f>
        <v>0</v>
      </c>
      <c r="Q158" s="139">
        <v>0</v>
      </c>
      <c r="R158" s="139">
        <f>Q158*H158</f>
        <v>0</v>
      </c>
      <c r="S158" s="139">
        <v>0</v>
      </c>
      <c r="T158" s="140">
        <f>S158*H158</f>
        <v>0</v>
      </c>
      <c r="AR158" s="141" t="s">
        <v>155</v>
      </c>
      <c r="AT158" s="141" t="s">
        <v>151</v>
      </c>
      <c r="AU158" s="141" t="s">
        <v>82</v>
      </c>
      <c r="AY158" s="13" t="s">
        <v>149</v>
      </c>
      <c r="BE158" s="142">
        <f>IF(N158="základní",J158,0)</f>
        <v>0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3" t="s">
        <v>80</v>
      </c>
      <c r="BK158" s="142">
        <f>ROUND(I158*H158,2)</f>
        <v>0</v>
      </c>
      <c r="BL158" s="13" t="s">
        <v>155</v>
      </c>
      <c r="BM158" s="141" t="s">
        <v>267</v>
      </c>
    </row>
    <row r="159" spans="2:65" s="11" customFormat="1" ht="25.95" customHeight="1">
      <c r="B159" s="117"/>
      <c r="D159" s="118" t="s">
        <v>71</v>
      </c>
      <c r="E159" s="119" t="s">
        <v>244</v>
      </c>
      <c r="F159" s="119" t="s">
        <v>245</v>
      </c>
      <c r="I159" s="120"/>
      <c r="J159" s="121">
        <f>BK159</f>
        <v>0</v>
      </c>
      <c r="L159" s="117"/>
      <c r="M159" s="122"/>
      <c r="P159" s="123">
        <f>P160+P170</f>
        <v>0</v>
      </c>
      <c r="R159" s="123">
        <f>R160+R170</f>
        <v>1.0692782999999999</v>
      </c>
      <c r="T159" s="124">
        <f>T160+T170</f>
        <v>0</v>
      </c>
      <c r="AR159" s="118" t="s">
        <v>82</v>
      </c>
      <c r="AT159" s="125" t="s">
        <v>71</v>
      </c>
      <c r="AU159" s="125" t="s">
        <v>72</v>
      </c>
      <c r="AY159" s="118" t="s">
        <v>149</v>
      </c>
      <c r="BK159" s="126">
        <f>BK160+BK170</f>
        <v>0</v>
      </c>
    </row>
    <row r="160" spans="2:65" s="11" customFormat="1" ht="22.8" customHeight="1">
      <c r="B160" s="117"/>
      <c r="D160" s="118" t="s">
        <v>71</v>
      </c>
      <c r="E160" s="127" t="s">
        <v>278</v>
      </c>
      <c r="F160" s="127" t="s">
        <v>279</v>
      </c>
      <c r="I160" s="120"/>
      <c r="J160" s="128">
        <f>BK160</f>
        <v>0</v>
      </c>
      <c r="L160" s="117"/>
      <c r="M160" s="122"/>
      <c r="P160" s="123">
        <f>SUM(P161:P169)</f>
        <v>0</v>
      </c>
      <c r="R160" s="123">
        <f>SUM(R161:R169)</f>
        <v>1.03253544</v>
      </c>
      <c r="T160" s="124">
        <f>SUM(T161:T169)</f>
        <v>0</v>
      </c>
      <c r="AR160" s="118" t="s">
        <v>82</v>
      </c>
      <c r="AT160" s="125" t="s">
        <v>71</v>
      </c>
      <c r="AU160" s="125" t="s">
        <v>80</v>
      </c>
      <c r="AY160" s="118" t="s">
        <v>149</v>
      </c>
      <c r="BK160" s="126">
        <f>SUM(BK161:BK169)</f>
        <v>0</v>
      </c>
    </row>
    <row r="161" spans="2:65" s="1" customFormat="1" ht="24.15" customHeight="1">
      <c r="B161" s="28"/>
      <c r="C161" s="129" t="s">
        <v>209</v>
      </c>
      <c r="D161" s="129" t="s">
        <v>151</v>
      </c>
      <c r="E161" s="130" t="s">
        <v>958</v>
      </c>
      <c r="F161" s="131" t="s">
        <v>959</v>
      </c>
      <c r="G161" s="132" t="s">
        <v>960</v>
      </c>
      <c r="H161" s="133">
        <v>111.233</v>
      </c>
      <c r="I161" s="134"/>
      <c r="J161" s="135">
        <f t="shared" ref="J161:J169" si="30">ROUND(I161*H161,2)</f>
        <v>0</v>
      </c>
      <c r="K161" s="136"/>
      <c r="L161" s="28"/>
      <c r="M161" s="137" t="s">
        <v>1</v>
      </c>
      <c r="N161" s="138" t="s">
        <v>37</v>
      </c>
      <c r="P161" s="139">
        <f t="shared" ref="P161:P169" si="31">O161*H161</f>
        <v>0</v>
      </c>
      <c r="Q161" s="139">
        <v>6.0000000000000002E-5</v>
      </c>
      <c r="R161" s="139">
        <f t="shared" ref="R161:R169" si="32">Q161*H161</f>
        <v>6.6739800000000004E-3</v>
      </c>
      <c r="S161" s="139">
        <v>0</v>
      </c>
      <c r="T161" s="140">
        <f t="shared" ref="T161:T169" si="33">S161*H161</f>
        <v>0</v>
      </c>
      <c r="AR161" s="141" t="s">
        <v>180</v>
      </c>
      <c r="AT161" s="141" t="s">
        <v>151</v>
      </c>
      <c r="AU161" s="141" t="s">
        <v>82</v>
      </c>
      <c r="AY161" s="13" t="s">
        <v>149</v>
      </c>
      <c r="BE161" s="142">
        <f t="shared" ref="BE161:BE169" si="34">IF(N161="základní",J161,0)</f>
        <v>0</v>
      </c>
      <c r="BF161" s="142">
        <f t="shared" ref="BF161:BF169" si="35">IF(N161="snížená",J161,0)</f>
        <v>0</v>
      </c>
      <c r="BG161" s="142">
        <f t="shared" ref="BG161:BG169" si="36">IF(N161="zákl. přenesená",J161,0)</f>
        <v>0</v>
      </c>
      <c r="BH161" s="142">
        <f t="shared" ref="BH161:BH169" si="37">IF(N161="sníž. přenesená",J161,0)</f>
        <v>0</v>
      </c>
      <c r="BI161" s="142">
        <f t="shared" ref="BI161:BI169" si="38">IF(N161="nulová",J161,0)</f>
        <v>0</v>
      </c>
      <c r="BJ161" s="13" t="s">
        <v>80</v>
      </c>
      <c r="BK161" s="142">
        <f t="shared" ref="BK161:BK169" si="39">ROUND(I161*H161,2)</f>
        <v>0</v>
      </c>
      <c r="BL161" s="13" t="s">
        <v>180</v>
      </c>
      <c r="BM161" s="141" t="s">
        <v>270</v>
      </c>
    </row>
    <row r="162" spans="2:65" s="1" customFormat="1" ht="24.15" customHeight="1">
      <c r="B162" s="28"/>
      <c r="C162" s="148" t="s">
        <v>271</v>
      </c>
      <c r="D162" s="148" t="s">
        <v>354</v>
      </c>
      <c r="E162" s="149" t="s">
        <v>961</v>
      </c>
      <c r="F162" s="150" t="s">
        <v>962</v>
      </c>
      <c r="G162" s="151" t="s">
        <v>197</v>
      </c>
      <c r="H162" s="152">
        <v>4.5999999999999999E-2</v>
      </c>
      <c r="I162" s="153"/>
      <c r="J162" s="154">
        <f t="shared" si="30"/>
        <v>0</v>
      </c>
      <c r="K162" s="155"/>
      <c r="L162" s="156"/>
      <c r="M162" s="157" t="s">
        <v>1</v>
      </c>
      <c r="N162" s="158" t="s">
        <v>37</v>
      </c>
      <c r="P162" s="139">
        <f t="shared" si="31"/>
        <v>0</v>
      </c>
      <c r="Q162" s="139">
        <v>1</v>
      </c>
      <c r="R162" s="139">
        <f t="shared" si="32"/>
        <v>4.5999999999999999E-2</v>
      </c>
      <c r="S162" s="139">
        <v>0</v>
      </c>
      <c r="T162" s="140">
        <f t="shared" si="33"/>
        <v>0</v>
      </c>
      <c r="AR162" s="141" t="s">
        <v>212</v>
      </c>
      <c r="AT162" s="141" t="s">
        <v>354</v>
      </c>
      <c r="AU162" s="141" t="s">
        <v>82</v>
      </c>
      <c r="AY162" s="13" t="s">
        <v>149</v>
      </c>
      <c r="BE162" s="142">
        <f t="shared" si="34"/>
        <v>0</v>
      </c>
      <c r="BF162" s="142">
        <f t="shared" si="35"/>
        <v>0</v>
      </c>
      <c r="BG162" s="142">
        <f t="shared" si="36"/>
        <v>0</v>
      </c>
      <c r="BH162" s="142">
        <f t="shared" si="37"/>
        <v>0</v>
      </c>
      <c r="BI162" s="142">
        <f t="shared" si="38"/>
        <v>0</v>
      </c>
      <c r="BJ162" s="13" t="s">
        <v>80</v>
      </c>
      <c r="BK162" s="142">
        <f t="shared" si="39"/>
        <v>0</v>
      </c>
      <c r="BL162" s="13" t="s">
        <v>180</v>
      </c>
      <c r="BM162" s="141" t="s">
        <v>274</v>
      </c>
    </row>
    <row r="163" spans="2:65" s="1" customFormat="1" ht="24.15" customHeight="1">
      <c r="B163" s="28"/>
      <c r="C163" s="148" t="s">
        <v>212</v>
      </c>
      <c r="D163" s="148" t="s">
        <v>354</v>
      </c>
      <c r="E163" s="149" t="s">
        <v>963</v>
      </c>
      <c r="F163" s="150" t="s">
        <v>964</v>
      </c>
      <c r="G163" s="151" t="s">
        <v>186</v>
      </c>
      <c r="H163" s="152">
        <v>6.7759999999999998</v>
      </c>
      <c r="I163" s="153"/>
      <c r="J163" s="154">
        <f t="shared" si="30"/>
        <v>0</v>
      </c>
      <c r="K163" s="155"/>
      <c r="L163" s="156"/>
      <c r="M163" s="157" t="s">
        <v>1</v>
      </c>
      <c r="N163" s="158" t="s">
        <v>37</v>
      </c>
      <c r="P163" s="139">
        <f t="shared" si="31"/>
        <v>0</v>
      </c>
      <c r="Q163" s="139">
        <v>7.0099999999999997E-3</v>
      </c>
      <c r="R163" s="139">
        <f t="shared" si="32"/>
        <v>4.7499759999999995E-2</v>
      </c>
      <c r="S163" s="139">
        <v>0</v>
      </c>
      <c r="T163" s="140">
        <f t="shared" si="33"/>
        <v>0</v>
      </c>
      <c r="AR163" s="141" t="s">
        <v>212</v>
      </c>
      <c r="AT163" s="141" t="s">
        <v>354</v>
      </c>
      <c r="AU163" s="141" t="s">
        <v>82</v>
      </c>
      <c r="AY163" s="13" t="s">
        <v>149</v>
      </c>
      <c r="BE163" s="142">
        <f t="shared" si="34"/>
        <v>0</v>
      </c>
      <c r="BF163" s="142">
        <f t="shared" si="35"/>
        <v>0</v>
      </c>
      <c r="BG163" s="142">
        <f t="shared" si="36"/>
        <v>0</v>
      </c>
      <c r="BH163" s="142">
        <f t="shared" si="37"/>
        <v>0</v>
      </c>
      <c r="BI163" s="142">
        <f t="shared" si="38"/>
        <v>0</v>
      </c>
      <c r="BJ163" s="13" t="s">
        <v>80</v>
      </c>
      <c r="BK163" s="142">
        <f t="shared" si="39"/>
        <v>0</v>
      </c>
      <c r="BL163" s="13" t="s">
        <v>180</v>
      </c>
      <c r="BM163" s="141" t="s">
        <v>277</v>
      </c>
    </row>
    <row r="164" spans="2:65" s="1" customFormat="1" ht="24.15" customHeight="1">
      <c r="B164" s="28"/>
      <c r="C164" s="129" t="s">
        <v>280</v>
      </c>
      <c r="D164" s="129" t="s">
        <v>151</v>
      </c>
      <c r="E164" s="130" t="s">
        <v>965</v>
      </c>
      <c r="F164" s="131" t="s">
        <v>966</v>
      </c>
      <c r="G164" s="132" t="s">
        <v>960</v>
      </c>
      <c r="H164" s="133">
        <v>152.988</v>
      </c>
      <c r="I164" s="134"/>
      <c r="J164" s="135">
        <f t="shared" si="30"/>
        <v>0</v>
      </c>
      <c r="K164" s="136"/>
      <c r="L164" s="28"/>
      <c r="M164" s="137" t="s">
        <v>1</v>
      </c>
      <c r="N164" s="138" t="s">
        <v>37</v>
      </c>
      <c r="P164" s="139">
        <f t="shared" si="31"/>
        <v>0</v>
      </c>
      <c r="Q164" s="139">
        <v>5.0000000000000002E-5</v>
      </c>
      <c r="R164" s="139">
        <f t="shared" si="32"/>
        <v>7.6494000000000006E-3</v>
      </c>
      <c r="S164" s="139">
        <v>0</v>
      </c>
      <c r="T164" s="140">
        <f t="shared" si="33"/>
        <v>0</v>
      </c>
      <c r="AR164" s="141" t="s">
        <v>180</v>
      </c>
      <c r="AT164" s="141" t="s">
        <v>151</v>
      </c>
      <c r="AU164" s="141" t="s">
        <v>82</v>
      </c>
      <c r="AY164" s="13" t="s">
        <v>149</v>
      </c>
      <c r="BE164" s="142">
        <f t="shared" si="34"/>
        <v>0</v>
      </c>
      <c r="BF164" s="142">
        <f t="shared" si="35"/>
        <v>0</v>
      </c>
      <c r="BG164" s="142">
        <f t="shared" si="36"/>
        <v>0</v>
      </c>
      <c r="BH164" s="142">
        <f t="shared" si="37"/>
        <v>0</v>
      </c>
      <c r="BI164" s="142">
        <f t="shared" si="38"/>
        <v>0</v>
      </c>
      <c r="BJ164" s="13" t="s">
        <v>80</v>
      </c>
      <c r="BK164" s="142">
        <f t="shared" si="39"/>
        <v>0</v>
      </c>
      <c r="BL164" s="13" t="s">
        <v>180</v>
      </c>
      <c r="BM164" s="141" t="s">
        <v>283</v>
      </c>
    </row>
    <row r="165" spans="2:65" s="1" customFormat="1" ht="21.75" customHeight="1">
      <c r="B165" s="28"/>
      <c r="C165" s="148" t="s">
        <v>216</v>
      </c>
      <c r="D165" s="148" t="s">
        <v>354</v>
      </c>
      <c r="E165" s="149" t="s">
        <v>967</v>
      </c>
      <c r="F165" s="150" t="s">
        <v>968</v>
      </c>
      <c r="G165" s="151" t="s">
        <v>197</v>
      </c>
      <c r="H165" s="152">
        <v>0.153</v>
      </c>
      <c r="I165" s="153"/>
      <c r="J165" s="154">
        <f t="shared" si="30"/>
        <v>0</v>
      </c>
      <c r="K165" s="155"/>
      <c r="L165" s="156"/>
      <c r="M165" s="157" t="s">
        <v>1</v>
      </c>
      <c r="N165" s="158" t="s">
        <v>37</v>
      </c>
      <c r="P165" s="139">
        <f t="shared" si="31"/>
        <v>0</v>
      </c>
      <c r="Q165" s="139">
        <v>1</v>
      </c>
      <c r="R165" s="139">
        <f t="shared" si="32"/>
        <v>0.153</v>
      </c>
      <c r="S165" s="139">
        <v>0</v>
      </c>
      <c r="T165" s="140">
        <f t="shared" si="33"/>
        <v>0</v>
      </c>
      <c r="AR165" s="141" t="s">
        <v>212</v>
      </c>
      <c r="AT165" s="141" t="s">
        <v>354</v>
      </c>
      <c r="AU165" s="141" t="s">
        <v>82</v>
      </c>
      <c r="AY165" s="13" t="s">
        <v>149</v>
      </c>
      <c r="BE165" s="142">
        <f t="shared" si="34"/>
        <v>0</v>
      </c>
      <c r="BF165" s="142">
        <f t="shared" si="35"/>
        <v>0</v>
      </c>
      <c r="BG165" s="142">
        <f t="shared" si="36"/>
        <v>0</v>
      </c>
      <c r="BH165" s="142">
        <f t="shared" si="37"/>
        <v>0</v>
      </c>
      <c r="BI165" s="142">
        <f t="shared" si="38"/>
        <v>0</v>
      </c>
      <c r="BJ165" s="13" t="s">
        <v>80</v>
      </c>
      <c r="BK165" s="142">
        <f t="shared" si="39"/>
        <v>0</v>
      </c>
      <c r="BL165" s="13" t="s">
        <v>180</v>
      </c>
      <c r="BM165" s="141" t="s">
        <v>286</v>
      </c>
    </row>
    <row r="166" spans="2:65" s="1" customFormat="1" ht="24.15" customHeight="1">
      <c r="B166" s="28"/>
      <c r="C166" s="129" t="s">
        <v>289</v>
      </c>
      <c r="D166" s="129" t="s">
        <v>151</v>
      </c>
      <c r="E166" s="130" t="s">
        <v>969</v>
      </c>
      <c r="F166" s="131" t="s">
        <v>970</v>
      </c>
      <c r="G166" s="132" t="s">
        <v>960</v>
      </c>
      <c r="H166" s="133">
        <v>734.24599999999998</v>
      </c>
      <c r="I166" s="134"/>
      <c r="J166" s="135">
        <f t="shared" si="30"/>
        <v>0</v>
      </c>
      <c r="K166" s="136"/>
      <c r="L166" s="28"/>
      <c r="M166" s="137" t="s">
        <v>1</v>
      </c>
      <c r="N166" s="138" t="s">
        <v>37</v>
      </c>
      <c r="P166" s="139">
        <f t="shared" si="31"/>
        <v>0</v>
      </c>
      <c r="Q166" s="139">
        <v>5.0000000000000002E-5</v>
      </c>
      <c r="R166" s="139">
        <f t="shared" si="32"/>
        <v>3.6712300000000003E-2</v>
      </c>
      <c r="S166" s="139">
        <v>0</v>
      </c>
      <c r="T166" s="140">
        <f t="shared" si="33"/>
        <v>0</v>
      </c>
      <c r="AR166" s="141" t="s">
        <v>180</v>
      </c>
      <c r="AT166" s="141" t="s">
        <v>151</v>
      </c>
      <c r="AU166" s="141" t="s">
        <v>82</v>
      </c>
      <c r="AY166" s="13" t="s">
        <v>149</v>
      </c>
      <c r="BE166" s="142">
        <f t="shared" si="34"/>
        <v>0</v>
      </c>
      <c r="BF166" s="142">
        <f t="shared" si="35"/>
        <v>0</v>
      </c>
      <c r="BG166" s="142">
        <f t="shared" si="36"/>
        <v>0</v>
      </c>
      <c r="BH166" s="142">
        <f t="shared" si="37"/>
        <v>0</v>
      </c>
      <c r="BI166" s="142">
        <f t="shared" si="38"/>
        <v>0</v>
      </c>
      <c r="BJ166" s="13" t="s">
        <v>80</v>
      </c>
      <c r="BK166" s="142">
        <f t="shared" si="39"/>
        <v>0</v>
      </c>
      <c r="BL166" s="13" t="s">
        <v>180</v>
      </c>
      <c r="BM166" s="141" t="s">
        <v>292</v>
      </c>
    </row>
    <row r="167" spans="2:65" s="1" customFormat="1" ht="21.75" customHeight="1">
      <c r="B167" s="28"/>
      <c r="C167" s="148" t="s">
        <v>219</v>
      </c>
      <c r="D167" s="148" t="s">
        <v>354</v>
      </c>
      <c r="E167" s="149" t="s">
        <v>928</v>
      </c>
      <c r="F167" s="150" t="s">
        <v>929</v>
      </c>
      <c r="G167" s="151" t="s">
        <v>197</v>
      </c>
      <c r="H167" s="152">
        <v>0.29299999999999998</v>
      </c>
      <c r="I167" s="153"/>
      <c r="J167" s="154">
        <f t="shared" si="30"/>
        <v>0</v>
      </c>
      <c r="K167" s="155"/>
      <c r="L167" s="156"/>
      <c r="M167" s="157" t="s">
        <v>1</v>
      </c>
      <c r="N167" s="158" t="s">
        <v>37</v>
      </c>
      <c r="P167" s="139">
        <f t="shared" si="31"/>
        <v>0</v>
      </c>
      <c r="Q167" s="139">
        <v>1</v>
      </c>
      <c r="R167" s="139">
        <f t="shared" si="32"/>
        <v>0.29299999999999998</v>
      </c>
      <c r="S167" s="139">
        <v>0</v>
      </c>
      <c r="T167" s="140">
        <f t="shared" si="33"/>
        <v>0</v>
      </c>
      <c r="AR167" s="141" t="s">
        <v>212</v>
      </c>
      <c r="AT167" s="141" t="s">
        <v>354</v>
      </c>
      <c r="AU167" s="141" t="s">
        <v>82</v>
      </c>
      <c r="AY167" s="13" t="s">
        <v>149</v>
      </c>
      <c r="BE167" s="142">
        <f t="shared" si="34"/>
        <v>0</v>
      </c>
      <c r="BF167" s="142">
        <f t="shared" si="35"/>
        <v>0</v>
      </c>
      <c r="BG167" s="142">
        <f t="shared" si="36"/>
        <v>0</v>
      </c>
      <c r="BH167" s="142">
        <f t="shared" si="37"/>
        <v>0</v>
      </c>
      <c r="BI167" s="142">
        <f t="shared" si="38"/>
        <v>0</v>
      </c>
      <c r="BJ167" s="13" t="s">
        <v>80</v>
      </c>
      <c r="BK167" s="142">
        <f t="shared" si="39"/>
        <v>0</v>
      </c>
      <c r="BL167" s="13" t="s">
        <v>180</v>
      </c>
      <c r="BM167" s="141" t="s">
        <v>295</v>
      </c>
    </row>
    <row r="168" spans="2:65" s="1" customFormat="1" ht="21.75" customHeight="1">
      <c r="B168" s="28"/>
      <c r="C168" s="148" t="s">
        <v>298</v>
      </c>
      <c r="D168" s="148" t="s">
        <v>354</v>
      </c>
      <c r="E168" s="149" t="s">
        <v>971</v>
      </c>
      <c r="F168" s="150" t="s">
        <v>972</v>
      </c>
      <c r="G168" s="151" t="s">
        <v>197</v>
      </c>
      <c r="H168" s="152">
        <v>0.442</v>
      </c>
      <c r="I168" s="153"/>
      <c r="J168" s="154">
        <f t="shared" si="30"/>
        <v>0</v>
      </c>
      <c r="K168" s="155"/>
      <c r="L168" s="156"/>
      <c r="M168" s="157" t="s">
        <v>1</v>
      </c>
      <c r="N168" s="158" t="s">
        <v>37</v>
      </c>
      <c r="P168" s="139">
        <f t="shared" si="31"/>
        <v>0</v>
      </c>
      <c r="Q168" s="139">
        <v>1</v>
      </c>
      <c r="R168" s="139">
        <f t="shared" si="32"/>
        <v>0.442</v>
      </c>
      <c r="S168" s="139">
        <v>0</v>
      </c>
      <c r="T168" s="140">
        <f t="shared" si="33"/>
        <v>0</v>
      </c>
      <c r="AR168" s="141" t="s">
        <v>212</v>
      </c>
      <c r="AT168" s="141" t="s">
        <v>354</v>
      </c>
      <c r="AU168" s="141" t="s">
        <v>82</v>
      </c>
      <c r="AY168" s="13" t="s">
        <v>149</v>
      </c>
      <c r="BE168" s="142">
        <f t="shared" si="34"/>
        <v>0</v>
      </c>
      <c r="BF168" s="142">
        <f t="shared" si="35"/>
        <v>0</v>
      </c>
      <c r="BG168" s="142">
        <f t="shared" si="36"/>
        <v>0</v>
      </c>
      <c r="BH168" s="142">
        <f t="shared" si="37"/>
        <v>0</v>
      </c>
      <c r="BI168" s="142">
        <f t="shared" si="38"/>
        <v>0</v>
      </c>
      <c r="BJ168" s="13" t="s">
        <v>80</v>
      </c>
      <c r="BK168" s="142">
        <f t="shared" si="39"/>
        <v>0</v>
      </c>
      <c r="BL168" s="13" t="s">
        <v>180</v>
      </c>
      <c r="BM168" s="141" t="s">
        <v>301</v>
      </c>
    </row>
    <row r="169" spans="2:65" s="1" customFormat="1" ht="49.05" customHeight="1">
      <c r="B169" s="28"/>
      <c r="C169" s="129" t="s">
        <v>223</v>
      </c>
      <c r="D169" s="129" t="s">
        <v>151</v>
      </c>
      <c r="E169" s="130" t="s">
        <v>686</v>
      </c>
      <c r="F169" s="131" t="s">
        <v>687</v>
      </c>
      <c r="G169" s="132" t="s">
        <v>197</v>
      </c>
      <c r="H169" s="133">
        <v>1.0329999999999999</v>
      </c>
      <c r="I169" s="134"/>
      <c r="J169" s="135">
        <f t="shared" si="30"/>
        <v>0</v>
      </c>
      <c r="K169" s="136"/>
      <c r="L169" s="28"/>
      <c r="M169" s="137" t="s">
        <v>1</v>
      </c>
      <c r="N169" s="138" t="s">
        <v>37</v>
      </c>
      <c r="P169" s="139">
        <f t="shared" si="31"/>
        <v>0</v>
      </c>
      <c r="Q169" s="139">
        <v>0</v>
      </c>
      <c r="R169" s="139">
        <f t="shared" si="32"/>
        <v>0</v>
      </c>
      <c r="S169" s="139">
        <v>0</v>
      </c>
      <c r="T169" s="140">
        <f t="shared" si="33"/>
        <v>0</v>
      </c>
      <c r="AR169" s="141" t="s">
        <v>180</v>
      </c>
      <c r="AT169" s="141" t="s">
        <v>151</v>
      </c>
      <c r="AU169" s="141" t="s">
        <v>82</v>
      </c>
      <c r="AY169" s="13" t="s">
        <v>149</v>
      </c>
      <c r="BE169" s="142">
        <f t="shared" si="34"/>
        <v>0</v>
      </c>
      <c r="BF169" s="142">
        <f t="shared" si="35"/>
        <v>0</v>
      </c>
      <c r="BG169" s="142">
        <f t="shared" si="36"/>
        <v>0</v>
      </c>
      <c r="BH169" s="142">
        <f t="shared" si="37"/>
        <v>0</v>
      </c>
      <c r="BI169" s="142">
        <f t="shared" si="38"/>
        <v>0</v>
      </c>
      <c r="BJ169" s="13" t="s">
        <v>80</v>
      </c>
      <c r="BK169" s="142">
        <f t="shared" si="39"/>
        <v>0</v>
      </c>
      <c r="BL169" s="13" t="s">
        <v>180</v>
      </c>
      <c r="BM169" s="141" t="s">
        <v>304</v>
      </c>
    </row>
    <row r="170" spans="2:65" s="11" customFormat="1" ht="22.8" customHeight="1">
      <c r="B170" s="117"/>
      <c r="D170" s="118" t="s">
        <v>71</v>
      </c>
      <c r="E170" s="127" t="s">
        <v>973</v>
      </c>
      <c r="F170" s="127" t="s">
        <v>974</v>
      </c>
      <c r="I170" s="120"/>
      <c r="J170" s="128">
        <f>BK170</f>
        <v>0</v>
      </c>
      <c r="L170" s="117"/>
      <c r="M170" s="122"/>
      <c r="P170" s="123">
        <f>SUM(P171:P173)</f>
        <v>0</v>
      </c>
      <c r="R170" s="123">
        <f>SUM(R171:R173)</f>
        <v>3.6742860000000002E-2</v>
      </c>
      <c r="T170" s="124">
        <f>SUM(T171:T173)</f>
        <v>0</v>
      </c>
      <c r="AR170" s="118" t="s">
        <v>82</v>
      </c>
      <c r="AT170" s="125" t="s">
        <v>71</v>
      </c>
      <c r="AU170" s="125" t="s">
        <v>80</v>
      </c>
      <c r="AY170" s="118" t="s">
        <v>149</v>
      </c>
      <c r="BK170" s="126">
        <f>SUM(BK171:BK173)</f>
        <v>0</v>
      </c>
    </row>
    <row r="171" spans="2:65" s="1" customFormat="1" ht="24.15" customHeight="1">
      <c r="B171" s="28"/>
      <c r="C171" s="129" t="s">
        <v>305</v>
      </c>
      <c r="D171" s="129" t="s">
        <v>151</v>
      </c>
      <c r="E171" s="130" t="s">
        <v>975</v>
      </c>
      <c r="F171" s="131" t="s">
        <v>976</v>
      </c>
      <c r="G171" s="132" t="s">
        <v>154</v>
      </c>
      <c r="H171" s="133">
        <v>30.366</v>
      </c>
      <c r="I171" s="134"/>
      <c r="J171" s="135">
        <f>ROUND(I171*H171,2)</f>
        <v>0</v>
      </c>
      <c r="K171" s="136"/>
      <c r="L171" s="28"/>
      <c r="M171" s="137" t="s">
        <v>1</v>
      </c>
      <c r="N171" s="138" t="s">
        <v>37</v>
      </c>
      <c r="P171" s="139">
        <f>O171*H171</f>
        <v>0</v>
      </c>
      <c r="Q171" s="139">
        <v>0</v>
      </c>
      <c r="R171" s="139">
        <f>Q171*H171</f>
        <v>0</v>
      </c>
      <c r="S171" s="139">
        <v>0</v>
      </c>
      <c r="T171" s="140">
        <f>S171*H171</f>
        <v>0</v>
      </c>
      <c r="AR171" s="141" t="s">
        <v>180</v>
      </c>
      <c r="AT171" s="141" t="s">
        <v>151</v>
      </c>
      <c r="AU171" s="141" t="s">
        <v>82</v>
      </c>
      <c r="AY171" s="13" t="s">
        <v>149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13" t="s">
        <v>80</v>
      </c>
      <c r="BK171" s="142">
        <f>ROUND(I171*H171,2)</f>
        <v>0</v>
      </c>
      <c r="BL171" s="13" t="s">
        <v>180</v>
      </c>
      <c r="BM171" s="141" t="s">
        <v>308</v>
      </c>
    </row>
    <row r="172" spans="2:65" s="1" customFormat="1" ht="24.15" customHeight="1">
      <c r="B172" s="28"/>
      <c r="C172" s="129" t="s">
        <v>226</v>
      </c>
      <c r="D172" s="129" t="s">
        <v>151</v>
      </c>
      <c r="E172" s="130" t="s">
        <v>977</v>
      </c>
      <c r="F172" s="131" t="s">
        <v>978</v>
      </c>
      <c r="G172" s="132" t="s">
        <v>154</v>
      </c>
      <c r="H172" s="133">
        <v>30.366</v>
      </c>
      <c r="I172" s="134"/>
      <c r="J172" s="135">
        <f>ROUND(I172*H172,2)</f>
        <v>0</v>
      </c>
      <c r="K172" s="136"/>
      <c r="L172" s="28"/>
      <c r="M172" s="137" t="s">
        <v>1</v>
      </c>
      <c r="N172" s="138" t="s">
        <v>37</v>
      </c>
      <c r="P172" s="139">
        <f>O172*H172</f>
        <v>0</v>
      </c>
      <c r="Q172" s="139">
        <v>8.0000000000000004E-4</v>
      </c>
      <c r="R172" s="139">
        <f>Q172*H172</f>
        <v>2.42928E-2</v>
      </c>
      <c r="S172" s="139">
        <v>0</v>
      </c>
      <c r="T172" s="140">
        <f>S172*H172</f>
        <v>0</v>
      </c>
      <c r="AR172" s="141" t="s">
        <v>180</v>
      </c>
      <c r="AT172" s="141" t="s">
        <v>151</v>
      </c>
      <c r="AU172" s="141" t="s">
        <v>82</v>
      </c>
      <c r="AY172" s="13" t="s">
        <v>149</v>
      </c>
      <c r="BE172" s="142">
        <f>IF(N172="základní",J172,0)</f>
        <v>0</v>
      </c>
      <c r="BF172" s="142">
        <f>IF(N172="snížená",J172,0)</f>
        <v>0</v>
      </c>
      <c r="BG172" s="142">
        <f>IF(N172="zákl. přenesená",J172,0)</f>
        <v>0</v>
      </c>
      <c r="BH172" s="142">
        <f>IF(N172="sníž. přenesená",J172,0)</f>
        <v>0</v>
      </c>
      <c r="BI172" s="142">
        <f>IF(N172="nulová",J172,0)</f>
        <v>0</v>
      </c>
      <c r="BJ172" s="13" t="s">
        <v>80</v>
      </c>
      <c r="BK172" s="142">
        <f>ROUND(I172*H172,2)</f>
        <v>0</v>
      </c>
      <c r="BL172" s="13" t="s">
        <v>180</v>
      </c>
      <c r="BM172" s="141" t="s">
        <v>313</v>
      </c>
    </row>
    <row r="173" spans="2:65" s="1" customFormat="1" ht="24.15" customHeight="1">
      <c r="B173" s="28"/>
      <c r="C173" s="129" t="s">
        <v>420</v>
      </c>
      <c r="D173" s="129" t="s">
        <v>151</v>
      </c>
      <c r="E173" s="130" t="s">
        <v>979</v>
      </c>
      <c r="F173" s="131" t="s">
        <v>980</v>
      </c>
      <c r="G173" s="132" t="s">
        <v>154</v>
      </c>
      <c r="H173" s="133">
        <v>30.366</v>
      </c>
      <c r="I173" s="134"/>
      <c r="J173" s="135">
        <f>ROUND(I173*H173,2)</f>
        <v>0</v>
      </c>
      <c r="K173" s="136"/>
      <c r="L173" s="28"/>
      <c r="M173" s="143" t="s">
        <v>1</v>
      </c>
      <c r="N173" s="144" t="s">
        <v>37</v>
      </c>
      <c r="O173" s="145"/>
      <c r="P173" s="146">
        <f>O173*H173</f>
        <v>0</v>
      </c>
      <c r="Q173" s="146">
        <v>4.0999999999999999E-4</v>
      </c>
      <c r="R173" s="146">
        <f>Q173*H173</f>
        <v>1.2450059999999999E-2</v>
      </c>
      <c r="S173" s="146">
        <v>0</v>
      </c>
      <c r="T173" s="147">
        <f>S173*H173</f>
        <v>0</v>
      </c>
      <c r="AR173" s="141" t="s">
        <v>180</v>
      </c>
      <c r="AT173" s="141" t="s">
        <v>151</v>
      </c>
      <c r="AU173" s="141" t="s">
        <v>82</v>
      </c>
      <c r="AY173" s="13" t="s">
        <v>149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3" t="s">
        <v>80</v>
      </c>
      <c r="BK173" s="142">
        <f>ROUND(I173*H173,2)</f>
        <v>0</v>
      </c>
      <c r="BL173" s="13" t="s">
        <v>180</v>
      </c>
      <c r="BM173" s="141" t="s">
        <v>423</v>
      </c>
    </row>
    <row r="174" spans="2:65" s="1" customFormat="1" ht="6.9" customHeight="1">
      <c r="B174" s="40"/>
      <c r="C174" s="41"/>
      <c r="D174" s="41"/>
      <c r="E174" s="41"/>
      <c r="F174" s="41"/>
      <c r="G174" s="41"/>
      <c r="H174" s="41"/>
      <c r="I174" s="41"/>
      <c r="J174" s="41"/>
      <c r="K174" s="41"/>
      <c r="L174" s="28"/>
    </row>
  </sheetData>
  <sheetProtection algorithmName="SHA-512" hashValue="0sdTRz1EQEiQgpVe8D2/62h7NQpeGQ6ZG+V2fYzBwVo86MIDhHCyuyreRvmZ+GL1xcaI4/wuw1NNLjM5paWRpA==" saltValue="iWFmokajPQVyWOMSOu90hojAqyRJEYv5fqY2vkEQTTp6PSye5qFikIpXyLhwzwdfFuy/2bkLiZFRdINPYAyylQ==" spinCount="100000" sheet="1" objects="1" scenarios="1" formatColumns="0" formatRows="0" autoFilter="0"/>
  <autoFilter ref="C123:K173" xr:uid="{00000000-0009-0000-0000-000003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07"/>
  <sheetViews>
    <sheetView showGridLines="0" workbookViewId="0">
      <selection activeCell="F131" sqref="F13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3" t="s">
        <v>91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hidden="1" customHeight="1">
      <c r="B4" s="16"/>
      <c r="D4" s="17" t="s">
        <v>113</v>
      </c>
      <c r="L4" s="16"/>
      <c r="M4" s="84" t="s">
        <v>10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16</v>
      </c>
      <c r="L6" s="16"/>
    </row>
    <row r="7" spans="2:46" ht="16.5" hidden="1" customHeight="1">
      <c r="B7" s="16"/>
      <c r="E7" s="203" t="str">
        <f>'Rekapitulace stavby'!K6</f>
        <v>Nový děkanát Jinonice</v>
      </c>
      <c r="F7" s="204"/>
      <c r="G7" s="204"/>
      <c r="H7" s="204"/>
      <c r="L7" s="16"/>
    </row>
    <row r="8" spans="2:46" s="1" customFormat="1" ht="12" hidden="1" customHeight="1">
      <c r="B8" s="28"/>
      <c r="D8" s="23" t="s">
        <v>114</v>
      </c>
      <c r="L8" s="28"/>
    </row>
    <row r="9" spans="2:46" s="1" customFormat="1" ht="16.5" hidden="1" customHeight="1">
      <c r="B9" s="28"/>
      <c r="E9" s="187" t="s">
        <v>981</v>
      </c>
      <c r="F9" s="202"/>
      <c r="G9" s="202"/>
      <c r="H9" s="202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hidden="1" customHeight="1">
      <c r="B12" s="28"/>
      <c r="D12" s="23" t="s">
        <v>20</v>
      </c>
      <c r="F12" s="21" t="s">
        <v>21</v>
      </c>
      <c r="I12" s="23" t="s">
        <v>22</v>
      </c>
      <c r="J12" s="48">
        <f>'Rekapitulace stavby'!AN8</f>
        <v>0</v>
      </c>
      <c r="L12" s="28"/>
    </row>
    <row r="13" spans="2:46" s="1" customFormat="1" ht="10.8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IF('Rekapitulace stavby'!AN10="","",'Rekapitulace stavby'!AN10)</f>
        <v/>
      </c>
      <c r="L14" s="28"/>
    </row>
    <row r="15" spans="2:46" s="1" customFormat="1" ht="18" hidden="1" customHeight="1">
      <c r="B15" s="28"/>
      <c r="E15" s="21" t="str">
        <f>IF('Rekapitulace stavby'!E11="","",'Rekapitulace stavby'!E11)</f>
        <v xml:space="preserve"> </v>
      </c>
      <c r="I15" s="23" t="s">
        <v>25</v>
      </c>
      <c r="J15" s="21" t="str">
        <f>IF('Rekapitulace stavby'!AN11="","",'Rekapitulace stavby'!AN11)</f>
        <v/>
      </c>
      <c r="L15" s="28"/>
    </row>
    <row r="16" spans="2:46" s="1" customFormat="1" ht="6.9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'Rekapitulace stavby'!AN13</f>
        <v>Vyplň údaj</v>
      </c>
      <c r="L17" s="28"/>
    </row>
    <row r="18" spans="2:12" s="1" customFormat="1" ht="18" hidden="1" customHeight="1">
      <c r="B18" s="28"/>
      <c r="E18" s="205" t="str">
        <f>'Rekapitulace stavby'!E14</f>
        <v>Vyplň údaj</v>
      </c>
      <c r="F18" s="193"/>
      <c r="G18" s="193"/>
      <c r="H18" s="193"/>
      <c r="I18" s="23" t="s">
        <v>25</v>
      </c>
      <c r="J18" s="24" t="str">
        <f>'Rekapitulace stavby'!AN14</f>
        <v>Vyplň údaj</v>
      </c>
      <c r="L18" s="28"/>
    </row>
    <row r="19" spans="2:12" s="1" customFormat="1" ht="6.9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tr">
        <f>IF('Rekapitulace stavby'!AN16="","",'Rekapitulace stavby'!AN16)</f>
        <v/>
      </c>
      <c r="L20" s="28"/>
    </row>
    <row r="21" spans="2:12" s="1" customFormat="1" ht="18" hidden="1" customHeight="1">
      <c r="B21" s="28"/>
      <c r="E21" s="21" t="str">
        <f>IF('Rekapitulace stavby'!E17="","",'Rekapitulace stavby'!E17)</f>
        <v xml:space="preserve"> </v>
      </c>
      <c r="I21" s="23" t="s">
        <v>25</v>
      </c>
      <c r="J21" s="21" t="str">
        <f>IF('Rekapitulace stavby'!AN17="","",'Rekapitulace stavby'!AN17)</f>
        <v/>
      </c>
      <c r="L21" s="28"/>
    </row>
    <row r="22" spans="2:12" s="1" customFormat="1" ht="6.9" hidden="1" customHeight="1">
      <c r="B22" s="28"/>
      <c r="L22" s="28"/>
    </row>
    <row r="23" spans="2:12" s="1" customFormat="1" ht="12" hidden="1" customHeight="1">
      <c r="B23" s="28"/>
      <c r="D23" s="23" t="s">
        <v>30</v>
      </c>
      <c r="I23" s="23" t="s">
        <v>24</v>
      </c>
      <c r="J23" s="21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1" t="str">
        <f>IF('Rekapitulace stavby'!E20="","",'Rekapitulace stavby'!E20)</f>
        <v xml:space="preserve"> </v>
      </c>
      <c r="I24" s="23" t="s">
        <v>25</v>
      </c>
      <c r="J24" s="21" t="str">
        <f>IF('Rekapitulace stavby'!AN20="","",'Rekapitulace stavby'!AN20)</f>
        <v/>
      </c>
      <c r="L24" s="28"/>
    </row>
    <row r="25" spans="2:12" s="1" customFormat="1" ht="6.9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5"/>
      <c r="E27" s="197" t="s">
        <v>1</v>
      </c>
      <c r="F27" s="197"/>
      <c r="G27" s="197"/>
      <c r="H27" s="197"/>
      <c r="L27" s="85"/>
    </row>
    <row r="28" spans="2:12" s="1" customFormat="1" ht="6.9" hidden="1" customHeight="1">
      <c r="B28" s="28"/>
      <c r="L28" s="28"/>
    </row>
    <row r="29" spans="2:12" s="1" customFormat="1" ht="6.9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86" t="s">
        <v>32</v>
      </c>
      <c r="J30" s="62">
        <f>ROUND(J124, 2)</f>
        <v>0</v>
      </c>
      <c r="L30" s="28"/>
    </row>
    <row r="31" spans="2:12" s="1" customFormat="1" ht="6.9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>
      <c r="B33" s="28"/>
      <c r="D33" s="51" t="s">
        <v>36</v>
      </c>
      <c r="E33" s="23" t="s">
        <v>37</v>
      </c>
      <c r="F33" s="87">
        <f>ROUND((SUM(BE124:BE206)),  2)</f>
        <v>0</v>
      </c>
      <c r="I33" s="88">
        <v>0.21</v>
      </c>
      <c r="J33" s="87">
        <f>ROUND(((SUM(BE124:BE206))*I33),  2)</f>
        <v>0</v>
      </c>
      <c r="L33" s="28"/>
    </row>
    <row r="34" spans="2:12" s="1" customFormat="1" ht="14.4" hidden="1" customHeight="1">
      <c r="B34" s="28"/>
      <c r="E34" s="23" t="s">
        <v>38</v>
      </c>
      <c r="F34" s="87">
        <f>ROUND((SUM(BF124:BF206)),  2)</f>
        <v>0</v>
      </c>
      <c r="I34" s="88">
        <v>0.12</v>
      </c>
      <c r="J34" s="87">
        <f>ROUND(((SUM(BF124:BF206))*I34),  2)</f>
        <v>0</v>
      </c>
      <c r="L34" s="28"/>
    </row>
    <row r="35" spans="2:12" s="1" customFormat="1" ht="14.4" hidden="1" customHeight="1">
      <c r="B35" s="28"/>
      <c r="E35" s="23" t="s">
        <v>39</v>
      </c>
      <c r="F35" s="87">
        <f>ROUND((SUM(BG124:BG206)),  2)</f>
        <v>0</v>
      </c>
      <c r="I35" s="88">
        <v>0.21</v>
      </c>
      <c r="J35" s="87">
        <f>0</f>
        <v>0</v>
      </c>
      <c r="L35" s="28"/>
    </row>
    <row r="36" spans="2:12" s="1" customFormat="1" ht="14.4" hidden="1" customHeight="1">
      <c r="B36" s="28"/>
      <c r="E36" s="23" t="s">
        <v>40</v>
      </c>
      <c r="F36" s="87">
        <f>ROUND((SUM(BH124:BH206)),  2)</f>
        <v>0</v>
      </c>
      <c r="I36" s="88">
        <v>0.12</v>
      </c>
      <c r="J36" s="87">
        <f>0</f>
        <v>0</v>
      </c>
      <c r="L36" s="28"/>
    </row>
    <row r="37" spans="2:12" s="1" customFormat="1" ht="14.4" hidden="1" customHeight="1">
      <c r="B37" s="28"/>
      <c r="E37" s="23" t="s">
        <v>41</v>
      </c>
      <c r="F37" s="87">
        <f>ROUND((SUM(BI124:BI206)),  2)</f>
        <v>0</v>
      </c>
      <c r="I37" s="88">
        <v>0</v>
      </c>
      <c r="J37" s="87">
        <f>0</f>
        <v>0</v>
      </c>
      <c r="L37" s="28"/>
    </row>
    <row r="38" spans="2:12" s="1" customFormat="1" ht="6.9" hidden="1" customHeight="1">
      <c r="B38" s="28"/>
      <c r="L38" s="28"/>
    </row>
    <row r="39" spans="2:12" s="1" customFormat="1" ht="25.35" hidden="1" customHeight="1">
      <c r="B39" s="28"/>
      <c r="C39" s="89"/>
      <c r="D39" s="90" t="s">
        <v>42</v>
      </c>
      <c r="E39" s="53"/>
      <c r="F39" s="53"/>
      <c r="G39" s="91" t="s">
        <v>43</v>
      </c>
      <c r="H39" s="92" t="s">
        <v>44</v>
      </c>
      <c r="I39" s="53"/>
      <c r="J39" s="93">
        <f>SUM(J30:J37)</f>
        <v>0</v>
      </c>
      <c r="K39" s="94"/>
      <c r="L39" s="28"/>
    </row>
    <row r="40" spans="2:12" s="1" customFormat="1" ht="14.4" hidden="1" customHeight="1">
      <c r="B40" s="28"/>
      <c r="L40" s="28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8"/>
      <c r="D61" s="39" t="s">
        <v>47</v>
      </c>
      <c r="E61" s="30"/>
      <c r="F61" s="95" t="s">
        <v>48</v>
      </c>
      <c r="G61" s="39" t="s">
        <v>47</v>
      </c>
      <c r="H61" s="30"/>
      <c r="I61" s="30"/>
      <c r="J61" s="96" t="s">
        <v>48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8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8"/>
      <c r="D76" s="39" t="s">
        <v>47</v>
      </c>
      <c r="E76" s="30"/>
      <c r="F76" s="95" t="s">
        <v>48</v>
      </c>
      <c r="G76" s="39" t="s">
        <v>47</v>
      </c>
      <c r="H76" s="30"/>
      <c r="I76" s="30"/>
      <c r="J76" s="96" t="s">
        <v>48</v>
      </c>
      <c r="K76" s="30"/>
      <c r="L76" s="28"/>
    </row>
    <row r="77" spans="2:12" s="1" customFormat="1" ht="14.4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" hidden="1" customHeight="1">
      <c r="B82" s="28"/>
      <c r="C82" s="17" t="s">
        <v>116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16</v>
      </c>
      <c r="L84" s="28"/>
    </row>
    <row r="85" spans="2:47" s="1" customFormat="1" ht="16.5" hidden="1" customHeight="1">
      <c r="B85" s="28"/>
      <c r="E85" s="203" t="str">
        <f>E7</f>
        <v>Nový děkanát Jinonice</v>
      </c>
      <c r="F85" s="204"/>
      <c r="G85" s="204"/>
      <c r="H85" s="204"/>
      <c r="L85" s="28"/>
    </row>
    <row r="86" spans="2:47" s="1" customFormat="1" ht="12" hidden="1" customHeight="1">
      <c r="B86" s="28"/>
      <c r="C86" s="23" t="s">
        <v>114</v>
      </c>
      <c r="L86" s="28"/>
    </row>
    <row r="87" spans="2:47" s="1" customFormat="1" ht="16.5" hidden="1" customHeight="1">
      <c r="B87" s="28"/>
      <c r="E87" s="187" t="str">
        <f>E9</f>
        <v>D.1.4 - Zdravotně technické instalace</v>
      </c>
      <c r="F87" s="202"/>
      <c r="G87" s="202"/>
      <c r="H87" s="202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>
        <f>IF(J12="","",J12)</f>
        <v>0</v>
      </c>
      <c r="L89" s="28"/>
    </row>
    <row r="90" spans="2:47" s="1" customFormat="1" ht="6.9" hidden="1" customHeight="1">
      <c r="B90" s="28"/>
      <c r="L90" s="28"/>
    </row>
    <row r="91" spans="2:47" s="1" customFormat="1" ht="15.15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15" hidden="1" customHeight="1">
      <c r="B92" s="28"/>
      <c r="C92" s="23" t="s">
        <v>26</v>
      </c>
      <c r="F92" s="21" t="str">
        <f>IF(E18="","",E18)</f>
        <v>Vyplň údaj</v>
      </c>
      <c r="I92" s="23" t="s">
        <v>30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7" t="s">
        <v>117</v>
      </c>
      <c r="D94" s="89"/>
      <c r="E94" s="89"/>
      <c r="F94" s="89"/>
      <c r="G94" s="89"/>
      <c r="H94" s="89"/>
      <c r="I94" s="89"/>
      <c r="J94" s="98" t="s">
        <v>118</v>
      </c>
      <c r="K94" s="89"/>
      <c r="L94" s="28"/>
    </row>
    <row r="95" spans="2:47" s="1" customFormat="1" ht="10.35" hidden="1" customHeight="1">
      <c r="B95" s="28"/>
      <c r="L95" s="28"/>
    </row>
    <row r="96" spans="2:47" s="1" customFormat="1" ht="22.8" hidden="1" customHeight="1">
      <c r="B96" s="28"/>
      <c r="C96" s="99" t="s">
        <v>119</v>
      </c>
      <c r="J96" s="62">
        <f>J124</f>
        <v>0</v>
      </c>
      <c r="L96" s="28"/>
      <c r="AU96" s="13" t="s">
        <v>120</v>
      </c>
    </row>
    <row r="97" spans="2:12" s="8" customFormat="1" ht="24.9" hidden="1" customHeight="1">
      <c r="B97" s="100"/>
      <c r="D97" s="101" t="s">
        <v>121</v>
      </c>
      <c r="E97" s="102"/>
      <c r="F97" s="102"/>
      <c r="G97" s="102"/>
      <c r="H97" s="102"/>
      <c r="I97" s="102"/>
      <c r="J97" s="103">
        <f>J125</f>
        <v>0</v>
      </c>
      <c r="L97" s="100"/>
    </row>
    <row r="98" spans="2:12" s="9" customFormat="1" ht="19.95" hidden="1" customHeight="1">
      <c r="B98" s="104"/>
      <c r="D98" s="105" t="s">
        <v>124</v>
      </c>
      <c r="E98" s="106"/>
      <c r="F98" s="106"/>
      <c r="G98" s="106"/>
      <c r="H98" s="106"/>
      <c r="I98" s="106"/>
      <c r="J98" s="107">
        <f>J126</f>
        <v>0</v>
      </c>
      <c r="L98" s="104"/>
    </row>
    <row r="99" spans="2:12" s="8" customFormat="1" ht="24.9" hidden="1" customHeight="1">
      <c r="B99" s="100"/>
      <c r="D99" s="101" t="s">
        <v>125</v>
      </c>
      <c r="E99" s="102"/>
      <c r="F99" s="102"/>
      <c r="G99" s="102"/>
      <c r="H99" s="102"/>
      <c r="I99" s="102"/>
      <c r="J99" s="103">
        <f>J135</f>
        <v>0</v>
      </c>
      <c r="L99" s="100"/>
    </row>
    <row r="100" spans="2:12" s="9" customFormat="1" ht="19.95" hidden="1" customHeight="1">
      <c r="B100" s="104"/>
      <c r="D100" s="105" t="s">
        <v>982</v>
      </c>
      <c r="E100" s="106"/>
      <c r="F100" s="106"/>
      <c r="G100" s="106"/>
      <c r="H100" s="106"/>
      <c r="I100" s="106"/>
      <c r="J100" s="107">
        <f>J136</f>
        <v>0</v>
      </c>
      <c r="L100" s="104"/>
    </row>
    <row r="101" spans="2:12" s="9" customFormat="1" ht="19.95" hidden="1" customHeight="1">
      <c r="B101" s="104"/>
      <c r="D101" s="105" t="s">
        <v>983</v>
      </c>
      <c r="E101" s="106"/>
      <c r="F101" s="106"/>
      <c r="G101" s="106"/>
      <c r="H101" s="106"/>
      <c r="I101" s="106"/>
      <c r="J101" s="107">
        <f>J150</f>
        <v>0</v>
      </c>
      <c r="L101" s="104"/>
    </row>
    <row r="102" spans="2:12" s="9" customFormat="1" ht="19.95" hidden="1" customHeight="1">
      <c r="B102" s="104"/>
      <c r="D102" s="105" t="s">
        <v>984</v>
      </c>
      <c r="E102" s="106"/>
      <c r="F102" s="106"/>
      <c r="G102" s="106"/>
      <c r="H102" s="106"/>
      <c r="I102" s="106"/>
      <c r="J102" s="107">
        <f>J182</f>
        <v>0</v>
      </c>
      <c r="L102" s="104"/>
    </row>
    <row r="103" spans="2:12" s="9" customFormat="1" ht="19.95" hidden="1" customHeight="1">
      <c r="B103" s="104"/>
      <c r="D103" s="105" t="s">
        <v>985</v>
      </c>
      <c r="E103" s="106"/>
      <c r="F103" s="106"/>
      <c r="G103" s="106"/>
      <c r="H103" s="106"/>
      <c r="I103" s="106"/>
      <c r="J103" s="107">
        <f>J201</f>
        <v>0</v>
      </c>
      <c r="L103" s="104"/>
    </row>
    <row r="104" spans="2:12" s="9" customFormat="1" ht="19.95" hidden="1" customHeight="1">
      <c r="B104" s="104"/>
      <c r="D104" s="105" t="s">
        <v>986</v>
      </c>
      <c r="E104" s="106"/>
      <c r="F104" s="106"/>
      <c r="G104" s="106"/>
      <c r="H104" s="106"/>
      <c r="I104" s="106"/>
      <c r="J104" s="107">
        <f>J204</f>
        <v>0</v>
      </c>
      <c r="L104" s="104"/>
    </row>
    <row r="105" spans="2:12" s="1" customFormat="1" ht="21.75" hidden="1" customHeight="1">
      <c r="B105" s="28"/>
      <c r="L105" s="28"/>
    </row>
    <row r="106" spans="2:12" s="1" customFormat="1" ht="6.9" hidden="1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8"/>
    </row>
    <row r="107" spans="2:12" hidden="1"/>
    <row r="108" spans="2:12" hidden="1"/>
    <row r="109" spans="2:12" hidden="1"/>
    <row r="110" spans="2:12" s="1" customFormat="1" ht="6.9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8"/>
    </row>
    <row r="111" spans="2:12" s="1" customFormat="1" ht="24.9" customHeight="1">
      <c r="B111" s="28"/>
      <c r="C111" s="17" t="s">
        <v>134</v>
      </c>
      <c r="L111" s="28"/>
    </row>
    <row r="112" spans="2:12" s="1" customFormat="1" ht="6.9" customHeight="1">
      <c r="B112" s="28"/>
      <c r="L112" s="28"/>
    </row>
    <row r="113" spans="2:65" s="1" customFormat="1" ht="12" customHeight="1">
      <c r="B113" s="28"/>
      <c r="C113" s="23" t="s">
        <v>16</v>
      </c>
      <c r="L113" s="28"/>
    </row>
    <row r="114" spans="2:65" s="1" customFormat="1" ht="16.5" customHeight="1">
      <c r="B114" s="28"/>
      <c r="E114" s="203" t="str">
        <f>E7</f>
        <v>Nový děkanát Jinonice</v>
      </c>
      <c r="F114" s="204"/>
      <c r="G114" s="204"/>
      <c r="H114" s="204"/>
      <c r="L114" s="28"/>
    </row>
    <row r="115" spans="2:65" s="1" customFormat="1" ht="12" customHeight="1">
      <c r="B115" s="28"/>
      <c r="C115" s="23" t="s">
        <v>114</v>
      </c>
      <c r="L115" s="28"/>
    </row>
    <row r="116" spans="2:65" s="1" customFormat="1" ht="16.5" customHeight="1">
      <c r="B116" s="28"/>
      <c r="E116" s="187" t="str">
        <f>E9</f>
        <v>D.1.4 - Zdravotně technické instalace</v>
      </c>
      <c r="F116" s="202"/>
      <c r="G116" s="202"/>
      <c r="H116" s="202"/>
      <c r="L116" s="28"/>
    </row>
    <row r="117" spans="2:65" s="1" customFormat="1" ht="6.9" customHeight="1">
      <c r="B117" s="28"/>
      <c r="L117" s="28"/>
    </row>
    <row r="118" spans="2:65" s="1" customFormat="1" ht="12" customHeight="1">
      <c r="B118" s="28"/>
      <c r="C118" s="23" t="s">
        <v>20</v>
      </c>
      <c r="F118" s="21" t="str">
        <f>F12</f>
        <v xml:space="preserve"> </v>
      </c>
      <c r="I118" s="23" t="s">
        <v>22</v>
      </c>
      <c r="J118" s="48">
        <f>IF(J12="","",J12)</f>
        <v>0</v>
      </c>
      <c r="L118" s="28"/>
    </row>
    <row r="119" spans="2:65" s="1" customFormat="1" ht="6.9" customHeight="1">
      <c r="B119" s="28"/>
      <c r="L119" s="28"/>
    </row>
    <row r="120" spans="2:65" s="1" customFormat="1" ht="15.15" customHeight="1">
      <c r="B120" s="28"/>
      <c r="C120" s="23" t="s">
        <v>23</v>
      </c>
      <c r="F120" s="21" t="str">
        <f>E15</f>
        <v xml:space="preserve"> </v>
      </c>
      <c r="I120" s="23" t="s">
        <v>28</v>
      </c>
      <c r="J120" s="26" t="str">
        <f>E21</f>
        <v xml:space="preserve"> </v>
      </c>
      <c r="L120" s="28"/>
    </row>
    <row r="121" spans="2:65" s="1" customFormat="1" ht="15.15" customHeight="1">
      <c r="B121" s="28"/>
      <c r="C121" s="23" t="s">
        <v>26</v>
      </c>
      <c r="F121" s="21" t="str">
        <f>IF(E18="","",E18)</f>
        <v>Vyplň údaj</v>
      </c>
      <c r="I121" s="23" t="s">
        <v>30</v>
      </c>
      <c r="J121" s="26" t="str">
        <f>E24</f>
        <v xml:space="preserve"> </v>
      </c>
      <c r="L121" s="28"/>
    </row>
    <row r="122" spans="2:65" s="1" customFormat="1" ht="10.35" customHeight="1">
      <c r="B122" s="28"/>
      <c r="L122" s="28"/>
    </row>
    <row r="123" spans="2:65" s="10" customFormat="1" ht="29.25" customHeight="1">
      <c r="B123" s="108"/>
      <c r="C123" s="109" t="s">
        <v>135</v>
      </c>
      <c r="D123" s="110" t="s">
        <v>57</v>
      </c>
      <c r="E123" s="110" t="s">
        <v>53</v>
      </c>
      <c r="F123" s="110" t="s">
        <v>54</v>
      </c>
      <c r="G123" s="110" t="s">
        <v>136</v>
      </c>
      <c r="H123" s="110" t="s">
        <v>137</v>
      </c>
      <c r="I123" s="110" t="s">
        <v>138</v>
      </c>
      <c r="J123" s="111" t="s">
        <v>118</v>
      </c>
      <c r="K123" s="112" t="s">
        <v>139</v>
      </c>
      <c r="L123" s="108"/>
      <c r="M123" s="55" t="s">
        <v>1</v>
      </c>
      <c r="N123" s="56" t="s">
        <v>36</v>
      </c>
      <c r="O123" s="56" t="s">
        <v>140</v>
      </c>
      <c r="P123" s="56" t="s">
        <v>141</v>
      </c>
      <c r="Q123" s="56" t="s">
        <v>142</v>
      </c>
      <c r="R123" s="56" t="s">
        <v>143</v>
      </c>
      <c r="S123" s="56" t="s">
        <v>144</v>
      </c>
      <c r="T123" s="57" t="s">
        <v>145</v>
      </c>
    </row>
    <row r="124" spans="2:65" s="1" customFormat="1" ht="22.8" customHeight="1">
      <c r="B124" s="28"/>
      <c r="C124" s="60" t="s">
        <v>146</v>
      </c>
      <c r="J124" s="113">
        <f>BK124</f>
        <v>0</v>
      </c>
      <c r="L124" s="28"/>
      <c r="M124" s="58"/>
      <c r="N124" s="49"/>
      <c r="O124" s="49"/>
      <c r="P124" s="114">
        <f>P125+P135</f>
        <v>0</v>
      </c>
      <c r="Q124" s="49"/>
      <c r="R124" s="114">
        <f>R125+R135</f>
        <v>0.31096999999999997</v>
      </c>
      <c r="S124" s="49"/>
      <c r="T124" s="115">
        <f>T125+T135</f>
        <v>2.2727500000000003</v>
      </c>
      <c r="AT124" s="13" t="s">
        <v>71</v>
      </c>
      <c r="AU124" s="13" t="s">
        <v>120</v>
      </c>
      <c r="BK124" s="116">
        <f>BK125+BK135</f>
        <v>0</v>
      </c>
    </row>
    <row r="125" spans="2:65" s="11" customFormat="1" ht="25.95" customHeight="1">
      <c r="B125" s="117"/>
      <c r="D125" s="118" t="s">
        <v>71</v>
      </c>
      <c r="E125" s="119" t="s">
        <v>147</v>
      </c>
      <c r="F125" s="119" t="s">
        <v>148</v>
      </c>
      <c r="I125" s="120"/>
      <c r="J125" s="121">
        <f>BK125</f>
        <v>0</v>
      </c>
      <c r="L125" s="117"/>
      <c r="M125" s="122"/>
      <c r="P125" s="123">
        <f>P126</f>
        <v>0</v>
      </c>
      <c r="R125" s="123">
        <f>R126</f>
        <v>0</v>
      </c>
      <c r="T125" s="124">
        <f>T126</f>
        <v>0</v>
      </c>
      <c r="AR125" s="118" t="s">
        <v>80</v>
      </c>
      <c r="AT125" s="125" t="s">
        <v>71</v>
      </c>
      <c r="AU125" s="125" t="s">
        <v>72</v>
      </c>
      <c r="AY125" s="118" t="s">
        <v>149</v>
      </c>
      <c r="BK125" s="126">
        <f>BK126</f>
        <v>0</v>
      </c>
    </row>
    <row r="126" spans="2:65" s="11" customFormat="1" ht="22.8" customHeight="1">
      <c r="B126" s="117"/>
      <c r="D126" s="118" t="s">
        <v>71</v>
      </c>
      <c r="E126" s="127" t="s">
        <v>193</v>
      </c>
      <c r="F126" s="127" t="s">
        <v>194</v>
      </c>
      <c r="I126" s="120"/>
      <c r="J126" s="128">
        <f>BK126</f>
        <v>0</v>
      </c>
      <c r="L126" s="117"/>
      <c r="M126" s="122"/>
      <c r="P126" s="123">
        <f>SUM(P127:P134)</f>
        <v>0</v>
      </c>
      <c r="R126" s="123">
        <f>SUM(R127:R134)</f>
        <v>0</v>
      </c>
      <c r="T126" s="124">
        <f>SUM(T127:T134)</f>
        <v>0</v>
      </c>
      <c r="AR126" s="118" t="s">
        <v>80</v>
      </c>
      <c r="AT126" s="125" t="s">
        <v>71</v>
      </c>
      <c r="AU126" s="125" t="s">
        <v>80</v>
      </c>
      <c r="AY126" s="118" t="s">
        <v>149</v>
      </c>
      <c r="BK126" s="126">
        <f>SUM(BK127:BK134)</f>
        <v>0</v>
      </c>
    </row>
    <row r="127" spans="2:65" s="1" customFormat="1" ht="16.5" customHeight="1">
      <c r="B127" s="28"/>
      <c r="C127" s="129" t="s">
        <v>80</v>
      </c>
      <c r="D127" s="129" t="s">
        <v>151</v>
      </c>
      <c r="E127" s="130" t="s">
        <v>195</v>
      </c>
      <c r="F127" s="131" t="s">
        <v>196</v>
      </c>
      <c r="G127" s="132" t="s">
        <v>197</v>
      </c>
      <c r="H127" s="133">
        <v>2.2730000000000001</v>
      </c>
      <c r="I127" s="134"/>
      <c r="J127" s="135">
        <f t="shared" ref="J127:J134" si="0">ROUND(I127*H127,2)</f>
        <v>0</v>
      </c>
      <c r="K127" s="136"/>
      <c r="L127" s="28"/>
      <c r="M127" s="137" t="s">
        <v>1</v>
      </c>
      <c r="N127" s="138" t="s">
        <v>37</v>
      </c>
      <c r="P127" s="139">
        <f t="shared" ref="P127:P134" si="1">O127*H127</f>
        <v>0</v>
      </c>
      <c r="Q127" s="139">
        <v>0</v>
      </c>
      <c r="R127" s="139">
        <f t="shared" ref="R127:R134" si="2">Q127*H127</f>
        <v>0</v>
      </c>
      <c r="S127" s="139">
        <v>0</v>
      </c>
      <c r="T127" s="140">
        <f t="shared" ref="T127:T134" si="3">S127*H127</f>
        <v>0</v>
      </c>
      <c r="AR127" s="141" t="s">
        <v>155</v>
      </c>
      <c r="AT127" s="141" t="s">
        <v>151</v>
      </c>
      <c r="AU127" s="141" t="s">
        <v>82</v>
      </c>
      <c r="AY127" s="13" t="s">
        <v>149</v>
      </c>
      <c r="BE127" s="142">
        <f t="shared" ref="BE127:BE134" si="4">IF(N127="základní",J127,0)</f>
        <v>0</v>
      </c>
      <c r="BF127" s="142">
        <f t="shared" ref="BF127:BF134" si="5">IF(N127="snížená",J127,0)</f>
        <v>0</v>
      </c>
      <c r="BG127" s="142">
        <f t="shared" ref="BG127:BG134" si="6">IF(N127="zákl. přenesená",J127,0)</f>
        <v>0</v>
      </c>
      <c r="BH127" s="142">
        <f t="shared" ref="BH127:BH134" si="7">IF(N127="sníž. přenesená",J127,0)</f>
        <v>0</v>
      </c>
      <c r="BI127" s="142">
        <f t="shared" ref="BI127:BI134" si="8">IF(N127="nulová",J127,0)</f>
        <v>0</v>
      </c>
      <c r="BJ127" s="13" t="s">
        <v>80</v>
      </c>
      <c r="BK127" s="142">
        <f t="shared" ref="BK127:BK134" si="9">ROUND(I127*H127,2)</f>
        <v>0</v>
      </c>
      <c r="BL127" s="13" t="s">
        <v>155</v>
      </c>
      <c r="BM127" s="141" t="s">
        <v>82</v>
      </c>
    </row>
    <row r="128" spans="2:65" s="1" customFormat="1" ht="44.25" customHeight="1">
      <c r="B128" s="28"/>
      <c r="C128" s="129" t="s">
        <v>82</v>
      </c>
      <c r="D128" s="129" t="s">
        <v>151</v>
      </c>
      <c r="E128" s="130" t="s">
        <v>200</v>
      </c>
      <c r="F128" s="131" t="s">
        <v>201</v>
      </c>
      <c r="G128" s="132" t="s">
        <v>197</v>
      </c>
      <c r="H128" s="133">
        <v>2.2730000000000001</v>
      </c>
      <c r="I128" s="134"/>
      <c r="J128" s="135">
        <f t="shared" si="0"/>
        <v>0</v>
      </c>
      <c r="K128" s="136"/>
      <c r="L128" s="28"/>
      <c r="M128" s="137" t="s">
        <v>1</v>
      </c>
      <c r="N128" s="138" t="s">
        <v>37</v>
      </c>
      <c r="P128" s="139">
        <f t="shared" si="1"/>
        <v>0</v>
      </c>
      <c r="Q128" s="139">
        <v>0</v>
      </c>
      <c r="R128" s="139">
        <f t="shared" si="2"/>
        <v>0</v>
      </c>
      <c r="S128" s="139">
        <v>0</v>
      </c>
      <c r="T128" s="140">
        <f t="shared" si="3"/>
        <v>0</v>
      </c>
      <c r="AR128" s="141" t="s">
        <v>155</v>
      </c>
      <c r="AT128" s="141" t="s">
        <v>151</v>
      </c>
      <c r="AU128" s="141" t="s">
        <v>82</v>
      </c>
      <c r="AY128" s="13" t="s">
        <v>149</v>
      </c>
      <c r="BE128" s="142">
        <f t="shared" si="4"/>
        <v>0</v>
      </c>
      <c r="BF128" s="142">
        <f t="shared" si="5"/>
        <v>0</v>
      </c>
      <c r="BG128" s="142">
        <f t="shared" si="6"/>
        <v>0</v>
      </c>
      <c r="BH128" s="142">
        <f t="shared" si="7"/>
        <v>0</v>
      </c>
      <c r="BI128" s="142">
        <f t="shared" si="8"/>
        <v>0</v>
      </c>
      <c r="BJ128" s="13" t="s">
        <v>80</v>
      </c>
      <c r="BK128" s="142">
        <f t="shared" si="9"/>
        <v>0</v>
      </c>
      <c r="BL128" s="13" t="s">
        <v>155</v>
      </c>
      <c r="BM128" s="141" t="s">
        <v>155</v>
      </c>
    </row>
    <row r="129" spans="2:65" s="1" customFormat="1" ht="33" customHeight="1">
      <c r="B129" s="28"/>
      <c r="C129" s="129" t="s">
        <v>160</v>
      </c>
      <c r="D129" s="129" t="s">
        <v>151</v>
      </c>
      <c r="E129" s="130" t="s">
        <v>210</v>
      </c>
      <c r="F129" s="131" t="s">
        <v>211</v>
      </c>
      <c r="G129" s="132" t="s">
        <v>197</v>
      </c>
      <c r="H129" s="133">
        <v>2.2730000000000001</v>
      </c>
      <c r="I129" s="134"/>
      <c r="J129" s="135">
        <f t="shared" si="0"/>
        <v>0</v>
      </c>
      <c r="K129" s="136"/>
      <c r="L129" s="28"/>
      <c r="M129" s="137" t="s">
        <v>1</v>
      </c>
      <c r="N129" s="138" t="s">
        <v>37</v>
      </c>
      <c r="P129" s="139">
        <f t="shared" si="1"/>
        <v>0</v>
      </c>
      <c r="Q129" s="139">
        <v>0</v>
      </c>
      <c r="R129" s="139">
        <f t="shared" si="2"/>
        <v>0</v>
      </c>
      <c r="S129" s="139">
        <v>0</v>
      </c>
      <c r="T129" s="140">
        <f t="shared" si="3"/>
        <v>0</v>
      </c>
      <c r="AR129" s="141" t="s">
        <v>155</v>
      </c>
      <c r="AT129" s="141" t="s">
        <v>151</v>
      </c>
      <c r="AU129" s="141" t="s">
        <v>82</v>
      </c>
      <c r="AY129" s="13" t="s">
        <v>149</v>
      </c>
      <c r="BE129" s="142">
        <f t="shared" si="4"/>
        <v>0</v>
      </c>
      <c r="BF129" s="142">
        <f t="shared" si="5"/>
        <v>0</v>
      </c>
      <c r="BG129" s="142">
        <f t="shared" si="6"/>
        <v>0</v>
      </c>
      <c r="BH129" s="142">
        <f t="shared" si="7"/>
        <v>0</v>
      </c>
      <c r="BI129" s="142">
        <f t="shared" si="8"/>
        <v>0</v>
      </c>
      <c r="BJ129" s="13" t="s">
        <v>80</v>
      </c>
      <c r="BK129" s="142">
        <f t="shared" si="9"/>
        <v>0</v>
      </c>
      <c r="BL129" s="13" t="s">
        <v>155</v>
      </c>
      <c r="BM129" s="141" t="s">
        <v>163</v>
      </c>
    </row>
    <row r="130" spans="2:65" s="1" customFormat="1" ht="44.25" customHeight="1">
      <c r="B130" s="28"/>
      <c r="C130" s="129" t="s">
        <v>155</v>
      </c>
      <c r="D130" s="129" t="s">
        <v>151</v>
      </c>
      <c r="E130" s="130" t="s">
        <v>214</v>
      </c>
      <c r="F130" s="131" t="s">
        <v>215</v>
      </c>
      <c r="G130" s="132" t="s">
        <v>197</v>
      </c>
      <c r="H130" s="133">
        <v>45.46</v>
      </c>
      <c r="I130" s="134"/>
      <c r="J130" s="135">
        <f t="shared" si="0"/>
        <v>0</v>
      </c>
      <c r="K130" s="136"/>
      <c r="L130" s="28"/>
      <c r="M130" s="137" t="s">
        <v>1</v>
      </c>
      <c r="N130" s="138" t="s">
        <v>37</v>
      </c>
      <c r="P130" s="139">
        <f t="shared" si="1"/>
        <v>0</v>
      </c>
      <c r="Q130" s="139">
        <v>0</v>
      </c>
      <c r="R130" s="139">
        <f t="shared" si="2"/>
        <v>0</v>
      </c>
      <c r="S130" s="139">
        <v>0</v>
      </c>
      <c r="T130" s="140">
        <f t="shared" si="3"/>
        <v>0</v>
      </c>
      <c r="AR130" s="141" t="s">
        <v>155</v>
      </c>
      <c r="AT130" s="141" t="s">
        <v>151</v>
      </c>
      <c r="AU130" s="141" t="s">
        <v>82</v>
      </c>
      <c r="AY130" s="13" t="s">
        <v>149</v>
      </c>
      <c r="BE130" s="142">
        <f t="shared" si="4"/>
        <v>0</v>
      </c>
      <c r="BF130" s="142">
        <f t="shared" si="5"/>
        <v>0</v>
      </c>
      <c r="BG130" s="142">
        <f t="shared" si="6"/>
        <v>0</v>
      </c>
      <c r="BH130" s="142">
        <f t="shared" si="7"/>
        <v>0</v>
      </c>
      <c r="BI130" s="142">
        <f t="shared" si="8"/>
        <v>0</v>
      </c>
      <c r="BJ130" s="13" t="s">
        <v>80</v>
      </c>
      <c r="BK130" s="142">
        <f t="shared" si="9"/>
        <v>0</v>
      </c>
      <c r="BL130" s="13" t="s">
        <v>155</v>
      </c>
      <c r="BM130" s="141" t="s">
        <v>167</v>
      </c>
    </row>
    <row r="131" spans="2:65" s="1" customFormat="1" ht="44.25" customHeight="1">
      <c r="B131" s="28"/>
      <c r="C131" s="129" t="s">
        <v>168</v>
      </c>
      <c r="D131" s="129" t="s">
        <v>151</v>
      </c>
      <c r="E131" s="130" t="s">
        <v>224</v>
      </c>
      <c r="F131" s="131" t="s">
        <v>225</v>
      </c>
      <c r="G131" s="132" t="s">
        <v>197</v>
      </c>
      <c r="H131" s="133">
        <v>1.4850000000000001</v>
      </c>
      <c r="I131" s="134"/>
      <c r="J131" s="135">
        <f t="shared" si="0"/>
        <v>0</v>
      </c>
      <c r="K131" s="136"/>
      <c r="L131" s="28"/>
      <c r="M131" s="137" t="s">
        <v>1</v>
      </c>
      <c r="N131" s="138" t="s">
        <v>37</v>
      </c>
      <c r="P131" s="139">
        <f t="shared" si="1"/>
        <v>0</v>
      </c>
      <c r="Q131" s="139">
        <v>0</v>
      </c>
      <c r="R131" s="139">
        <f t="shared" si="2"/>
        <v>0</v>
      </c>
      <c r="S131" s="139">
        <v>0</v>
      </c>
      <c r="T131" s="140">
        <f t="shared" si="3"/>
        <v>0</v>
      </c>
      <c r="AR131" s="141" t="s">
        <v>155</v>
      </c>
      <c r="AT131" s="141" t="s">
        <v>151</v>
      </c>
      <c r="AU131" s="141" t="s">
        <v>82</v>
      </c>
      <c r="AY131" s="13" t="s">
        <v>149</v>
      </c>
      <c r="BE131" s="142">
        <f t="shared" si="4"/>
        <v>0</v>
      </c>
      <c r="BF131" s="142">
        <f t="shared" si="5"/>
        <v>0</v>
      </c>
      <c r="BG131" s="142">
        <f t="shared" si="6"/>
        <v>0</v>
      </c>
      <c r="BH131" s="142">
        <f t="shared" si="7"/>
        <v>0</v>
      </c>
      <c r="BI131" s="142">
        <f t="shared" si="8"/>
        <v>0</v>
      </c>
      <c r="BJ131" s="13" t="s">
        <v>80</v>
      </c>
      <c r="BK131" s="142">
        <f t="shared" si="9"/>
        <v>0</v>
      </c>
      <c r="BL131" s="13" t="s">
        <v>155</v>
      </c>
      <c r="BM131" s="141" t="s">
        <v>171</v>
      </c>
    </row>
    <row r="132" spans="2:65" s="1" customFormat="1" ht="44.25" customHeight="1">
      <c r="B132" s="28"/>
      <c r="C132" s="129" t="s">
        <v>163</v>
      </c>
      <c r="D132" s="129" t="s">
        <v>151</v>
      </c>
      <c r="E132" s="130" t="s">
        <v>227</v>
      </c>
      <c r="F132" s="131" t="s">
        <v>228</v>
      </c>
      <c r="G132" s="132" t="s">
        <v>197</v>
      </c>
      <c r="H132" s="133">
        <v>0.43</v>
      </c>
      <c r="I132" s="134"/>
      <c r="J132" s="135">
        <f t="shared" si="0"/>
        <v>0</v>
      </c>
      <c r="K132" s="136"/>
      <c r="L132" s="28"/>
      <c r="M132" s="137" t="s">
        <v>1</v>
      </c>
      <c r="N132" s="138" t="s">
        <v>37</v>
      </c>
      <c r="P132" s="139">
        <f t="shared" si="1"/>
        <v>0</v>
      </c>
      <c r="Q132" s="139">
        <v>0</v>
      </c>
      <c r="R132" s="139">
        <f t="shared" si="2"/>
        <v>0</v>
      </c>
      <c r="S132" s="139">
        <v>0</v>
      </c>
      <c r="T132" s="140">
        <f t="shared" si="3"/>
        <v>0</v>
      </c>
      <c r="AR132" s="141" t="s">
        <v>155</v>
      </c>
      <c r="AT132" s="141" t="s">
        <v>151</v>
      </c>
      <c r="AU132" s="141" t="s">
        <v>82</v>
      </c>
      <c r="AY132" s="13" t="s">
        <v>149</v>
      </c>
      <c r="BE132" s="142">
        <f t="shared" si="4"/>
        <v>0</v>
      </c>
      <c r="BF132" s="142">
        <f t="shared" si="5"/>
        <v>0</v>
      </c>
      <c r="BG132" s="142">
        <f t="shared" si="6"/>
        <v>0</v>
      </c>
      <c r="BH132" s="142">
        <f t="shared" si="7"/>
        <v>0</v>
      </c>
      <c r="BI132" s="142">
        <f t="shared" si="8"/>
        <v>0</v>
      </c>
      <c r="BJ132" s="13" t="s">
        <v>80</v>
      </c>
      <c r="BK132" s="142">
        <f t="shared" si="9"/>
        <v>0</v>
      </c>
      <c r="BL132" s="13" t="s">
        <v>155</v>
      </c>
      <c r="BM132" s="141" t="s">
        <v>8</v>
      </c>
    </row>
    <row r="133" spans="2:65" s="1" customFormat="1" ht="44.25" customHeight="1">
      <c r="B133" s="28"/>
      <c r="C133" s="129" t="s">
        <v>174</v>
      </c>
      <c r="D133" s="129" t="s">
        <v>151</v>
      </c>
      <c r="E133" s="130" t="s">
        <v>987</v>
      </c>
      <c r="F133" s="131" t="s">
        <v>988</v>
      </c>
      <c r="G133" s="132" t="s">
        <v>197</v>
      </c>
      <c r="H133" s="133">
        <v>0.32900000000000001</v>
      </c>
      <c r="I133" s="134"/>
      <c r="J133" s="135">
        <f t="shared" si="0"/>
        <v>0</v>
      </c>
      <c r="K133" s="136"/>
      <c r="L133" s="28"/>
      <c r="M133" s="137" t="s">
        <v>1</v>
      </c>
      <c r="N133" s="138" t="s">
        <v>37</v>
      </c>
      <c r="P133" s="139">
        <f t="shared" si="1"/>
        <v>0</v>
      </c>
      <c r="Q133" s="139">
        <v>0</v>
      </c>
      <c r="R133" s="139">
        <f t="shared" si="2"/>
        <v>0</v>
      </c>
      <c r="S133" s="139">
        <v>0</v>
      </c>
      <c r="T133" s="140">
        <f t="shared" si="3"/>
        <v>0</v>
      </c>
      <c r="AR133" s="141" t="s">
        <v>155</v>
      </c>
      <c r="AT133" s="141" t="s">
        <v>151</v>
      </c>
      <c r="AU133" s="141" t="s">
        <v>82</v>
      </c>
      <c r="AY133" s="13" t="s">
        <v>149</v>
      </c>
      <c r="BE133" s="142">
        <f t="shared" si="4"/>
        <v>0</v>
      </c>
      <c r="BF133" s="142">
        <f t="shared" si="5"/>
        <v>0</v>
      </c>
      <c r="BG133" s="142">
        <f t="shared" si="6"/>
        <v>0</v>
      </c>
      <c r="BH133" s="142">
        <f t="shared" si="7"/>
        <v>0</v>
      </c>
      <c r="BI133" s="142">
        <f t="shared" si="8"/>
        <v>0</v>
      </c>
      <c r="BJ133" s="13" t="s">
        <v>80</v>
      </c>
      <c r="BK133" s="142">
        <f t="shared" si="9"/>
        <v>0</v>
      </c>
      <c r="BL133" s="13" t="s">
        <v>155</v>
      </c>
      <c r="BM133" s="141" t="s">
        <v>177</v>
      </c>
    </row>
    <row r="134" spans="2:65" s="1" customFormat="1" ht="44.25" customHeight="1">
      <c r="B134" s="28"/>
      <c r="C134" s="129" t="s">
        <v>167</v>
      </c>
      <c r="D134" s="129" t="s">
        <v>151</v>
      </c>
      <c r="E134" s="130" t="s">
        <v>241</v>
      </c>
      <c r="F134" s="131" t="s">
        <v>242</v>
      </c>
      <c r="G134" s="132" t="s">
        <v>197</v>
      </c>
      <c r="H134" s="133">
        <v>2.9000000000000001E-2</v>
      </c>
      <c r="I134" s="134"/>
      <c r="J134" s="135">
        <f t="shared" si="0"/>
        <v>0</v>
      </c>
      <c r="K134" s="136"/>
      <c r="L134" s="28"/>
      <c r="M134" s="137" t="s">
        <v>1</v>
      </c>
      <c r="N134" s="138" t="s">
        <v>37</v>
      </c>
      <c r="P134" s="139">
        <f t="shared" si="1"/>
        <v>0</v>
      </c>
      <c r="Q134" s="139">
        <v>0</v>
      </c>
      <c r="R134" s="139">
        <f t="shared" si="2"/>
        <v>0</v>
      </c>
      <c r="S134" s="139">
        <v>0</v>
      </c>
      <c r="T134" s="140">
        <f t="shared" si="3"/>
        <v>0</v>
      </c>
      <c r="AR134" s="141" t="s">
        <v>155</v>
      </c>
      <c r="AT134" s="141" t="s">
        <v>151</v>
      </c>
      <c r="AU134" s="141" t="s">
        <v>82</v>
      </c>
      <c r="AY134" s="13" t="s">
        <v>149</v>
      </c>
      <c r="BE134" s="142">
        <f t="shared" si="4"/>
        <v>0</v>
      </c>
      <c r="BF134" s="142">
        <f t="shared" si="5"/>
        <v>0</v>
      </c>
      <c r="BG134" s="142">
        <f t="shared" si="6"/>
        <v>0</v>
      </c>
      <c r="BH134" s="142">
        <f t="shared" si="7"/>
        <v>0</v>
      </c>
      <c r="BI134" s="142">
        <f t="shared" si="8"/>
        <v>0</v>
      </c>
      <c r="BJ134" s="13" t="s">
        <v>80</v>
      </c>
      <c r="BK134" s="142">
        <f t="shared" si="9"/>
        <v>0</v>
      </c>
      <c r="BL134" s="13" t="s">
        <v>155</v>
      </c>
      <c r="BM134" s="141" t="s">
        <v>180</v>
      </c>
    </row>
    <row r="135" spans="2:65" s="11" customFormat="1" ht="25.95" customHeight="1">
      <c r="B135" s="117"/>
      <c r="D135" s="118" t="s">
        <v>71</v>
      </c>
      <c r="E135" s="119" t="s">
        <v>244</v>
      </c>
      <c r="F135" s="119" t="s">
        <v>245</v>
      </c>
      <c r="I135" s="120"/>
      <c r="J135" s="121">
        <f>BK135</f>
        <v>0</v>
      </c>
      <c r="L135" s="117"/>
      <c r="M135" s="122"/>
      <c r="P135" s="123">
        <f>P136+P150+P182+P201+P204</f>
        <v>0</v>
      </c>
      <c r="R135" s="123">
        <f>R136+R150+R182+R201+R204</f>
        <v>0.31096999999999997</v>
      </c>
      <c r="T135" s="124">
        <f>T136+T150+T182+T201+T204</f>
        <v>2.2727500000000003</v>
      </c>
      <c r="AR135" s="118" t="s">
        <v>82</v>
      </c>
      <c r="AT135" s="125" t="s">
        <v>71</v>
      </c>
      <c r="AU135" s="125" t="s">
        <v>72</v>
      </c>
      <c r="AY135" s="118" t="s">
        <v>149</v>
      </c>
      <c r="BK135" s="126">
        <f>BK136+BK150+BK182+BK201+BK204</f>
        <v>0</v>
      </c>
    </row>
    <row r="136" spans="2:65" s="11" customFormat="1" ht="22.8" customHeight="1">
      <c r="B136" s="117"/>
      <c r="D136" s="118" t="s">
        <v>71</v>
      </c>
      <c r="E136" s="127" t="s">
        <v>989</v>
      </c>
      <c r="F136" s="127" t="s">
        <v>990</v>
      </c>
      <c r="I136" s="120"/>
      <c r="J136" s="128">
        <f>BK136</f>
        <v>0</v>
      </c>
      <c r="L136" s="117"/>
      <c r="M136" s="122"/>
      <c r="P136" s="123">
        <f>SUM(P137:P149)</f>
        <v>0</v>
      </c>
      <c r="R136" s="123">
        <f>SUM(R137:R149)</f>
        <v>0.12493</v>
      </c>
      <c r="T136" s="124">
        <f>SUM(T137:T149)</f>
        <v>0.29499999999999998</v>
      </c>
      <c r="AR136" s="118" t="s">
        <v>82</v>
      </c>
      <c r="AT136" s="125" t="s">
        <v>71</v>
      </c>
      <c r="AU136" s="125" t="s">
        <v>80</v>
      </c>
      <c r="AY136" s="118" t="s">
        <v>149</v>
      </c>
      <c r="BK136" s="126">
        <f>SUM(BK137:BK149)</f>
        <v>0</v>
      </c>
    </row>
    <row r="137" spans="2:65" s="1" customFormat="1" ht="24.15" customHeight="1">
      <c r="B137" s="28"/>
      <c r="C137" s="129" t="s">
        <v>156</v>
      </c>
      <c r="D137" s="129" t="s">
        <v>151</v>
      </c>
      <c r="E137" s="130" t="s">
        <v>991</v>
      </c>
      <c r="F137" s="131" t="s">
        <v>992</v>
      </c>
      <c r="G137" s="132" t="s">
        <v>186</v>
      </c>
      <c r="H137" s="133">
        <v>40</v>
      </c>
      <c r="I137" s="134"/>
      <c r="J137" s="135">
        <f t="shared" ref="J137:J149" si="10">ROUND(I137*H137,2)</f>
        <v>0</v>
      </c>
      <c r="K137" s="136"/>
      <c r="L137" s="28"/>
      <c r="M137" s="137" t="s">
        <v>1</v>
      </c>
      <c r="N137" s="138" t="s">
        <v>37</v>
      </c>
      <c r="P137" s="139">
        <f t="shared" ref="P137:P149" si="11">O137*H137</f>
        <v>0</v>
      </c>
      <c r="Q137" s="139">
        <v>0</v>
      </c>
      <c r="R137" s="139">
        <f t="shared" ref="R137:R149" si="12">Q137*H137</f>
        <v>0</v>
      </c>
      <c r="S137" s="139">
        <v>2.0999999999999999E-3</v>
      </c>
      <c r="T137" s="140">
        <f t="shared" ref="T137:T149" si="13">S137*H137</f>
        <v>8.3999999999999991E-2</v>
      </c>
      <c r="AR137" s="141" t="s">
        <v>180</v>
      </c>
      <c r="AT137" s="141" t="s">
        <v>151</v>
      </c>
      <c r="AU137" s="141" t="s">
        <v>82</v>
      </c>
      <c r="AY137" s="13" t="s">
        <v>149</v>
      </c>
      <c r="BE137" s="142">
        <f t="shared" ref="BE137:BE149" si="14">IF(N137="základní",J137,0)</f>
        <v>0</v>
      </c>
      <c r="BF137" s="142">
        <f t="shared" ref="BF137:BF149" si="15">IF(N137="snížená",J137,0)</f>
        <v>0</v>
      </c>
      <c r="BG137" s="142">
        <f t="shared" ref="BG137:BG149" si="16">IF(N137="zákl. přenesená",J137,0)</f>
        <v>0</v>
      </c>
      <c r="BH137" s="142">
        <f t="shared" ref="BH137:BH149" si="17">IF(N137="sníž. přenesená",J137,0)</f>
        <v>0</v>
      </c>
      <c r="BI137" s="142">
        <f t="shared" ref="BI137:BI149" si="18">IF(N137="nulová",J137,0)</f>
        <v>0</v>
      </c>
      <c r="BJ137" s="13" t="s">
        <v>80</v>
      </c>
      <c r="BK137" s="142">
        <f t="shared" ref="BK137:BK149" si="19">ROUND(I137*H137,2)</f>
        <v>0</v>
      </c>
      <c r="BL137" s="13" t="s">
        <v>180</v>
      </c>
      <c r="BM137" s="141" t="s">
        <v>183</v>
      </c>
    </row>
    <row r="138" spans="2:65" s="1" customFormat="1" ht="24.15" customHeight="1">
      <c r="B138" s="28"/>
      <c r="C138" s="129" t="s">
        <v>171</v>
      </c>
      <c r="D138" s="129" t="s">
        <v>151</v>
      </c>
      <c r="E138" s="130" t="s">
        <v>993</v>
      </c>
      <c r="F138" s="131" t="s">
        <v>994</v>
      </c>
      <c r="G138" s="132" t="s">
        <v>186</v>
      </c>
      <c r="H138" s="133">
        <v>80</v>
      </c>
      <c r="I138" s="134"/>
      <c r="J138" s="135">
        <f t="shared" si="10"/>
        <v>0</v>
      </c>
      <c r="K138" s="136"/>
      <c r="L138" s="28"/>
      <c r="M138" s="137" t="s">
        <v>1</v>
      </c>
      <c r="N138" s="138" t="s">
        <v>37</v>
      </c>
      <c r="P138" s="139">
        <f t="shared" si="11"/>
        <v>0</v>
      </c>
      <c r="Q138" s="139">
        <v>0</v>
      </c>
      <c r="R138" s="139">
        <f t="shared" si="12"/>
        <v>0</v>
      </c>
      <c r="S138" s="139">
        <v>1.98E-3</v>
      </c>
      <c r="T138" s="140">
        <f t="shared" si="13"/>
        <v>0.15839999999999999</v>
      </c>
      <c r="AR138" s="141" t="s">
        <v>180</v>
      </c>
      <c r="AT138" s="141" t="s">
        <v>151</v>
      </c>
      <c r="AU138" s="141" t="s">
        <v>82</v>
      </c>
      <c r="AY138" s="13" t="s">
        <v>149</v>
      </c>
      <c r="BE138" s="142">
        <f t="shared" si="14"/>
        <v>0</v>
      </c>
      <c r="BF138" s="142">
        <f t="shared" si="15"/>
        <v>0</v>
      </c>
      <c r="BG138" s="142">
        <f t="shared" si="16"/>
        <v>0</v>
      </c>
      <c r="BH138" s="142">
        <f t="shared" si="17"/>
        <v>0</v>
      </c>
      <c r="BI138" s="142">
        <f t="shared" si="18"/>
        <v>0</v>
      </c>
      <c r="BJ138" s="13" t="s">
        <v>80</v>
      </c>
      <c r="BK138" s="142">
        <f t="shared" si="19"/>
        <v>0</v>
      </c>
      <c r="BL138" s="13" t="s">
        <v>180</v>
      </c>
      <c r="BM138" s="141" t="s">
        <v>187</v>
      </c>
    </row>
    <row r="139" spans="2:65" s="1" customFormat="1" ht="24.15" customHeight="1">
      <c r="B139" s="28"/>
      <c r="C139" s="129" t="s">
        <v>188</v>
      </c>
      <c r="D139" s="129" t="s">
        <v>151</v>
      </c>
      <c r="E139" s="130" t="s">
        <v>995</v>
      </c>
      <c r="F139" s="131" t="s">
        <v>996</v>
      </c>
      <c r="G139" s="132" t="s">
        <v>186</v>
      </c>
      <c r="H139" s="133">
        <v>20</v>
      </c>
      <c r="I139" s="134"/>
      <c r="J139" s="135">
        <f t="shared" si="10"/>
        <v>0</v>
      </c>
      <c r="K139" s="136"/>
      <c r="L139" s="28"/>
      <c r="M139" s="137" t="s">
        <v>1</v>
      </c>
      <c r="N139" s="138" t="s">
        <v>37</v>
      </c>
      <c r="P139" s="139">
        <f t="shared" si="11"/>
        <v>0</v>
      </c>
      <c r="Q139" s="139">
        <v>0</v>
      </c>
      <c r="R139" s="139">
        <f t="shared" si="12"/>
        <v>0</v>
      </c>
      <c r="S139" s="139">
        <v>2.63E-3</v>
      </c>
      <c r="T139" s="140">
        <f t="shared" si="13"/>
        <v>5.2600000000000001E-2</v>
      </c>
      <c r="AR139" s="141" t="s">
        <v>180</v>
      </c>
      <c r="AT139" s="141" t="s">
        <v>151</v>
      </c>
      <c r="AU139" s="141" t="s">
        <v>82</v>
      </c>
      <c r="AY139" s="13" t="s">
        <v>149</v>
      </c>
      <c r="BE139" s="142">
        <f t="shared" si="14"/>
        <v>0</v>
      </c>
      <c r="BF139" s="142">
        <f t="shared" si="15"/>
        <v>0</v>
      </c>
      <c r="BG139" s="142">
        <f t="shared" si="16"/>
        <v>0</v>
      </c>
      <c r="BH139" s="142">
        <f t="shared" si="17"/>
        <v>0</v>
      </c>
      <c r="BI139" s="142">
        <f t="shared" si="18"/>
        <v>0</v>
      </c>
      <c r="BJ139" s="13" t="s">
        <v>80</v>
      </c>
      <c r="BK139" s="142">
        <f t="shared" si="19"/>
        <v>0</v>
      </c>
      <c r="BL139" s="13" t="s">
        <v>180</v>
      </c>
      <c r="BM139" s="141" t="s">
        <v>192</v>
      </c>
    </row>
    <row r="140" spans="2:65" s="1" customFormat="1" ht="24.15" customHeight="1">
      <c r="B140" s="28"/>
      <c r="C140" s="129" t="s">
        <v>8</v>
      </c>
      <c r="D140" s="129" t="s">
        <v>151</v>
      </c>
      <c r="E140" s="130" t="s">
        <v>997</v>
      </c>
      <c r="F140" s="131" t="s">
        <v>998</v>
      </c>
      <c r="G140" s="132" t="s">
        <v>186</v>
      </c>
      <c r="H140" s="133">
        <v>5</v>
      </c>
      <c r="I140" s="134"/>
      <c r="J140" s="135">
        <f t="shared" si="10"/>
        <v>0</v>
      </c>
      <c r="K140" s="136"/>
      <c r="L140" s="28"/>
      <c r="M140" s="137" t="s">
        <v>1</v>
      </c>
      <c r="N140" s="138" t="s">
        <v>37</v>
      </c>
      <c r="P140" s="139">
        <f t="shared" si="11"/>
        <v>0</v>
      </c>
      <c r="Q140" s="139">
        <v>5.9000000000000003E-4</v>
      </c>
      <c r="R140" s="139">
        <f t="shared" si="12"/>
        <v>2.9500000000000004E-3</v>
      </c>
      <c r="S140" s="139">
        <v>0</v>
      </c>
      <c r="T140" s="140">
        <f t="shared" si="13"/>
        <v>0</v>
      </c>
      <c r="AR140" s="141" t="s">
        <v>180</v>
      </c>
      <c r="AT140" s="141" t="s">
        <v>151</v>
      </c>
      <c r="AU140" s="141" t="s">
        <v>82</v>
      </c>
      <c r="AY140" s="13" t="s">
        <v>149</v>
      </c>
      <c r="BE140" s="142">
        <f t="shared" si="14"/>
        <v>0</v>
      </c>
      <c r="BF140" s="142">
        <f t="shared" si="15"/>
        <v>0</v>
      </c>
      <c r="BG140" s="142">
        <f t="shared" si="16"/>
        <v>0</v>
      </c>
      <c r="BH140" s="142">
        <f t="shared" si="17"/>
        <v>0</v>
      </c>
      <c r="BI140" s="142">
        <f t="shared" si="18"/>
        <v>0</v>
      </c>
      <c r="BJ140" s="13" t="s">
        <v>80</v>
      </c>
      <c r="BK140" s="142">
        <f t="shared" si="19"/>
        <v>0</v>
      </c>
      <c r="BL140" s="13" t="s">
        <v>180</v>
      </c>
      <c r="BM140" s="141" t="s">
        <v>198</v>
      </c>
    </row>
    <row r="141" spans="2:65" s="1" customFormat="1" ht="24.15" customHeight="1">
      <c r="B141" s="28"/>
      <c r="C141" s="129" t="s">
        <v>199</v>
      </c>
      <c r="D141" s="129" t="s">
        <v>151</v>
      </c>
      <c r="E141" s="130" t="s">
        <v>999</v>
      </c>
      <c r="F141" s="131" t="s">
        <v>1000</v>
      </c>
      <c r="G141" s="132" t="s">
        <v>186</v>
      </c>
      <c r="H141" s="133">
        <v>50</v>
      </c>
      <c r="I141" s="134"/>
      <c r="J141" s="135">
        <f t="shared" si="10"/>
        <v>0</v>
      </c>
      <c r="K141" s="136"/>
      <c r="L141" s="28"/>
      <c r="M141" s="137" t="s">
        <v>1</v>
      </c>
      <c r="N141" s="138" t="s">
        <v>37</v>
      </c>
      <c r="P141" s="139">
        <f t="shared" si="11"/>
        <v>0</v>
      </c>
      <c r="Q141" s="139">
        <v>2.0100000000000001E-3</v>
      </c>
      <c r="R141" s="139">
        <f t="shared" si="12"/>
        <v>0.10050000000000001</v>
      </c>
      <c r="S141" s="139">
        <v>0</v>
      </c>
      <c r="T141" s="140">
        <f t="shared" si="13"/>
        <v>0</v>
      </c>
      <c r="AR141" s="141" t="s">
        <v>180</v>
      </c>
      <c r="AT141" s="141" t="s">
        <v>151</v>
      </c>
      <c r="AU141" s="141" t="s">
        <v>82</v>
      </c>
      <c r="AY141" s="13" t="s">
        <v>149</v>
      </c>
      <c r="BE141" s="142">
        <f t="shared" si="14"/>
        <v>0</v>
      </c>
      <c r="BF141" s="142">
        <f t="shared" si="15"/>
        <v>0</v>
      </c>
      <c r="BG141" s="142">
        <f t="shared" si="16"/>
        <v>0</v>
      </c>
      <c r="BH141" s="142">
        <f t="shared" si="17"/>
        <v>0</v>
      </c>
      <c r="BI141" s="142">
        <f t="shared" si="18"/>
        <v>0</v>
      </c>
      <c r="BJ141" s="13" t="s">
        <v>80</v>
      </c>
      <c r="BK141" s="142">
        <f t="shared" si="19"/>
        <v>0</v>
      </c>
      <c r="BL141" s="13" t="s">
        <v>180</v>
      </c>
      <c r="BM141" s="141" t="s">
        <v>202</v>
      </c>
    </row>
    <row r="142" spans="2:65" s="1" customFormat="1" ht="21.75" customHeight="1">
      <c r="B142" s="28"/>
      <c r="C142" s="129" t="s">
        <v>177</v>
      </c>
      <c r="D142" s="129" t="s">
        <v>151</v>
      </c>
      <c r="E142" s="130" t="s">
        <v>1001</v>
      </c>
      <c r="F142" s="131" t="s">
        <v>1002</v>
      </c>
      <c r="G142" s="132" t="s">
        <v>186</v>
      </c>
      <c r="H142" s="133">
        <v>8</v>
      </c>
      <c r="I142" s="134"/>
      <c r="J142" s="135">
        <f t="shared" si="10"/>
        <v>0</v>
      </c>
      <c r="K142" s="136"/>
      <c r="L142" s="28"/>
      <c r="M142" s="137" t="s">
        <v>1</v>
      </c>
      <c r="N142" s="138" t="s">
        <v>37</v>
      </c>
      <c r="P142" s="139">
        <f t="shared" si="11"/>
        <v>0</v>
      </c>
      <c r="Q142" s="139">
        <v>4.0999999999999999E-4</v>
      </c>
      <c r="R142" s="139">
        <f t="shared" si="12"/>
        <v>3.2799999999999999E-3</v>
      </c>
      <c r="S142" s="139">
        <v>0</v>
      </c>
      <c r="T142" s="140">
        <f t="shared" si="13"/>
        <v>0</v>
      </c>
      <c r="AR142" s="141" t="s">
        <v>180</v>
      </c>
      <c r="AT142" s="141" t="s">
        <v>151</v>
      </c>
      <c r="AU142" s="141" t="s">
        <v>82</v>
      </c>
      <c r="AY142" s="13" t="s">
        <v>149</v>
      </c>
      <c r="BE142" s="142">
        <f t="shared" si="14"/>
        <v>0</v>
      </c>
      <c r="BF142" s="142">
        <f t="shared" si="15"/>
        <v>0</v>
      </c>
      <c r="BG142" s="142">
        <f t="shared" si="16"/>
        <v>0</v>
      </c>
      <c r="BH142" s="142">
        <f t="shared" si="17"/>
        <v>0</v>
      </c>
      <c r="BI142" s="142">
        <f t="shared" si="18"/>
        <v>0</v>
      </c>
      <c r="BJ142" s="13" t="s">
        <v>80</v>
      </c>
      <c r="BK142" s="142">
        <f t="shared" si="19"/>
        <v>0</v>
      </c>
      <c r="BL142" s="13" t="s">
        <v>180</v>
      </c>
      <c r="BM142" s="141" t="s">
        <v>205</v>
      </c>
    </row>
    <row r="143" spans="2:65" s="1" customFormat="1" ht="21.75" customHeight="1">
      <c r="B143" s="28"/>
      <c r="C143" s="129" t="s">
        <v>206</v>
      </c>
      <c r="D143" s="129" t="s">
        <v>151</v>
      </c>
      <c r="E143" s="130" t="s">
        <v>1003</v>
      </c>
      <c r="F143" s="131" t="s">
        <v>1004</v>
      </c>
      <c r="G143" s="132" t="s">
        <v>186</v>
      </c>
      <c r="H143" s="133">
        <v>15</v>
      </c>
      <c r="I143" s="134"/>
      <c r="J143" s="135">
        <f t="shared" si="10"/>
        <v>0</v>
      </c>
      <c r="K143" s="136"/>
      <c r="L143" s="28"/>
      <c r="M143" s="137" t="s">
        <v>1</v>
      </c>
      <c r="N143" s="138" t="s">
        <v>37</v>
      </c>
      <c r="P143" s="139">
        <f t="shared" si="11"/>
        <v>0</v>
      </c>
      <c r="Q143" s="139">
        <v>4.8000000000000001E-4</v>
      </c>
      <c r="R143" s="139">
        <f t="shared" si="12"/>
        <v>7.1999999999999998E-3</v>
      </c>
      <c r="S143" s="139">
        <v>0</v>
      </c>
      <c r="T143" s="140">
        <f t="shared" si="13"/>
        <v>0</v>
      </c>
      <c r="AR143" s="141" t="s">
        <v>180</v>
      </c>
      <c r="AT143" s="141" t="s">
        <v>151</v>
      </c>
      <c r="AU143" s="141" t="s">
        <v>82</v>
      </c>
      <c r="AY143" s="13" t="s">
        <v>149</v>
      </c>
      <c r="BE143" s="142">
        <f t="shared" si="14"/>
        <v>0</v>
      </c>
      <c r="BF143" s="142">
        <f t="shared" si="15"/>
        <v>0</v>
      </c>
      <c r="BG143" s="142">
        <f t="shared" si="16"/>
        <v>0</v>
      </c>
      <c r="BH143" s="142">
        <f t="shared" si="17"/>
        <v>0</v>
      </c>
      <c r="BI143" s="142">
        <f t="shared" si="18"/>
        <v>0</v>
      </c>
      <c r="BJ143" s="13" t="s">
        <v>80</v>
      </c>
      <c r="BK143" s="142">
        <f t="shared" si="19"/>
        <v>0</v>
      </c>
      <c r="BL143" s="13" t="s">
        <v>180</v>
      </c>
      <c r="BM143" s="141" t="s">
        <v>209</v>
      </c>
    </row>
    <row r="144" spans="2:65" s="1" customFormat="1" ht="24.15" customHeight="1">
      <c r="B144" s="28"/>
      <c r="C144" s="129" t="s">
        <v>180</v>
      </c>
      <c r="D144" s="129" t="s">
        <v>151</v>
      </c>
      <c r="E144" s="130" t="s">
        <v>1005</v>
      </c>
      <c r="F144" s="131" t="s">
        <v>1006</v>
      </c>
      <c r="G144" s="132" t="s">
        <v>191</v>
      </c>
      <c r="H144" s="133">
        <v>3</v>
      </c>
      <c r="I144" s="134"/>
      <c r="J144" s="135">
        <f t="shared" si="10"/>
        <v>0</v>
      </c>
      <c r="K144" s="136"/>
      <c r="L144" s="28"/>
      <c r="M144" s="137" t="s">
        <v>1</v>
      </c>
      <c r="N144" s="138" t="s">
        <v>37</v>
      </c>
      <c r="P144" s="139">
        <f t="shared" si="11"/>
        <v>0</v>
      </c>
      <c r="Q144" s="139">
        <v>0</v>
      </c>
      <c r="R144" s="139">
        <f t="shared" si="12"/>
        <v>0</v>
      </c>
      <c r="S144" s="139">
        <v>0</v>
      </c>
      <c r="T144" s="140">
        <f t="shared" si="13"/>
        <v>0</v>
      </c>
      <c r="AR144" s="141" t="s">
        <v>180</v>
      </c>
      <c r="AT144" s="141" t="s">
        <v>151</v>
      </c>
      <c r="AU144" s="141" t="s">
        <v>82</v>
      </c>
      <c r="AY144" s="13" t="s">
        <v>149</v>
      </c>
      <c r="BE144" s="142">
        <f t="shared" si="14"/>
        <v>0</v>
      </c>
      <c r="BF144" s="142">
        <f t="shared" si="15"/>
        <v>0</v>
      </c>
      <c r="BG144" s="142">
        <f t="shared" si="16"/>
        <v>0</v>
      </c>
      <c r="BH144" s="142">
        <f t="shared" si="17"/>
        <v>0</v>
      </c>
      <c r="BI144" s="142">
        <f t="shared" si="18"/>
        <v>0</v>
      </c>
      <c r="BJ144" s="13" t="s">
        <v>80</v>
      </c>
      <c r="BK144" s="142">
        <f t="shared" si="19"/>
        <v>0</v>
      </c>
      <c r="BL144" s="13" t="s">
        <v>180</v>
      </c>
      <c r="BM144" s="141" t="s">
        <v>212</v>
      </c>
    </row>
    <row r="145" spans="2:65" s="1" customFormat="1" ht="24.15" customHeight="1">
      <c r="B145" s="28"/>
      <c r="C145" s="129" t="s">
        <v>213</v>
      </c>
      <c r="D145" s="129" t="s">
        <v>151</v>
      </c>
      <c r="E145" s="130" t="s">
        <v>1007</v>
      </c>
      <c r="F145" s="131" t="s">
        <v>1008</v>
      </c>
      <c r="G145" s="132" t="s">
        <v>191</v>
      </c>
      <c r="H145" s="133">
        <v>6</v>
      </c>
      <c r="I145" s="134"/>
      <c r="J145" s="135">
        <f t="shared" si="10"/>
        <v>0</v>
      </c>
      <c r="K145" s="136"/>
      <c r="L145" s="28"/>
      <c r="M145" s="137" t="s">
        <v>1</v>
      </c>
      <c r="N145" s="138" t="s">
        <v>37</v>
      </c>
      <c r="P145" s="139">
        <f t="shared" si="11"/>
        <v>0</v>
      </c>
      <c r="Q145" s="139">
        <v>0</v>
      </c>
      <c r="R145" s="139">
        <f t="shared" si="12"/>
        <v>0</v>
      </c>
      <c r="S145" s="139">
        <v>0</v>
      </c>
      <c r="T145" s="140">
        <f t="shared" si="13"/>
        <v>0</v>
      </c>
      <c r="AR145" s="141" t="s">
        <v>180</v>
      </c>
      <c r="AT145" s="141" t="s">
        <v>151</v>
      </c>
      <c r="AU145" s="141" t="s">
        <v>82</v>
      </c>
      <c r="AY145" s="13" t="s">
        <v>149</v>
      </c>
      <c r="BE145" s="142">
        <f t="shared" si="14"/>
        <v>0</v>
      </c>
      <c r="BF145" s="142">
        <f t="shared" si="15"/>
        <v>0</v>
      </c>
      <c r="BG145" s="142">
        <f t="shared" si="16"/>
        <v>0</v>
      </c>
      <c r="BH145" s="142">
        <f t="shared" si="17"/>
        <v>0</v>
      </c>
      <c r="BI145" s="142">
        <f t="shared" si="18"/>
        <v>0</v>
      </c>
      <c r="BJ145" s="13" t="s">
        <v>80</v>
      </c>
      <c r="BK145" s="142">
        <f t="shared" si="19"/>
        <v>0</v>
      </c>
      <c r="BL145" s="13" t="s">
        <v>180</v>
      </c>
      <c r="BM145" s="141" t="s">
        <v>216</v>
      </c>
    </row>
    <row r="146" spans="2:65" s="1" customFormat="1" ht="24.15" customHeight="1">
      <c r="B146" s="28"/>
      <c r="C146" s="129" t="s">
        <v>183</v>
      </c>
      <c r="D146" s="129" t="s">
        <v>151</v>
      </c>
      <c r="E146" s="130" t="s">
        <v>1009</v>
      </c>
      <c r="F146" s="131" t="s">
        <v>1010</v>
      </c>
      <c r="G146" s="132" t="s">
        <v>191</v>
      </c>
      <c r="H146" s="133">
        <v>1</v>
      </c>
      <c r="I146" s="134"/>
      <c r="J146" s="135">
        <f t="shared" si="10"/>
        <v>0</v>
      </c>
      <c r="K146" s="136"/>
      <c r="L146" s="28"/>
      <c r="M146" s="137" t="s">
        <v>1</v>
      </c>
      <c r="N146" s="138" t="s">
        <v>37</v>
      </c>
      <c r="P146" s="139">
        <f t="shared" si="11"/>
        <v>0</v>
      </c>
      <c r="Q146" s="139">
        <v>0</v>
      </c>
      <c r="R146" s="139">
        <f t="shared" si="12"/>
        <v>0</v>
      </c>
      <c r="S146" s="139">
        <v>0</v>
      </c>
      <c r="T146" s="140">
        <f t="shared" si="13"/>
        <v>0</v>
      </c>
      <c r="AR146" s="141" t="s">
        <v>180</v>
      </c>
      <c r="AT146" s="141" t="s">
        <v>151</v>
      </c>
      <c r="AU146" s="141" t="s">
        <v>82</v>
      </c>
      <c r="AY146" s="13" t="s">
        <v>149</v>
      </c>
      <c r="BE146" s="142">
        <f t="shared" si="14"/>
        <v>0</v>
      </c>
      <c r="BF146" s="142">
        <f t="shared" si="15"/>
        <v>0</v>
      </c>
      <c r="BG146" s="142">
        <f t="shared" si="16"/>
        <v>0</v>
      </c>
      <c r="BH146" s="142">
        <f t="shared" si="17"/>
        <v>0</v>
      </c>
      <c r="BI146" s="142">
        <f t="shared" si="18"/>
        <v>0</v>
      </c>
      <c r="BJ146" s="13" t="s">
        <v>80</v>
      </c>
      <c r="BK146" s="142">
        <f t="shared" si="19"/>
        <v>0</v>
      </c>
      <c r="BL146" s="13" t="s">
        <v>180</v>
      </c>
      <c r="BM146" s="141" t="s">
        <v>219</v>
      </c>
    </row>
    <row r="147" spans="2:65" s="1" customFormat="1" ht="24.15" customHeight="1">
      <c r="B147" s="28"/>
      <c r="C147" s="129" t="s">
        <v>220</v>
      </c>
      <c r="D147" s="129" t="s">
        <v>151</v>
      </c>
      <c r="E147" s="130" t="s">
        <v>1011</v>
      </c>
      <c r="F147" s="131" t="s">
        <v>1012</v>
      </c>
      <c r="G147" s="132" t="s">
        <v>191</v>
      </c>
      <c r="H147" s="133">
        <v>5</v>
      </c>
      <c r="I147" s="134"/>
      <c r="J147" s="135">
        <f t="shared" si="10"/>
        <v>0</v>
      </c>
      <c r="K147" s="136"/>
      <c r="L147" s="28"/>
      <c r="M147" s="137" t="s">
        <v>1</v>
      </c>
      <c r="N147" s="138" t="s">
        <v>37</v>
      </c>
      <c r="P147" s="139">
        <f t="shared" si="11"/>
        <v>0</v>
      </c>
      <c r="Q147" s="139">
        <v>1.01E-3</v>
      </c>
      <c r="R147" s="139">
        <f t="shared" si="12"/>
        <v>5.0500000000000007E-3</v>
      </c>
      <c r="S147" s="139">
        <v>0</v>
      </c>
      <c r="T147" s="140">
        <f t="shared" si="13"/>
        <v>0</v>
      </c>
      <c r="AR147" s="141" t="s">
        <v>180</v>
      </c>
      <c r="AT147" s="141" t="s">
        <v>151</v>
      </c>
      <c r="AU147" s="141" t="s">
        <v>82</v>
      </c>
      <c r="AY147" s="13" t="s">
        <v>149</v>
      </c>
      <c r="BE147" s="142">
        <f t="shared" si="14"/>
        <v>0</v>
      </c>
      <c r="BF147" s="142">
        <f t="shared" si="15"/>
        <v>0</v>
      </c>
      <c r="BG147" s="142">
        <f t="shared" si="16"/>
        <v>0</v>
      </c>
      <c r="BH147" s="142">
        <f t="shared" si="17"/>
        <v>0</v>
      </c>
      <c r="BI147" s="142">
        <f t="shared" si="18"/>
        <v>0</v>
      </c>
      <c r="BJ147" s="13" t="s">
        <v>80</v>
      </c>
      <c r="BK147" s="142">
        <f t="shared" si="19"/>
        <v>0</v>
      </c>
      <c r="BL147" s="13" t="s">
        <v>180</v>
      </c>
      <c r="BM147" s="141" t="s">
        <v>223</v>
      </c>
    </row>
    <row r="148" spans="2:65" s="1" customFormat="1" ht="24.15" customHeight="1">
      <c r="B148" s="28"/>
      <c r="C148" s="129" t="s">
        <v>187</v>
      </c>
      <c r="D148" s="129" t="s">
        <v>151</v>
      </c>
      <c r="E148" s="130" t="s">
        <v>1013</v>
      </c>
      <c r="F148" s="131" t="s">
        <v>1014</v>
      </c>
      <c r="G148" s="132" t="s">
        <v>191</v>
      </c>
      <c r="H148" s="133">
        <v>1</v>
      </c>
      <c r="I148" s="134"/>
      <c r="J148" s="135">
        <f t="shared" si="10"/>
        <v>0</v>
      </c>
      <c r="K148" s="136"/>
      <c r="L148" s="28"/>
      <c r="M148" s="137" t="s">
        <v>1</v>
      </c>
      <c r="N148" s="138" t="s">
        <v>37</v>
      </c>
      <c r="P148" s="139">
        <f t="shared" si="11"/>
        <v>0</v>
      </c>
      <c r="Q148" s="139">
        <v>5.9500000000000004E-3</v>
      </c>
      <c r="R148" s="139">
        <f t="shared" si="12"/>
        <v>5.9500000000000004E-3</v>
      </c>
      <c r="S148" s="139">
        <v>0</v>
      </c>
      <c r="T148" s="140">
        <f t="shared" si="13"/>
        <v>0</v>
      </c>
      <c r="AR148" s="141" t="s">
        <v>180</v>
      </c>
      <c r="AT148" s="141" t="s">
        <v>151</v>
      </c>
      <c r="AU148" s="141" t="s">
        <v>82</v>
      </c>
      <c r="AY148" s="13" t="s">
        <v>149</v>
      </c>
      <c r="BE148" s="142">
        <f t="shared" si="14"/>
        <v>0</v>
      </c>
      <c r="BF148" s="142">
        <f t="shared" si="15"/>
        <v>0</v>
      </c>
      <c r="BG148" s="142">
        <f t="shared" si="16"/>
        <v>0</v>
      </c>
      <c r="BH148" s="142">
        <f t="shared" si="17"/>
        <v>0</v>
      </c>
      <c r="BI148" s="142">
        <f t="shared" si="18"/>
        <v>0</v>
      </c>
      <c r="BJ148" s="13" t="s">
        <v>80</v>
      </c>
      <c r="BK148" s="142">
        <f t="shared" si="19"/>
        <v>0</v>
      </c>
      <c r="BL148" s="13" t="s">
        <v>180</v>
      </c>
      <c r="BM148" s="141" t="s">
        <v>226</v>
      </c>
    </row>
    <row r="149" spans="2:65" s="1" customFormat="1" ht="49.05" customHeight="1">
      <c r="B149" s="28"/>
      <c r="C149" s="129" t="s">
        <v>7</v>
      </c>
      <c r="D149" s="129" t="s">
        <v>151</v>
      </c>
      <c r="E149" s="130" t="s">
        <v>1015</v>
      </c>
      <c r="F149" s="131" t="s">
        <v>1016</v>
      </c>
      <c r="G149" s="132" t="s">
        <v>197</v>
      </c>
      <c r="H149" s="133">
        <v>0.123</v>
      </c>
      <c r="I149" s="134"/>
      <c r="J149" s="135">
        <f t="shared" si="10"/>
        <v>0</v>
      </c>
      <c r="K149" s="136"/>
      <c r="L149" s="28"/>
      <c r="M149" s="137" t="s">
        <v>1</v>
      </c>
      <c r="N149" s="138" t="s">
        <v>37</v>
      </c>
      <c r="P149" s="139">
        <f t="shared" si="11"/>
        <v>0</v>
      </c>
      <c r="Q149" s="139">
        <v>0</v>
      </c>
      <c r="R149" s="139">
        <f t="shared" si="12"/>
        <v>0</v>
      </c>
      <c r="S149" s="139">
        <v>0</v>
      </c>
      <c r="T149" s="140">
        <f t="shared" si="13"/>
        <v>0</v>
      </c>
      <c r="AR149" s="141" t="s">
        <v>180</v>
      </c>
      <c r="AT149" s="141" t="s">
        <v>151</v>
      </c>
      <c r="AU149" s="141" t="s">
        <v>82</v>
      </c>
      <c r="AY149" s="13" t="s">
        <v>149</v>
      </c>
      <c r="BE149" s="142">
        <f t="shared" si="14"/>
        <v>0</v>
      </c>
      <c r="BF149" s="142">
        <f t="shared" si="15"/>
        <v>0</v>
      </c>
      <c r="BG149" s="142">
        <f t="shared" si="16"/>
        <v>0</v>
      </c>
      <c r="BH149" s="142">
        <f t="shared" si="17"/>
        <v>0</v>
      </c>
      <c r="BI149" s="142">
        <f t="shared" si="18"/>
        <v>0</v>
      </c>
      <c r="BJ149" s="13" t="s">
        <v>80</v>
      </c>
      <c r="BK149" s="142">
        <f t="shared" si="19"/>
        <v>0</v>
      </c>
      <c r="BL149" s="13" t="s">
        <v>180</v>
      </c>
      <c r="BM149" s="141" t="s">
        <v>229</v>
      </c>
    </row>
    <row r="150" spans="2:65" s="11" customFormat="1" ht="22.8" customHeight="1">
      <c r="B150" s="117"/>
      <c r="D150" s="118" t="s">
        <v>71</v>
      </c>
      <c r="E150" s="127" t="s">
        <v>1017</v>
      </c>
      <c r="F150" s="127" t="s">
        <v>1018</v>
      </c>
      <c r="I150" s="120"/>
      <c r="J150" s="128">
        <f>BK150</f>
        <v>0</v>
      </c>
      <c r="L150" s="117"/>
      <c r="M150" s="122"/>
      <c r="P150" s="123">
        <f>SUM(P151:P181)</f>
        <v>0</v>
      </c>
      <c r="R150" s="123">
        <f>SUM(R151:R181)</f>
        <v>0.12748999999999999</v>
      </c>
      <c r="T150" s="124">
        <f>SUM(T151:T181)</f>
        <v>0.10168999999999997</v>
      </c>
      <c r="AR150" s="118" t="s">
        <v>82</v>
      </c>
      <c r="AT150" s="125" t="s">
        <v>71</v>
      </c>
      <c r="AU150" s="125" t="s">
        <v>80</v>
      </c>
      <c r="AY150" s="118" t="s">
        <v>149</v>
      </c>
      <c r="BK150" s="126">
        <f>SUM(BK151:BK181)</f>
        <v>0</v>
      </c>
    </row>
    <row r="151" spans="2:65" s="1" customFormat="1" ht="16.5" customHeight="1">
      <c r="B151" s="28"/>
      <c r="C151" s="129" t="s">
        <v>192</v>
      </c>
      <c r="D151" s="129" t="s">
        <v>151</v>
      </c>
      <c r="E151" s="130" t="s">
        <v>1019</v>
      </c>
      <c r="F151" s="131" t="s">
        <v>1020</v>
      </c>
      <c r="G151" s="132" t="s">
        <v>186</v>
      </c>
      <c r="H151" s="133">
        <v>50</v>
      </c>
      <c r="I151" s="134"/>
      <c r="J151" s="135">
        <f t="shared" ref="J151:J181" si="20">ROUND(I151*H151,2)</f>
        <v>0</v>
      </c>
      <c r="K151" s="136"/>
      <c r="L151" s="28"/>
      <c r="M151" s="137" t="s">
        <v>1</v>
      </c>
      <c r="N151" s="138" t="s">
        <v>37</v>
      </c>
      <c r="P151" s="139">
        <f t="shared" ref="P151:P181" si="21">O151*H151</f>
        <v>0</v>
      </c>
      <c r="Q151" s="139">
        <v>0</v>
      </c>
      <c r="R151" s="139">
        <f t="shared" ref="R151:R181" si="22">Q151*H151</f>
        <v>0</v>
      </c>
      <c r="S151" s="139">
        <v>2.7999999999999998E-4</v>
      </c>
      <c r="T151" s="140">
        <f t="shared" ref="T151:T181" si="23">S151*H151</f>
        <v>1.3999999999999999E-2</v>
      </c>
      <c r="AR151" s="141" t="s">
        <v>180</v>
      </c>
      <c r="AT151" s="141" t="s">
        <v>151</v>
      </c>
      <c r="AU151" s="141" t="s">
        <v>82</v>
      </c>
      <c r="AY151" s="13" t="s">
        <v>149</v>
      </c>
      <c r="BE151" s="142">
        <f t="shared" ref="BE151:BE181" si="24">IF(N151="základní",J151,0)</f>
        <v>0</v>
      </c>
      <c r="BF151" s="142">
        <f t="shared" ref="BF151:BF181" si="25">IF(N151="snížená",J151,0)</f>
        <v>0</v>
      </c>
      <c r="BG151" s="142">
        <f t="shared" ref="BG151:BG181" si="26">IF(N151="zákl. přenesená",J151,0)</f>
        <v>0</v>
      </c>
      <c r="BH151" s="142">
        <f t="shared" ref="BH151:BH181" si="27">IF(N151="sníž. přenesená",J151,0)</f>
        <v>0</v>
      </c>
      <c r="BI151" s="142">
        <f t="shared" ref="BI151:BI181" si="28">IF(N151="nulová",J151,0)</f>
        <v>0</v>
      </c>
      <c r="BJ151" s="13" t="s">
        <v>80</v>
      </c>
      <c r="BK151" s="142">
        <f t="shared" ref="BK151:BK181" si="29">ROUND(I151*H151,2)</f>
        <v>0</v>
      </c>
      <c r="BL151" s="13" t="s">
        <v>180</v>
      </c>
      <c r="BM151" s="141" t="s">
        <v>232</v>
      </c>
    </row>
    <row r="152" spans="2:65" s="1" customFormat="1" ht="21.75" customHeight="1">
      <c r="B152" s="28"/>
      <c r="C152" s="129" t="s">
        <v>233</v>
      </c>
      <c r="D152" s="129" t="s">
        <v>151</v>
      </c>
      <c r="E152" s="130" t="s">
        <v>1021</v>
      </c>
      <c r="F152" s="131" t="s">
        <v>1022</v>
      </c>
      <c r="G152" s="132" t="s">
        <v>186</v>
      </c>
      <c r="H152" s="133">
        <v>70</v>
      </c>
      <c r="I152" s="134"/>
      <c r="J152" s="135">
        <f t="shared" si="20"/>
        <v>0</v>
      </c>
      <c r="K152" s="136"/>
      <c r="L152" s="28"/>
      <c r="M152" s="137" t="s">
        <v>1</v>
      </c>
      <c r="N152" s="138" t="s">
        <v>37</v>
      </c>
      <c r="P152" s="139">
        <f t="shared" si="21"/>
        <v>0</v>
      </c>
      <c r="Q152" s="139">
        <v>0</v>
      </c>
      <c r="R152" s="139">
        <f t="shared" si="22"/>
        <v>0</v>
      </c>
      <c r="S152" s="139">
        <v>2.9E-4</v>
      </c>
      <c r="T152" s="140">
        <f t="shared" si="23"/>
        <v>2.0299999999999999E-2</v>
      </c>
      <c r="AR152" s="141" t="s">
        <v>180</v>
      </c>
      <c r="AT152" s="141" t="s">
        <v>151</v>
      </c>
      <c r="AU152" s="141" t="s">
        <v>82</v>
      </c>
      <c r="AY152" s="13" t="s">
        <v>149</v>
      </c>
      <c r="BE152" s="142">
        <f t="shared" si="24"/>
        <v>0</v>
      </c>
      <c r="BF152" s="142">
        <f t="shared" si="25"/>
        <v>0</v>
      </c>
      <c r="BG152" s="142">
        <f t="shared" si="26"/>
        <v>0</v>
      </c>
      <c r="BH152" s="142">
        <f t="shared" si="27"/>
        <v>0</v>
      </c>
      <c r="BI152" s="142">
        <f t="shared" si="28"/>
        <v>0</v>
      </c>
      <c r="BJ152" s="13" t="s">
        <v>80</v>
      </c>
      <c r="BK152" s="142">
        <f t="shared" si="29"/>
        <v>0</v>
      </c>
      <c r="BL152" s="13" t="s">
        <v>180</v>
      </c>
      <c r="BM152" s="141" t="s">
        <v>236</v>
      </c>
    </row>
    <row r="153" spans="2:65" s="1" customFormat="1" ht="24.15" customHeight="1">
      <c r="B153" s="28"/>
      <c r="C153" s="129" t="s">
        <v>198</v>
      </c>
      <c r="D153" s="129" t="s">
        <v>151</v>
      </c>
      <c r="E153" s="130" t="s">
        <v>1023</v>
      </c>
      <c r="F153" s="131" t="s">
        <v>1024</v>
      </c>
      <c r="G153" s="132" t="s">
        <v>191</v>
      </c>
      <c r="H153" s="133">
        <v>15</v>
      </c>
      <c r="I153" s="134"/>
      <c r="J153" s="135">
        <f t="shared" si="20"/>
        <v>0</v>
      </c>
      <c r="K153" s="136"/>
      <c r="L153" s="28"/>
      <c r="M153" s="137" t="s">
        <v>1</v>
      </c>
      <c r="N153" s="138" t="s">
        <v>37</v>
      </c>
      <c r="P153" s="139">
        <f t="shared" si="21"/>
        <v>0</v>
      </c>
      <c r="Q153" s="139">
        <v>0</v>
      </c>
      <c r="R153" s="139">
        <f t="shared" si="22"/>
        <v>0</v>
      </c>
      <c r="S153" s="139">
        <v>0</v>
      </c>
      <c r="T153" s="140">
        <f t="shared" si="23"/>
        <v>0</v>
      </c>
      <c r="AR153" s="141" t="s">
        <v>180</v>
      </c>
      <c r="AT153" s="141" t="s">
        <v>151</v>
      </c>
      <c r="AU153" s="141" t="s">
        <v>82</v>
      </c>
      <c r="AY153" s="13" t="s">
        <v>149</v>
      </c>
      <c r="BE153" s="142">
        <f t="shared" si="24"/>
        <v>0</v>
      </c>
      <c r="BF153" s="142">
        <f t="shared" si="25"/>
        <v>0</v>
      </c>
      <c r="BG153" s="142">
        <f t="shared" si="26"/>
        <v>0</v>
      </c>
      <c r="BH153" s="142">
        <f t="shared" si="27"/>
        <v>0</v>
      </c>
      <c r="BI153" s="142">
        <f t="shared" si="28"/>
        <v>0</v>
      </c>
      <c r="BJ153" s="13" t="s">
        <v>80</v>
      </c>
      <c r="BK153" s="142">
        <f t="shared" si="29"/>
        <v>0</v>
      </c>
      <c r="BL153" s="13" t="s">
        <v>180</v>
      </c>
      <c r="BM153" s="141" t="s">
        <v>239</v>
      </c>
    </row>
    <row r="154" spans="2:65" s="1" customFormat="1" ht="24.15" customHeight="1">
      <c r="B154" s="28"/>
      <c r="C154" s="129" t="s">
        <v>240</v>
      </c>
      <c r="D154" s="129" t="s">
        <v>151</v>
      </c>
      <c r="E154" s="130" t="s">
        <v>1025</v>
      </c>
      <c r="F154" s="131" t="s">
        <v>1026</v>
      </c>
      <c r="G154" s="132" t="s">
        <v>186</v>
      </c>
      <c r="H154" s="133">
        <v>80</v>
      </c>
      <c r="I154" s="134"/>
      <c r="J154" s="135">
        <f t="shared" si="20"/>
        <v>0</v>
      </c>
      <c r="K154" s="136"/>
      <c r="L154" s="28"/>
      <c r="M154" s="137" t="s">
        <v>1</v>
      </c>
      <c r="N154" s="138" t="s">
        <v>37</v>
      </c>
      <c r="P154" s="139">
        <f t="shared" si="21"/>
        <v>0</v>
      </c>
      <c r="Q154" s="139">
        <v>3.4000000000000002E-4</v>
      </c>
      <c r="R154" s="139">
        <f t="shared" si="22"/>
        <v>2.7200000000000002E-2</v>
      </c>
      <c r="S154" s="139">
        <v>0</v>
      </c>
      <c r="T154" s="140">
        <f t="shared" si="23"/>
        <v>0</v>
      </c>
      <c r="AR154" s="141" t="s">
        <v>180</v>
      </c>
      <c r="AT154" s="141" t="s">
        <v>151</v>
      </c>
      <c r="AU154" s="141" t="s">
        <v>82</v>
      </c>
      <c r="AY154" s="13" t="s">
        <v>149</v>
      </c>
      <c r="BE154" s="142">
        <f t="shared" si="24"/>
        <v>0</v>
      </c>
      <c r="BF154" s="142">
        <f t="shared" si="25"/>
        <v>0</v>
      </c>
      <c r="BG154" s="142">
        <f t="shared" si="26"/>
        <v>0</v>
      </c>
      <c r="BH154" s="142">
        <f t="shared" si="27"/>
        <v>0</v>
      </c>
      <c r="BI154" s="142">
        <f t="shared" si="28"/>
        <v>0</v>
      </c>
      <c r="BJ154" s="13" t="s">
        <v>80</v>
      </c>
      <c r="BK154" s="142">
        <f t="shared" si="29"/>
        <v>0</v>
      </c>
      <c r="BL154" s="13" t="s">
        <v>180</v>
      </c>
      <c r="BM154" s="141" t="s">
        <v>243</v>
      </c>
    </row>
    <row r="155" spans="2:65" s="1" customFormat="1" ht="16.5" customHeight="1">
      <c r="B155" s="28"/>
      <c r="C155" s="148" t="s">
        <v>202</v>
      </c>
      <c r="D155" s="148" t="s">
        <v>354</v>
      </c>
      <c r="E155" s="149" t="s">
        <v>1027</v>
      </c>
      <c r="F155" s="150" t="s">
        <v>1028</v>
      </c>
      <c r="G155" s="151" t="s">
        <v>186</v>
      </c>
      <c r="H155" s="152">
        <v>80</v>
      </c>
      <c r="I155" s="153"/>
      <c r="J155" s="154">
        <f t="shared" si="20"/>
        <v>0</v>
      </c>
      <c r="K155" s="155"/>
      <c r="L155" s="156"/>
      <c r="M155" s="157" t="s">
        <v>1</v>
      </c>
      <c r="N155" s="158" t="s">
        <v>37</v>
      </c>
      <c r="P155" s="139">
        <f t="shared" si="21"/>
        <v>0</v>
      </c>
      <c r="Q155" s="139">
        <v>1.2E-4</v>
      </c>
      <c r="R155" s="139">
        <f t="shared" si="22"/>
        <v>9.6000000000000009E-3</v>
      </c>
      <c r="S155" s="139">
        <v>0</v>
      </c>
      <c r="T155" s="140">
        <f t="shared" si="23"/>
        <v>0</v>
      </c>
      <c r="AR155" s="141" t="s">
        <v>212</v>
      </c>
      <c r="AT155" s="141" t="s">
        <v>354</v>
      </c>
      <c r="AU155" s="141" t="s">
        <v>82</v>
      </c>
      <c r="AY155" s="13" t="s">
        <v>149</v>
      </c>
      <c r="BE155" s="142">
        <f t="shared" si="24"/>
        <v>0</v>
      </c>
      <c r="BF155" s="142">
        <f t="shared" si="25"/>
        <v>0</v>
      </c>
      <c r="BG155" s="142">
        <f t="shared" si="26"/>
        <v>0</v>
      </c>
      <c r="BH155" s="142">
        <f t="shared" si="27"/>
        <v>0</v>
      </c>
      <c r="BI155" s="142">
        <f t="shared" si="28"/>
        <v>0</v>
      </c>
      <c r="BJ155" s="13" t="s">
        <v>80</v>
      </c>
      <c r="BK155" s="142">
        <f t="shared" si="29"/>
        <v>0</v>
      </c>
      <c r="BL155" s="13" t="s">
        <v>180</v>
      </c>
      <c r="BM155" s="141" t="s">
        <v>250</v>
      </c>
    </row>
    <row r="156" spans="2:65" s="1" customFormat="1" ht="24.15" customHeight="1">
      <c r="B156" s="28"/>
      <c r="C156" s="129" t="s">
        <v>253</v>
      </c>
      <c r="D156" s="129" t="s">
        <v>151</v>
      </c>
      <c r="E156" s="130" t="s">
        <v>1029</v>
      </c>
      <c r="F156" s="131" t="s">
        <v>1030</v>
      </c>
      <c r="G156" s="132" t="s">
        <v>186</v>
      </c>
      <c r="H156" s="133">
        <v>16</v>
      </c>
      <c r="I156" s="134"/>
      <c r="J156" s="135">
        <f t="shared" si="20"/>
        <v>0</v>
      </c>
      <c r="K156" s="136"/>
      <c r="L156" s="28"/>
      <c r="M156" s="137" t="s">
        <v>1</v>
      </c>
      <c r="N156" s="138" t="s">
        <v>37</v>
      </c>
      <c r="P156" s="139">
        <f t="shared" si="21"/>
        <v>0</v>
      </c>
      <c r="Q156" s="139">
        <v>4.2999999999999999E-4</v>
      </c>
      <c r="R156" s="139">
        <f t="shared" si="22"/>
        <v>6.8799999999999998E-3</v>
      </c>
      <c r="S156" s="139">
        <v>0</v>
      </c>
      <c r="T156" s="140">
        <f t="shared" si="23"/>
        <v>0</v>
      </c>
      <c r="AR156" s="141" t="s">
        <v>180</v>
      </c>
      <c r="AT156" s="141" t="s">
        <v>151</v>
      </c>
      <c r="AU156" s="141" t="s">
        <v>82</v>
      </c>
      <c r="AY156" s="13" t="s">
        <v>149</v>
      </c>
      <c r="BE156" s="142">
        <f t="shared" si="24"/>
        <v>0</v>
      </c>
      <c r="BF156" s="142">
        <f t="shared" si="25"/>
        <v>0</v>
      </c>
      <c r="BG156" s="142">
        <f t="shared" si="26"/>
        <v>0</v>
      </c>
      <c r="BH156" s="142">
        <f t="shared" si="27"/>
        <v>0</v>
      </c>
      <c r="BI156" s="142">
        <f t="shared" si="28"/>
        <v>0</v>
      </c>
      <c r="BJ156" s="13" t="s">
        <v>80</v>
      </c>
      <c r="BK156" s="142">
        <f t="shared" si="29"/>
        <v>0</v>
      </c>
      <c r="BL156" s="13" t="s">
        <v>180</v>
      </c>
      <c r="BM156" s="141" t="s">
        <v>256</v>
      </c>
    </row>
    <row r="157" spans="2:65" s="1" customFormat="1" ht="16.5" customHeight="1">
      <c r="B157" s="28"/>
      <c r="C157" s="148" t="s">
        <v>205</v>
      </c>
      <c r="D157" s="148" t="s">
        <v>354</v>
      </c>
      <c r="E157" s="149" t="s">
        <v>1031</v>
      </c>
      <c r="F157" s="150" t="s">
        <v>1032</v>
      </c>
      <c r="G157" s="151" t="s">
        <v>186</v>
      </c>
      <c r="H157" s="152">
        <v>16</v>
      </c>
      <c r="I157" s="153"/>
      <c r="J157" s="154">
        <f t="shared" si="20"/>
        <v>0</v>
      </c>
      <c r="K157" s="155"/>
      <c r="L157" s="156"/>
      <c r="M157" s="157" t="s">
        <v>1</v>
      </c>
      <c r="N157" s="158" t="s">
        <v>37</v>
      </c>
      <c r="P157" s="139">
        <f t="shared" si="21"/>
        <v>0</v>
      </c>
      <c r="Q157" s="139">
        <v>1.6000000000000001E-4</v>
      </c>
      <c r="R157" s="139">
        <f t="shared" si="22"/>
        <v>2.5600000000000002E-3</v>
      </c>
      <c r="S157" s="139">
        <v>0</v>
      </c>
      <c r="T157" s="140">
        <f t="shared" si="23"/>
        <v>0</v>
      </c>
      <c r="AR157" s="141" t="s">
        <v>212</v>
      </c>
      <c r="AT157" s="141" t="s">
        <v>354</v>
      </c>
      <c r="AU157" s="141" t="s">
        <v>82</v>
      </c>
      <c r="AY157" s="13" t="s">
        <v>149</v>
      </c>
      <c r="BE157" s="142">
        <f t="shared" si="24"/>
        <v>0</v>
      </c>
      <c r="BF157" s="142">
        <f t="shared" si="25"/>
        <v>0</v>
      </c>
      <c r="BG157" s="142">
        <f t="shared" si="26"/>
        <v>0</v>
      </c>
      <c r="BH157" s="142">
        <f t="shared" si="27"/>
        <v>0</v>
      </c>
      <c r="BI157" s="142">
        <f t="shared" si="28"/>
        <v>0</v>
      </c>
      <c r="BJ157" s="13" t="s">
        <v>80</v>
      </c>
      <c r="BK157" s="142">
        <f t="shared" si="29"/>
        <v>0</v>
      </c>
      <c r="BL157" s="13" t="s">
        <v>180</v>
      </c>
      <c r="BM157" s="141" t="s">
        <v>261</v>
      </c>
    </row>
    <row r="158" spans="2:65" s="1" customFormat="1" ht="24.15" customHeight="1">
      <c r="B158" s="28"/>
      <c r="C158" s="129" t="s">
        <v>264</v>
      </c>
      <c r="D158" s="129" t="s">
        <v>151</v>
      </c>
      <c r="E158" s="130" t="s">
        <v>1033</v>
      </c>
      <c r="F158" s="131" t="s">
        <v>1034</v>
      </c>
      <c r="G158" s="132" t="s">
        <v>186</v>
      </c>
      <c r="H158" s="133">
        <v>32</v>
      </c>
      <c r="I158" s="134"/>
      <c r="J158" s="135">
        <f t="shared" si="20"/>
        <v>0</v>
      </c>
      <c r="K158" s="136"/>
      <c r="L158" s="28"/>
      <c r="M158" s="137" t="s">
        <v>1</v>
      </c>
      <c r="N158" s="138" t="s">
        <v>37</v>
      </c>
      <c r="P158" s="139">
        <f t="shared" si="21"/>
        <v>0</v>
      </c>
      <c r="Q158" s="139">
        <v>5.1000000000000004E-4</v>
      </c>
      <c r="R158" s="139">
        <f t="shared" si="22"/>
        <v>1.6320000000000001E-2</v>
      </c>
      <c r="S158" s="139">
        <v>0</v>
      </c>
      <c r="T158" s="140">
        <f t="shared" si="23"/>
        <v>0</v>
      </c>
      <c r="AR158" s="141" t="s">
        <v>180</v>
      </c>
      <c r="AT158" s="141" t="s">
        <v>151</v>
      </c>
      <c r="AU158" s="141" t="s">
        <v>82</v>
      </c>
      <c r="AY158" s="13" t="s">
        <v>149</v>
      </c>
      <c r="BE158" s="142">
        <f t="shared" si="24"/>
        <v>0</v>
      </c>
      <c r="BF158" s="142">
        <f t="shared" si="25"/>
        <v>0</v>
      </c>
      <c r="BG158" s="142">
        <f t="shared" si="26"/>
        <v>0</v>
      </c>
      <c r="BH158" s="142">
        <f t="shared" si="27"/>
        <v>0</v>
      </c>
      <c r="BI158" s="142">
        <f t="shared" si="28"/>
        <v>0</v>
      </c>
      <c r="BJ158" s="13" t="s">
        <v>80</v>
      </c>
      <c r="BK158" s="142">
        <f t="shared" si="29"/>
        <v>0</v>
      </c>
      <c r="BL158" s="13" t="s">
        <v>180</v>
      </c>
      <c r="BM158" s="141" t="s">
        <v>267</v>
      </c>
    </row>
    <row r="159" spans="2:65" s="1" customFormat="1" ht="16.5" customHeight="1">
      <c r="B159" s="28"/>
      <c r="C159" s="148" t="s">
        <v>209</v>
      </c>
      <c r="D159" s="148" t="s">
        <v>354</v>
      </c>
      <c r="E159" s="149" t="s">
        <v>1035</v>
      </c>
      <c r="F159" s="150" t="s">
        <v>1036</v>
      </c>
      <c r="G159" s="151" t="s">
        <v>186</v>
      </c>
      <c r="H159" s="152">
        <v>32</v>
      </c>
      <c r="I159" s="153"/>
      <c r="J159" s="154">
        <f t="shared" si="20"/>
        <v>0</v>
      </c>
      <c r="K159" s="155"/>
      <c r="L159" s="156"/>
      <c r="M159" s="157" t="s">
        <v>1</v>
      </c>
      <c r="N159" s="158" t="s">
        <v>37</v>
      </c>
      <c r="P159" s="139">
        <f t="shared" si="21"/>
        <v>0</v>
      </c>
      <c r="Q159" s="139">
        <v>2.5999999999999998E-4</v>
      </c>
      <c r="R159" s="139">
        <f t="shared" si="22"/>
        <v>8.3199999999999993E-3</v>
      </c>
      <c r="S159" s="139">
        <v>0</v>
      </c>
      <c r="T159" s="140">
        <f t="shared" si="23"/>
        <v>0</v>
      </c>
      <c r="AR159" s="141" t="s">
        <v>212</v>
      </c>
      <c r="AT159" s="141" t="s">
        <v>354</v>
      </c>
      <c r="AU159" s="141" t="s">
        <v>82</v>
      </c>
      <c r="AY159" s="13" t="s">
        <v>149</v>
      </c>
      <c r="BE159" s="142">
        <f t="shared" si="24"/>
        <v>0</v>
      </c>
      <c r="BF159" s="142">
        <f t="shared" si="25"/>
        <v>0</v>
      </c>
      <c r="BG159" s="142">
        <f t="shared" si="26"/>
        <v>0</v>
      </c>
      <c r="BH159" s="142">
        <f t="shared" si="27"/>
        <v>0</v>
      </c>
      <c r="BI159" s="142">
        <f t="shared" si="28"/>
        <v>0</v>
      </c>
      <c r="BJ159" s="13" t="s">
        <v>80</v>
      </c>
      <c r="BK159" s="142">
        <f t="shared" si="29"/>
        <v>0</v>
      </c>
      <c r="BL159" s="13" t="s">
        <v>180</v>
      </c>
      <c r="BM159" s="141" t="s">
        <v>270</v>
      </c>
    </row>
    <row r="160" spans="2:65" s="1" customFormat="1" ht="49.05" customHeight="1">
      <c r="B160" s="28"/>
      <c r="C160" s="129" t="s">
        <v>271</v>
      </c>
      <c r="D160" s="129" t="s">
        <v>151</v>
      </c>
      <c r="E160" s="130" t="s">
        <v>1037</v>
      </c>
      <c r="F160" s="131" t="s">
        <v>1038</v>
      </c>
      <c r="G160" s="132" t="s">
        <v>186</v>
      </c>
      <c r="H160" s="133">
        <v>25</v>
      </c>
      <c r="I160" s="134"/>
      <c r="J160" s="135">
        <f t="shared" si="20"/>
        <v>0</v>
      </c>
      <c r="K160" s="136"/>
      <c r="L160" s="28"/>
      <c r="M160" s="137" t="s">
        <v>1</v>
      </c>
      <c r="N160" s="138" t="s">
        <v>37</v>
      </c>
      <c r="P160" s="139">
        <f t="shared" si="21"/>
        <v>0</v>
      </c>
      <c r="Q160" s="139">
        <v>4.0000000000000003E-5</v>
      </c>
      <c r="R160" s="139">
        <f t="shared" si="22"/>
        <v>1E-3</v>
      </c>
      <c r="S160" s="139">
        <v>0</v>
      </c>
      <c r="T160" s="140">
        <f t="shared" si="23"/>
        <v>0</v>
      </c>
      <c r="AR160" s="141" t="s">
        <v>180</v>
      </c>
      <c r="AT160" s="141" t="s">
        <v>151</v>
      </c>
      <c r="AU160" s="141" t="s">
        <v>82</v>
      </c>
      <c r="AY160" s="13" t="s">
        <v>149</v>
      </c>
      <c r="BE160" s="142">
        <f t="shared" si="24"/>
        <v>0</v>
      </c>
      <c r="BF160" s="142">
        <f t="shared" si="25"/>
        <v>0</v>
      </c>
      <c r="BG160" s="142">
        <f t="shared" si="26"/>
        <v>0</v>
      </c>
      <c r="BH160" s="142">
        <f t="shared" si="27"/>
        <v>0</v>
      </c>
      <c r="BI160" s="142">
        <f t="shared" si="28"/>
        <v>0</v>
      </c>
      <c r="BJ160" s="13" t="s">
        <v>80</v>
      </c>
      <c r="BK160" s="142">
        <f t="shared" si="29"/>
        <v>0</v>
      </c>
      <c r="BL160" s="13" t="s">
        <v>180</v>
      </c>
      <c r="BM160" s="141" t="s">
        <v>274</v>
      </c>
    </row>
    <row r="161" spans="2:65" s="1" customFormat="1" ht="55.5" customHeight="1">
      <c r="B161" s="28"/>
      <c r="C161" s="129" t="s">
        <v>212</v>
      </c>
      <c r="D161" s="129" t="s">
        <v>151</v>
      </c>
      <c r="E161" s="130" t="s">
        <v>1039</v>
      </c>
      <c r="F161" s="131" t="s">
        <v>1040</v>
      </c>
      <c r="G161" s="132" t="s">
        <v>186</v>
      </c>
      <c r="H161" s="133">
        <v>8</v>
      </c>
      <c r="I161" s="134"/>
      <c r="J161" s="135">
        <f t="shared" si="20"/>
        <v>0</v>
      </c>
      <c r="K161" s="136"/>
      <c r="L161" s="28"/>
      <c r="M161" s="137" t="s">
        <v>1</v>
      </c>
      <c r="N161" s="138" t="s">
        <v>37</v>
      </c>
      <c r="P161" s="139">
        <f t="shared" si="21"/>
        <v>0</v>
      </c>
      <c r="Q161" s="139">
        <v>4.0000000000000003E-5</v>
      </c>
      <c r="R161" s="139">
        <f t="shared" si="22"/>
        <v>3.2000000000000003E-4</v>
      </c>
      <c r="S161" s="139">
        <v>0</v>
      </c>
      <c r="T161" s="140">
        <f t="shared" si="23"/>
        <v>0</v>
      </c>
      <c r="AR161" s="141" t="s">
        <v>180</v>
      </c>
      <c r="AT161" s="141" t="s">
        <v>151</v>
      </c>
      <c r="AU161" s="141" t="s">
        <v>82</v>
      </c>
      <c r="AY161" s="13" t="s">
        <v>149</v>
      </c>
      <c r="BE161" s="142">
        <f t="shared" si="24"/>
        <v>0</v>
      </c>
      <c r="BF161" s="142">
        <f t="shared" si="25"/>
        <v>0</v>
      </c>
      <c r="BG161" s="142">
        <f t="shared" si="26"/>
        <v>0</v>
      </c>
      <c r="BH161" s="142">
        <f t="shared" si="27"/>
        <v>0</v>
      </c>
      <c r="BI161" s="142">
        <f t="shared" si="28"/>
        <v>0</v>
      </c>
      <c r="BJ161" s="13" t="s">
        <v>80</v>
      </c>
      <c r="BK161" s="142">
        <f t="shared" si="29"/>
        <v>0</v>
      </c>
      <c r="BL161" s="13" t="s">
        <v>180</v>
      </c>
      <c r="BM161" s="141" t="s">
        <v>277</v>
      </c>
    </row>
    <row r="162" spans="2:65" s="1" customFormat="1" ht="55.5" customHeight="1">
      <c r="B162" s="28"/>
      <c r="C162" s="129" t="s">
        <v>280</v>
      </c>
      <c r="D162" s="129" t="s">
        <v>151</v>
      </c>
      <c r="E162" s="130" t="s">
        <v>1041</v>
      </c>
      <c r="F162" s="131" t="s">
        <v>1042</v>
      </c>
      <c r="G162" s="132" t="s">
        <v>186</v>
      </c>
      <c r="H162" s="133">
        <v>16</v>
      </c>
      <c r="I162" s="134"/>
      <c r="J162" s="135">
        <f t="shared" si="20"/>
        <v>0</v>
      </c>
      <c r="K162" s="136"/>
      <c r="L162" s="28"/>
      <c r="M162" s="137" t="s">
        <v>1</v>
      </c>
      <c r="N162" s="138" t="s">
        <v>37</v>
      </c>
      <c r="P162" s="139">
        <f t="shared" si="21"/>
        <v>0</v>
      </c>
      <c r="Q162" s="139">
        <v>6.9999999999999994E-5</v>
      </c>
      <c r="R162" s="139">
        <f t="shared" si="22"/>
        <v>1.1199999999999999E-3</v>
      </c>
      <c r="S162" s="139">
        <v>0</v>
      </c>
      <c r="T162" s="140">
        <f t="shared" si="23"/>
        <v>0</v>
      </c>
      <c r="AR162" s="141" t="s">
        <v>180</v>
      </c>
      <c r="AT162" s="141" t="s">
        <v>151</v>
      </c>
      <c r="AU162" s="141" t="s">
        <v>82</v>
      </c>
      <c r="AY162" s="13" t="s">
        <v>149</v>
      </c>
      <c r="BE162" s="142">
        <f t="shared" si="24"/>
        <v>0</v>
      </c>
      <c r="BF162" s="142">
        <f t="shared" si="25"/>
        <v>0</v>
      </c>
      <c r="BG162" s="142">
        <f t="shared" si="26"/>
        <v>0</v>
      </c>
      <c r="BH162" s="142">
        <f t="shared" si="27"/>
        <v>0</v>
      </c>
      <c r="BI162" s="142">
        <f t="shared" si="28"/>
        <v>0</v>
      </c>
      <c r="BJ162" s="13" t="s">
        <v>80</v>
      </c>
      <c r="BK162" s="142">
        <f t="shared" si="29"/>
        <v>0</v>
      </c>
      <c r="BL162" s="13" t="s">
        <v>180</v>
      </c>
      <c r="BM162" s="141" t="s">
        <v>283</v>
      </c>
    </row>
    <row r="163" spans="2:65" s="1" customFormat="1" ht="55.5" customHeight="1">
      <c r="B163" s="28"/>
      <c r="C163" s="129" t="s">
        <v>216</v>
      </c>
      <c r="D163" s="129" t="s">
        <v>151</v>
      </c>
      <c r="E163" s="130" t="s">
        <v>1043</v>
      </c>
      <c r="F163" s="131" t="s">
        <v>1044</v>
      </c>
      <c r="G163" s="132" t="s">
        <v>186</v>
      </c>
      <c r="H163" s="133">
        <v>55</v>
      </c>
      <c r="I163" s="134"/>
      <c r="J163" s="135">
        <f t="shared" si="20"/>
        <v>0</v>
      </c>
      <c r="K163" s="136"/>
      <c r="L163" s="28"/>
      <c r="M163" s="137" t="s">
        <v>1</v>
      </c>
      <c r="N163" s="138" t="s">
        <v>37</v>
      </c>
      <c r="P163" s="139">
        <f t="shared" si="21"/>
        <v>0</v>
      </c>
      <c r="Q163" s="139">
        <v>2.0000000000000001E-4</v>
      </c>
      <c r="R163" s="139">
        <f t="shared" si="22"/>
        <v>1.1000000000000001E-2</v>
      </c>
      <c r="S163" s="139">
        <v>0</v>
      </c>
      <c r="T163" s="140">
        <f t="shared" si="23"/>
        <v>0</v>
      </c>
      <c r="AR163" s="141" t="s">
        <v>180</v>
      </c>
      <c r="AT163" s="141" t="s">
        <v>151</v>
      </c>
      <c r="AU163" s="141" t="s">
        <v>82</v>
      </c>
      <c r="AY163" s="13" t="s">
        <v>149</v>
      </c>
      <c r="BE163" s="142">
        <f t="shared" si="24"/>
        <v>0</v>
      </c>
      <c r="BF163" s="142">
        <f t="shared" si="25"/>
        <v>0</v>
      </c>
      <c r="BG163" s="142">
        <f t="shared" si="26"/>
        <v>0</v>
      </c>
      <c r="BH163" s="142">
        <f t="shared" si="27"/>
        <v>0</v>
      </c>
      <c r="BI163" s="142">
        <f t="shared" si="28"/>
        <v>0</v>
      </c>
      <c r="BJ163" s="13" t="s">
        <v>80</v>
      </c>
      <c r="BK163" s="142">
        <f t="shared" si="29"/>
        <v>0</v>
      </c>
      <c r="BL163" s="13" t="s">
        <v>180</v>
      </c>
      <c r="BM163" s="141" t="s">
        <v>286</v>
      </c>
    </row>
    <row r="164" spans="2:65" s="1" customFormat="1" ht="55.5" customHeight="1">
      <c r="B164" s="28"/>
      <c r="C164" s="129" t="s">
        <v>289</v>
      </c>
      <c r="D164" s="129" t="s">
        <v>151</v>
      </c>
      <c r="E164" s="130" t="s">
        <v>1045</v>
      </c>
      <c r="F164" s="131" t="s">
        <v>1046</v>
      </c>
      <c r="G164" s="132" t="s">
        <v>186</v>
      </c>
      <c r="H164" s="133">
        <v>24</v>
      </c>
      <c r="I164" s="134"/>
      <c r="J164" s="135">
        <f t="shared" si="20"/>
        <v>0</v>
      </c>
      <c r="K164" s="136"/>
      <c r="L164" s="28"/>
      <c r="M164" s="137" t="s">
        <v>1</v>
      </c>
      <c r="N164" s="138" t="s">
        <v>37</v>
      </c>
      <c r="P164" s="139">
        <f t="shared" si="21"/>
        <v>0</v>
      </c>
      <c r="Q164" s="139">
        <v>2.4000000000000001E-4</v>
      </c>
      <c r="R164" s="139">
        <f t="shared" si="22"/>
        <v>5.7600000000000004E-3</v>
      </c>
      <c r="S164" s="139">
        <v>0</v>
      </c>
      <c r="T164" s="140">
        <f t="shared" si="23"/>
        <v>0</v>
      </c>
      <c r="AR164" s="141" t="s">
        <v>180</v>
      </c>
      <c r="AT164" s="141" t="s">
        <v>151</v>
      </c>
      <c r="AU164" s="141" t="s">
        <v>82</v>
      </c>
      <c r="AY164" s="13" t="s">
        <v>149</v>
      </c>
      <c r="BE164" s="142">
        <f t="shared" si="24"/>
        <v>0</v>
      </c>
      <c r="BF164" s="142">
        <f t="shared" si="25"/>
        <v>0</v>
      </c>
      <c r="BG164" s="142">
        <f t="shared" si="26"/>
        <v>0</v>
      </c>
      <c r="BH164" s="142">
        <f t="shared" si="27"/>
        <v>0</v>
      </c>
      <c r="BI164" s="142">
        <f t="shared" si="28"/>
        <v>0</v>
      </c>
      <c r="BJ164" s="13" t="s">
        <v>80</v>
      </c>
      <c r="BK164" s="142">
        <f t="shared" si="29"/>
        <v>0</v>
      </c>
      <c r="BL164" s="13" t="s">
        <v>180</v>
      </c>
      <c r="BM164" s="141" t="s">
        <v>292</v>
      </c>
    </row>
    <row r="165" spans="2:65" s="1" customFormat="1" ht="24.15" customHeight="1">
      <c r="B165" s="28"/>
      <c r="C165" s="129" t="s">
        <v>219</v>
      </c>
      <c r="D165" s="129" t="s">
        <v>151</v>
      </c>
      <c r="E165" s="130" t="s">
        <v>1047</v>
      </c>
      <c r="F165" s="131" t="s">
        <v>1048</v>
      </c>
      <c r="G165" s="132" t="s">
        <v>186</v>
      </c>
      <c r="H165" s="133">
        <v>120</v>
      </c>
      <c r="I165" s="134"/>
      <c r="J165" s="135">
        <f t="shared" si="20"/>
        <v>0</v>
      </c>
      <c r="K165" s="136"/>
      <c r="L165" s="28"/>
      <c r="M165" s="137" t="s">
        <v>1</v>
      </c>
      <c r="N165" s="138" t="s">
        <v>37</v>
      </c>
      <c r="P165" s="139">
        <f t="shared" si="21"/>
        <v>0</v>
      </c>
      <c r="Q165" s="139">
        <v>0</v>
      </c>
      <c r="R165" s="139">
        <f t="shared" si="22"/>
        <v>0</v>
      </c>
      <c r="S165" s="139">
        <v>2.4000000000000001E-4</v>
      </c>
      <c r="T165" s="140">
        <f t="shared" si="23"/>
        <v>2.8799999999999999E-2</v>
      </c>
      <c r="AR165" s="141" t="s">
        <v>180</v>
      </c>
      <c r="AT165" s="141" t="s">
        <v>151</v>
      </c>
      <c r="AU165" s="141" t="s">
        <v>82</v>
      </c>
      <c r="AY165" s="13" t="s">
        <v>149</v>
      </c>
      <c r="BE165" s="142">
        <f t="shared" si="24"/>
        <v>0</v>
      </c>
      <c r="BF165" s="142">
        <f t="shared" si="25"/>
        <v>0</v>
      </c>
      <c r="BG165" s="142">
        <f t="shared" si="26"/>
        <v>0</v>
      </c>
      <c r="BH165" s="142">
        <f t="shared" si="27"/>
        <v>0</v>
      </c>
      <c r="BI165" s="142">
        <f t="shared" si="28"/>
        <v>0</v>
      </c>
      <c r="BJ165" s="13" t="s">
        <v>80</v>
      </c>
      <c r="BK165" s="142">
        <f t="shared" si="29"/>
        <v>0</v>
      </c>
      <c r="BL165" s="13" t="s">
        <v>180</v>
      </c>
      <c r="BM165" s="141" t="s">
        <v>295</v>
      </c>
    </row>
    <row r="166" spans="2:65" s="1" customFormat="1" ht="24.15" customHeight="1">
      <c r="B166" s="28"/>
      <c r="C166" s="129" t="s">
        <v>298</v>
      </c>
      <c r="D166" s="129" t="s">
        <v>151</v>
      </c>
      <c r="E166" s="130" t="s">
        <v>1049</v>
      </c>
      <c r="F166" s="131" t="s">
        <v>1050</v>
      </c>
      <c r="G166" s="132" t="s">
        <v>191</v>
      </c>
      <c r="H166" s="133">
        <v>25</v>
      </c>
      <c r="I166" s="134"/>
      <c r="J166" s="135">
        <f t="shared" si="20"/>
        <v>0</v>
      </c>
      <c r="K166" s="136"/>
      <c r="L166" s="28"/>
      <c r="M166" s="137" t="s">
        <v>1</v>
      </c>
      <c r="N166" s="138" t="s">
        <v>37</v>
      </c>
      <c r="P166" s="139">
        <f t="shared" si="21"/>
        <v>0</v>
      </c>
      <c r="Q166" s="139">
        <v>0</v>
      </c>
      <c r="R166" s="139">
        <f t="shared" si="22"/>
        <v>0</v>
      </c>
      <c r="S166" s="139">
        <v>0</v>
      </c>
      <c r="T166" s="140">
        <f t="shared" si="23"/>
        <v>0</v>
      </c>
      <c r="AR166" s="141" t="s">
        <v>180</v>
      </c>
      <c r="AT166" s="141" t="s">
        <v>151</v>
      </c>
      <c r="AU166" s="141" t="s">
        <v>82</v>
      </c>
      <c r="AY166" s="13" t="s">
        <v>149</v>
      </c>
      <c r="BE166" s="142">
        <f t="shared" si="24"/>
        <v>0</v>
      </c>
      <c r="BF166" s="142">
        <f t="shared" si="25"/>
        <v>0</v>
      </c>
      <c r="BG166" s="142">
        <f t="shared" si="26"/>
        <v>0</v>
      </c>
      <c r="BH166" s="142">
        <f t="shared" si="27"/>
        <v>0</v>
      </c>
      <c r="BI166" s="142">
        <f t="shared" si="28"/>
        <v>0</v>
      </c>
      <c r="BJ166" s="13" t="s">
        <v>80</v>
      </c>
      <c r="BK166" s="142">
        <f t="shared" si="29"/>
        <v>0</v>
      </c>
      <c r="BL166" s="13" t="s">
        <v>180</v>
      </c>
      <c r="BM166" s="141" t="s">
        <v>301</v>
      </c>
    </row>
    <row r="167" spans="2:65" s="1" customFormat="1" ht="33" customHeight="1">
      <c r="B167" s="28"/>
      <c r="C167" s="129" t="s">
        <v>223</v>
      </c>
      <c r="D167" s="129" t="s">
        <v>151</v>
      </c>
      <c r="E167" s="130" t="s">
        <v>1051</v>
      </c>
      <c r="F167" s="131" t="s">
        <v>1052</v>
      </c>
      <c r="G167" s="132" t="s">
        <v>191</v>
      </c>
      <c r="H167" s="133">
        <v>5</v>
      </c>
      <c r="I167" s="134"/>
      <c r="J167" s="135">
        <f t="shared" si="20"/>
        <v>0</v>
      </c>
      <c r="K167" s="136"/>
      <c r="L167" s="28"/>
      <c r="M167" s="137" t="s">
        <v>1</v>
      </c>
      <c r="N167" s="138" t="s">
        <v>37</v>
      </c>
      <c r="P167" s="139">
        <f t="shared" si="21"/>
        <v>0</v>
      </c>
      <c r="Q167" s="139">
        <v>0</v>
      </c>
      <c r="R167" s="139">
        <f t="shared" si="22"/>
        <v>0</v>
      </c>
      <c r="S167" s="139">
        <v>0</v>
      </c>
      <c r="T167" s="140">
        <f t="shared" si="23"/>
        <v>0</v>
      </c>
      <c r="AR167" s="141" t="s">
        <v>180</v>
      </c>
      <c r="AT167" s="141" t="s">
        <v>151</v>
      </c>
      <c r="AU167" s="141" t="s">
        <v>82</v>
      </c>
      <c r="AY167" s="13" t="s">
        <v>149</v>
      </c>
      <c r="BE167" s="142">
        <f t="shared" si="24"/>
        <v>0</v>
      </c>
      <c r="BF167" s="142">
        <f t="shared" si="25"/>
        <v>0</v>
      </c>
      <c r="BG167" s="142">
        <f t="shared" si="26"/>
        <v>0</v>
      </c>
      <c r="BH167" s="142">
        <f t="shared" si="27"/>
        <v>0</v>
      </c>
      <c r="BI167" s="142">
        <f t="shared" si="28"/>
        <v>0</v>
      </c>
      <c r="BJ167" s="13" t="s">
        <v>80</v>
      </c>
      <c r="BK167" s="142">
        <f t="shared" si="29"/>
        <v>0</v>
      </c>
      <c r="BL167" s="13" t="s">
        <v>180</v>
      </c>
      <c r="BM167" s="141" t="s">
        <v>304</v>
      </c>
    </row>
    <row r="168" spans="2:65" s="1" customFormat="1" ht="24.15" customHeight="1">
      <c r="B168" s="28"/>
      <c r="C168" s="129" t="s">
        <v>305</v>
      </c>
      <c r="D168" s="129" t="s">
        <v>151</v>
      </c>
      <c r="E168" s="130" t="s">
        <v>1053</v>
      </c>
      <c r="F168" s="131" t="s">
        <v>1054</v>
      </c>
      <c r="G168" s="132" t="s">
        <v>191</v>
      </c>
      <c r="H168" s="133">
        <v>23</v>
      </c>
      <c r="I168" s="134"/>
      <c r="J168" s="135">
        <f t="shared" si="20"/>
        <v>0</v>
      </c>
      <c r="K168" s="136"/>
      <c r="L168" s="28"/>
      <c r="M168" s="137" t="s">
        <v>1</v>
      </c>
      <c r="N168" s="138" t="s">
        <v>37</v>
      </c>
      <c r="P168" s="139">
        <f t="shared" si="21"/>
        <v>0</v>
      </c>
      <c r="Q168" s="139">
        <v>1.2999999999999999E-4</v>
      </c>
      <c r="R168" s="139">
        <f t="shared" si="22"/>
        <v>2.9899999999999996E-3</v>
      </c>
      <c r="S168" s="139">
        <v>0</v>
      </c>
      <c r="T168" s="140">
        <f t="shared" si="23"/>
        <v>0</v>
      </c>
      <c r="AR168" s="141" t="s">
        <v>180</v>
      </c>
      <c r="AT168" s="141" t="s">
        <v>151</v>
      </c>
      <c r="AU168" s="141" t="s">
        <v>82</v>
      </c>
      <c r="AY168" s="13" t="s">
        <v>149</v>
      </c>
      <c r="BE168" s="142">
        <f t="shared" si="24"/>
        <v>0</v>
      </c>
      <c r="BF168" s="142">
        <f t="shared" si="25"/>
        <v>0</v>
      </c>
      <c r="BG168" s="142">
        <f t="shared" si="26"/>
        <v>0</v>
      </c>
      <c r="BH168" s="142">
        <f t="shared" si="27"/>
        <v>0</v>
      </c>
      <c r="BI168" s="142">
        <f t="shared" si="28"/>
        <v>0</v>
      </c>
      <c r="BJ168" s="13" t="s">
        <v>80</v>
      </c>
      <c r="BK168" s="142">
        <f t="shared" si="29"/>
        <v>0</v>
      </c>
      <c r="BL168" s="13" t="s">
        <v>180</v>
      </c>
      <c r="BM168" s="141" t="s">
        <v>308</v>
      </c>
    </row>
    <row r="169" spans="2:65" s="1" customFormat="1" ht="21.75" customHeight="1">
      <c r="B169" s="28"/>
      <c r="C169" s="129" t="s">
        <v>226</v>
      </c>
      <c r="D169" s="129" t="s">
        <v>151</v>
      </c>
      <c r="E169" s="130" t="s">
        <v>1055</v>
      </c>
      <c r="F169" s="131" t="s">
        <v>1056</v>
      </c>
      <c r="G169" s="132" t="s">
        <v>1057</v>
      </c>
      <c r="H169" s="133">
        <v>2</v>
      </c>
      <c r="I169" s="134"/>
      <c r="J169" s="135">
        <f t="shared" si="20"/>
        <v>0</v>
      </c>
      <c r="K169" s="136"/>
      <c r="L169" s="28"/>
      <c r="M169" s="137" t="s">
        <v>1</v>
      </c>
      <c r="N169" s="138" t="s">
        <v>37</v>
      </c>
      <c r="P169" s="139">
        <f t="shared" si="21"/>
        <v>0</v>
      </c>
      <c r="Q169" s="139">
        <v>2.5000000000000001E-4</v>
      </c>
      <c r="R169" s="139">
        <f t="shared" si="22"/>
        <v>5.0000000000000001E-4</v>
      </c>
      <c r="S169" s="139">
        <v>0</v>
      </c>
      <c r="T169" s="140">
        <f t="shared" si="23"/>
        <v>0</v>
      </c>
      <c r="AR169" s="141" t="s">
        <v>180</v>
      </c>
      <c r="AT169" s="141" t="s">
        <v>151</v>
      </c>
      <c r="AU169" s="141" t="s">
        <v>82</v>
      </c>
      <c r="AY169" s="13" t="s">
        <v>149</v>
      </c>
      <c r="BE169" s="142">
        <f t="shared" si="24"/>
        <v>0</v>
      </c>
      <c r="BF169" s="142">
        <f t="shared" si="25"/>
        <v>0</v>
      </c>
      <c r="BG169" s="142">
        <f t="shared" si="26"/>
        <v>0</v>
      </c>
      <c r="BH169" s="142">
        <f t="shared" si="27"/>
        <v>0</v>
      </c>
      <c r="BI169" s="142">
        <f t="shared" si="28"/>
        <v>0</v>
      </c>
      <c r="BJ169" s="13" t="s">
        <v>80</v>
      </c>
      <c r="BK169" s="142">
        <f t="shared" si="29"/>
        <v>0</v>
      </c>
      <c r="BL169" s="13" t="s">
        <v>180</v>
      </c>
      <c r="BM169" s="141" t="s">
        <v>313</v>
      </c>
    </row>
    <row r="170" spans="2:65" s="1" customFormat="1" ht="21.75" customHeight="1">
      <c r="B170" s="28"/>
      <c r="C170" s="129" t="s">
        <v>420</v>
      </c>
      <c r="D170" s="129" t="s">
        <v>151</v>
      </c>
      <c r="E170" s="130" t="s">
        <v>1058</v>
      </c>
      <c r="F170" s="131" t="s">
        <v>1059</v>
      </c>
      <c r="G170" s="132" t="s">
        <v>191</v>
      </c>
      <c r="H170" s="133">
        <v>38</v>
      </c>
      <c r="I170" s="134"/>
      <c r="J170" s="135">
        <f t="shared" si="20"/>
        <v>0</v>
      </c>
      <c r="K170" s="136"/>
      <c r="L170" s="28"/>
      <c r="M170" s="137" t="s">
        <v>1</v>
      </c>
      <c r="N170" s="138" t="s">
        <v>37</v>
      </c>
      <c r="P170" s="139">
        <f t="shared" si="21"/>
        <v>0</v>
      </c>
      <c r="Q170" s="139">
        <v>0</v>
      </c>
      <c r="R170" s="139">
        <f t="shared" si="22"/>
        <v>0</v>
      </c>
      <c r="S170" s="139">
        <v>5.2999999999999998E-4</v>
      </c>
      <c r="T170" s="140">
        <f t="shared" si="23"/>
        <v>2.0139999999999998E-2</v>
      </c>
      <c r="AR170" s="141" t="s">
        <v>180</v>
      </c>
      <c r="AT170" s="141" t="s">
        <v>151</v>
      </c>
      <c r="AU170" s="141" t="s">
        <v>82</v>
      </c>
      <c r="AY170" s="13" t="s">
        <v>149</v>
      </c>
      <c r="BE170" s="142">
        <f t="shared" si="24"/>
        <v>0</v>
      </c>
      <c r="BF170" s="142">
        <f t="shared" si="25"/>
        <v>0</v>
      </c>
      <c r="BG170" s="142">
        <f t="shared" si="26"/>
        <v>0</v>
      </c>
      <c r="BH170" s="142">
        <f t="shared" si="27"/>
        <v>0</v>
      </c>
      <c r="BI170" s="142">
        <f t="shared" si="28"/>
        <v>0</v>
      </c>
      <c r="BJ170" s="13" t="s">
        <v>80</v>
      </c>
      <c r="BK170" s="142">
        <f t="shared" si="29"/>
        <v>0</v>
      </c>
      <c r="BL170" s="13" t="s">
        <v>180</v>
      </c>
      <c r="BM170" s="141" t="s">
        <v>423</v>
      </c>
    </row>
    <row r="171" spans="2:65" s="1" customFormat="1" ht="24.15" customHeight="1">
      <c r="B171" s="28"/>
      <c r="C171" s="129" t="s">
        <v>229</v>
      </c>
      <c r="D171" s="129" t="s">
        <v>151</v>
      </c>
      <c r="E171" s="130" t="s">
        <v>1060</v>
      </c>
      <c r="F171" s="131" t="s">
        <v>1061</v>
      </c>
      <c r="G171" s="132" t="s">
        <v>191</v>
      </c>
      <c r="H171" s="133">
        <v>15</v>
      </c>
      <c r="I171" s="134"/>
      <c r="J171" s="135">
        <f t="shared" si="20"/>
        <v>0</v>
      </c>
      <c r="K171" s="136"/>
      <c r="L171" s="28"/>
      <c r="M171" s="137" t="s">
        <v>1</v>
      </c>
      <c r="N171" s="138" t="s">
        <v>37</v>
      </c>
      <c r="P171" s="139">
        <f t="shared" si="21"/>
        <v>0</v>
      </c>
      <c r="Q171" s="139">
        <v>0</v>
      </c>
      <c r="R171" s="139">
        <f t="shared" si="22"/>
        <v>0</v>
      </c>
      <c r="S171" s="139">
        <v>1.23E-3</v>
      </c>
      <c r="T171" s="140">
        <f t="shared" si="23"/>
        <v>1.8450000000000001E-2</v>
      </c>
      <c r="AR171" s="141" t="s">
        <v>180</v>
      </c>
      <c r="AT171" s="141" t="s">
        <v>151</v>
      </c>
      <c r="AU171" s="141" t="s">
        <v>82</v>
      </c>
      <c r="AY171" s="13" t="s">
        <v>149</v>
      </c>
      <c r="BE171" s="142">
        <f t="shared" si="24"/>
        <v>0</v>
      </c>
      <c r="BF171" s="142">
        <f t="shared" si="25"/>
        <v>0</v>
      </c>
      <c r="BG171" s="142">
        <f t="shared" si="26"/>
        <v>0</v>
      </c>
      <c r="BH171" s="142">
        <f t="shared" si="27"/>
        <v>0</v>
      </c>
      <c r="BI171" s="142">
        <f t="shared" si="28"/>
        <v>0</v>
      </c>
      <c r="BJ171" s="13" t="s">
        <v>80</v>
      </c>
      <c r="BK171" s="142">
        <f t="shared" si="29"/>
        <v>0</v>
      </c>
      <c r="BL171" s="13" t="s">
        <v>180</v>
      </c>
      <c r="BM171" s="141" t="s">
        <v>426</v>
      </c>
    </row>
    <row r="172" spans="2:65" s="1" customFormat="1" ht="24.15" customHeight="1">
      <c r="B172" s="28"/>
      <c r="C172" s="129" t="s">
        <v>427</v>
      </c>
      <c r="D172" s="129" t="s">
        <v>151</v>
      </c>
      <c r="E172" s="130" t="s">
        <v>1062</v>
      </c>
      <c r="F172" s="131" t="s">
        <v>1063</v>
      </c>
      <c r="G172" s="132" t="s">
        <v>191</v>
      </c>
      <c r="H172" s="133">
        <v>1</v>
      </c>
      <c r="I172" s="134"/>
      <c r="J172" s="135">
        <f t="shared" si="20"/>
        <v>0</v>
      </c>
      <c r="K172" s="136"/>
      <c r="L172" s="28"/>
      <c r="M172" s="137" t="s">
        <v>1</v>
      </c>
      <c r="N172" s="138" t="s">
        <v>37</v>
      </c>
      <c r="P172" s="139">
        <f t="shared" si="21"/>
        <v>0</v>
      </c>
      <c r="Q172" s="139">
        <v>2.0000000000000002E-5</v>
      </c>
      <c r="R172" s="139">
        <f t="shared" si="22"/>
        <v>2.0000000000000002E-5</v>
      </c>
      <c r="S172" s="139">
        <v>0</v>
      </c>
      <c r="T172" s="140">
        <f t="shared" si="23"/>
        <v>0</v>
      </c>
      <c r="AR172" s="141" t="s">
        <v>180</v>
      </c>
      <c r="AT172" s="141" t="s">
        <v>151</v>
      </c>
      <c r="AU172" s="141" t="s">
        <v>82</v>
      </c>
      <c r="AY172" s="13" t="s">
        <v>149</v>
      </c>
      <c r="BE172" s="142">
        <f t="shared" si="24"/>
        <v>0</v>
      </c>
      <c r="BF172" s="142">
        <f t="shared" si="25"/>
        <v>0</v>
      </c>
      <c r="BG172" s="142">
        <f t="shared" si="26"/>
        <v>0</v>
      </c>
      <c r="BH172" s="142">
        <f t="shared" si="27"/>
        <v>0</v>
      </c>
      <c r="BI172" s="142">
        <f t="shared" si="28"/>
        <v>0</v>
      </c>
      <c r="BJ172" s="13" t="s">
        <v>80</v>
      </c>
      <c r="BK172" s="142">
        <f t="shared" si="29"/>
        <v>0</v>
      </c>
      <c r="BL172" s="13" t="s">
        <v>180</v>
      </c>
      <c r="BM172" s="141" t="s">
        <v>430</v>
      </c>
    </row>
    <row r="173" spans="2:65" s="1" customFormat="1" ht="21.75" customHeight="1">
      <c r="B173" s="28"/>
      <c r="C173" s="148" t="s">
        <v>232</v>
      </c>
      <c r="D173" s="148" t="s">
        <v>354</v>
      </c>
      <c r="E173" s="149" t="s">
        <v>1064</v>
      </c>
      <c r="F173" s="150" t="s">
        <v>1065</v>
      </c>
      <c r="G173" s="151" t="s">
        <v>191</v>
      </c>
      <c r="H173" s="152">
        <v>1</v>
      </c>
      <c r="I173" s="153"/>
      <c r="J173" s="154">
        <f t="shared" si="20"/>
        <v>0</v>
      </c>
      <c r="K173" s="155"/>
      <c r="L173" s="156"/>
      <c r="M173" s="157" t="s">
        <v>1</v>
      </c>
      <c r="N173" s="158" t="s">
        <v>37</v>
      </c>
      <c r="P173" s="139">
        <f t="shared" si="21"/>
        <v>0</v>
      </c>
      <c r="Q173" s="139">
        <v>0</v>
      </c>
      <c r="R173" s="139">
        <f t="shared" si="22"/>
        <v>0</v>
      </c>
      <c r="S173" s="139">
        <v>0</v>
      </c>
      <c r="T173" s="140">
        <f t="shared" si="23"/>
        <v>0</v>
      </c>
      <c r="AR173" s="141" t="s">
        <v>212</v>
      </c>
      <c r="AT173" s="141" t="s">
        <v>354</v>
      </c>
      <c r="AU173" s="141" t="s">
        <v>82</v>
      </c>
      <c r="AY173" s="13" t="s">
        <v>149</v>
      </c>
      <c r="BE173" s="142">
        <f t="shared" si="24"/>
        <v>0</v>
      </c>
      <c r="BF173" s="142">
        <f t="shared" si="25"/>
        <v>0</v>
      </c>
      <c r="BG173" s="142">
        <f t="shared" si="26"/>
        <v>0</v>
      </c>
      <c r="BH173" s="142">
        <f t="shared" si="27"/>
        <v>0</v>
      </c>
      <c r="BI173" s="142">
        <f t="shared" si="28"/>
        <v>0</v>
      </c>
      <c r="BJ173" s="13" t="s">
        <v>80</v>
      </c>
      <c r="BK173" s="142">
        <f t="shared" si="29"/>
        <v>0</v>
      </c>
      <c r="BL173" s="13" t="s">
        <v>180</v>
      </c>
      <c r="BM173" s="141" t="s">
        <v>433</v>
      </c>
    </row>
    <row r="174" spans="2:65" s="1" customFormat="1" ht="24.15" customHeight="1">
      <c r="B174" s="28"/>
      <c r="C174" s="129" t="s">
        <v>434</v>
      </c>
      <c r="D174" s="129" t="s">
        <v>151</v>
      </c>
      <c r="E174" s="130" t="s">
        <v>1066</v>
      </c>
      <c r="F174" s="131" t="s">
        <v>1067</v>
      </c>
      <c r="G174" s="132" t="s">
        <v>191</v>
      </c>
      <c r="H174" s="133">
        <v>6</v>
      </c>
      <c r="I174" s="134"/>
      <c r="J174" s="135">
        <f t="shared" si="20"/>
        <v>0</v>
      </c>
      <c r="K174" s="136"/>
      <c r="L174" s="28"/>
      <c r="M174" s="137" t="s">
        <v>1</v>
      </c>
      <c r="N174" s="138" t="s">
        <v>37</v>
      </c>
      <c r="P174" s="139">
        <f t="shared" si="21"/>
        <v>0</v>
      </c>
      <c r="Q174" s="139">
        <v>7.5000000000000002E-4</v>
      </c>
      <c r="R174" s="139">
        <f t="shared" si="22"/>
        <v>4.5000000000000005E-3</v>
      </c>
      <c r="S174" s="139">
        <v>0</v>
      </c>
      <c r="T174" s="140">
        <f t="shared" si="23"/>
        <v>0</v>
      </c>
      <c r="AR174" s="141" t="s">
        <v>180</v>
      </c>
      <c r="AT174" s="141" t="s">
        <v>151</v>
      </c>
      <c r="AU174" s="141" t="s">
        <v>82</v>
      </c>
      <c r="AY174" s="13" t="s">
        <v>149</v>
      </c>
      <c r="BE174" s="142">
        <f t="shared" si="24"/>
        <v>0</v>
      </c>
      <c r="BF174" s="142">
        <f t="shared" si="25"/>
        <v>0</v>
      </c>
      <c r="BG174" s="142">
        <f t="shared" si="26"/>
        <v>0</v>
      </c>
      <c r="BH174" s="142">
        <f t="shared" si="27"/>
        <v>0</v>
      </c>
      <c r="BI174" s="142">
        <f t="shared" si="28"/>
        <v>0</v>
      </c>
      <c r="BJ174" s="13" t="s">
        <v>80</v>
      </c>
      <c r="BK174" s="142">
        <f t="shared" si="29"/>
        <v>0</v>
      </c>
      <c r="BL174" s="13" t="s">
        <v>180</v>
      </c>
      <c r="BM174" s="141" t="s">
        <v>437</v>
      </c>
    </row>
    <row r="175" spans="2:65" s="1" customFormat="1" ht="24.15" customHeight="1">
      <c r="B175" s="28"/>
      <c r="C175" s="129" t="s">
        <v>236</v>
      </c>
      <c r="D175" s="129" t="s">
        <v>151</v>
      </c>
      <c r="E175" s="130" t="s">
        <v>1068</v>
      </c>
      <c r="F175" s="131" t="s">
        <v>1069</v>
      </c>
      <c r="G175" s="132" t="s">
        <v>191</v>
      </c>
      <c r="H175" s="133">
        <v>2</v>
      </c>
      <c r="I175" s="134"/>
      <c r="J175" s="135">
        <f t="shared" si="20"/>
        <v>0</v>
      </c>
      <c r="K175" s="136"/>
      <c r="L175" s="28"/>
      <c r="M175" s="137" t="s">
        <v>1</v>
      </c>
      <c r="N175" s="138" t="s">
        <v>37</v>
      </c>
      <c r="P175" s="139">
        <f t="shared" si="21"/>
        <v>0</v>
      </c>
      <c r="Q175" s="139">
        <v>9.7000000000000005E-4</v>
      </c>
      <c r="R175" s="139">
        <f t="shared" si="22"/>
        <v>1.9400000000000001E-3</v>
      </c>
      <c r="S175" s="139">
        <v>0</v>
      </c>
      <c r="T175" s="140">
        <f t="shared" si="23"/>
        <v>0</v>
      </c>
      <c r="AR175" s="141" t="s">
        <v>180</v>
      </c>
      <c r="AT175" s="141" t="s">
        <v>151</v>
      </c>
      <c r="AU175" s="141" t="s">
        <v>82</v>
      </c>
      <c r="AY175" s="13" t="s">
        <v>149</v>
      </c>
      <c r="BE175" s="142">
        <f t="shared" si="24"/>
        <v>0</v>
      </c>
      <c r="BF175" s="142">
        <f t="shared" si="25"/>
        <v>0</v>
      </c>
      <c r="BG175" s="142">
        <f t="shared" si="26"/>
        <v>0</v>
      </c>
      <c r="BH175" s="142">
        <f t="shared" si="27"/>
        <v>0</v>
      </c>
      <c r="BI175" s="142">
        <f t="shared" si="28"/>
        <v>0</v>
      </c>
      <c r="BJ175" s="13" t="s">
        <v>80</v>
      </c>
      <c r="BK175" s="142">
        <f t="shared" si="29"/>
        <v>0</v>
      </c>
      <c r="BL175" s="13" t="s">
        <v>180</v>
      </c>
      <c r="BM175" s="141" t="s">
        <v>440</v>
      </c>
    </row>
    <row r="176" spans="2:65" s="1" customFormat="1" ht="33" customHeight="1">
      <c r="B176" s="28"/>
      <c r="C176" s="129" t="s">
        <v>441</v>
      </c>
      <c r="D176" s="129" t="s">
        <v>151</v>
      </c>
      <c r="E176" s="130" t="s">
        <v>1070</v>
      </c>
      <c r="F176" s="131" t="s">
        <v>1071</v>
      </c>
      <c r="G176" s="132" t="s">
        <v>191</v>
      </c>
      <c r="H176" s="133">
        <v>2</v>
      </c>
      <c r="I176" s="134"/>
      <c r="J176" s="135">
        <f t="shared" si="20"/>
        <v>0</v>
      </c>
      <c r="K176" s="136"/>
      <c r="L176" s="28"/>
      <c r="M176" s="137" t="s">
        <v>1</v>
      </c>
      <c r="N176" s="138" t="s">
        <v>37</v>
      </c>
      <c r="P176" s="139">
        <f t="shared" si="21"/>
        <v>0</v>
      </c>
      <c r="Q176" s="139">
        <v>9.3000000000000005E-4</v>
      </c>
      <c r="R176" s="139">
        <f t="shared" si="22"/>
        <v>1.8600000000000001E-3</v>
      </c>
      <c r="S176" s="139">
        <v>0</v>
      </c>
      <c r="T176" s="140">
        <f t="shared" si="23"/>
        <v>0</v>
      </c>
      <c r="AR176" s="141" t="s">
        <v>180</v>
      </c>
      <c r="AT176" s="141" t="s">
        <v>151</v>
      </c>
      <c r="AU176" s="141" t="s">
        <v>82</v>
      </c>
      <c r="AY176" s="13" t="s">
        <v>149</v>
      </c>
      <c r="BE176" s="142">
        <f t="shared" si="24"/>
        <v>0</v>
      </c>
      <c r="BF176" s="142">
        <f t="shared" si="25"/>
        <v>0</v>
      </c>
      <c r="BG176" s="142">
        <f t="shared" si="26"/>
        <v>0</v>
      </c>
      <c r="BH176" s="142">
        <f t="shared" si="27"/>
        <v>0</v>
      </c>
      <c r="BI176" s="142">
        <f t="shared" si="28"/>
        <v>0</v>
      </c>
      <c r="BJ176" s="13" t="s">
        <v>80</v>
      </c>
      <c r="BK176" s="142">
        <f t="shared" si="29"/>
        <v>0</v>
      </c>
      <c r="BL176" s="13" t="s">
        <v>180</v>
      </c>
      <c r="BM176" s="141" t="s">
        <v>444</v>
      </c>
    </row>
    <row r="177" spans="2:65" s="1" customFormat="1" ht="24.15" customHeight="1">
      <c r="B177" s="28"/>
      <c r="C177" s="148" t="s">
        <v>239</v>
      </c>
      <c r="D177" s="148" t="s">
        <v>354</v>
      </c>
      <c r="E177" s="149" t="s">
        <v>1072</v>
      </c>
      <c r="F177" s="150" t="s">
        <v>1073</v>
      </c>
      <c r="G177" s="151" t="s">
        <v>191</v>
      </c>
      <c r="H177" s="152">
        <v>2</v>
      </c>
      <c r="I177" s="153"/>
      <c r="J177" s="154">
        <f t="shared" si="20"/>
        <v>0</v>
      </c>
      <c r="K177" s="155"/>
      <c r="L177" s="156"/>
      <c r="M177" s="157" t="s">
        <v>1</v>
      </c>
      <c r="N177" s="158" t="s">
        <v>37</v>
      </c>
      <c r="P177" s="139">
        <f t="shared" si="21"/>
        <v>0</v>
      </c>
      <c r="Q177" s="139">
        <v>0</v>
      </c>
      <c r="R177" s="139">
        <f t="shared" si="22"/>
        <v>0</v>
      </c>
      <c r="S177" s="139">
        <v>0</v>
      </c>
      <c r="T177" s="140">
        <f t="shared" si="23"/>
        <v>0</v>
      </c>
      <c r="AR177" s="141" t="s">
        <v>212</v>
      </c>
      <c r="AT177" s="141" t="s">
        <v>354</v>
      </c>
      <c r="AU177" s="141" t="s">
        <v>82</v>
      </c>
      <c r="AY177" s="13" t="s">
        <v>149</v>
      </c>
      <c r="BE177" s="142">
        <f t="shared" si="24"/>
        <v>0</v>
      </c>
      <c r="BF177" s="142">
        <f t="shared" si="25"/>
        <v>0</v>
      </c>
      <c r="BG177" s="142">
        <f t="shared" si="26"/>
        <v>0</v>
      </c>
      <c r="BH177" s="142">
        <f t="shared" si="27"/>
        <v>0</v>
      </c>
      <c r="BI177" s="142">
        <f t="shared" si="28"/>
        <v>0</v>
      </c>
      <c r="BJ177" s="13" t="s">
        <v>80</v>
      </c>
      <c r="BK177" s="142">
        <f t="shared" si="29"/>
        <v>0</v>
      </c>
      <c r="BL177" s="13" t="s">
        <v>180</v>
      </c>
      <c r="BM177" s="141" t="s">
        <v>447</v>
      </c>
    </row>
    <row r="178" spans="2:65" s="1" customFormat="1" ht="24.15" customHeight="1">
      <c r="B178" s="28"/>
      <c r="C178" s="129" t="s">
        <v>301</v>
      </c>
      <c r="D178" s="129" t="s">
        <v>151</v>
      </c>
      <c r="E178" s="130" t="s">
        <v>1074</v>
      </c>
      <c r="F178" s="131" t="s">
        <v>1075</v>
      </c>
      <c r="G178" s="132" t="s">
        <v>500</v>
      </c>
      <c r="H178" s="133">
        <v>1</v>
      </c>
      <c r="I178" s="134"/>
      <c r="J178" s="135">
        <f t="shared" si="20"/>
        <v>0</v>
      </c>
      <c r="K178" s="136"/>
      <c r="L178" s="28"/>
      <c r="M178" s="137" t="s">
        <v>1</v>
      </c>
      <c r="N178" s="138" t="s">
        <v>37</v>
      </c>
      <c r="P178" s="139">
        <f t="shared" si="21"/>
        <v>0</v>
      </c>
      <c r="Q178" s="139">
        <v>0</v>
      </c>
      <c r="R178" s="139">
        <f t="shared" si="22"/>
        <v>0</v>
      </c>
      <c r="S178" s="139">
        <v>0</v>
      </c>
      <c r="T178" s="140">
        <f t="shared" si="23"/>
        <v>0</v>
      </c>
      <c r="AR178" s="141" t="s">
        <v>180</v>
      </c>
      <c r="AT178" s="141" t="s">
        <v>151</v>
      </c>
      <c r="AU178" s="141" t="s">
        <v>82</v>
      </c>
      <c r="AY178" s="13" t="s">
        <v>149</v>
      </c>
      <c r="BE178" s="142">
        <f t="shared" si="24"/>
        <v>0</v>
      </c>
      <c r="BF178" s="142">
        <f t="shared" si="25"/>
        <v>0</v>
      </c>
      <c r="BG178" s="142">
        <f t="shared" si="26"/>
        <v>0</v>
      </c>
      <c r="BH178" s="142">
        <f t="shared" si="27"/>
        <v>0</v>
      </c>
      <c r="BI178" s="142">
        <f t="shared" si="28"/>
        <v>0</v>
      </c>
      <c r="BJ178" s="13" t="s">
        <v>80</v>
      </c>
      <c r="BK178" s="142">
        <f t="shared" si="29"/>
        <v>0</v>
      </c>
      <c r="BL178" s="13" t="s">
        <v>180</v>
      </c>
      <c r="BM178" s="141" t="s">
        <v>1076</v>
      </c>
    </row>
    <row r="179" spans="2:65" s="1" customFormat="1" ht="37.799999999999997" customHeight="1">
      <c r="B179" s="28"/>
      <c r="C179" s="129" t="s">
        <v>448</v>
      </c>
      <c r="D179" s="129" t="s">
        <v>151</v>
      </c>
      <c r="E179" s="130" t="s">
        <v>1077</v>
      </c>
      <c r="F179" s="131" t="s">
        <v>1078</v>
      </c>
      <c r="G179" s="132" t="s">
        <v>186</v>
      </c>
      <c r="H179" s="133">
        <v>128</v>
      </c>
      <c r="I179" s="134"/>
      <c r="J179" s="135">
        <f t="shared" si="20"/>
        <v>0</v>
      </c>
      <c r="K179" s="136"/>
      <c r="L179" s="28"/>
      <c r="M179" s="137" t="s">
        <v>1</v>
      </c>
      <c r="N179" s="138" t="s">
        <v>37</v>
      </c>
      <c r="P179" s="139">
        <f t="shared" si="21"/>
        <v>0</v>
      </c>
      <c r="Q179" s="139">
        <v>1.9000000000000001E-4</v>
      </c>
      <c r="R179" s="139">
        <f t="shared" si="22"/>
        <v>2.4320000000000001E-2</v>
      </c>
      <c r="S179" s="139">
        <v>0</v>
      </c>
      <c r="T179" s="140">
        <f t="shared" si="23"/>
        <v>0</v>
      </c>
      <c r="AR179" s="141" t="s">
        <v>180</v>
      </c>
      <c r="AT179" s="141" t="s">
        <v>151</v>
      </c>
      <c r="AU179" s="141" t="s">
        <v>82</v>
      </c>
      <c r="AY179" s="13" t="s">
        <v>149</v>
      </c>
      <c r="BE179" s="142">
        <f t="shared" si="24"/>
        <v>0</v>
      </c>
      <c r="BF179" s="142">
        <f t="shared" si="25"/>
        <v>0</v>
      </c>
      <c r="BG179" s="142">
        <f t="shared" si="26"/>
        <v>0</v>
      </c>
      <c r="BH179" s="142">
        <f t="shared" si="27"/>
        <v>0</v>
      </c>
      <c r="BI179" s="142">
        <f t="shared" si="28"/>
        <v>0</v>
      </c>
      <c r="BJ179" s="13" t="s">
        <v>80</v>
      </c>
      <c r="BK179" s="142">
        <f t="shared" si="29"/>
        <v>0</v>
      </c>
      <c r="BL179" s="13" t="s">
        <v>180</v>
      </c>
      <c r="BM179" s="141" t="s">
        <v>451</v>
      </c>
    </row>
    <row r="180" spans="2:65" s="1" customFormat="1" ht="33" customHeight="1">
      <c r="B180" s="28"/>
      <c r="C180" s="129" t="s">
        <v>243</v>
      </c>
      <c r="D180" s="129" t="s">
        <v>151</v>
      </c>
      <c r="E180" s="130" t="s">
        <v>1079</v>
      </c>
      <c r="F180" s="131" t="s">
        <v>1080</v>
      </c>
      <c r="G180" s="132" t="s">
        <v>186</v>
      </c>
      <c r="H180" s="133">
        <v>128</v>
      </c>
      <c r="I180" s="134"/>
      <c r="J180" s="135">
        <f t="shared" si="20"/>
        <v>0</v>
      </c>
      <c r="K180" s="136"/>
      <c r="L180" s="28"/>
      <c r="M180" s="137" t="s">
        <v>1</v>
      </c>
      <c r="N180" s="138" t="s">
        <v>37</v>
      </c>
      <c r="P180" s="139">
        <f t="shared" si="21"/>
        <v>0</v>
      </c>
      <c r="Q180" s="139">
        <v>1.0000000000000001E-5</v>
      </c>
      <c r="R180" s="139">
        <f t="shared" si="22"/>
        <v>1.2800000000000001E-3</v>
      </c>
      <c r="S180" s="139">
        <v>0</v>
      </c>
      <c r="T180" s="140">
        <f t="shared" si="23"/>
        <v>0</v>
      </c>
      <c r="AR180" s="141" t="s">
        <v>180</v>
      </c>
      <c r="AT180" s="141" t="s">
        <v>151</v>
      </c>
      <c r="AU180" s="141" t="s">
        <v>82</v>
      </c>
      <c r="AY180" s="13" t="s">
        <v>149</v>
      </c>
      <c r="BE180" s="142">
        <f t="shared" si="24"/>
        <v>0</v>
      </c>
      <c r="BF180" s="142">
        <f t="shared" si="25"/>
        <v>0</v>
      </c>
      <c r="BG180" s="142">
        <f t="shared" si="26"/>
        <v>0</v>
      </c>
      <c r="BH180" s="142">
        <f t="shared" si="27"/>
        <v>0</v>
      </c>
      <c r="BI180" s="142">
        <f t="shared" si="28"/>
        <v>0</v>
      </c>
      <c r="BJ180" s="13" t="s">
        <v>80</v>
      </c>
      <c r="BK180" s="142">
        <f t="shared" si="29"/>
        <v>0</v>
      </c>
      <c r="BL180" s="13" t="s">
        <v>180</v>
      </c>
      <c r="BM180" s="141" t="s">
        <v>402</v>
      </c>
    </row>
    <row r="181" spans="2:65" s="1" customFormat="1" ht="44.25" customHeight="1">
      <c r="B181" s="28"/>
      <c r="C181" s="129" t="s">
        <v>453</v>
      </c>
      <c r="D181" s="129" t="s">
        <v>151</v>
      </c>
      <c r="E181" s="130" t="s">
        <v>1081</v>
      </c>
      <c r="F181" s="131" t="s">
        <v>1082</v>
      </c>
      <c r="G181" s="132" t="s">
        <v>197</v>
      </c>
      <c r="H181" s="133">
        <v>0.128</v>
      </c>
      <c r="I181" s="134"/>
      <c r="J181" s="135">
        <f t="shared" si="20"/>
        <v>0</v>
      </c>
      <c r="K181" s="136"/>
      <c r="L181" s="28"/>
      <c r="M181" s="137" t="s">
        <v>1</v>
      </c>
      <c r="N181" s="138" t="s">
        <v>37</v>
      </c>
      <c r="P181" s="139">
        <f t="shared" si="21"/>
        <v>0</v>
      </c>
      <c r="Q181" s="139">
        <v>0</v>
      </c>
      <c r="R181" s="139">
        <f t="shared" si="22"/>
        <v>0</v>
      </c>
      <c r="S181" s="139">
        <v>0</v>
      </c>
      <c r="T181" s="140">
        <f t="shared" si="23"/>
        <v>0</v>
      </c>
      <c r="AR181" s="141" t="s">
        <v>180</v>
      </c>
      <c r="AT181" s="141" t="s">
        <v>151</v>
      </c>
      <c r="AU181" s="141" t="s">
        <v>82</v>
      </c>
      <c r="AY181" s="13" t="s">
        <v>149</v>
      </c>
      <c r="BE181" s="142">
        <f t="shared" si="24"/>
        <v>0</v>
      </c>
      <c r="BF181" s="142">
        <f t="shared" si="25"/>
        <v>0</v>
      </c>
      <c r="BG181" s="142">
        <f t="shared" si="26"/>
        <v>0</v>
      </c>
      <c r="BH181" s="142">
        <f t="shared" si="27"/>
        <v>0</v>
      </c>
      <c r="BI181" s="142">
        <f t="shared" si="28"/>
        <v>0</v>
      </c>
      <c r="BJ181" s="13" t="s">
        <v>80</v>
      </c>
      <c r="BK181" s="142">
        <f t="shared" si="29"/>
        <v>0</v>
      </c>
      <c r="BL181" s="13" t="s">
        <v>180</v>
      </c>
      <c r="BM181" s="141" t="s">
        <v>455</v>
      </c>
    </row>
    <row r="182" spans="2:65" s="11" customFormat="1" ht="22.8" customHeight="1">
      <c r="B182" s="117"/>
      <c r="D182" s="118" t="s">
        <v>71</v>
      </c>
      <c r="E182" s="127" t="s">
        <v>1083</v>
      </c>
      <c r="F182" s="127" t="s">
        <v>1084</v>
      </c>
      <c r="I182" s="120"/>
      <c r="J182" s="128">
        <f>BK182</f>
        <v>0</v>
      </c>
      <c r="L182" s="117"/>
      <c r="M182" s="122"/>
      <c r="P182" s="123">
        <f>SUM(P183:P200)</f>
        <v>0</v>
      </c>
      <c r="R182" s="123">
        <f>SUM(R183:R200)</f>
        <v>4.6560000000000004E-2</v>
      </c>
      <c r="T182" s="124">
        <f>SUM(T183:T200)</f>
        <v>1.8760600000000003</v>
      </c>
      <c r="AR182" s="118" t="s">
        <v>82</v>
      </c>
      <c r="AT182" s="125" t="s">
        <v>71</v>
      </c>
      <c r="AU182" s="125" t="s">
        <v>80</v>
      </c>
      <c r="AY182" s="118" t="s">
        <v>149</v>
      </c>
      <c r="BK182" s="126">
        <f>SUM(BK183:BK200)</f>
        <v>0</v>
      </c>
    </row>
    <row r="183" spans="2:65" s="1" customFormat="1" ht="16.5" customHeight="1">
      <c r="B183" s="28"/>
      <c r="C183" s="129" t="s">
        <v>250</v>
      </c>
      <c r="D183" s="129" t="s">
        <v>151</v>
      </c>
      <c r="E183" s="130" t="s">
        <v>1085</v>
      </c>
      <c r="F183" s="131" t="s">
        <v>1086</v>
      </c>
      <c r="G183" s="132" t="s">
        <v>395</v>
      </c>
      <c r="H183" s="133">
        <v>19</v>
      </c>
      <c r="I183" s="134"/>
      <c r="J183" s="135">
        <f t="shared" ref="J183:J200" si="30">ROUND(I183*H183,2)</f>
        <v>0</v>
      </c>
      <c r="K183" s="136"/>
      <c r="L183" s="28"/>
      <c r="M183" s="137" t="s">
        <v>1</v>
      </c>
      <c r="N183" s="138" t="s">
        <v>37</v>
      </c>
      <c r="P183" s="139">
        <f t="shared" ref="P183:P200" si="31">O183*H183</f>
        <v>0</v>
      </c>
      <c r="Q183" s="139">
        <v>0</v>
      </c>
      <c r="R183" s="139">
        <f t="shared" ref="R183:R200" si="32">Q183*H183</f>
        <v>0</v>
      </c>
      <c r="S183" s="139">
        <v>3.4200000000000001E-2</v>
      </c>
      <c r="T183" s="140">
        <f t="shared" ref="T183:T200" si="33">S183*H183</f>
        <v>0.64980000000000004</v>
      </c>
      <c r="AR183" s="141" t="s">
        <v>180</v>
      </c>
      <c r="AT183" s="141" t="s">
        <v>151</v>
      </c>
      <c r="AU183" s="141" t="s">
        <v>82</v>
      </c>
      <c r="AY183" s="13" t="s">
        <v>149</v>
      </c>
      <c r="BE183" s="142">
        <f t="shared" ref="BE183:BE200" si="34">IF(N183="základní",J183,0)</f>
        <v>0</v>
      </c>
      <c r="BF183" s="142">
        <f t="shared" ref="BF183:BF200" si="35">IF(N183="snížená",J183,0)</f>
        <v>0</v>
      </c>
      <c r="BG183" s="142">
        <f t="shared" ref="BG183:BG200" si="36">IF(N183="zákl. přenesená",J183,0)</f>
        <v>0</v>
      </c>
      <c r="BH183" s="142">
        <f t="shared" ref="BH183:BH200" si="37">IF(N183="sníž. přenesená",J183,0)</f>
        <v>0</v>
      </c>
      <c r="BI183" s="142">
        <f t="shared" ref="BI183:BI200" si="38">IF(N183="nulová",J183,0)</f>
        <v>0</v>
      </c>
      <c r="BJ183" s="13" t="s">
        <v>80</v>
      </c>
      <c r="BK183" s="142">
        <f t="shared" ref="BK183:BK200" si="39">ROUND(I183*H183,2)</f>
        <v>0</v>
      </c>
      <c r="BL183" s="13" t="s">
        <v>180</v>
      </c>
      <c r="BM183" s="141" t="s">
        <v>458</v>
      </c>
    </row>
    <row r="184" spans="2:65" s="1" customFormat="1" ht="33" customHeight="1">
      <c r="B184" s="28"/>
      <c r="C184" s="129" t="s">
        <v>459</v>
      </c>
      <c r="D184" s="129" t="s">
        <v>151</v>
      </c>
      <c r="E184" s="130" t="s">
        <v>1087</v>
      </c>
      <c r="F184" s="131" t="s">
        <v>1088</v>
      </c>
      <c r="G184" s="132" t="s">
        <v>395</v>
      </c>
      <c r="H184" s="133">
        <v>1</v>
      </c>
      <c r="I184" s="134"/>
      <c r="J184" s="135">
        <f t="shared" si="30"/>
        <v>0</v>
      </c>
      <c r="K184" s="136"/>
      <c r="L184" s="28"/>
      <c r="M184" s="137" t="s">
        <v>1</v>
      </c>
      <c r="N184" s="138" t="s">
        <v>37</v>
      </c>
      <c r="P184" s="139">
        <f t="shared" si="31"/>
        <v>0</v>
      </c>
      <c r="Q184" s="139">
        <v>1.6969999999999999E-2</v>
      </c>
      <c r="R184" s="139">
        <f t="shared" si="32"/>
        <v>1.6969999999999999E-2</v>
      </c>
      <c r="S184" s="139">
        <v>0</v>
      </c>
      <c r="T184" s="140">
        <f t="shared" si="33"/>
        <v>0</v>
      </c>
      <c r="AR184" s="141" t="s">
        <v>180</v>
      </c>
      <c r="AT184" s="141" t="s">
        <v>151</v>
      </c>
      <c r="AU184" s="141" t="s">
        <v>82</v>
      </c>
      <c r="AY184" s="13" t="s">
        <v>149</v>
      </c>
      <c r="BE184" s="142">
        <f t="shared" si="34"/>
        <v>0</v>
      </c>
      <c r="BF184" s="142">
        <f t="shared" si="35"/>
        <v>0</v>
      </c>
      <c r="BG184" s="142">
        <f t="shared" si="36"/>
        <v>0</v>
      </c>
      <c r="BH184" s="142">
        <f t="shared" si="37"/>
        <v>0</v>
      </c>
      <c r="BI184" s="142">
        <f t="shared" si="38"/>
        <v>0</v>
      </c>
      <c r="BJ184" s="13" t="s">
        <v>80</v>
      </c>
      <c r="BK184" s="142">
        <f t="shared" si="39"/>
        <v>0</v>
      </c>
      <c r="BL184" s="13" t="s">
        <v>180</v>
      </c>
      <c r="BM184" s="141" t="s">
        <v>462</v>
      </c>
    </row>
    <row r="185" spans="2:65" s="1" customFormat="1" ht="21.75" customHeight="1">
      <c r="B185" s="28"/>
      <c r="C185" s="129" t="s">
        <v>256</v>
      </c>
      <c r="D185" s="129" t="s">
        <v>151</v>
      </c>
      <c r="E185" s="130" t="s">
        <v>1089</v>
      </c>
      <c r="F185" s="131" t="s">
        <v>1090</v>
      </c>
      <c r="G185" s="132" t="s">
        <v>395</v>
      </c>
      <c r="H185" s="133">
        <v>19</v>
      </c>
      <c r="I185" s="134"/>
      <c r="J185" s="135">
        <f t="shared" si="30"/>
        <v>0</v>
      </c>
      <c r="K185" s="136"/>
      <c r="L185" s="28"/>
      <c r="M185" s="137" t="s">
        <v>1</v>
      </c>
      <c r="N185" s="138" t="s">
        <v>37</v>
      </c>
      <c r="P185" s="139">
        <f t="shared" si="31"/>
        <v>0</v>
      </c>
      <c r="Q185" s="139">
        <v>0</v>
      </c>
      <c r="R185" s="139">
        <f t="shared" si="32"/>
        <v>0</v>
      </c>
      <c r="S185" s="139">
        <v>1.9460000000000002E-2</v>
      </c>
      <c r="T185" s="140">
        <f t="shared" si="33"/>
        <v>0.36974000000000001</v>
      </c>
      <c r="AR185" s="141" t="s">
        <v>180</v>
      </c>
      <c r="AT185" s="141" t="s">
        <v>151</v>
      </c>
      <c r="AU185" s="141" t="s">
        <v>82</v>
      </c>
      <c r="AY185" s="13" t="s">
        <v>149</v>
      </c>
      <c r="BE185" s="142">
        <f t="shared" si="34"/>
        <v>0</v>
      </c>
      <c r="BF185" s="142">
        <f t="shared" si="35"/>
        <v>0</v>
      </c>
      <c r="BG185" s="142">
        <f t="shared" si="36"/>
        <v>0</v>
      </c>
      <c r="BH185" s="142">
        <f t="shared" si="37"/>
        <v>0</v>
      </c>
      <c r="BI185" s="142">
        <f t="shared" si="38"/>
        <v>0</v>
      </c>
      <c r="BJ185" s="13" t="s">
        <v>80</v>
      </c>
      <c r="BK185" s="142">
        <f t="shared" si="39"/>
        <v>0</v>
      </c>
      <c r="BL185" s="13" t="s">
        <v>180</v>
      </c>
      <c r="BM185" s="141" t="s">
        <v>466</v>
      </c>
    </row>
    <row r="186" spans="2:65" s="1" customFormat="1" ht="37.799999999999997" customHeight="1">
      <c r="B186" s="28"/>
      <c r="C186" s="129" t="s">
        <v>467</v>
      </c>
      <c r="D186" s="129" t="s">
        <v>151</v>
      </c>
      <c r="E186" s="130" t="s">
        <v>1091</v>
      </c>
      <c r="F186" s="131" t="s">
        <v>1092</v>
      </c>
      <c r="G186" s="132" t="s">
        <v>395</v>
      </c>
      <c r="H186" s="133">
        <v>1</v>
      </c>
      <c r="I186" s="134"/>
      <c r="J186" s="135">
        <f t="shared" si="30"/>
        <v>0</v>
      </c>
      <c r="K186" s="136"/>
      <c r="L186" s="28"/>
      <c r="M186" s="137" t="s">
        <v>1</v>
      </c>
      <c r="N186" s="138" t="s">
        <v>37</v>
      </c>
      <c r="P186" s="139">
        <f t="shared" si="31"/>
        <v>0</v>
      </c>
      <c r="Q186" s="139">
        <v>1.6469999999999999E-2</v>
      </c>
      <c r="R186" s="139">
        <f t="shared" si="32"/>
        <v>1.6469999999999999E-2</v>
      </c>
      <c r="S186" s="139">
        <v>0</v>
      </c>
      <c r="T186" s="140">
        <f t="shared" si="33"/>
        <v>0</v>
      </c>
      <c r="AR186" s="141" t="s">
        <v>180</v>
      </c>
      <c r="AT186" s="141" t="s">
        <v>151</v>
      </c>
      <c r="AU186" s="141" t="s">
        <v>82</v>
      </c>
      <c r="AY186" s="13" t="s">
        <v>149</v>
      </c>
      <c r="BE186" s="142">
        <f t="shared" si="34"/>
        <v>0</v>
      </c>
      <c r="BF186" s="142">
        <f t="shared" si="35"/>
        <v>0</v>
      </c>
      <c r="BG186" s="142">
        <f t="shared" si="36"/>
        <v>0</v>
      </c>
      <c r="BH186" s="142">
        <f t="shared" si="37"/>
        <v>0</v>
      </c>
      <c r="BI186" s="142">
        <f t="shared" si="38"/>
        <v>0</v>
      </c>
      <c r="BJ186" s="13" t="s">
        <v>80</v>
      </c>
      <c r="BK186" s="142">
        <f t="shared" si="39"/>
        <v>0</v>
      </c>
      <c r="BL186" s="13" t="s">
        <v>180</v>
      </c>
      <c r="BM186" s="141" t="s">
        <v>470</v>
      </c>
    </row>
    <row r="187" spans="2:65" s="1" customFormat="1" ht="24.15" customHeight="1">
      <c r="B187" s="28"/>
      <c r="C187" s="129" t="s">
        <v>261</v>
      </c>
      <c r="D187" s="129" t="s">
        <v>151</v>
      </c>
      <c r="E187" s="130" t="s">
        <v>1093</v>
      </c>
      <c r="F187" s="131" t="s">
        <v>1094</v>
      </c>
      <c r="G187" s="132" t="s">
        <v>395</v>
      </c>
      <c r="H187" s="133">
        <v>19</v>
      </c>
      <c r="I187" s="134"/>
      <c r="J187" s="135">
        <f t="shared" si="30"/>
        <v>0</v>
      </c>
      <c r="K187" s="136"/>
      <c r="L187" s="28"/>
      <c r="M187" s="137" t="s">
        <v>1</v>
      </c>
      <c r="N187" s="138" t="s">
        <v>37</v>
      </c>
      <c r="P187" s="139">
        <f t="shared" si="31"/>
        <v>0</v>
      </c>
      <c r="Q187" s="139">
        <v>0</v>
      </c>
      <c r="R187" s="139">
        <f t="shared" si="32"/>
        <v>0</v>
      </c>
      <c r="S187" s="139">
        <v>2.4500000000000001E-2</v>
      </c>
      <c r="T187" s="140">
        <f t="shared" si="33"/>
        <v>0.46550000000000002</v>
      </c>
      <c r="AR187" s="141" t="s">
        <v>180</v>
      </c>
      <c r="AT187" s="141" t="s">
        <v>151</v>
      </c>
      <c r="AU187" s="141" t="s">
        <v>82</v>
      </c>
      <c r="AY187" s="13" t="s">
        <v>149</v>
      </c>
      <c r="BE187" s="142">
        <f t="shared" si="34"/>
        <v>0</v>
      </c>
      <c r="BF187" s="142">
        <f t="shared" si="35"/>
        <v>0</v>
      </c>
      <c r="BG187" s="142">
        <f t="shared" si="36"/>
        <v>0</v>
      </c>
      <c r="BH187" s="142">
        <f t="shared" si="37"/>
        <v>0</v>
      </c>
      <c r="BI187" s="142">
        <f t="shared" si="38"/>
        <v>0</v>
      </c>
      <c r="BJ187" s="13" t="s">
        <v>80</v>
      </c>
      <c r="BK187" s="142">
        <f t="shared" si="39"/>
        <v>0</v>
      </c>
      <c r="BL187" s="13" t="s">
        <v>180</v>
      </c>
      <c r="BM187" s="141" t="s">
        <v>473</v>
      </c>
    </row>
    <row r="188" spans="2:65" s="1" customFormat="1" ht="24.15" customHeight="1">
      <c r="B188" s="28"/>
      <c r="C188" s="129" t="s">
        <v>474</v>
      </c>
      <c r="D188" s="129" t="s">
        <v>151</v>
      </c>
      <c r="E188" s="130" t="s">
        <v>1095</v>
      </c>
      <c r="F188" s="131" t="s">
        <v>1096</v>
      </c>
      <c r="G188" s="132" t="s">
        <v>395</v>
      </c>
      <c r="H188" s="133">
        <v>19</v>
      </c>
      <c r="I188" s="134"/>
      <c r="J188" s="135">
        <f t="shared" si="30"/>
        <v>0</v>
      </c>
      <c r="K188" s="136"/>
      <c r="L188" s="28"/>
      <c r="M188" s="137" t="s">
        <v>1</v>
      </c>
      <c r="N188" s="138" t="s">
        <v>37</v>
      </c>
      <c r="P188" s="139">
        <f t="shared" si="31"/>
        <v>0</v>
      </c>
      <c r="Q188" s="139">
        <v>0</v>
      </c>
      <c r="R188" s="139">
        <f t="shared" si="32"/>
        <v>0</v>
      </c>
      <c r="S188" s="139">
        <v>1.7299999999999999E-2</v>
      </c>
      <c r="T188" s="140">
        <f t="shared" si="33"/>
        <v>0.32869999999999999</v>
      </c>
      <c r="AR188" s="141" t="s">
        <v>180</v>
      </c>
      <c r="AT188" s="141" t="s">
        <v>151</v>
      </c>
      <c r="AU188" s="141" t="s">
        <v>82</v>
      </c>
      <c r="AY188" s="13" t="s">
        <v>149</v>
      </c>
      <c r="BE188" s="142">
        <f t="shared" si="34"/>
        <v>0</v>
      </c>
      <c r="BF188" s="142">
        <f t="shared" si="35"/>
        <v>0</v>
      </c>
      <c r="BG188" s="142">
        <f t="shared" si="36"/>
        <v>0</v>
      </c>
      <c r="BH188" s="142">
        <f t="shared" si="37"/>
        <v>0</v>
      </c>
      <c r="BI188" s="142">
        <f t="shared" si="38"/>
        <v>0</v>
      </c>
      <c r="BJ188" s="13" t="s">
        <v>80</v>
      </c>
      <c r="BK188" s="142">
        <f t="shared" si="39"/>
        <v>0</v>
      </c>
      <c r="BL188" s="13" t="s">
        <v>180</v>
      </c>
      <c r="BM188" s="141" t="s">
        <v>477</v>
      </c>
    </row>
    <row r="189" spans="2:65" s="1" customFormat="1" ht="24.15" customHeight="1">
      <c r="B189" s="28"/>
      <c r="C189" s="129" t="s">
        <v>267</v>
      </c>
      <c r="D189" s="129" t="s">
        <v>151</v>
      </c>
      <c r="E189" s="130" t="s">
        <v>1097</v>
      </c>
      <c r="F189" s="131" t="s">
        <v>1098</v>
      </c>
      <c r="G189" s="132" t="s">
        <v>395</v>
      </c>
      <c r="H189" s="133">
        <v>22</v>
      </c>
      <c r="I189" s="134"/>
      <c r="J189" s="135">
        <f t="shared" si="30"/>
        <v>0</v>
      </c>
      <c r="K189" s="136"/>
      <c r="L189" s="28"/>
      <c r="M189" s="137" t="s">
        <v>1</v>
      </c>
      <c r="N189" s="138" t="s">
        <v>37</v>
      </c>
      <c r="P189" s="139">
        <f t="shared" si="31"/>
        <v>0</v>
      </c>
      <c r="Q189" s="139">
        <v>2.4000000000000001E-4</v>
      </c>
      <c r="R189" s="139">
        <f t="shared" si="32"/>
        <v>5.28E-3</v>
      </c>
      <c r="S189" s="139">
        <v>0</v>
      </c>
      <c r="T189" s="140">
        <f t="shared" si="33"/>
        <v>0</v>
      </c>
      <c r="AR189" s="141" t="s">
        <v>180</v>
      </c>
      <c r="AT189" s="141" t="s">
        <v>151</v>
      </c>
      <c r="AU189" s="141" t="s">
        <v>82</v>
      </c>
      <c r="AY189" s="13" t="s">
        <v>149</v>
      </c>
      <c r="BE189" s="142">
        <f t="shared" si="34"/>
        <v>0</v>
      </c>
      <c r="BF189" s="142">
        <f t="shared" si="35"/>
        <v>0</v>
      </c>
      <c r="BG189" s="142">
        <f t="shared" si="36"/>
        <v>0</v>
      </c>
      <c r="BH189" s="142">
        <f t="shared" si="37"/>
        <v>0</v>
      </c>
      <c r="BI189" s="142">
        <f t="shared" si="38"/>
        <v>0</v>
      </c>
      <c r="BJ189" s="13" t="s">
        <v>80</v>
      </c>
      <c r="BK189" s="142">
        <f t="shared" si="39"/>
        <v>0</v>
      </c>
      <c r="BL189" s="13" t="s">
        <v>180</v>
      </c>
      <c r="BM189" s="141" t="s">
        <v>480</v>
      </c>
    </row>
    <row r="190" spans="2:65" s="1" customFormat="1" ht="24.15" customHeight="1">
      <c r="B190" s="28"/>
      <c r="C190" s="129" t="s">
        <v>481</v>
      </c>
      <c r="D190" s="129" t="s">
        <v>151</v>
      </c>
      <c r="E190" s="130" t="s">
        <v>1099</v>
      </c>
      <c r="F190" s="131" t="s">
        <v>1100</v>
      </c>
      <c r="G190" s="132" t="s">
        <v>395</v>
      </c>
      <c r="H190" s="133">
        <v>1</v>
      </c>
      <c r="I190" s="134"/>
      <c r="J190" s="135">
        <f t="shared" si="30"/>
        <v>0</v>
      </c>
      <c r="K190" s="136"/>
      <c r="L190" s="28"/>
      <c r="M190" s="137" t="s">
        <v>1</v>
      </c>
      <c r="N190" s="138" t="s">
        <v>37</v>
      </c>
      <c r="P190" s="139">
        <f t="shared" si="31"/>
        <v>0</v>
      </c>
      <c r="Q190" s="139">
        <v>9.0000000000000006E-5</v>
      </c>
      <c r="R190" s="139">
        <f t="shared" si="32"/>
        <v>9.0000000000000006E-5</v>
      </c>
      <c r="S190" s="139">
        <v>0</v>
      </c>
      <c r="T190" s="140">
        <f t="shared" si="33"/>
        <v>0</v>
      </c>
      <c r="AR190" s="141" t="s">
        <v>180</v>
      </c>
      <c r="AT190" s="141" t="s">
        <v>151</v>
      </c>
      <c r="AU190" s="141" t="s">
        <v>82</v>
      </c>
      <c r="AY190" s="13" t="s">
        <v>149</v>
      </c>
      <c r="BE190" s="142">
        <f t="shared" si="34"/>
        <v>0</v>
      </c>
      <c r="BF190" s="142">
        <f t="shared" si="35"/>
        <v>0</v>
      </c>
      <c r="BG190" s="142">
        <f t="shared" si="36"/>
        <v>0</v>
      </c>
      <c r="BH190" s="142">
        <f t="shared" si="37"/>
        <v>0</v>
      </c>
      <c r="BI190" s="142">
        <f t="shared" si="38"/>
        <v>0</v>
      </c>
      <c r="BJ190" s="13" t="s">
        <v>80</v>
      </c>
      <c r="BK190" s="142">
        <f t="shared" si="39"/>
        <v>0</v>
      </c>
      <c r="BL190" s="13" t="s">
        <v>180</v>
      </c>
      <c r="BM190" s="141" t="s">
        <v>484</v>
      </c>
    </row>
    <row r="191" spans="2:65" s="1" customFormat="1" ht="16.5" customHeight="1">
      <c r="B191" s="28"/>
      <c r="C191" s="148" t="s">
        <v>270</v>
      </c>
      <c r="D191" s="148" t="s">
        <v>354</v>
      </c>
      <c r="E191" s="149" t="s">
        <v>1101</v>
      </c>
      <c r="F191" s="150" t="s">
        <v>1102</v>
      </c>
      <c r="G191" s="151" t="s">
        <v>191</v>
      </c>
      <c r="H191" s="152">
        <v>1</v>
      </c>
      <c r="I191" s="153"/>
      <c r="J191" s="154">
        <f t="shared" si="30"/>
        <v>0</v>
      </c>
      <c r="K191" s="155"/>
      <c r="L191" s="156"/>
      <c r="M191" s="157" t="s">
        <v>1</v>
      </c>
      <c r="N191" s="158" t="s">
        <v>37</v>
      </c>
      <c r="P191" s="139">
        <f t="shared" si="31"/>
        <v>0</v>
      </c>
      <c r="Q191" s="139">
        <v>0</v>
      </c>
      <c r="R191" s="139">
        <f t="shared" si="32"/>
        <v>0</v>
      </c>
      <c r="S191" s="139">
        <v>0</v>
      </c>
      <c r="T191" s="140">
        <f t="shared" si="33"/>
        <v>0</v>
      </c>
      <c r="AR191" s="141" t="s">
        <v>212</v>
      </c>
      <c r="AT191" s="141" t="s">
        <v>354</v>
      </c>
      <c r="AU191" s="141" t="s">
        <v>82</v>
      </c>
      <c r="AY191" s="13" t="s">
        <v>149</v>
      </c>
      <c r="BE191" s="142">
        <f t="shared" si="34"/>
        <v>0</v>
      </c>
      <c r="BF191" s="142">
        <f t="shared" si="35"/>
        <v>0</v>
      </c>
      <c r="BG191" s="142">
        <f t="shared" si="36"/>
        <v>0</v>
      </c>
      <c r="BH191" s="142">
        <f t="shared" si="37"/>
        <v>0</v>
      </c>
      <c r="BI191" s="142">
        <f t="shared" si="38"/>
        <v>0</v>
      </c>
      <c r="BJ191" s="13" t="s">
        <v>80</v>
      </c>
      <c r="BK191" s="142">
        <f t="shared" si="39"/>
        <v>0</v>
      </c>
      <c r="BL191" s="13" t="s">
        <v>180</v>
      </c>
      <c r="BM191" s="141" t="s">
        <v>487</v>
      </c>
    </row>
    <row r="192" spans="2:65" s="1" customFormat="1" ht="16.5" customHeight="1">
      <c r="B192" s="28"/>
      <c r="C192" s="129" t="s">
        <v>488</v>
      </c>
      <c r="D192" s="129" t="s">
        <v>151</v>
      </c>
      <c r="E192" s="130" t="s">
        <v>1103</v>
      </c>
      <c r="F192" s="131" t="s">
        <v>1104</v>
      </c>
      <c r="G192" s="132" t="s">
        <v>395</v>
      </c>
      <c r="H192" s="133">
        <v>19</v>
      </c>
      <c r="I192" s="134"/>
      <c r="J192" s="135">
        <f t="shared" si="30"/>
        <v>0</v>
      </c>
      <c r="K192" s="136"/>
      <c r="L192" s="28"/>
      <c r="M192" s="137" t="s">
        <v>1</v>
      </c>
      <c r="N192" s="138" t="s">
        <v>37</v>
      </c>
      <c r="P192" s="139">
        <f t="shared" si="31"/>
        <v>0</v>
      </c>
      <c r="Q192" s="139">
        <v>0</v>
      </c>
      <c r="R192" s="139">
        <f t="shared" si="32"/>
        <v>0</v>
      </c>
      <c r="S192" s="139">
        <v>1.56E-3</v>
      </c>
      <c r="T192" s="140">
        <f t="shared" si="33"/>
        <v>2.964E-2</v>
      </c>
      <c r="AR192" s="141" t="s">
        <v>180</v>
      </c>
      <c r="AT192" s="141" t="s">
        <v>151</v>
      </c>
      <c r="AU192" s="141" t="s">
        <v>82</v>
      </c>
      <c r="AY192" s="13" t="s">
        <v>149</v>
      </c>
      <c r="BE192" s="142">
        <f t="shared" si="34"/>
        <v>0</v>
      </c>
      <c r="BF192" s="142">
        <f t="shared" si="35"/>
        <v>0</v>
      </c>
      <c r="BG192" s="142">
        <f t="shared" si="36"/>
        <v>0</v>
      </c>
      <c r="BH192" s="142">
        <f t="shared" si="37"/>
        <v>0</v>
      </c>
      <c r="BI192" s="142">
        <f t="shared" si="38"/>
        <v>0</v>
      </c>
      <c r="BJ192" s="13" t="s">
        <v>80</v>
      </c>
      <c r="BK192" s="142">
        <f t="shared" si="39"/>
        <v>0</v>
      </c>
      <c r="BL192" s="13" t="s">
        <v>180</v>
      </c>
      <c r="BM192" s="141" t="s">
        <v>491</v>
      </c>
    </row>
    <row r="193" spans="2:65" s="1" customFormat="1" ht="16.5" customHeight="1">
      <c r="B193" s="28"/>
      <c r="C193" s="129" t="s">
        <v>274</v>
      </c>
      <c r="D193" s="129" t="s">
        <v>151</v>
      </c>
      <c r="E193" s="130" t="s">
        <v>1105</v>
      </c>
      <c r="F193" s="131" t="s">
        <v>1106</v>
      </c>
      <c r="G193" s="132" t="s">
        <v>395</v>
      </c>
      <c r="H193" s="133">
        <v>38</v>
      </c>
      <c r="I193" s="134"/>
      <c r="J193" s="135">
        <f t="shared" si="30"/>
        <v>0</v>
      </c>
      <c r="K193" s="136"/>
      <c r="L193" s="28"/>
      <c r="M193" s="137" t="s">
        <v>1</v>
      </c>
      <c r="N193" s="138" t="s">
        <v>37</v>
      </c>
      <c r="P193" s="139">
        <f t="shared" si="31"/>
        <v>0</v>
      </c>
      <c r="Q193" s="139">
        <v>0</v>
      </c>
      <c r="R193" s="139">
        <f t="shared" si="32"/>
        <v>0</v>
      </c>
      <c r="S193" s="139">
        <v>8.5999999999999998E-4</v>
      </c>
      <c r="T193" s="140">
        <f t="shared" si="33"/>
        <v>3.2680000000000001E-2</v>
      </c>
      <c r="AR193" s="141" t="s">
        <v>180</v>
      </c>
      <c r="AT193" s="141" t="s">
        <v>151</v>
      </c>
      <c r="AU193" s="141" t="s">
        <v>82</v>
      </c>
      <c r="AY193" s="13" t="s">
        <v>149</v>
      </c>
      <c r="BE193" s="142">
        <f t="shared" si="34"/>
        <v>0</v>
      </c>
      <c r="BF193" s="142">
        <f t="shared" si="35"/>
        <v>0</v>
      </c>
      <c r="BG193" s="142">
        <f t="shared" si="36"/>
        <v>0</v>
      </c>
      <c r="BH193" s="142">
        <f t="shared" si="37"/>
        <v>0</v>
      </c>
      <c r="BI193" s="142">
        <f t="shared" si="38"/>
        <v>0</v>
      </c>
      <c r="BJ193" s="13" t="s">
        <v>80</v>
      </c>
      <c r="BK193" s="142">
        <f t="shared" si="39"/>
        <v>0</v>
      </c>
      <c r="BL193" s="13" t="s">
        <v>180</v>
      </c>
      <c r="BM193" s="141" t="s">
        <v>494</v>
      </c>
    </row>
    <row r="194" spans="2:65" s="1" customFormat="1" ht="24.15" customHeight="1">
      <c r="B194" s="28"/>
      <c r="C194" s="129" t="s">
        <v>1107</v>
      </c>
      <c r="D194" s="129" t="s">
        <v>151</v>
      </c>
      <c r="E194" s="130" t="s">
        <v>1108</v>
      </c>
      <c r="F194" s="131" t="s">
        <v>1109</v>
      </c>
      <c r="G194" s="132" t="s">
        <v>395</v>
      </c>
      <c r="H194" s="133">
        <v>1</v>
      </c>
      <c r="I194" s="134"/>
      <c r="J194" s="135">
        <f t="shared" si="30"/>
        <v>0</v>
      </c>
      <c r="K194" s="136"/>
      <c r="L194" s="28"/>
      <c r="M194" s="137" t="s">
        <v>1</v>
      </c>
      <c r="N194" s="138" t="s">
        <v>37</v>
      </c>
      <c r="P194" s="139">
        <f t="shared" si="31"/>
        <v>0</v>
      </c>
      <c r="Q194" s="139">
        <v>1.8E-3</v>
      </c>
      <c r="R194" s="139">
        <f t="shared" si="32"/>
        <v>1.8E-3</v>
      </c>
      <c r="S194" s="139">
        <v>0</v>
      </c>
      <c r="T194" s="140">
        <f t="shared" si="33"/>
        <v>0</v>
      </c>
      <c r="AR194" s="141" t="s">
        <v>180</v>
      </c>
      <c r="AT194" s="141" t="s">
        <v>151</v>
      </c>
      <c r="AU194" s="141" t="s">
        <v>82</v>
      </c>
      <c r="AY194" s="13" t="s">
        <v>149</v>
      </c>
      <c r="BE194" s="142">
        <f t="shared" si="34"/>
        <v>0</v>
      </c>
      <c r="BF194" s="142">
        <f t="shared" si="35"/>
        <v>0</v>
      </c>
      <c r="BG194" s="142">
        <f t="shared" si="36"/>
        <v>0</v>
      </c>
      <c r="BH194" s="142">
        <f t="shared" si="37"/>
        <v>0</v>
      </c>
      <c r="BI194" s="142">
        <f t="shared" si="38"/>
        <v>0</v>
      </c>
      <c r="BJ194" s="13" t="s">
        <v>80</v>
      </c>
      <c r="BK194" s="142">
        <f t="shared" si="39"/>
        <v>0</v>
      </c>
      <c r="BL194" s="13" t="s">
        <v>180</v>
      </c>
      <c r="BM194" s="141" t="s">
        <v>655</v>
      </c>
    </row>
    <row r="195" spans="2:65" s="1" customFormat="1" ht="21.75" customHeight="1">
      <c r="B195" s="28"/>
      <c r="C195" s="129" t="s">
        <v>277</v>
      </c>
      <c r="D195" s="129" t="s">
        <v>151</v>
      </c>
      <c r="E195" s="130" t="s">
        <v>1110</v>
      </c>
      <c r="F195" s="131" t="s">
        <v>1111</v>
      </c>
      <c r="G195" s="132" t="s">
        <v>395</v>
      </c>
      <c r="H195" s="133">
        <v>1</v>
      </c>
      <c r="I195" s="134"/>
      <c r="J195" s="135">
        <f t="shared" si="30"/>
        <v>0</v>
      </c>
      <c r="K195" s="136"/>
      <c r="L195" s="28"/>
      <c r="M195" s="137" t="s">
        <v>1</v>
      </c>
      <c r="N195" s="138" t="s">
        <v>37</v>
      </c>
      <c r="P195" s="139">
        <f t="shared" si="31"/>
        <v>0</v>
      </c>
      <c r="Q195" s="139">
        <v>1.8E-3</v>
      </c>
      <c r="R195" s="139">
        <f t="shared" si="32"/>
        <v>1.8E-3</v>
      </c>
      <c r="S195" s="139">
        <v>0</v>
      </c>
      <c r="T195" s="140">
        <f t="shared" si="33"/>
        <v>0</v>
      </c>
      <c r="AR195" s="141" t="s">
        <v>180</v>
      </c>
      <c r="AT195" s="141" t="s">
        <v>151</v>
      </c>
      <c r="AU195" s="141" t="s">
        <v>82</v>
      </c>
      <c r="AY195" s="13" t="s">
        <v>149</v>
      </c>
      <c r="BE195" s="142">
        <f t="shared" si="34"/>
        <v>0</v>
      </c>
      <c r="BF195" s="142">
        <f t="shared" si="35"/>
        <v>0</v>
      </c>
      <c r="BG195" s="142">
        <f t="shared" si="36"/>
        <v>0</v>
      </c>
      <c r="BH195" s="142">
        <f t="shared" si="37"/>
        <v>0</v>
      </c>
      <c r="BI195" s="142">
        <f t="shared" si="38"/>
        <v>0</v>
      </c>
      <c r="BJ195" s="13" t="s">
        <v>80</v>
      </c>
      <c r="BK195" s="142">
        <f t="shared" si="39"/>
        <v>0</v>
      </c>
      <c r="BL195" s="13" t="s">
        <v>180</v>
      </c>
      <c r="BM195" s="141" t="s">
        <v>663</v>
      </c>
    </row>
    <row r="196" spans="2:65" s="1" customFormat="1" ht="16.5" customHeight="1">
      <c r="B196" s="28"/>
      <c r="C196" s="129" t="s">
        <v>1112</v>
      </c>
      <c r="D196" s="129" t="s">
        <v>151</v>
      </c>
      <c r="E196" s="130" t="s">
        <v>1113</v>
      </c>
      <c r="F196" s="131" t="s">
        <v>1114</v>
      </c>
      <c r="G196" s="132" t="s">
        <v>395</v>
      </c>
      <c r="H196" s="133">
        <v>1</v>
      </c>
      <c r="I196" s="134"/>
      <c r="J196" s="135">
        <f t="shared" si="30"/>
        <v>0</v>
      </c>
      <c r="K196" s="136"/>
      <c r="L196" s="28"/>
      <c r="M196" s="137" t="s">
        <v>1</v>
      </c>
      <c r="N196" s="138" t="s">
        <v>37</v>
      </c>
      <c r="P196" s="139">
        <f t="shared" si="31"/>
        <v>0</v>
      </c>
      <c r="Q196" s="139">
        <v>1.8400000000000001E-3</v>
      </c>
      <c r="R196" s="139">
        <f t="shared" si="32"/>
        <v>1.8400000000000001E-3</v>
      </c>
      <c r="S196" s="139">
        <v>0</v>
      </c>
      <c r="T196" s="140">
        <f t="shared" si="33"/>
        <v>0</v>
      </c>
      <c r="AR196" s="141" t="s">
        <v>180</v>
      </c>
      <c r="AT196" s="141" t="s">
        <v>151</v>
      </c>
      <c r="AU196" s="141" t="s">
        <v>82</v>
      </c>
      <c r="AY196" s="13" t="s">
        <v>149</v>
      </c>
      <c r="BE196" s="142">
        <f t="shared" si="34"/>
        <v>0</v>
      </c>
      <c r="BF196" s="142">
        <f t="shared" si="35"/>
        <v>0</v>
      </c>
      <c r="BG196" s="142">
        <f t="shared" si="36"/>
        <v>0</v>
      </c>
      <c r="BH196" s="142">
        <f t="shared" si="37"/>
        <v>0</v>
      </c>
      <c r="BI196" s="142">
        <f t="shared" si="38"/>
        <v>0</v>
      </c>
      <c r="BJ196" s="13" t="s">
        <v>80</v>
      </c>
      <c r="BK196" s="142">
        <f t="shared" si="39"/>
        <v>0</v>
      </c>
      <c r="BL196" s="13" t="s">
        <v>180</v>
      </c>
      <c r="BM196" s="141" t="s">
        <v>671</v>
      </c>
    </row>
    <row r="197" spans="2:65" s="1" customFormat="1" ht="24.15" customHeight="1">
      <c r="B197" s="28"/>
      <c r="C197" s="129" t="s">
        <v>283</v>
      </c>
      <c r="D197" s="129" t="s">
        <v>151</v>
      </c>
      <c r="E197" s="130" t="s">
        <v>1115</v>
      </c>
      <c r="F197" s="131" t="s">
        <v>1116</v>
      </c>
      <c r="G197" s="132" t="s">
        <v>191</v>
      </c>
      <c r="H197" s="133">
        <v>3</v>
      </c>
      <c r="I197" s="134"/>
      <c r="J197" s="135">
        <f t="shared" si="30"/>
        <v>0</v>
      </c>
      <c r="K197" s="136"/>
      <c r="L197" s="28"/>
      <c r="M197" s="137" t="s">
        <v>1</v>
      </c>
      <c r="N197" s="138" t="s">
        <v>37</v>
      </c>
      <c r="P197" s="139">
        <f t="shared" si="31"/>
        <v>0</v>
      </c>
      <c r="Q197" s="139">
        <v>2.4000000000000001E-4</v>
      </c>
      <c r="R197" s="139">
        <f t="shared" si="32"/>
        <v>7.2000000000000005E-4</v>
      </c>
      <c r="S197" s="139">
        <v>0</v>
      </c>
      <c r="T197" s="140">
        <f t="shared" si="33"/>
        <v>0</v>
      </c>
      <c r="AR197" s="141" t="s">
        <v>180</v>
      </c>
      <c r="AT197" s="141" t="s">
        <v>151</v>
      </c>
      <c r="AU197" s="141" t="s">
        <v>82</v>
      </c>
      <c r="AY197" s="13" t="s">
        <v>149</v>
      </c>
      <c r="BE197" s="142">
        <f t="shared" si="34"/>
        <v>0</v>
      </c>
      <c r="BF197" s="142">
        <f t="shared" si="35"/>
        <v>0</v>
      </c>
      <c r="BG197" s="142">
        <f t="shared" si="36"/>
        <v>0</v>
      </c>
      <c r="BH197" s="142">
        <f t="shared" si="37"/>
        <v>0</v>
      </c>
      <c r="BI197" s="142">
        <f t="shared" si="38"/>
        <v>0</v>
      </c>
      <c r="BJ197" s="13" t="s">
        <v>80</v>
      </c>
      <c r="BK197" s="142">
        <f t="shared" si="39"/>
        <v>0</v>
      </c>
      <c r="BL197" s="13" t="s">
        <v>180</v>
      </c>
      <c r="BM197" s="141" t="s">
        <v>677</v>
      </c>
    </row>
    <row r="198" spans="2:65" s="1" customFormat="1" ht="24.15" customHeight="1">
      <c r="B198" s="28"/>
      <c r="C198" s="129" t="s">
        <v>1117</v>
      </c>
      <c r="D198" s="129" t="s">
        <v>151</v>
      </c>
      <c r="E198" s="130" t="s">
        <v>1118</v>
      </c>
      <c r="F198" s="131" t="s">
        <v>1119</v>
      </c>
      <c r="G198" s="132" t="s">
        <v>191</v>
      </c>
      <c r="H198" s="133">
        <v>4</v>
      </c>
      <c r="I198" s="134"/>
      <c r="J198" s="135">
        <f t="shared" si="30"/>
        <v>0</v>
      </c>
      <c r="K198" s="136"/>
      <c r="L198" s="28"/>
      <c r="M198" s="137" t="s">
        <v>1</v>
      </c>
      <c r="N198" s="138" t="s">
        <v>37</v>
      </c>
      <c r="P198" s="139">
        <f t="shared" si="31"/>
        <v>0</v>
      </c>
      <c r="Q198" s="139">
        <v>2.7999999999999998E-4</v>
      </c>
      <c r="R198" s="139">
        <f t="shared" si="32"/>
        <v>1.1199999999999999E-3</v>
      </c>
      <c r="S198" s="139">
        <v>0</v>
      </c>
      <c r="T198" s="140">
        <f t="shared" si="33"/>
        <v>0</v>
      </c>
      <c r="AR198" s="141" t="s">
        <v>180</v>
      </c>
      <c r="AT198" s="141" t="s">
        <v>151</v>
      </c>
      <c r="AU198" s="141" t="s">
        <v>82</v>
      </c>
      <c r="AY198" s="13" t="s">
        <v>149</v>
      </c>
      <c r="BE198" s="142">
        <f t="shared" si="34"/>
        <v>0</v>
      </c>
      <c r="BF198" s="142">
        <f t="shared" si="35"/>
        <v>0</v>
      </c>
      <c r="BG198" s="142">
        <f t="shared" si="36"/>
        <v>0</v>
      </c>
      <c r="BH198" s="142">
        <f t="shared" si="37"/>
        <v>0</v>
      </c>
      <c r="BI198" s="142">
        <f t="shared" si="38"/>
        <v>0</v>
      </c>
      <c r="BJ198" s="13" t="s">
        <v>80</v>
      </c>
      <c r="BK198" s="142">
        <f t="shared" si="39"/>
        <v>0</v>
      </c>
      <c r="BL198" s="13" t="s">
        <v>180</v>
      </c>
      <c r="BM198" s="141" t="s">
        <v>689</v>
      </c>
    </row>
    <row r="199" spans="2:65" s="1" customFormat="1" ht="33" customHeight="1">
      <c r="B199" s="28"/>
      <c r="C199" s="129" t="s">
        <v>286</v>
      </c>
      <c r="D199" s="129" t="s">
        <v>151</v>
      </c>
      <c r="E199" s="130" t="s">
        <v>1120</v>
      </c>
      <c r="F199" s="131" t="s">
        <v>1121</v>
      </c>
      <c r="G199" s="132" t="s">
        <v>191</v>
      </c>
      <c r="H199" s="133">
        <v>1</v>
      </c>
      <c r="I199" s="134"/>
      <c r="J199" s="135">
        <f t="shared" si="30"/>
        <v>0</v>
      </c>
      <c r="K199" s="136"/>
      <c r="L199" s="28"/>
      <c r="M199" s="137" t="s">
        <v>1</v>
      </c>
      <c r="N199" s="138" t="s">
        <v>37</v>
      </c>
      <c r="P199" s="139">
        <f t="shared" si="31"/>
        <v>0</v>
      </c>
      <c r="Q199" s="139">
        <v>4.6999999999999999E-4</v>
      </c>
      <c r="R199" s="139">
        <f t="shared" si="32"/>
        <v>4.6999999999999999E-4</v>
      </c>
      <c r="S199" s="139">
        <v>0</v>
      </c>
      <c r="T199" s="140">
        <f t="shared" si="33"/>
        <v>0</v>
      </c>
      <c r="AR199" s="141" t="s">
        <v>180</v>
      </c>
      <c r="AT199" s="141" t="s">
        <v>151</v>
      </c>
      <c r="AU199" s="141" t="s">
        <v>82</v>
      </c>
      <c r="AY199" s="13" t="s">
        <v>149</v>
      </c>
      <c r="BE199" s="142">
        <f t="shared" si="34"/>
        <v>0</v>
      </c>
      <c r="BF199" s="142">
        <f t="shared" si="35"/>
        <v>0</v>
      </c>
      <c r="BG199" s="142">
        <f t="shared" si="36"/>
        <v>0</v>
      </c>
      <c r="BH199" s="142">
        <f t="shared" si="37"/>
        <v>0</v>
      </c>
      <c r="BI199" s="142">
        <f t="shared" si="38"/>
        <v>0</v>
      </c>
      <c r="BJ199" s="13" t="s">
        <v>80</v>
      </c>
      <c r="BK199" s="142">
        <f t="shared" si="39"/>
        <v>0</v>
      </c>
      <c r="BL199" s="13" t="s">
        <v>180</v>
      </c>
      <c r="BM199" s="141" t="s">
        <v>697</v>
      </c>
    </row>
    <row r="200" spans="2:65" s="1" customFormat="1" ht="49.05" customHeight="1">
      <c r="B200" s="28"/>
      <c r="C200" s="129" t="s">
        <v>1122</v>
      </c>
      <c r="D200" s="129" t="s">
        <v>151</v>
      </c>
      <c r="E200" s="130" t="s">
        <v>1123</v>
      </c>
      <c r="F200" s="131" t="s">
        <v>1124</v>
      </c>
      <c r="G200" s="132" t="s">
        <v>197</v>
      </c>
      <c r="H200" s="133">
        <v>4.1000000000000002E-2</v>
      </c>
      <c r="I200" s="134"/>
      <c r="J200" s="135">
        <f t="shared" si="30"/>
        <v>0</v>
      </c>
      <c r="K200" s="136"/>
      <c r="L200" s="28"/>
      <c r="M200" s="137" t="s">
        <v>1</v>
      </c>
      <c r="N200" s="138" t="s">
        <v>37</v>
      </c>
      <c r="P200" s="139">
        <f t="shared" si="31"/>
        <v>0</v>
      </c>
      <c r="Q200" s="139">
        <v>0</v>
      </c>
      <c r="R200" s="139">
        <f t="shared" si="32"/>
        <v>0</v>
      </c>
      <c r="S200" s="139">
        <v>0</v>
      </c>
      <c r="T200" s="140">
        <f t="shared" si="33"/>
        <v>0</v>
      </c>
      <c r="AR200" s="141" t="s">
        <v>180</v>
      </c>
      <c r="AT200" s="141" t="s">
        <v>151</v>
      </c>
      <c r="AU200" s="141" t="s">
        <v>82</v>
      </c>
      <c r="AY200" s="13" t="s">
        <v>149</v>
      </c>
      <c r="BE200" s="142">
        <f t="shared" si="34"/>
        <v>0</v>
      </c>
      <c r="BF200" s="142">
        <f t="shared" si="35"/>
        <v>0</v>
      </c>
      <c r="BG200" s="142">
        <f t="shared" si="36"/>
        <v>0</v>
      </c>
      <c r="BH200" s="142">
        <f t="shared" si="37"/>
        <v>0</v>
      </c>
      <c r="BI200" s="142">
        <f t="shared" si="38"/>
        <v>0</v>
      </c>
      <c r="BJ200" s="13" t="s">
        <v>80</v>
      </c>
      <c r="BK200" s="142">
        <f t="shared" si="39"/>
        <v>0</v>
      </c>
      <c r="BL200" s="13" t="s">
        <v>180</v>
      </c>
      <c r="BM200" s="141" t="s">
        <v>705</v>
      </c>
    </row>
    <row r="201" spans="2:65" s="11" customFormat="1" ht="22.8" customHeight="1">
      <c r="B201" s="117"/>
      <c r="D201" s="118" t="s">
        <v>71</v>
      </c>
      <c r="E201" s="127" t="s">
        <v>1125</v>
      </c>
      <c r="F201" s="127" t="s">
        <v>1126</v>
      </c>
      <c r="I201" s="120"/>
      <c r="J201" s="128">
        <f>BK201</f>
        <v>0</v>
      </c>
      <c r="L201" s="117"/>
      <c r="M201" s="122"/>
      <c r="P201" s="123">
        <f>SUM(P202:P203)</f>
        <v>0</v>
      </c>
      <c r="R201" s="123">
        <f>SUM(R202:R203)</f>
        <v>9.1999999999999998E-3</v>
      </c>
      <c r="T201" s="124">
        <f>SUM(T202:T203)</f>
        <v>0</v>
      </c>
      <c r="AR201" s="118" t="s">
        <v>82</v>
      </c>
      <c r="AT201" s="125" t="s">
        <v>71</v>
      </c>
      <c r="AU201" s="125" t="s">
        <v>80</v>
      </c>
      <c r="AY201" s="118" t="s">
        <v>149</v>
      </c>
      <c r="BK201" s="126">
        <f>SUM(BK202:BK203)</f>
        <v>0</v>
      </c>
    </row>
    <row r="202" spans="2:65" s="1" customFormat="1" ht="37.799999999999997" customHeight="1">
      <c r="B202" s="28"/>
      <c r="C202" s="129" t="s">
        <v>292</v>
      </c>
      <c r="D202" s="129" t="s">
        <v>151</v>
      </c>
      <c r="E202" s="130" t="s">
        <v>1127</v>
      </c>
      <c r="F202" s="131" t="s">
        <v>1128</v>
      </c>
      <c r="G202" s="132" t="s">
        <v>395</v>
      </c>
      <c r="H202" s="133">
        <v>1</v>
      </c>
      <c r="I202" s="134"/>
      <c r="J202" s="135">
        <f>ROUND(I202*H202,2)</f>
        <v>0</v>
      </c>
      <c r="K202" s="136"/>
      <c r="L202" s="28"/>
      <c r="M202" s="137" t="s">
        <v>1</v>
      </c>
      <c r="N202" s="138" t="s">
        <v>37</v>
      </c>
      <c r="P202" s="139">
        <f>O202*H202</f>
        <v>0</v>
      </c>
      <c r="Q202" s="139">
        <v>9.1999999999999998E-3</v>
      </c>
      <c r="R202" s="139">
        <f>Q202*H202</f>
        <v>9.1999999999999998E-3</v>
      </c>
      <c r="S202" s="139">
        <v>0</v>
      </c>
      <c r="T202" s="140">
        <f>S202*H202</f>
        <v>0</v>
      </c>
      <c r="AR202" s="141" t="s">
        <v>180</v>
      </c>
      <c r="AT202" s="141" t="s">
        <v>151</v>
      </c>
      <c r="AU202" s="141" t="s">
        <v>82</v>
      </c>
      <c r="AY202" s="13" t="s">
        <v>149</v>
      </c>
      <c r="BE202" s="142">
        <f>IF(N202="základní",J202,0)</f>
        <v>0</v>
      </c>
      <c r="BF202" s="142">
        <f>IF(N202="snížená",J202,0)</f>
        <v>0</v>
      </c>
      <c r="BG202" s="142">
        <f>IF(N202="zákl. přenesená",J202,0)</f>
        <v>0</v>
      </c>
      <c r="BH202" s="142">
        <f>IF(N202="sníž. přenesená",J202,0)</f>
        <v>0</v>
      </c>
      <c r="BI202" s="142">
        <f>IF(N202="nulová",J202,0)</f>
        <v>0</v>
      </c>
      <c r="BJ202" s="13" t="s">
        <v>80</v>
      </c>
      <c r="BK202" s="142">
        <f>ROUND(I202*H202,2)</f>
        <v>0</v>
      </c>
      <c r="BL202" s="13" t="s">
        <v>180</v>
      </c>
      <c r="BM202" s="141" t="s">
        <v>711</v>
      </c>
    </row>
    <row r="203" spans="2:65" s="1" customFormat="1" ht="49.05" customHeight="1">
      <c r="B203" s="28"/>
      <c r="C203" s="129" t="s">
        <v>1129</v>
      </c>
      <c r="D203" s="129" t="s">
        <v>151</v>
      </c>
      <c r="E203" s="130" t="s">
        <v>1130</v>
      </c>
      <c r="F203" s="131" t="s">
        <v>1131</v>
      </c>
      <c r="G203" s="132" t="s">
        <v>197</v>
      </c>
      <c r="H203" s="133">
        <v>8.9999999999999993E-3</v>
      </c>
      <c r="I203" s="134"/>
      <c r="J203" s="135">
        <f>ROUND(I203*H203,2)</f>
        <v>0</v>
      </c>
      <c r="K203" s="136"/>
      <c r="L203" s="28"/>
      <c r="M203" s="137" t="s">
        <v>1</v>
      </c>
      <c r="N203" s="138" t="s">
        <v>37</v>
      </c>
      <c r="P203" s="139">
        <f>O203*H203</f>
        <v>0</v>
      </c>
      <c r="Q203" s="139">
        <v>0</v>
      </c>
      <c r="R203" s="139">
        <f>Q203*H203</f>
        <v>0</v>
      </c>
      <c r="S203" s="139">
        <v>0</v>
      </c>
      <c r="T203" s="140">
        <f>S203*H203</f>
        <v>0</v>
      </c>
      <c r="AR203" s="141" t="s">
        <v>180</v>
      </c>
      <c r="AT203" s="141" t="s">
        <v>151</v>
      </c>
      <c r="AU203" s="141" t="s">
        <v>82</v>
      </c>
      <c r="AY203" s="13" t="s">
        <v>149</v>
      </c>
      <c r="BE203" s="142">
        <f>IF(N203="základní",J203,0)</f>
        <v>0</v>
      </c>
      <c r="BF203" s="142">
        <f>IF(N203="snížená",J203,0)</f>
        <v>0</v>
      </c>
      <c r="BG203" s="142">
        <f>IF(N203="zákl. přenesená",J203,0)</f>
        <v>0</v>
      </c>
      <c r="BH203" s="142">
        <f>IF(N203="sníž. přenesená",J203,0)</f>
        <v>0</v>
      </c>
      <c r="BI203" s="142">
        <f>IF(N203="nulová",J203,0)</f>
        <v>0</v>
      </c>
      <c r="BJ203" s="13" t="s">
        <v>80</v>
      </c>
      <c r="BK203" s="142">
        <f>ROUND(I203*H203,2)</f>
        <v>0</v>
      </c>
      <c r="BL203" s="13" t="s">
        <v>180</v>
      </c>
      <c r="BM203" s="141" t="s">
        <v>719</v>
      </c>
    </row>
    <row r="204" spans="2:65" s="11" customFormat="1" ht="22.8" customHeight="1">
      <c r="B204" s="117"/>
      <c r="D204" s="118" t="s">
        <v>71</v>
      </c>
      <c r="E204" s="127" t="s">
        <v>1132</v>
      </c>
      <c r="F204" s="127" t="s">
        <v>1133</v>
      </c>
      <c r="I204" s="120"/>
      <c r="J204" s="128">
        <f>BK204</f>
        <v>0</v>
      </c>
      <c r="L204" s="117"/>
      <c r="M204" s="122"/>
      <c r="P204" s="123">
        <f>SUM(P205:P206)</f>
        <v>0</v>
      </c>
      <c r="R204" s="123">
        <f>SUM(R205:R206)</f>
        <v>2.7900000000000004E-3</v>
      </c>
      <c r="T204" s="124">
        <f>SUM(T205:T206)</f>
        <v>0</v>
      </c>
      <c r="AR204" s="118" t="s">
        <v>82</v>
      </c>
      <c r="AT204" s="125" t="s">
        <v>71</v>
      </c>
      <c r="AU204" s="125" t="s">
        <v>80</v>
      </c>
      <c r="AY204" s="118" t="s">
        <v>149</v>
      </c>
      <c r="BK204" s="126">
        <f>SUM(BK205:BK206)</f>
        <v>0</v>
      </c>
    </row>
    <row r="205" spans="2:65" s="1" customFormat="1" ht="37.799999999999997" customHeight="1">
      <c r="B205" s="28"/>
      <c r="C205" s="129" t="s">
        <v>295</v>
      </c>
      <c r="D205" s="129" t="s">
        <v>151</v>
      </c>
      <c r="E205" s="130" t="s">
        <v>1134</v>
      </c>
      <c r="F205" s="131" t="s">
        <v>1135</v>
      </c>
      <c r="G205" s="132" t="s">
        <v>191</v>
      </c>
      <c r="H205" s="133">
        <v>1</v>
      </c>
      <c r="I205" s="134"/>
      <c r="J205" s="135">
        <f>ROUND(I205*H205,2)</f>
        <v>0</v>
      </c>
      <c r="K205" s="136"/>
      <c r="L205" s="28"/>
      <c r="M205" s="137" t="s">
        <v>1</v>
      </c>
      <c r="N205" s="138" t="s">
        <v>37</v>
      </c>
      <c r="P205" s="139">
        <f>O205*H205</f>
        <v>0</v>
      </c>
      <c r="Q205" s="139">
        <v>2.4000000000000001E-4</v>
      </c>
      <c r="R205" s="139">
        <f>Q205*H205</f>
        <v>2.4000000000000001E-4</v>
      </c>
      <c r="S205" s="139">
        <v>0</v>
      </c>
      <c r="T205" s="140">
        <f>S205*H205</f>
        <v>0</v>
      </c>
      <c r="AR205" s="141" t="s">
        <v>180</v>
      </c>
      <c r="AT205" s="141" t="s">
        <v>151</v>
      </c>
      <c r="AU205" s="141" t="s">
        <v>82</v>
      </c>
      <c r="AY205" s="13" t="s">
        <v>149</v>
      </c>
      <c r="BE205" s="142">
        <f>IF(N205="základní",J205,0)</f>
        <v>0</v>
      </c>
      <c r="BF205" s="142">
        <f>IF(N205="snížená",J205,0)</f>
        <v>0</v>
      </c>
      <c r="BG205" s="142">
        <f>IF(N205="zákl. přenesená",J205,0)</f>
        <v>0</v>
      </c>
      <c r="BH205" s="142">
        <f>IF(N205="sníž. přenesená",J205,0)</f>
        <v>0</v>
      </c>
      <c r="BI205" s="142">
        <f>IF(N205="nulová",J205,0)</f>
        <v>0</v>
      </c>
      <c r="BJ205" s="13" t="s">
        <v>80</v>
      </c>
      <c r="BK205" s="142">
        <f>ROUND(I205*H205,2)</f>
        <v>0</v>
      </c>
      <c r="BL205" s="13" t="s">
        <v>180</v>
      </c>
      <c r="BM205" s="141" t="s">
        <v>727</v>
      </c>
    </row>
    <row r="206" spans="2:65" s="1" customFormat="1" ht="37.799999999999997" customHeight="1">
      <c r="B206" s="28"/>
      <c r="C206" s="129" t="s">
        <v>1136</v>
      </c>
      <c r="D206" s="129" t="s">
        <v>151</v>
      </c>
      <c r="E206" s="130" t="s">
        <v>1137</v>
      </c>
      <c r="F206" s="131" t="s">
        <v>1138</v>
      </c>
      <c r="G206" s="132" t="s">
        <v>191</v>
      </c>
      <c r="H206" s="133">
        <v>5</v>
      </c>
      <c r="I206" s="134"/>
      <c r="J206" s="135">
        <f>ROUND(I206*H206,2)</f>
        <v>0</v>
      </c>
      <c r="K206" s="136"/>
      <c r="L206" s="28"/>
      <c r="M206" s="143" t="s">
        <v>1</v>
      </c>
      <c r="N206" s="144" t="s">
        <v>37</v>
      </c>
      <c r="O206" s="145"/>
      <c r="P206" s="146">
        <f>O206*H206</f>
        <v>0</v>
      </c>
      <c r="Q206" s="146">
        <v>5.1000000000000004E-4</v>
      </c>
      <c r="R206" s="146">
        <f>Q206*H206</f>
        <v>2.5500000000000002E-3</v>
      </c>
      <c r="S206" s="146">
        <v>0</v>
      </c>
      <c r="T206" s="147">
        <f>S206*H206</f>
        <v>0</v>
      </c>
      <c r="AR206" s="141" t="s">
        <v>180</v>
      </c>
      <c r="AT206" s="141" t="s">
        <v>151</v>
      </c>
      <c r="AU206" s="141" t="s">
        <v>82</v>
      </c>
      <c r="AY206" s="13" t="s">
        <v>149</v>
      </c>
      <c r="BE206" s="142">
        <f>IF(N206="základní",J206,0)</f>
        <v>0</v>
      </c>
      <c r="BF206" s="142">
        <f>IF(N206="snížená",J206,0)</f>
        <v>0</v>
      </c>
      <c r="BG206" s="142">
        <f>IF(N206="zákl. přenesená",J206,0)</f>
        <v>0</v>
      </c>
      <c r="BH206" s="142">
        <f>IF(N206="sníž. přenesená",J206,0)</f>
        <v>0</v>
      </c>
      <c r="BI206" s="142">
        <f>IF(N206="nulová",J206,0)</f>
        <v>0</v>
      </c>
      <c r="BJ206" s="13" t="s">
        <v>80</v>
      </c>
      <c r="BK206" s="142">
        <f>ROUND(I206*H206,2)</f>
        <v>0</v>
      </c>
      <c r="BL206" s="13" t="s">
        <v>180</v>
      </c>
      <c r="BM206" s="141" t="s">
        <v>735</v>
      </c>
    </row>
    <row r="207" spans="2:65" s="1" customFormat="1" ht="6.9" customHeight="1">
      <c r="B207" s="40"/>
      <c r="C207" s="41"/>
      <c r="D207" s="41"/>
      <c r="E207" s="41"/>
      <c r="F207" s="41"/>
      <c r="G207" s="41"/>
      <c r="H207" s="41"/>
      <c r="I207" s="41"/>
      <c r="J207" s="41"/>
      <c r="K207" s="41"/>
      <c r="L207" s="28"/>
    </row>
  </sheetData>
  <sheetProtection algorithmName="SHA-512" hashValue="QNihvbBDHhIp0ZCOV+VW2UzgPFtH0fQQYRo6t/QDLOKd6mvCeGMYSODmaEaBaQXRDWZ0PKojpiTAxhjvdmKHDg==" saltValue="Iw1D6Ejp7y1S7BS2fjluCqE09lsZXOrvwMLQQXBfOl/eLsGt+04l/yOHiJe4s1GaW+P0jJpgM5dq0uHkErGkRw==" spinCount="100000" sheet="1" objects="1" scenarios="1" formatColumns="0" formatRows="0" autoFilter="0"/>
  <autoFilter ref="C123:K206" xr:uid="{00000000-0009-0000-0000-000004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08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3" t="s">
        <v>94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hidden="1" customHeight="1">
      <c r="B4" s="16"/>
      <c r="D4" s="17" t="s">
        <v>113</v>
      </c>
      <c r="L4" s="16"/>
      <c r="M4" s="84" t="s">
        <v>10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16</v>
      </c>
      <c r="L6" s="16"/>
    </row>
    <row r="7" spans="2:46" ht="16.5" hidden="1" customHeight="1">
      <c r="B7" s="16"/>
      <c r="E7" s="203" t="str">
        <f>'Rekapitulace stavby'!K6</f>
        <v>Nový děkanát Jinonice</v>
      </c>
      <c r="F7" s="204"/>
      <c r="G7" s="204"/>
      <c r="H7" s="204"/>
      <c r="L7" s="16"/>
    </row>
    <row r="8" spans="2:46" s="1" customFormat="1" ht="12" hidden="1" customHeight="1">
      <c r="B8" s="28"/>
      <c r="D8" s="23" t="s">
        <v>114</v>
      </c>
      <c r="L8" s="28"/>
    </row>
    <row r="9" spans="2:46" s="1" customFormat="1" ht="16.5" hidden="1" customHeight="1">
      <c r="B9" s="28"/>
      <c r="E9" s="187" t="s">
        <v>1139</v>
      </c>
      <c r="F9" s="202"/>
      <c r="G9" s="202"/>
      <c r="H9" s="202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hidden="1" customHeight="1">
      <c r="B12" s="28"/>
      <c r="D12" s="23" t="s">
        <v>20</v>
      </c>
      <c r="F12" s="21" t="s">
        <v>21</v>
      </c>
      <c r="I12" s="23" t="s">
        <v>22</v>
      </c>
      <c r="J12" s="48">
        <f>'Rekapitulace stavby'!AN8</f>
        <v>0</v>
      </c>
      <c r="L12" s="28"/>
    </row>
    <row r="13" spans="2:46" s="1" customFormat="1" ht="10.8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IF('Rekapitulace stavby'!AN10="","",'Rekapitulace stavby'!AN10)</f>
        <v/>
      </c>
      <c r="L14" s="28"/>
    </row>
    <row r="15" spans="2:46" s="1" customFormat="1" ht="18" hidden="1" customHeight="1">
      <c r="B15" s="28"/>
      <c r="E15" s="21" t="str">
        <f>IF('Rekapitulace stavby'!E11="","",'Rekapitulace stavby'!E11)</f>
        <v xml:space="preserve"> </v>
      </c>
      <c r="I15" s="23" t="s">
        <v>25</v>
      </c>
      <c r="J15" s="21" t="str">
        <f>IF('Rekapitulace stavby'!AN11="","",'Rekapitulace stavby'!AN11)</f>
        <v/>
      </c>
      <c r="L15" s="28"/>
    </row>
    <row r="16" spans="2:46" s="1" customFormat="1" ht="6.9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'Rekapitulace stavby'!AN13</f>
        <v>Vyplň údaj</v>
      </c>
      <c r="L17" s="28"/>
    </row>
    <row r="18" spans="2:12" s="1" customFormat="1" ht="18" hidden="1" customHeight="1">
      <c r="B18" s="28"/>
      <c r="E18" s="205" t="str">
        <f>'Rekapitulace stavby'!E14</f>
        <v>Vyplň údaj</v>
      </c>
      <c r="F18" s="193"/>
      <c r="G18" s="193"/>
      <c r="H18" s="193"/>
      <c r="I18" s="23" t="s">
        <v>25</v>
      </c>
      <c r="J18" s="24" t="str">
        <f>'Rekapitulace stavby'!AN14</f>
        <v>Vyplň údaj</v>
      </c>
      <c r="L18" s="28"/>
    </row>
    <row r="19" spans="2:12" s="1" customFormat="1" ht="6.9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tr">
        <f>IF('Rekapitulace stavby'!AN16="","",'Rekapitulace stavby'!AN16)</f>
        <v/>
      </c>
      <c r="L20" s="28"/>
    </row>
    <row r="21" spans="2:12" s="1" customFormat="1" ht="18" hidden="1" customHeight="1">
      <c r="B21" s="28"/>
      <c r="E21" s="21" t="str">
        <f>IF('Rekapitulace stavby'!E17="","",'Rekapitulace stavby'!E17)</f>
        <v xml:space="preserve"> </v>
      </c>
      <c r="I21" s="23" t="s">
        <v>25</v>
      </c>
      <c r="J21" s="21" t="str">
        <f>IF('Rekapitulace stavby'!AN17="","",'Rekapitulace stavby'!AN17)</f>
        <v/>
      </c>
      <c r="L21" s="28"/>
    </row>
    <row r="22" spans="2:12" s="1" customFormat="1" ht="6.9" hidden="1" customHeight="1">
      <c r="B22" s="28"/>
      <c r="L22" s="28"/>
    </row>
    <row r="23" spans="2:12" s="1" customFormat="1" ht="12" hidden="1" customHeight="1">
      <c r="B23" s="28"/>
      <c r="D23" s="23" t="s">
        <v>30</v>
      </c>
      <c r="I23" s="23" t="s">
        <v>24</v>
      </c>
      <c r="J23" s="21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1" t="str">
        <f>IF('Rekapitulace stavby'!E20="","",'Rekapitulace stavby'!E20)</f>
        <v xml:space="preserve"> </v>
      </c>
      <c r="I24" s="23" t="s">
        <v>25</v>
      </c>
      <c r="J24" s="21" t="str">
        <f>IF('Rekapitulace stavby'!AN20="","",'Rekapitulace stavby'!AN20)</f>
        <v/>
      </c>
      <c r="L24" s="28"/>
    </row>
    <row r="25" spans="2:12" s="1" customFormat="1" ht="6.9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5"/>
      <c r="E27" s="197" t="s">
        <v>1</v>
      </c>
      <c r="F27" s="197"/>
      <c r="G27" s="197"/>
      <c r="H27" s="197"/>
      <c r="L27" s="85"/>
    </row>
    <row r="28" spans="2:12" s="1" customFormat="1" ht="6.9" hidden="1" customHeight="1">
      <c r="B28" s="28"/>
      <c r="L28" s="28"/>
    </row>
    <row r="29" spans="2:12" s="1" customFormat="1" ht="6.9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86" t="s">
        <v>32</v>
      </c>
      <c r="J30" s="62">
        <f>ROUND(J119, 2)</f>
        <v>0</v>
      </c>
      <c r="L30" s="28"/>
    </row>
    <row r="31" spans="2:12" s="1" customFormat="1" ht="6.9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>
      <c r="B33" s="28"/>
      <c r="D33" s="51" t="s">
        <v>36</v>
      </c>
      <c r="E33" s="23" t="s">
        <v>37</v>
      </c>
      <c r="F33" s="87">
        <f>ROUND((SUM(BE119:BE207)),  2)</f>
        <v>0</v>
      </c>
      <c r="I33" s="88">
        <v>0.21</v>
      </c>
      <c r="J33" s="87">
        <f>ROUND(((SUM(BE119:BE207))*I33),  2)</f>
        <v>0</v>
      </c>
      <c r="L33" s="28"/>
    </row>
    <row r="34" spans="2:12" s="1" customFormat="1" ht="14.4" hidden="1" customHeight="1">
      <c r="B34" s="28"/>
      <c r="E34" s="23" t="s">
        <v>38</v>
      </c>
      <c r="F34" s="87">
        <f>ROUND((SUM(BF119:BF207)),  2)</f>
        <v>0</v>
      </c>
      <c r="I34" s="88">
        <v>0.12</v>
      </c>
      <c r="J34" s="87">
        <f>ROUND(((SUM(BF119:BF207))*I34),  2)</f>
        <v>0</v>
      </c>
      <c r="L34" s="28"/>
    </row>
    <row r="35" spans="2:12" s="1" customFormat="1" ht="14.4" hidden="1" customHeight="1">
      <c r="B35" s="28"/>
      <c r="E35" s="23" t="s">
        <v>39</v>
      </c>
      <c r="F35" s="87">
        <f>ROUND((SUM(BG119:BG207)),  2)</f>
        <v>0</v>
      </c>
      <c r="I35" s="88">
        <v>0.21</v>
      </c>
      <c r="J35" s="87">
        <f>0</f>
        <v>0</v>
      </c>
      <c r="L35" s="28"/>
    </row>
    <row r="36" spans="2:12" s="1" customFormat="1" ht="14.4" hidden="1" customHeight="1">
      <c r="B36" s="28"/>
      <c r="E36" s="23" t="s">
        <v>40</v>
      </c>
      <c r="F36" s="87">
        <f>ROUND((SUM(BH119:BH207)),  2)</f>
        <v>0</v>
      </c>
      <c r="I36" s="88">
        <v>0.12</v>
      </c>
      <c r="J36" s="87">
        <f>0</f>
        <v>0</v>
      </c>
      <c r="L36" s="28"/>
    </row>
    <row r="37" spans="2:12" s="1" customFormat="1" ht="14.4" hidden="1" customHeight="1">
      <c r="B37" s="28"/>
      <c r="E37" s="23" t="s">
        <v>41</v>
      </c>
      <c r="F37" s="87">
        <f>ROUND((SUM(BI119:BI207)),  2)</f>
        <v>0</v>
      </c>
      <c r="I37" s="88">
        <v>0</v>
      </c>
      <c r="J37" s="87">
        <f>0</f>
        <v>0</v>
      </c>
      <c r="L37" s="28"/>
    </row>
    <row r="38" spans="2:12" s="1" customFormat="1" ht="6.9" hidden="1" customHeight="1">
      <c r="B38" s="28"/>
      <c r="L38" s="28"/>
    </row>
    <row r="39" spans="2:12" s="1" customFormat="1" ht="25.35" hidden="1" customHeight="1">
      <c r="B39" s="28"/>
      <c r="C39" s="89"/>
      <c r="D39" s="90" t="s">
        <v>42</v>
      </c>
      <c r="E39" s="53"/>
      <c r="F39" s="53"/>
      <c r="G39" s="91" t="s">
        <v>43</v>
      </c>
      <c r="H39" s="92" t="s">
        <v>44</v>
      </c>
      <c r="I39" s="53"/>
      <c r="J39" s="93">
        <f>SUM(J30:J37)</f>
        <v>0</v>
      </c>
      <c r="K39" s="94"/>
      <c r="L39" s="28"/>
    </row>
    <row r="40" spans="2:12" s="1" customFormat="1" ht="14.4" hidden="1" customHeight="1">
      <c r="B40" s="28"/>
      <c r="L40" s="28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8"/>
      <c r="D61" s="39" t="s">
        <v>47</v>
      </c>
      <c r="E61" s="30"/>
      <c r="F61" s="95" t="s">
        <v>48</v>
      </c>
      <c r="G61" s="39" t="s">
        <v>47</v>
      </c>
      <c r="H61" s="30"/>
      <c r="I61" s="30"/>
      <c r="J61" s="96" t="s">
        <v>48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8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8"/>
      <c r="D76" s="39" t="s">
        <v>47</v>
      </c>
      <c r="E76" s="30"/>
      <c r="F76" s="95" t="s">
        <v>48</v>
      </c>
      <c r="G76" s="39" t="s">
        <v>47</v>
      </c>
      <c r="H76" s="30"/>
      <c r="I76" s="30"/>
      <c r="J76" s="96" t="s">
        <v>48</v>
      </c>
      <c r="K76" s="30"/>
      <c r="L76" s="28"/>
    </row>
    <row r="77" spans="2:12" s="1" customFormat="1" ht="14.4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" hidden="1" customHeight="1">
      <c r="B82" s="28"/>
      <c r="C82" s="17" t="s">
        <v>116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16</v>
      </c>
      <c r="L84" s="28"/>
    </row>
    <row r="85" spans="2:47" s="1" customFormat="1" ht="16.5" hidden="1" customHeight="1">
      <c r="B85" s="28"/>
      <c r="E85" s="203" t="str">
        <f>E7</f>
        <v>Nový děkanát Jinonice</v>
      </c>
      <c r="F85" s="204"/>
      <c r="G85" s="204"/>
      <c r="H85" s="204"/>
      <c r="L85" s="28"/>
    </row>
    <row r="86" spans="2:47" s="1" customFormat="1" ht="12" hidden="1" customHeight="1">
      <c r="B86" s="28"/>
      <c r="C86" s="23" t="s">
        <v>114</v>
      </c>
      <c r="L86" s="28"/>
    </row>
    <row r="87" spans="2:47" s="1" customFormat="1" ht="16.5" hidden="1" customHeight="1">
      <c r="B87" s="28"/>
      <c r="E87" s="187" t="str">
        <f>E9</f>
        <v>D.1.5 - Vzduchotechnické instalace a vytápění</v>
      </c>
      <c r="F87" s="202"/>
      <c r="G87" s="202"/>
      <c r="H87" s="202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>
        <f>IF(J12="","",J12)</f>
        <v>0</v>
      </c>
      <c r="L89" s="28"/>
    </row>
    <row r="90" spans="2:47" s="1" customFormat="1" ht="6.9" hidden="1" customHeight="1">
      <c r="B90" s="28"/>
      <c r="L90" s="28"/>
    </row>
    <row r="91" spans="2:47" s="1" customFormat="1" ht="15.15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15" hidden="1" customHeight="1">
      <c r="B92" s="28"/>
      <c r="C92" s="23" t="s">
        <v>26</v>
      </c>
      <c r="F92" s="21" t="str">
        <f>IF(E18="","",E18)</f>
        <v>Vyplň údaj</v>
      </c>
      <c r="I92" s="23" t="s">
        <v>30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7" t="s">
        <v>117</v>
      </c>
      <c r="D94" s="89"/>
      <c r="E94" s="89"/>
      <c r="F94" s="89"/>
      <c r="G94" s="89"/>
      <c r="H94" s="89"/>
      <c r="I94" s="89"/>
      <c r="J94" s="98" t="s">
        <v>118</v>
      </c>
      <c r="K94" s="89"/>
      <c r="L94" s="28"/>
    </row>
    <row r="95" spans="2:47" s="1" customFormat="1" ht="10.35" hidden="1" customHeight="1">
      <c r="B95" s="28"/>
      <c r="L95" s="28"/>
    </row>
    <row r="96" spans="2:47" s="1" customFormat="1" ht="22.8" hidden="1" customHeight="1">
      <c r="B96" s="28"/>
      <c r="C96" s="99" t="s">
        <v>119</v>
      </c>
      <c r="J96" s="62">
        <f>J119</f>
        <v>0</v>
      </c>
      <c r="L96" s="28"/>
      <c r="AU96" s="13" t="s">
        <v>120</v>
      </c>
    </row>
    <row r="97" spans="2:12" s="8" customFormat="1" ht="24.9" hidden="1" customHeight="1">
      <c r="B97" s="100"/>
      <c r="D97" s="101" t="s">
        <v>1140</v>
      </c>
      <c r="E97" s="102"/>
      <c r="F97" s="102"/>
      <c r="G97" s="102"/>
      <c r="H97" s="102"/>
      <c r="I97" s="102"/>
      <c r="J97" s="103">
        <f>J120</f>
        <v>0</v>
      </c>
      <c r="L97" s="100"/>
    </row>
    <row r="98" spans="2:12" s="8" customFormat="1" ht="24.9" hidden="1" customHeight="1">
      <c r="B98" s="100"/>
      <c r="D98" s="101" t="s">
        <v>1141</v>
      </c>
      <c r="E98" s="102"/>
      <c r="F98" s="102"/>
      <c r="G98" s="102"/>
      <c r="H98" s="102"/>
      <c r="I98" s="102"/>
      <c r="J98" s="103">
        <f>J158</f>
        <v>0</v>
      </c>
      <c r="L98" s="100"/>
    </row>
    <row r="99" spans="2:12" s="8" customFormat="1" ht="24.9" hidden="1" customHeight="1">
      <c r="B99" s="100"/>
      <c r="D99" s="101" t="s">
        <v>1142</v>
      </c>
      <c r="E99" s="102"/>
      <c r="F99" s="102"/>
      <c r="G99" s="102"/>
      <c r="H99" s="102"/>
      <c r="I99" s="102"/>
      <c r="J99" s="103">
        <f>J204</f>
        <v>0</v>
      </c>
      <c r="L99" s="100"/>
    </row>
    <row r="100" spans="2:12" s="1" customFormat="1" ht="21.75" hidden="1" customHeight="1">
      <c r="B100" s="28"/>
      <c r="L100" s="28"/>
    </row>
    <row r="101" spans="2:12" s="1" customFormat="1" ht="6.9" hidden="1" customHeight="1"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28"/>
    </row>
    <row r="102" spans="2:12" hidden="1"/>
    <row r="103" spans="2:12" hidden="1"/>
    <row r="104" spans="2:12" hidden="1"/>
    <row r="105" spans="2:12" s="1" customFormat="1" ht="6.9" customHeight="1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28"/>
    </row>
    <row r="106" spans="2:12" s="1" customFormat="1" ht="24.9" customHeight="1">
      <c r="B106" s="28"/>
      <c r="C106" s="17" t="s">
        <v>134</v>
      </c>
      <c r="L106" s="28"/>
    </row>
    <row r="107" spans="2:12" s="1" customFormat="1" ht="6.9" customHeight="1">
      <c r="B107" s="28"/>
      <c r="L107" s="28"/>
    </row>
    <row r="108" spans="2:12" s="1" customFormat="1" ht="12" customHeight="1">
      <c r="B108" s="28"/>
      <c r="C108" s="23" t="s">
        <v>16</v>
      </c>
      <c r="L108" s="28"/>
    </row>
    <row r="109" spans="2:12" s="1" customFormat="1" ht="16.5" customHeight="1">
      <c r="B109" s="28"/>
      <c r="E109" s="203" t="str">
        <f>E7</f>
        <v>Nový děkanát Jinonice</v>
      </c>
      <c r="F109" s="204"/>
      <c r="G109" s="204"/>
      <c r="H109" s="204"/>
      <c r="L109" s="28"/>
    </row>
    <row r="110" spans="2:12" s="1" customFormat="1" ht="12" customHeight="1">
      <c r="B110" s="28"/>
      <c r="C110" s="23" t="s">
        <v>114</v>
      </c>
      <c r="L110" s="28"/>
    </row>
    <row r="111" spans="2:12" s="1" customFormat="1" ht="16.5" customHeight="1">
      <c r="B111" s="28"/>
      <c r="E111" s="187" t="str">
        <f>E9</f>
        <v>D.1.5 - Vzduchotechnické instalace a vytápění</v>
      </c>
      <c r="F111" s="202"/>
      <c r="G111" s="202"/>
      <c r="H111" s="202"/>
      <c r="L111" s="28"/>
    </row>
    <row r="112" spans="2:12" s="1" customFormat="1" ht="6.9" customHeight="1">
      <c r="B112" s="28"/>
      <c r="L112" s="28"/>
    </row>
    <row r="113" spans="2:65" s="1" customFormat="1" ht="12" customHeight="1">
      <c r="B113" s="28"/>
      <c r="C113" s="23" t="s">
        <v>20</v>
      </c>
      <c r="F113" s="21" t="str">
        <f>F12</f>
        <v xml:space="preserve"> </v>
      </c>
      <c r="I113" s="23" t="s">
        <v>22</v>
      </c>
      <c r="J113" s="48">
        <f>IF(J12="","",J12)</f>
        <v>0</v>
      </c>
      <c r="L113" s="28"/>
    </row>
    <row r="114" spans="2:65" s="1" customFormat="1" ht="6.9" customHeight="1">
      <c r="B114" s="28"/>
      <c r="L114" s="28"/>
    </row>
    <row r="115" spans="2:65" s="1" customFormat="1" ht="15.15" customHeight="1">
      <c r="B115" s="28"/>
      <c r="C115" s="23" t="s">
        <v>23</v>
      </c>
      <c r="F115" s="21" t="str">
        <f>E15</f>
        <v xml:space="preserve"> </v>
      </c>
      <c r="I115" s="23" t="s">
        <v>28</v>
      </c>
      <c r="J115" s="26" t="str">
        <f>E21</f>
        <v xml:space="preserve"> </v>
      </c>
      <c r="L115" s="28"/>
    </row>
    <row r="116" spans="2:65" s="1" customFormat="1" ht="15.15" customHeight="1">
      <c r="B116" s="28"/>
      <c r="C116" s="23" t="s">
        <v>26</v>
      </c>
      <c r="F116" s="21" t="str">
        <f>IF(E18="","",E18)</f>
        <v>Vyplň údaj</v>
      </c>
      <c r="I116" s="23" t="s">
        <v>30</v>
      </c>
      <c r="J116" s="26" t="str">
        <f>E24</f>
        <v xml:space="preserve"> </v>
      </c>
      <c r="L116" s="28"/>
    </row>
    <row r="117" spans="2:65" s="1" customFormat="1" ht="10.35" customHeight="1">
      <c r="B117" s="28"/>
      <c r="L117" s="28"/>
    </row>
    <row r="118" spans="2:65" s="10" customFormat="1" ht="29.25" customHeight="1">
      <c r="B118" s="108"/>
      <c r="C118" s="109" t="s">
        <v>135</v>
      </c>
      <c r="D118" s="110" t="s">
        <v>57</v>
      </c>
      <c r="E118" s="110" t="s">
        <v>53</v>
      </c>
      <c r="F118" s="110" t="s">
        <v>54</v>
      </c>
      <c r="G118" s="110" t="s">
        <v>136</v>
      </c>
      <c r="H118" s="110" t="s">
        <v>137</v>
      </c>
      <c r="I118" s="110" t="s">
        <v>138</v>
      </c>
      <c r="J118" s="111" t="s">
        <v>118</v>
      </c>
      <c r="K118" s="112" t="s">
        <v>139</v>
      </c>
      <c r="L118" s="108"/>
      <c r="M118" s="55" t="s">
        <v>1</v>
      </c>
      <c r="N118" s="56" t="s">
        <v>36</v>
      </c>
      <c r="O118" s="56" t="s">
        <v>140</v>
      </c>
      <c r="P118" s="56" t="s">
        <v>141</v>
      </c>
      <c r="Q118" s="56" t="s">
        <v>142</v>
      </c>
      <c r="R118" s="56" t="s">
        <v>143</v>
      </c>
      <c r="S118" s="56" t="s">
        <v>144</v>
      </c>
      <c r="T118" s="57" t="s">
        <v>145</v>
      </c>
    </row>
    <row r="119" spans="2:65" s="1" customFormat="1" ht="22.8" customHeight="1">
      <c r="B119" s="28"/>
      <c r="C119" s="60" t="s">
        <v>146</v>
      </c>
      <c r="J119" s="113">
        <f>BK119</f>
        <v>0</v>
      </c>
      <c r="L119" s="28"/>
      <c r="M119" s="58"/>
      <c r="N119" s="49"/>
      <c r="O119" s="49"/>
      <c r="P119" s="114">
        <f>P120+P158+P204</f>
        <v>0</v>
      </c>
      <c r="Q119" s="49"/>
      <c r="R119" s="114">
        <f>R120+R158+R204</f>
        <v>0</v>
      </c>
      <c r="S119" s="49"/>
      <c r="T119" s="115">
        <f>T120+T158+T204</f>
        <v>0</v>
      </c>
      <c r="AT119" s="13" t="s">
        <v>71</v>
      </c>
      <c r="AU119" s="13" t="s">
        <v>120</v>
      </c>
      <c r="BK119" s="116">
        <f>BK120+BK158+BK204</f>
        <v>0</v>
      </c>
    </row>
    <row r="120" spans="2:65" s="11" customFormat="1" ht="25.95" customHeight="1">
      <c r="B120" s="117"/>
      <c r="D120" s="118" t="s">
        <v>71</v>
      </c>
      <c r="E120" s="119" t="s">
        <v>1143</v>
      </c>
      <c r="F120" s="119" t="s">
        <v>1144</v>
      </c>
      <c r="I120" s="120"/>
      <c r="J120" s="121">
        <f>BK120</f>
        <v>0</v>
      </c>
      <c r="L120" s="117"/>
      <c r="M120" s="122"/>
      <c r="P120" s="123">
        <f>SUM(P121:P157)</f>
        <v>0</v>
      </c>
      <c r="R120" s="123">
        <f>SUM(R121:R157)</f>
        <v>0</v>
      </c>
      <c r="T120" s="124">
        <f>SUM(T121:T157)</f>
        <v>0</v>
      </c>
      <c r="AR120" s="118" t="s">
        <v>80</v>
      </c>
      <c r="AT120" s="125" t="s">
        <v>71</v>
      </c>
      <c r="AU120" s="125" t="s">
        <v>72</v>
      </c>
      <c r="AY120" s="118" t="s">
        <v>149</v>
      </c>
      <c r="BK120" s="126">
        <f>SUM(BK121:BK157)</f>
        <v>0</v>
      </c>
    </row>
    <row r="121" spans="2:65" s="1" customFormat="1" ht="21.75" customHeight="1">
      <c r="B121" s="28"/>
      <c r="C121" s="129" t="s">
        <v>168</v>
      </c>
      <c r="D121" s="129" t="s">
        <v>151</v>
      </c>
      <c r="E121" s="130" t="s">
        <v>1145</v>
      </c>
      <c r="F121" s="131" t="s">
        <v>1146</v>
      </c>
      <c r="G121" s="132" t="s">
        <v>191</v>
      </c>
      <c r="H121" s="133">
        <v>1</v>
      </c>
      <c r="I121" s="134"/>
      <c r="J121" s="135">
        <f t="shared" ref="J121:J157" si="0">ROUND(I121*H121,2)</f>
        <v>0</v>
      </c>
      <c r="K121" s="136"/>
      <c r="L121" s="28"/>
      <c r="M121" s="137" t="s">
        <v>1</v>
      </c>
      <c r="N121" s="138" t="s">
        <v>37</v>
      </c>
      <c r="P121" s="139">
        <f t="shared" ref="P121:P157" si="1">O121*H121</f>
        <v>0</v>
      </c>
      <c r="Q121" s="139">
        <v>0</v>
      </c>
      <c r="R121" s="139">
        <f t="shared" ref="R121:R157" si="2">Q121*H121</f>
        <v>0</v>
      </c>
      <c r="S121" s="139">
        <v>0</v>
      </c>
      <c r="T121" s="140">
        <f t="shared" ref="T121:T157" si="3">S121*H121</f>
        <v>0</v>
      </c>
      <c r="AR121" s="141" t="s">
        <v>155</v>
      </c>
      <c r="AT121" s="141" t="s">
        <v>151</v>
      </c>
      <c r="AU121" s="141" t="s">
        <v>80</v>
      </c>
      <c r="AY121" s="13" t="s">
        <v>149</v>
      </c>
      <c r="BE121" s="142">
        <f t="shared" ref="BE121:BE157" si="4">IF(N121="základní",J121,0)</f>
        <v>0</v>
      </c>
      <c r="BF121" s="142">
        <f t="shared" ref="BF121:BF157" si="5">IF(N121="snížená",J121,0)</f>
        <v>0</v>
      </c>
      <c r="BG121" s="142">
        <f t="shared" ref="BG121:BG157" si="6">IF(N121="zákl. přenesená",J121,0)</f>
        <v>0</v>
      </c>
      <c r="BH121" s="142">
        <f t="shared" ref="BH121:BH157" si="7">IF(N121="sníž. přenesená",J121,0)</f>
        <v>0</v>
      </c>
      <c r="BI121" s="142">
        <f t="shared" ref="BI121:BI157" si="8">IF(N121="nulová",J121,0)</f>
        <v>0</v>
      </c>
      <c r="BJ121" s="13" t="s">
        <v>80</v>
      </c>
      <c r="BK121" s="142">
        <f t="shared" ref="BK121:BK157" si="9">ROUND(I121*H121,2)</f>
        <v>0</v>
      </c>
      <c r="BL121" s="13" t="s">
        <v>155</v>
      </c>
      <c r="BM121" s="141" t="s">
        <v>171</v>
      </c>
    </row>
    <row r="122" spans="2:65" s="1" customFormat="1" ht="16.5" customHeight="1">
      <c r="B122" s="28"/>
      <c r="C122" s="129" t="s">
        <v>163</v>
      </c>
      <c r="D122" s="129" t="s">
        <v>151</v>
      </c>
      <c r="E122" s="130" t="s">
        <v>1147</v>
      </c>
      <c r="F122" s="131" t="s">
        <v>1148</v>
      </c>
      <c r="G122" s="132" t="s">
        <v>191</v>
      </c>
      <c r="H122" s="133">
        <v>1</v>
      </c>
      <c r="I122" s="134"/>
      <c r="J122" s="135">
        <f t="shared" si="0"/>
        <v>0</v>
      </c>
      <c r="K122" s="136"/>
      <c r="L122" s="28"/>
      <c r="M122" s="137" t="s">
        <v>1</v>
      </c>
      <c r="N122" s="138" t="s">
        <v>37</v>
      </c>
      <c r="P122" s="139">
        <f t="shared" si="1"/>
        <v>0</v>
      </c>
      <c r="Q122" s="139">
        <v>0</v>
      </c>
      <c r="R122" s="139">
        <f t="shared" si="2"/>
        <v>0</v>
      </c>
      <c r="S122" s="139">
        <v>0</v>
      </c>
      <c r="T122" s="140">
        <f t="shared" si="3"/>
        <v>0</v>
      </c>
      <c r="AR122" s="141" t="s">
        <v>155</v>
      </c>
      <c r="AT122" s="141" t="s">
        <v>151</v>
      </c>
      <c r="AU122" s="141" t="s">
        <v>80</v>
      </c>
      <c r="AY122" s="13" t="s">
        <v>149</v>
      </c>
      <c r="BE122" s="142">
        <f t="shared" si="4"/>
        <v>0</v>
      </c>
      <c r="BF122" s="142">
        <f t="shared" si="5"/>
        <v>0</v>
      </c>
      <c r="BG122" s="142">
        <f t="shared" si="6"/>
        <v>0</v>
      </c>
      <c r="BH122" s="142">
        <f t="shared" si="7"/>
        <v>0</v>
      </c>
      <c r="BI122" s="142">
        <f t="shared" si="8"/>
        <v>0</v>
      </c>
      <c r="BJ122" s="13" t="s">
        <v>80</v>
      </c>
      <c r="BK122" s="142">
        <f t="shared" si="9"/>
        <v>0</v>
      </c>
      <c r="BL122" s="13" t="s">
        <v>155</v>
      </c>
      <c r="BM122" s="141" t="s">
        <v>8</v>
      </c>
    </row>
    <row r="123" spans="2:65" s="1" customFormat="1" ht="16.5" customHeight="1">
      <c r="B123" s="28"/>
      <c r="C123" s="129" t="s">
        <v>174</v>
      </c>
      <c r="D123" s="129" t="s">
        <v>151</v>
      </c>
      <c r="E123" s="130" t="s">
        <v>1149</v>
      </c>
      <c r="F123" s="131" t="s">
        <v>1150</v>
      </c>
      <c r="G123" s="132" t="s">
        <v>191</v>
      </c>
      <c r="H123" s="133">
        <v>2</v>
      </c>
      <c r="I123" s="134"/>
      <c r="J123" s="135">
        <f t="shared" si="0"/>
        <v>0</v>
      </c>
      <c r="K123" s="136"/>
      <c r="L123" s="28"/>
      <c r="M123" s="137" t="s">
        <v>1</v>
      </c>
      <c r="N123" s="138" t="s">
        <v>37</v>
      </c>
      <c r="P123" s="139">
        <f t="shared" si="1"/>
        <v>0</v>
      </c>
      <c r="Q123" s="139">
        <v>0</v>
      </c>
      <c r="R123" s="139">
        <f t="shared" si="2"/>
        <v>0</v>
      </c>
      <c r="S123" s="139">
        <v>0</v>
      </c>
      <c r="T123" s="140">
        <f t="shared" si="3"/>
        <v>0</v>
      </c>
      <c r="AR123" s="141" t="s">
        <v>155</v>
      </c>
      <c r="AT123" s="141" t="s">
        <v>151</v>
      </c>
      <c r="AU123" s="141" t="s">
        <v>80</v>
      </c>
      <c r="AY123" s="13" t="s">
        <v>149</v>
      </c>
      <c r="BE123" s="142">
        <f t="shared" si="4"/>
        <v>0</v>
      </c>
      <c r="BF123" s="142">
        <f t="shared" si="5"/>
        <v>0</v>
      </c>
      <c r="BG123" s="142">
        <f t="shared" si="6"/>
        <v>0</v>
      </c>
      <c r="BH123" s="142">
        <f t="shared" si="7"/>
        <v>0</v>
      </c>
      <c r="BI123" s="142">
        <f t="shared" si="8"/>
        <v>0</v>
      </c>
      <c r="BJ123" s="13" t="s">
        <v>80</v>
      </c>
      <c r="BK123" s="142">
        <f t="shared" si="9"/>
        <v>0</v>
      </c>
      <c r="BL123" s="13" t="s">
        <v>155</v>
      </c>
      <c r="BM123" s="141" t="s">
        <v>177</v>
      </c>
    </row>
    <row r="124" spans="2:65" s="1" customFormat="1" ht="16.5" customHeight="1">
      <c r="B124" s="28"/>
      <c r="C124" s="129" t="s">
        <v>167</v>
      </c>
      <c r="D124" s="129" t="s">
        <v>151</v>
      </c>
      <c r="E124" s="130" t="s">
        <v>1151</v>
      </c>
      <c r="F124" s="131" t="s">
        <v>1152</v>
      </c>
      <c r="G124" s="132" t="s">
        <v>191</v>
      </c>
      <c r="H124" s="133">
        <v>5</v>
      </c>
      <c r="I124" s="134"/>
      <c r="J124" s="135">
        <f t="shared" si="0"/>
        <v>0</v>
      </c>
      <c r="K124" s="136"/>
      <c r="L124" s="28"/>
      <c r="M124" s="137" t="s">
        <v>1</v>
      </c>
      <c r="N124" s="138" t="s">
        <v>37</v>
      </c>
      <c r="P124" s="139">
        <f t="shared" si="1"/>
        <v>0</v>
      </c>
      <c r="Q124" s="139">
        <v>0</v>
      </c>
      <c r="R124" s="139">
        <f t="shared" si="2"/>
        <v>0</v>
      </c>
      <c r="S124" s="139">
        <v>0</v>
      </c>
      <c r="T124" s="140">
        <f t="shared" si="3"/>
        <v>0</v>
      </c>
      <c r="AR124" s="141" t="s">
        <v>155</v>
      </c>
      <c r="AT124" s="141" t="s">
        <v>151</v>
      </c>
      <c r="AU124" s="141" t="s">
        <v>80</v>
      </c>
      <c r="AY124" s="13" t="s">
        <v>149</v>
      </c>
      <c r="BE124" s="142">
        <f t="shared" si="4"/>
        <v>0</v>
      </c>
      <c r="BF124" s="142">
        <f t="shared" si="5"/>
        <v>0</v>
      </c>
      <c r="BG124" s="142">
        <f t="shared" si="6"/>
        <v>0</v>
      </c>
      <c r="BH124" s="142">
        <f t="shared" si="7"/>
        <v>0</v>
      </c>
      <c r="BI124" s="142">
        <f t="shared" si="8"/>
        <v>0</v>
      </c>
      <c r="BJ124" s="13" t="s">
        <v>80</v>
      </c>
      <c r="BK124" s="142">
        <f t="shared" si="9"/>
        <v>0</v>
      </c>
      <c r="BL124" s="13" t="s">
        <v>155</v>
      </c>
      <c r="BM124" s="141" t="s">
        <v>180</v>
      </c>
    </row>
    <row r="125" spans="2:65" s="1" customFormat="1" ht="16.5" customHeight="1">
      <c r="B125" s="28"/>
      <c r="C125" s="129" t="s">
        <v>156</v>
      </c>
      <c r="D125" s="129" t="s">
        <v>151</v>
      </c>
      <c r="E125" s="130" t="s">
        <v>1153</v>
      </c>
      <c r="F125" s="131" t="s">
        <v>1154</v>
      </c>
      <c r="G125" s="132" t="s">
        <v>191</v>
      </c>
      <c r="H125" s="133">
        <v>10</v>
      </c>
      <c r="I125" s="134"/>
      <c r="J125" s="135">
        <f t="shared" si="0"/>
        <v>0</v>
      </c>
      <c r="K125" s="136"/>
      <c r="L125" s="28"/>
      <c r="M125" s="137" t="s">
        <v>1</v>
      </c>
      <c r="N125" s="138" t="s">
        <v>37</v>
      </c>
      <c r="P125" s="139">
        <f t="shared" si="1"/>
        <v>0</v>
      </c>
      <c r="Q125" s="139">
        <v>0</v>
      </c>
      <c r="R125" s="139">
        <f t="shared" si="2"/>
        <v>0</v>
      </c>
      <c r="S125" s="139">
        <v>0</v>
      </c>
      <c r="T125" s="140">
        <f t="shared" si="3"/>
        <v>0</v>
      </c>
      <c r="AR125" s="141" t="s">
        <v>155</v>
      </c>
      <c r="AT125" s="141" t="s">
        <v>151</v>
      </c>
      <c r="AU125" s="141" t="s">
        <v>80</v>
      </c>
      <c r="AY125" s="13" t="s">
        <v>149</v>
      </c>
      <c r="BE125" s="142">
        <f t="shared" si="4"/>
        <v>0</v>
      </c>
      <c r="BF125" s="142">
        <f t="shared" si="5"/>
        <v>0</v>
      </c>
      <c r="BG125" s="142">
        <f t="shared" si="6"/>
        <v>0</v>
      </c>
      <c r="BH125" s="142">
        <f t="shared" si="7"/>
        <v>0</v>
      </c>
      <c r="BI125" s="142">
        <f t="shared" si="8"/>
        <v>0</v>
      </c>
      <c r="BJ125" s="13" t="s">
        <v>80</v>
      </c>
      <c r="BK125" s="142">
        <f t="shared" si="9"/>
        <v>0</v>
      </c>
      <c r="BL125" s="13" t="s">
        <v>155</v>
      </c>
      <c r="BM125" s="141" t="s">
        <v>183</v>
      </c>
    </row>
    <row r="126" spans="2:65" s="1" customFormat="1" ht="16.5" customHeight="1">
      <c r="B126" s="28"/>
      <c r="C126" s="129" t="s">
        <v>171</v>
      </c>
      <c r="D126" s="129" t="s">
        <v>151</v>
      </c>
      <c r="E126" s="130" t="s">
        <v>1155</v>
      </c>
      <c r="F126" s="131" t="s">
        <v>1156</v>
      </c>
      <c r="G126" s="132" t="s">
        <v>191</v>
      </c>
      <c r="H126" s="133">
        <v>10</v>
      </c>
      <c r="I126" s="134"/>
      <c r="J126" s="135">
        <f t="shared" si="0"/>
        <v>0</v>
      </c>
      <c r="K126" s="136"/>
      <c r="L126" s="28"/>
      <c r="M126" s="137" t="s">
        <v>1</v>
      </c>
      <c r="N126" s="138" t="s">
        <v>37</v>
      </c>
      <c r="P126" s="139">
        <f t="shared" si="1"/>
        <v>0</v>
      </c>
      <c r="Q126" s="139">
        <v>0</v>
      </c>
      <c r="R126" s="139">
        <f t="shared" si="2"/>
        <v>0</v>
      </c>
      <c r="S126" s="139">
        <v>0</v>
      </c>
      <c r="T126" s="140">
        <f t="shared" si="3"/>
        <v>0</v>
      </c>
      <c r="AR126" s="141" t="s">
        <v>155</v>
      </c>
      <c r="AT126" s="141" t="s">
        <v>151</v>
      </c>
      <c r="AU126" s="141" t="s">
        <v>80</v>
      </c>
      <c r="AY126" s="13" t="s">
        <v>149</v>
      </c>
      <c r="BE126" s="142">
        <f t="shared" si="4"/>
        <v>0</v>
      </c>
      <c r="BF126" s="142">
        <f t="shared" si="5"/>
        <v>0</v>
      </c>
      <c r="BG126" s="142">
        <f t="shared" si="6"/>
        <v>0</v>
      </c>
      <c r="BH126" s="142">
        <f t="shared" si="7"/>
        <v>0</v>
      </c>
      <c r="BI126" s="142">
        <f t="shared" si="8"/>
        <v>0</v>
      </c>
      <c r="BJ126" s="13" t="s">
        <v>80</v>
      </c>
      <c r="BK126" s="142">
        <f t="shared" si="9"/>
        <v>0</v>
      </c>
      <c r="BL126" s="13" t="s">
        <v>155</v>
      </c>
      <c r="BM126" s="141" t="s">
        <v>187</v>
      </c>
    </row>
    <row r="127" spans="2:65" s="1" customFormat="1" ht="16.5" customHeight="1">
      <c r="B127" s="28"/>
      <c r="C127" s="129" t="s">
        <v>188</v>
      </c>
      <c r="D127" s="129" t="s">
        <v>151</v>
      </c>
      <c r="E127" s="130" t="s">
        <v>1157</v>
      </c>
      <c r="F127" s="131" t="s">
        <v>1158</v>
      </c>
      <c r="G127" s="132" t="s">
        <v>191</v>
      </c>
      <c r="H127" s="133">
        <v>2</v>
      </c>
      <c r="I127" s="134"/>
      <c r="J127" s="135">
        <f t="shared" si="0"/>
        <v>0</v>
      </c>
      <c r="K127" s="136"/>
      <c r="L127" s="28"/>
      <c r="M127" s="137" t="s">
        <v>1</v>
      </c>
      <c r="N127" s="138" t="s">
        <v>37</v>
      </c>
      <c r="P127" s="139">
        <f t="shared" si="1"/>
        <v>0</v>
      </c>
      <c r="Q127" s="139">
        <v>0</v>
      </c>
      <c r="R127" s="139">
        <f t="shared" si="2"/>
        <v>0</v>
      </c>
      <c r="S127" s="139">
        <v>0</v>
      </c>
      <c r="T127" s="140">
        <f t="shared" si="3"/>
        <v>0</v>
      </c>
      <c r="AR127" s="141" t="s">
        <v>155</v>
      </c>
      <c r="AT127" s="141" t="s">
        <v>151</v>
      </c>
      <c r="AU127" s="141" t="s">
        <v>80</v>
      </c>
      <c r="AY127" s="13" t="s">
        <v>149</v>
      </c>
      <c r="BE127" s="142">
        <f t="shared" si="4"/>
        <v>0</v>
      </c>
      <c r="BF127" s="142">
        <f t="shared" si="5"/>
        <v>0</v>
      </c>
      <c r="BG127" s="142">
        <f t="shared" si="6"/>
        <v>0</v>
      </c>
      <c r="BH127" s="142">
        <f t="shared" si="7"/>
        <v>0</v>
      </c>
      <c r="BI127" s="142">
        <f t="shared" si="8"/>
        <v>0</v>
      </c>
      <c r="BJ127" s="13" t="s">
        <v>80</v>
      </c>
      <c r="BK127" s="142">
        <f t="shared" si="9"/>
        <v>0</v>
      </c>
      <c r="BL127" s="13" t="s">
        <v>155</v>
      </c>
      <c r="BM127" s="141" t="s">
        <v>192</v>
      </c>
    </row>
    <row r="128" spans="2:65" s="1" customFormat="1" ht="16.5" customHeight="1">
      <c r="B128" s="28"/>
      <c r="C128" s="129" t="s">
        <v>8</v>
      </c>
      <c r="D128" s="129" t="s">
        <v>151</v>
      </c>
      <c r="E128" s="130" t="s">
        <v>1159</v>
      </c>
      <c r="F128" s="131" t="s">
        <v>1160</v>
      </c>
      <c r="G128" s="132" t="s">
        <v>191</v>
      </c>
      <c r="H128" s="133">
        <v>35</v>
      </c>
      <c r="I128" s="134"/>
      <c r="J128" s="135">
        <f t="shared" si="0"/>
        <v>0</v>
      </c>
      <c r="K128" s="136"/>
      <c r="L128" s="28"/>
      <c r="M128" s="137" t="s">
        <v>1</v>
      </c>
      <c r="N128" s="138" t="s">
        <v>37</v>
      </c>
      <c r="P128" s="139">
        <f t="shared" si="1"/>
        <v>0</v>
      </c>
      <c r="Q128" s="139">
        <v>0</v>
      </c>
      <c r="R128" s="139">
        <f t="shared" si="2"/>
        <v>0</v>
      </c>
      <c r="S128" s="139">
        <v>0</v>
      </c>
      <c r="T128" s="140">
        <f t="shared" si="3"/>
        <v>0</v>
      </c>
      <c r="AR128" s="141" t="s">
        <v>155</v>
      </c>
      <c r="AT128" s="141" t="s">
        <v>151</v>
      </c>
      <c r="AU128" s="141" t="s">
        <v>80</v>
      </c>
      <c r="AY128" s="13" t="s">
        <v>149</v>
      </c>
      <c r="BE128" s="142">
        <f t="shared" si="4"/>
        <v>0</v>
      </c>
      <c r="BF128" s="142">
        <f t="shared" si="5"/>
        <v>0</v>
      </c>
      <c r="BG128" s="142">
        <f t="shared" si="6"/>
        <v>0</v>
      </c>
      <c r="BH128" s="142">
        <f t="shared" si="7"/>
        <v>0</v>
      </c>
      <c r="BI128" s="142">
        <f t="shared" si="8"/>
        <v>0</v>
      </c>
      <c r="BJ128" s="13" t="s">
        <v>80</v>
      </c>
      <c r="BK128" s="142">
        <f t="shared" si="9"/>
        <v>0</v>
      </c>
      <c r="BL128" s="13" t="s">
        <v>155</v>
      </c>
      <c r="BM128" s="141" t="s">
        <v>198</v>
      </c>
    </row>
    <row r="129" spans="2:65" s="1" customFormat="1" ht="16.5" customHeight="1">
      <c r="B129" s="28"/>
      <c r="C129" s="129" t="s">
        <v>199</v>
      </c>
      <c r="D129" s="129" t="s">
        <v>151</v>
      </c>
      <c r="E129" s="130" t="s">
        <v>1161</v>
      </c>
      <c r="F129" s="131" t="s">
        <v>1162</v>
      </c>
      <c r="G129" s="132" t="s">
        <v>191</v>
      </c>
      <c r="H129" s="133">
        <v>3</v>
      </c>
      <c r="I129" s="134"/>
      <c r="J129" s="135">
        <f t="shared" si="0"/>
        <v>0</v>
      </c>
      <c r="K129" s="136"/>
      <c r="L129" s="28"/>
      <c r="M129" s="137" t="s">
        <v>1</v>
      </c>
      <c r="N129" s="138" t="s">
        <v>37</v>
      </c>
      <c r="P129" s="139">
        <f t="shared" si="1"/>
        <v>0</v>
      </c>
      <c r="Q129" s="139">
        <v>0</v>
      </c>
      <c r="R129" s="139">
        <f t="shared" si="2"/>
        <v>0</v>
      </c>
      <c r="S129" s="139">
        <v>0</v>
      </c>
      <c r="T129" s="140">
        <f t="shared" si="3"/>
        <v>0</v>
      </c>
      <c r="AR129" s="141" t="s">
        <v>155</v>
      </c>
      <c r="AT129" s="141" t="s">
        <v>151</v>
      </c>
      <c r="AU129" s="141" t="s">
        <v>80</v>
      </c>
      <c r="AY129" s="13" t="s">
        <v>149</v>
      </c>
      <c r="BE129" s="142">
        <f t="shared" si="4"/>
        <v>0</v>
      </c>
      <c r="BF129" s="142">
        <f t="shared" si="5"/>
        <v>0</v>
      </c>
      <c r="BG129" s="142">
        <f t="shared" si="6"/>
        <v>0</v>
      </c>
      <c r="BH129" s="142">
        <f t="shared" si="7"/>
        <v>0</v>
      </c>
      <c r="BI129" s="142">
        <f t="shared" si="8"/>
        <v>0</v>
      </c>
      <c r="BJ129" s="13" t="s">
        <v>80</v>
      </c>
      <c r="BK129" s="142">
        <f t="shared" si="9"/>
        <v>0</v>
      </c>
      <c r="BL129" s="13" t="s">
        <v>155</v>
      </c>
      <c r="BM129" s="141" t="s">
        <v>202</v>
      </c>
    </row>
    <row r="130" spans="2:65" s="1" customFormat="1" ht="16.5" customHeight="1">
      <c r="B130" s="28"/>
      <c r="C130" s="129" t="s">
        <v>177</v>
      </c>
      <c r="D130" s="129" t="s">
        <v>151</v>
      </c>
      <c r="E130" s="130" t="s">
        <v>1163</v>
      </c>
      <c r="F130" s="131" t="s">
        <v>1164</v>
      </c>
      <c r="G130" s="132" t="s">
        <v>191</v>
      </c>
      <c r="H130" s="133">
        <v>6</v>
      </c>
      <c r="I130" s="134"/>
      <c r="J130" s="135">
        <f t="shared" si="0"/>
        <v>0</v>
      </c>
      <c r="K130" s="136"/>
      <c r="L130" s="28"/>
      <c r="M130" s="137" t="s">
        <v>1</v>
      </c>
      <c r="N130" s="138" t="s">
        <v>37</v>
      </c>
      <c r="P130" s="139">
        <f t="shared" si="1"/>
        <v>0</v>
      </c>
      <c r="Q130" s="139">
        <v>0</v>
      </c>
      <c r="R130" s="139">
        <f t="shared" si="2"/>
        <v>0</v>
      </c>
      <c r="S130" s="139">
        <v>0</v>
      </c>
      <c r="T130" s="140">
        <f t="shared" si="3"/>
        <v>0</v>
      </c>
      <c r="AR130" s="141" t="s">
        <v>155</v>
      </c>
      <c r="AT130" s="141" t="s">
        <v>151</v>
      </c>
      <c r="AU130" s="141" t="s">
        <v>80</v>
      </c>
      <c r="AY130" s="13" t="s">
        <v>149</v>
      </c>
      <c r="BE130" s="142">
        <f t="shared" si="4"/>
        <v>0</v>
      </c>
      <c r="BF130" s="142">
        <f t="shared" si="5"/>
        <v>0</v>
      </c>
      <c r="BG130" s="142">
        <f t="shared" si="6"/>
        <v>0</v>
      </c>
      <c r="BH130" s="142">
        <f t="shared" si="7"/>
        <v>0</v>
      </c>
      <c r="BI130" s="142">
        <f t="shared" si="8"/>
        <v>0</v>
      </c>
      <c r="BJ130" s="13" t="s">
        <v>80</v>
      </c>
      <c r="BK130" s="142">
        <f t="shared" si="9"/>
        <v>0</v>
      </c>
      <c r="BL130" s="13" t="s">
        <v>155</v>
      </c>
      <c r="BM130" s="141" t="s">
        <v>205</v>
      </c>
    </row>
    <row r="131" spans="2:65" s="1" customFormat="1" ht="24.15" customHeight="1">
      <c r="B131" s="28"/>
      <c r="C131" s="129" t="s">
        <v>206</v>
      </c>
      <c r="D131" s="129" t="s">
        <v>151</v>
      </c>
      <c r="E131" s="130" t="s">
        <v>1165</v>
      </c>
      <c r="F131" s="131" t="s">
        <v>1166</v>
      </c>
      <c r="G131" s="132" t="s">
        <v>191</v>
      </c>
      <c r="H131" s="133">
        <v>21</v>
      </c>
      <c r="I131" s="134"/>
      <c r="J131" s="135">
        <f t="shared" si="0"/>
        <v>0</v>
      </c>
      <c r="K131" s="136"/>
      <c r="L131" s="28"/>
      <c r="M131" s="137" t="s">
        <v>1</v>
      </c>
      <c r="N131" s="138" t="s">
        <v>37</v>
      </c>
      <c r="P131" s="139">
        <f t="shared" si="1"/>
        <v>0</v>
      </c>
      <c r="Q131" s="139">
        <v>0</v>
      </c>
      <c r="R131" s="139">
        <f t="shared" si="2"/>
        <v>0</v>
      </c>
      <c r="S131" s="139">
        <v>0</v>
      </c>
      <c r="T131" s="140">
        <f t="shared" si="3"/>
        <v>0</v>
      </c>
      <c r="AR131" s="141" t="s">
        <v>155</v>
      </c>
      <c r="AT131" s="141" t="s">
        <v>151</v>
      </c>
      <c r="AU131" s="141" t="s">
        <v>80</v>
      </c>
      <c r="AY131" s="13" t="s">
        <v>149</v>
      </c>
      <c r="BE131" s="142">
        <f t="shared" si="4"/>
        <v>0</v>
      </c>
      <c r="BF131" s="142">
        <f t="shared" si="5"/>
        <v>0</v>
      </c>
      <c r="BG131" s="142">
        <f t="shared" si="6"/>
        <v>0</v>
      </c>
      <c r="BH131" s="142">
        <f t="shared" si="7"/>
        <v>0</v>
      </c>
      <c r="BI131" s="142">
        <f t="shared" si="8"/>
        <v>0</v>
      </c>
      <c r="BJ131" s="13" t="s">
        <v>80</v>
      </c>
      <c r="BK131" s="142">
        <f t="shared" si="9"/>
        <v>0</v>
      </c>
      <c r="BL131" s="13" t="s">
        <v>155</v>
      </c>
      <c r="BM131" s="141" t="s">
        <v>209</v>
      </c>
    </row>
    <row r="132" spans="2:65" s="1" customFormat="1" ht="24.15" customHeight="1">
      <c r="B132" s="28"/>
      <c r="C132" s="129" t="s">
        <v>180</v>
      </c>
      <c r="D132" s="129" t="s">
        <v>151</v>
      </c>
      <c r="E132" s="130" t="s">
        <v>1167</v>
      </c>
      <c r="F132" s="131" t="s">
        <v>1168</v>
      </c>
      <c r="G132" s="132" t="s">
        <v>191</v>
      </c>
      <c r="H132" s="133">
        <v>9</v>
      </c>
      <c r="I132" s="134"/>
      <c r="J132" s="135">
        <f t="shared" si="0"/>
        <v>0</v>
      </c>
      <c r="K132" s="136"/>
      <c r="L132" s="28"/>
      <c r="M132" s="137" t="s">
        <v>1</v>
      </c>
      <c r="N132" s="138" t="s">
        <v>37</v>
      </c>
      <c r="P132" s="139">
        <f t="shared" si="1"/>
        <v>0</v>
      </c>
      <c r="Q132" s="139">
        <v>0</v>
      </c>
      <c r="R132" s="139">
        <f t="shared" si="2"/>
        <v>0</v>
      </c>
      <c r="S132" s="139">
        <v>0</v>
      </c>
      <c r="T132" s="140">
        <f t="shared" si="3"/>
        <v>0</v>
      </c>
      <c r="AR132" s="141" t="s">
        <v>155</v>
      </c>
      <c r="AT132" s="141" t="s">
        <v>151</v>
      </c>
      <c r="AU132" s="141" t="s">
        <v>80</v>
      </c>
      <c r="AY132" s="13" t="s">
        <v>149</v>
      </c>
      <c r="BE132" s="142">
        <f t="shared" si="4"/>
        <v>0</v>
      </c>
      <c r="BF132" s="142">
        <f t="shared" si="5"/>
        <v>0</v>
      </c>
      <c r="BG132" s="142">
        <f t="shared" si="6"/>
        <v>0</v>
      </c>
      <c r="BH132" s="142">
        <f t="shared" si="7"/>
        <v>0</v>
      </c>
      <c r="BI132" s="142">
        <f t="shared" si="8"/>
        <v>0</v>
      </c>
      <c r="BJ132" s="13" t="s">
        <v>80</v>
      </c>
      <c r="BK132" s="142">
        <f t="shared" si="9"/>
        <v>0</v>
      </c>
      <c r="BL132" s="13" t="s">
        <v>155</v>
      </c>
      <c r="BM132" s="141" t="s">
        <v>212</v>
      </c>
    </row>
    <row r="133" spans="2:65" s="1" customFormat="1" ht="24.15" customHeight="1">
      <c r="B133" s="28"/>
      <c r="C133" s="129" t="s">
        <v>213</v>
      </c>
      <c r="D133" s="129" t="s">
        <v>151</v>
      </c>
      <c r="E133" s="130" t="s">
        <v>1169</v>
      </c>
      <c r="F133" s="131" t="s">
        <v>1170</v>
      </c>
      <c r="G133" s="132" t="s">
        <v>191</v>
      </c>
      <c r="H133" s="133">
        <v>2</v>
      </c>
      <c r="I133" s="134"/>
      <c r="J133" s="135">
        <f t="shared" si="0"/>
        <v>0</v>
      </c>
      <c r="K133" s="136"/>
      <c r="L133" s="28"/>
      <c r="M133" s="137" t="s">
        <v>1</v>
      </c>
      <c r="N133" s="138" t="s">
        <v>37</v>
      </c>
      <c r="P133" s="139">
        <f t="shared" si="1"/>
        <v>0</v>
      </c>
      <c r="Q133" s="139">
        <v>0</v>
      </c>
      <c r="R133" s="139">
        <f t="shared" si="2"/>
        <v>0</v>
      </c>
      <c r="S133" s="139">
        <v>0</v>
      </c>
      <c r="T133" s="140">
        <f t="shared" si="3"/>
        <v>0</v>
      </c>
      <c r="AR133" s="141" t="s">
        <v>155</v>
      </c>
      <c r="AT133" s="141" t="s">
        <v>151</v>
      </c>
      <c r="AU133" s="141" t="s">
        <v>80</v>
      </c>
      <c r="AY133" s="13" t="s">
        <v>149</v>
      </c>
      <c r="BE133" s="142">
        <f t="shared" si="4"/>
        <v>0</v>
      </c>
      <c r="BF133" s="142">
        <f t="shared" si="5"/>
        <v>0</v>
      </c>
      <c r="BG133" s="142">
        <f t="shared" si="6"/>
        <v>0</v>
      </c>
      <c r="BH133" s="142">
        <f t="shared" si="7"/>
        <v>0</v>
      </c>
      <c r="BI133" s="142">
        <f t="shared" si="8"/>
        <v>0</v>
      </c>
      <c r="BJ133" s="13" t="s">
        <v>80</v>
      </c>
      <c r="BK133" s="142">
        <f t="shared" si="9"/>
        <v>0</v>
      </c>
      <c r="BL133" s="13" t="s">
        <v>155</v>
      </c>
      <c r="BM133" s="141" t="s">
        <v>216</v>
      </c>
    </row>
    <row r="134" spans="2:65" s="1" customFormat="1" ht="21.75" customHeight="1">
      <c r="B134" s="28"/>
      <c r="C134" s="129" t="s">
        <v>183</v>
      </c>
      <c r="D134" s="129" t="s">
        <v>151</v>
      </c>
      <c r="E134" s="130" t="s">
        <v>1171</v>
      </c>
      <c r="F134" s="131" t="s">
        <v>1172</v>
      </c>
      <c r="G134" s="132" t="s">
        <v>191</v>
      </c>
      <c r="H134" s="133">
        <v>64</v>
      </c>
      <c r="I134" s="134"/>
      <c r="J134" s="135">
        <f t="shared" si="0"/>
        <v>0</v>
      </c>
      <c r="K134" s="136"/>
      <c r="L134" s="28"/>
      <c r="M134" s="137" t="s">
        <v>1</v>
      </c>
      <c r="N134" s="138" t="s">
        <v>37</v>
      </c>
      <c r="P134" s="139">
        <f t="shared" si="1"/>
        <v>0</v>
      </c>
      <c r="Q134" s="139">
        <v>0</v>
      </c>
      <c r="R134" s="139">
        <f t="shared" si="2"/>
        <v>0</v>
      </c>
      <c r="S134" s="139">
        <v>0</v>
      </c>
      <c r="T134" s="140">
        <f t="shared" si="3"/>
        <v>0</v>
      </c>
      <c r="AR134" s="141" t="s">
        <v>155</v>
      </c>
      <c r="AT134" s="141" t="s">
        <v>151</v>
      </c>
      <c r="AU134" s="141" t="s">
        <v>80</v>
      </c>
      <c r="AY134" s="13" t="s">
        <v>149</v>
      </c>
      <c r="BE134" s="142">
        <f t="shared" si="4"/>
        <v>0</v>
      </c>
      <c r="BF134" s="142">
        <f t="shared" si="5"/>
        <v>0</v>
      </c>
      <c r="BG134" s="142">
        <f t="shared" si="6"/>
        <v>0</v>
      </c>
      <c r="BH134" s="142">
        <f t="shared" si="7"/>
        <v>0</v>
      </c>
      <c r="BI134" s="142">
        <f t="shared" si="8"/>
        <v>0</v>
      </c>
      <c r="BJ134" s="13" t="s">
        <v>80</v>
      </c>
      <c r="BK134" s="142">
        <f t="shared" si="9"/>
        <v>0</v>
      </c>
      <c r="BL134" s="13" t="s">
        <v>155</v>
      </c>
      <c r="BM134" s="141" t="s">
        <v>219</v>
      </c>
    </row>
    <row r="135" spans="2:65" s="1" customFormat="1" ht="24.15" customHeight="1">
      <c r="B135" s="28"/>
      <c r="C135" s="129" t="s">
        <v>220</v>
      </c>
      <c r="D135" s="129" t="s">
        <v>151</v>
      </c>
      <c r="E135" s="130" t="s">
        <v>1173</v>
      </c>
      <c r="F135" s="131" t="s">
        <v>1174</v>
      </c>
      <c r="G135" s="132" t="s">
        <v>191</v>
      </c>
      <c r="H135" s="133">
        <v>32</v>
      </c>
      <c r="I135" s="134"/>
      <c r="J135" s="135">
        <f t="shared" si="0"/>
        <v>0</v>
      </c>
      <c r="K135" s="136"/>
      <c r="L135" s="28"/>
      <c r="M135" s="137" t="s">
        <v>1</v>
      </c>
      <c r="N135" s="138" t="s">
        <v>37</v>
      </c>
      <c r="P135" s="139">
        <f t="shared" si="1"/>
        <v>0</v>
      </c>
      <c r="Q135" s="139">
        <v>0</v>
      </c>
      <c r="R135" s="139">
        <f t="shared" si="2"/>
        <v>0</v>
      </c>
      <c r="S135" s="139">
        <v>0</v>
      </c>
      <c r="T135" s="140">
        <f t="shared" si="3"/>
        <v>0</v>
      </c>
      <c r="AR135" s="141" t="s">
        <v>155</v>
      </c>
      <c r="AT135" s="141" t="s">
        <v>151</v>
      </c>
      <c r="AU135" s="141" t="s">
        <v>80</v>
      </c>
      <c r="AY135" s="13" t="s">
        <v>149</v>
      </c>
      <c r="BE135" s="142">
        <f t="shared" si="4"/>
        <v>0</v>
      </c>
      <c r="BF135" s="142">
        <f t="shared" si="5"/>
        <v>0</v>
      </c>
      <c r="BG135" s="142">
        <f t="shared" si="6"/>
        <v>0</v>
      </c>
      <c r="BH135" s="142">
        <f t="shared" si="7"/>
        <v>0</v>
      </c>
      <c r="BI135" s="142">
        <f t="shared" si="8"/>
        <v>0</v>
      </c>
      <c r="BJ135" s="13" t="s">
        <v>80</v>
      </c>
      <c r="BK135" s="142">
        <f t="shared" si="9"/>
        <v>0</v>
      </c>
      <c r="BL135" s="13" t="s">
        <v>155</v>
      </c>
      <c r="BM135" s="141" t="s">
        <v>223</v>
      </c>
    </row>
    <row r="136" spans="2:65" s="1" customFormat="1" ht="24.15" customHeight="1">
      <c r="B136" s="28"/>
      <c r="C136" s="129" t="s">
        <v>187</v>
      </c>
      <c r="D136" s="129" t="s">
        <v>151</v>
      </c>
      <c r="E136" s="130" t="s">
        <v>1175</v>
      </c>
      <c r="F136" s="131" t="s">
        <v>1176</v>
      </c>
      <c r="G136" s="132" t="s">
        <v>191</v>
      </c>
      <c r="H136" s="133">
        <v>1</v>
      </c>
      <c r="I136" s="134"/>
      <c r="J136" s="135">
        <f t="shared" si="0"/>
        <v>0</v>
      </c>
      <c r="K136" s="136"/>
      <c r="L136" s="28"/>
      <c r="M136" s="137" t="s">
        <v>1</v>
      </c>
      <c r="N136" s="138" t="s">
        <v>37</v>
      </c>
      <c r="P136" s="139">
        <f t="shared" si="1"/>
        <v>0</v>
      </c>
      <c r="Q136" s="139">
        <v>0</v>
      </c>
      <c r="R136" s="139">
        <f t="shared" si="2"/>
        <v>0</v>
      </c>
      <c r="S136" s="139">
        <v>0</v>
      </c>
      <c r="T136" s="140">
        <f t="shared" si="3"/>
        <v>0</v>
      </c>
      <c r="AR136" s="141" t="s">
        <v>155</v>
      </c>
      <c r="AT136" s="141" t="s">
        <v>151</v>
      </c>
      <c r="AU136" s="141" t="s">
        <v>80</v>
      </c>
      <c r="AY136" s="13" t="s">
        <v>149</v>
      </c>
      <c r="BE136" s="142">
        <f t="shared" si="4"/>
        <v>0</v>
      </c>
      <c r="BF136" s="142">
        <f t="shared" si="5"/>
        <v>0</v>
      </c>
      <c r="BG136" s="142">
        <f t="shared" si="6"/>
        <v>0</v>
      </c>
      <c r="BH136" s="142">
        <f t="shared" si="7"/>
        <v>0</v>
      </c>
      <c r="BI136" s="142">
        <f t="shared" si="8"/>
        <v>0</v>
      </c>
      <c r="BJ136" s="13" t="s">
        <v>80</v>
      </c>
      <c r="BK136" s="142">
        <f t="shared" si="9"/>
        <v>0</v>
      </c>
      <c r="BL136" s="13" t="s">
        <v>155</v>
      </c>
      <c r="BM136" s="141" t="s">
        <v>226</v>
      </c>
    </row>
    <row r="137" spans="2:65" s="1" customFormat="1" ht="21.75" customHeight="1">
      <c r="B137" s="28"/>
      <c r="C137" s="129" t="s">
        <v>7</v>
      </c>
      <c r="D137" s="129" t="s">
        <v>151</v>
      </c>
      <c r="E137" s="130" t="s">
        <v>1177</v>
      </c>
      <c r="F137" s="131" t="s">
        <v>1178</v>
      </c>
      <c r="G137" s="132" t="s">
        <v>191</v>
      </c>
      <c r="H137" s="133">
        <v>1</v>
      </c>
      <c r="I137" s="134"/>
      <c r="J137" s="135">
        <f t="shared" si="0"/>
        <v>0</v>
      </c>
      <c r="K137" s="136"/>
      <c r="L137" s="28"/>
      <c r="M137" s="137" t="s">
        <v>1</v>
      </c>
      <c r="N137" s="138" t="s">
        <v>37</v>
      </c>
      <c r="P137" s="139">
        <f t="shared" si="1"/>
        <v>0</v>
      </c>
      <c r="Q137" s="139">
        <v>0</v>
      </c>
      <c r="R137" s="139">
        <f t="shared" si="2"/>
        <v>0</v>
      </c>
      <c r="S137" s="139">
        <v>0</v>
      </c>
      <c r="T137" s="140">
        <f t="shared" si="3"/>
        <v>0</v>
      </c>
      <c r="AR137" s="141" t="s">
        <v>155</v>
      </c>
      <c r="AT137" s="141" t="s">
        <v>151</v>
      </c>
      <c r="AU137" s="141" t="s">
        <v>80</v>
      </c>
      <c r="AY137" s="13" t="s">
        <v>149</v>
      </c>
      <c r="BE137" s="142">
        <f t="shared" si="4"/>
        <v>0</v>
      </c>
      <c r="BF137" s="142">
        <f t="shared" si="5"/>
        <v>0</v>
      </c>
      <c r="BG137" s="142">
        <f t="shared" si="6"/>
        <v>0</v>
      </c>
      <c r="BH137" s="142">
        <f t="shared" si="7"/>
        <v>0</v>
      </c>
      <c r="BI137" s="142">
        <f t="shared" si="8"/>
        <v>0</v>
      </c>
      <c r="BJ137" s="13" t="s">
        <v>80</v>
      </c>
      <c r="BK137" s="142">
        <f t="shared" si="9"/>
        <v>0</v>
      </c>
      <c r="BL137" s="13" t="s">
        <v>155</v>
      </c>
      <c r="BM137" s="141" t="s">
        <v>229</v>
      </c>
    </row>
    <row r="138" spans="2:65" s="1" customFormat="1" ht="16.5" customHeight="1">
      <c r="B138" s="28"/>
      <c r="C138" s="129" t="s">
        <v>192</v>
      </c>
      <c r="D138" s="129" t="s">
        <v>151</v>
      </c>
      <c r="E138" s="130" t="s">
        <v>1179</v>
      </c>
      <c r="F138" s="131" t="s">
        <v>1180</v>
      </c>
      <c r="G138" s="132" t="s">
        <v>191</v>
      </c>
      <c r="H138" s="133">
        <v>1</v>
      </c>
      <c r="I138" s="134"/>
      <c r="J138" s="135">
        <f t="shared" si="0"/>
        <v>0</v>
      </c>
      <c r="K138" s="136"/>
      <c r="L138" s="28"/>
      <c r="M138" s="137" t="s">
        <v>1</v>
      </c>
      <c r="N138" s="138" t="s">
        <v>37</v>
      </c>
      <c r="P138" s="139">
        <f t="shared" si="1"/>
        <v>0</v>
      </c>
      <c r="Q138" s="139">
        <v>0</v>
      </c>
      <c r="R138" s="139">
        <f t="shared" si="2"/>
        <v>0</v>
      </c>
      <c r="S138" s="139">
        <v>0</v>
      </c>
      <c r="T138" s="140">
        <f t="shared" si="3"/>
        <v>0</v>
      </c>
      <c r="AR138" s="141" t="s">
        <v>155</v>
      </c>
      <c r="AT138" s="141" t="s">
        <v>151</v>
      </c>
      <c r="AU138" s="141" t="s">
        <v>80</v>
      </c>
      <c r="AY138" s="13" t="s">
        <v>149</v>
      </c>
      <c r="BE138" s="142">
        <f t="shared" si="4"/>
        <v>0</v>
      </c>
      <c r="BF138" s="142">
        <f t="shared" si="5"/>
        <v>0</v>
      </c>
      <c r="BG138" s="142">
        <f t="shared" si="6"/>
        <v>0</v>
      </c>
      <c r="BH138" s="142">
        <f t="shared" si="7"/>
        <v>0</v>
      </c>
      <c r="BI138" s="142">
        <f t="shared" si="8"/>
        <v>0</v>
      </c>
      <c r="BJ138" s="13" t="s">
        <v>80</v>
      </c>
      <c r="BK138" s="142">
        <f t="shared" si="9"/>
        <v>0</v>
      </c>
      <c r="BL138" s="13" t="s">
        <v>155</v>
      </c>
      <c r="BM138" s="141" t="s">
        <v>232</v>
      </c>
    </row>
    <row r="139" spans="2:65" s="1" customFormat="1" ht="16.5" customHeight="1">
      <c r="B139" s="28"/>
      <c r="C139" s="129" t="s">
        <v>233</v>
      </c>
      <c r="D139" s="129" t="s">
        <v>151</v>
      </c>
      <c r="E139" s="130" t="s">
        <v>1181</v>
      </c>
      <c r="F139" s="131" t="s">
        <v>1180</v>
      </c>
      <c r="G139" s="132" t="s">
        <v>191</v>
      </c>
      <c r="H139" s="133">
        <v>1</v>
      </c>
      <c r="I139" s="134"/>
      <c r="J139" s="135">
        <f t="shared" si="0"/>
        <v>0</v>
      </c>
      <c r="K139" s="136"/>
      <c r="L139" s="28"/>
      <c r="M139" s="137" t="s">
        <v>1</v>
      </c>
      <c r="N139" s="138" t="s">
        <v>37</v>
      </c>
      <c r="P139" s="139">
        <f t="shared" si="1"/>
        <v>0</v>
      </c>
      <c r="Q139" s="139">
        <v>0</v>
      </c>
      <c r="R139" s="139">
        <f t="shared" si="2"/>
        <v>0</v>
      </c>
      <c r="S139" s="139">
        <v>0</v>
      </c>
      <c r="T139" s="140">
        <f t="shared" si="3"/>
        <v>0</v>
      </c>
      <c r="AR139" s="141" t="s">
        <v>155</v>
      </c>
      <c r="AT139" s="141" t="s">
        <v>151</v>
      </c>
      <c r="AU139" s="141" t="s">
        <v>80</v>
      </c>
      <c r="AY139" s="13" t="s">
        <v>149</v>
      </c>
      <c r="BE139" s="142">
        <f t="shared" si="4"/>
        <v>0</v>
      </c>
      <c r="BF139" s="142">
        <f t="shared" si="5"/>
        <v>0</v>
      </c>
      <c r="BG139" s="142">
        <f t="shared" si="6"/>
        <v>0</v>
      </c>
      <c r="BH139" s="142">
        <f t="shared" si="7"/>
        <v>0</v>
      </c>
      <c r="BI139" s="142">
        <f t="shared" si="8"/>
        <v>0</v>
      </c>
      <c r="BJ139" s="13" t="s">
        <v>80</v>
      </c>
      <c r="BK139" s="142">
        <f t="shared" si="9"/>
        <v>0</v>
      </c>
      <c r="BL139" s="13" t="s">
        <v>155</v>
      </c>
      <c r="BM139" s="141" t="s">
        <v>236</v>
      </c>
    </row>
    <row r="140" spans="2:65" s="1" customFormat="1" ht="16.5" customHeight="1">
      <c r="B140" s="28"/>
      <c r="C140" s="129" t="s">
        <v>198</v>
      </c>
      <c r="D140" s="129" t="s">
        <v>151</v>
      </c>
      <c r="E140" s="130" t="s">
        <v>1182</v>
      </c>
      <c r="F140" s="131" t="s">
        <v>1183</v>
      </c>
      <c r="G140" s="132" t="s">
        <v>191</v>
      </c>
      <c r="H140" s="133">
        <v>4</v>
      </c>
      <c r="I140" s="134"/>
      <c r="J140" s="135">
        <f t="shared" si="0"/>
        <v>0</v>
      </c>
      <c r="K140" s="136"/>
      <c r="L140" s="28"/>
      <c r="M140" s="137" t="s">
        <v>1</v>
      </c>
      <c r="N140" s="138" t="s">
        <v>37</v>
      </c>
      <c r="P140" s="139">
        <f t="shared" si="1"/>
        <v>0</v>
      </c>
      <c r="Q140" s="139">
        <v>0</v>
      </c>
      <c r="R140" s="139">
        <f t="shared" si="2"/>
        <v>0</v>
      </c>
      <c r="S140" s="139">
        <v>0</v>
      </c>
      <c r="T140" s="140">
        <f t="shared" si="3"/>
        <v>0</v>
      </c>
      <c r="AR140" s="141" t="s">
        <v>155</v>
      </c>
      <c r="AT140" s="141" t="s">
        <v>151</v>
      </c>
      <c r="AU140" s="141" t="s">
        <v>80</v>
      </c>
      <c r="AY140" s="13" t="s">
        <v>149</v>
      </c>
      <c r="BE140" s="142">
        <f t="shared" si="4"/>
        <v>0</v>
      </c>
      <c r="BF140" s="142">
        <f t="shared" si="5"/>
        <v>0</v>
      </c>
      <c r="BG140" s="142">
        <f t="shared" si="6"/>
        <v>0</v>
      </c>
      <c r="BH140" s="142">
        <f t="shared" si="7"/>
        <v>0</v>
      </c>
      <c r="BI140" s="142">
        <f t="shared" si="8"/>
        <v>0</v>
      </c>
      <c r="BJ140" s="13" t="s">
        <v>80</v>
      </c>
      <c r="BK140" s="142">
        <f t="shared" si="9"/>
        <v>0</v>
      </c>
      <c r="BL140" s="13" t="s">
        <v>155</v>
      </c>
      <c r="BM140" s="141" t="s">
        <v>239</v>
      </c>
    </row>
    <row r="141" spans="2:65" s="1" customFormat="1" ht="24.15" customHeight="1">
      <c r="B141" s="28"/>
      <c r="C141" s="129" t="s">
        <v>240</v>
      </c>
      <c r="D141" s="129" t="s">
        <v>151</v>
      </c>
      <c r="E141" s="130" t="s">
        <v>1184</v>
      </c>
      <c r="F141" s="131" t="s">
        <v>1185</v>
      </c>
      <c r="G141" s="132" t="s">
        <v>191</v>
      </c>
      <c r="H141" s="133">
        <v>3</v>
      </c>
      <c r="I141" s="134"/>
      <c r="J141" s="135">
        <f t="shared" si="0"/>
        <v>0</v>
      </c>
      <c r="K141" s="136"/>
      <c r="L141" s="28"/>
      <c r="M141" s="137" t="s">
        <v>1</v>
      </c>
      <c r="N141" s="138" t="s">
        <v>37</v>
      </c>
      <c r="P141" s="139">
        <f t="shared" si="1"/>
        <v>0</v>
      </c>
      <c r="Q141" s="139">
        <v>0</v>
      </c>
      <c r="R141" s="139">
        <f t="shared" si="2"/>
        <v>0</v>
      </c>
      <c r="S141" s="139">
        <v>0</v>
      </c>
      <c r="T141" s="140">
        <f t="shared" si="3"/>
        <v>0</v>
      </c>
      <c r="AR141" s="141" t="s">
        <v>155</v>
      </c>
      <c r="AT141" s="141" t="s">
        <v>151</v>
      </c>
      <c r="AU141" s="141" t="s">
        <v>80</v>
      </c>
      <c r="AY141" s="13" t="s">
        <v>149</v>
      </c>
      <c r="BE141" s="142">
        <f t="shared" si="4"/>
        <v>0</v>
      </c>
      <c r="BF141" s="142">
        <f t="shared" si="5"/>
        <v>0</v>
      </c>
      <c r="BG141" s="142">
        <f t="shared" si="6"/>
        <v>0</v>
      </c>
      <c r="BH141" s="142">
        <f t="shared" si="7"/>
        <v>0</v>
      </c>
      <c r="BI141" s="142">
        <f t="shared" si="8"/>
        <v>0</v>
      </c>
      <c r="BJ141" s="13" t="s">
        <v>80</v>
      </c>
      <c r="BK141" s="142">
        <f t="shared" si="9"/>
        <v>0</v>
      </c>
      <c r="BL141" s="13" t="s">
        <v>155</v>
      </c>
      <c r="BM141" s="141" t="s">
        <v>243</v>
      </c>
    </row>
    <row r="142" spans="2:65" s="1" customFormat="1" ht="24.15" customHeight="1">
      <c r="B142" s="28"/>
      <c r="C142" s="129" t="s">
        <v>202</v>
      </c>
      <c r="D142" s="129" t="s">
        <v>151</v>
      </c>
      <c r="E142" s="130" t="s">
        <v>1186</v>
      </c>
      <c r="F142" s="131" t="s">
        <v>1187</v>
      </c>
      <c r="G142" s="132" t="s">
        <v>191</v>
      </c>
      <c r="H142" s="133">
        <v>1</v>
      </c>
      <c r="I142" s="134"/>
      <c r="J142" s="135">
        <f t="shared" si="0"/>
        <v>0</v>
      </c>
      <c r="K142" s="136"/>
      <c r="L142" s="28"/>
      <c r="M142" s="137" t="s">
        <v>1</v>
      </c>
      <c r="N142" s="138" t="s">
        <v>37</v>
      </c>
      <c r="P142" s="139">
        <f t="shared" si="1"/>
        <v>0</v>
      </c>
      <c r="Q142" s="139">
        <v>0</v>
      </c>
      <c r="R142" s="139">
        <f t="shared" si="2"/>
        <v>0</v>
      </c>
      <c r="S142" s="139">
        <v>0</v>
      </c>
      <c r="T142" s="140">
        <f t="shared" si="3"/>
        <v>0</v>
      </c>
      <c r="AR142" s="141" t="s">
        <v>155</v>
      </c>
      <c r="AT142" s="141" t="s">
        <v>151</v>
      </c>
      <c r="AU142" s="141" t="s">
        <v>80</v>
      </c>
      <c r="AY142" s="13" t="s">
        <v>149</v>
      </c>
      <c r="BE142" s="142">
        <f t="shared" si="4"/>
        <v>0</v>
      </c>
      <c r="BF142" s="142">
        <f t="shared" si="5"/>
        <v>0</v>
      </c>
      <c r="BG142" s="142">
        <f t="shared" si="6"/>
        <v>0</v>
      </c>
      <c r="BH142" s="142">
        <f t="shared" si="7"/>
        <v>0</v>
      </c>
      <c r="BI142" s="142">
        <f t="shared" si="8"/>
        <v>0</v>
      </c>
      <c r="BJ142" s="13" t="s">
        <v>80</v>
      </c>
      <c r="BK142" s="142">
        <f t="shared" si="9"/>
        <v>0</v>
      </c>
      <c r="BL142" s="13" t="s">
        <v>155</v>
      </c>
      <c r="BM142" s="141" t="s">
        <v>250</v>
      </c>
    </row>
    <row r="143" spans="2:65" s="1" customFormat="1" ht="16.5" customHeight="1">
      <c r="B143" s="28"/>
      <c r="C143" s="129" t="s">
        <v>253</v>
      </c>
      <c r="D143" s="129" t="s">
        <v>151</v>
      </c>
      <c r="E143" s="130" t="s">
        <v>1188</v>
      </c>
      <c r="F143" s="131" t="s">
        <v>1189</v>
      </c>
      <c r="G143" s="132" t="s">
        <v>191</v>
      </c>
      <c r="H143" s="133">
        <v>4</v>
      </c>
      <c r="I143" s="134"/>
      <c r="J143" s="135">
        <f t="shared" si="0"/>
        <v>0</v>
      </c>
      <c r="K143" s="136"/>
      <c r="L143" s="28"/>
      <c r="M143" s="137" t="s">
        <v>1</v>
      </c>
      <c r="N143" s="138" t="s">
        <v>37</v>
      </c>
      <c r="P143" s="139">
        <f t="shared" si="1"/>
        <v>0</v>
      </c>
      <c r="Q143" s="139">
        <v>0</v>
      </c>
      <c r="R143" s="139">
        <f t="shared" si="2"/>
        <v>0</v>
      </c>
      <c r="S143" s="139">
        <v>0</v>
      </c>
      <c r="T143" s="140">
        <f t="shared" si="3"/>
        <v>0</v>
      </c>
      <c r="AR143" s="141" t="s">
        <v>155</v>
      </c>
      <c r="AT143" s="141" t="s">
        <v>151</v>
      </c>
      <c r="AU143" s="141" t="s">
        <v>80</v>
      </c>
      <c r="AY143" s="13" t="s">
        <v>149</v>
      </c>
      <c r="BE143" s="142">
        <f t="shared" si="4"/>
        <v>0</v>
      </c>
      <c r="BF143" s="142">
        <f t="shared" si="5"/>
        <v>0</v>
      </c>
      <c r="BG143" s="142">
        <f t="shared" si="6"/>
        <v>0</v>
      </c>
      <c r="BH143" s="142">
        <f t="shared" si="7"/>
        <v>0</v>
      </c>
      <c r="BI143" s="142">
        <f t="shared" si="8"/>
        <v>0</v>
      </c>
      <c r="BJ143" s="13" t="s">
        <v>80</v>
      </c>
      <c r="BK143" s="142">
        <f t="shared" si="9"/>
        <v>0</v>
      </c>
      <c r="BL143" s="13" t="s">
        <v>155</v>
      </c>
      <c r="BM143" s="141" t="s">
        <v>256</v>
      </c>
    </row>
    <row r="144" spans="2:65" s="1" customFormat="1" ht="24.15" customHeight="1">
      <c r="B144" s="28"/>
      <c r="C144" s="129" t="s">
        <v>205</v>
      </c>
      <c r="D144" s="129" t="s">
        <v>151</v>
      </c>
      <c r="E144" s="130" t="s">
        <v>1190</v>
      </c>
      <c r="F144" s="131" t="s">
        <v>1191</v>
      </c>
      <c r="G144" s="132" t="s">
        <v>186</v>
      </c>
      <c r="H144" s="133">
        <v>40</v>
      </c>
      <c r="I144" s="134"/>
      <c r="J144" s="135">
        <f t="shared" si="0"/>
        <v>0</v>
      </c>
      <c r="K144" s="136"/>
      <c r="L144" s="28"/>
      <c r="M144" s="137" t="s">
        <v>1</v>
      </c>
      <c r="N144" s="138" t="s">
        <v>37</v>
      </c>
      <c r="P144" s="139">
        <f t="shared" si="1"/>
        <v>0</v>
      </c>
      <c r="Q144" s="139">
        <v>0</v>
      </c>
      <c r="R144" s="139">
        <f t="shared" si="2"/>
        <v>0</v>
      </c>
      <c r="S144" s="139">
        <v>0</v>
      </c>
      <c r="T144" s="140">
        <f t="shared" si="3"/>
        <v>0</v>
      </c>
      <c r="AR144" s="141" t="s">
        <v>155</v>
      </c>
      <c r="AT144" s="141" t="s">
        <v>151</v>
      </c>
      <c r="AU144" s="141" t="s">
        <v>80</v>
      </c>
      <c r="AY144" s="13" t="s">
        <v>149</v>
      </c>
      <c r="BE144" s="142">
        <f t="shared" si="4"/>
        <v>0</v>
      </c>
      <c r="BF144" s="142">
        <f t="shared" si="5"/>
        <v>0</v>
      </c>
      <c r="BG144" s="142">
        <f t="shared" si="6"/>
        <v>0</v>
      </c>
      <c r="BH144" s="142">
        <f t="shared" si="7"/>
        <v>0</v>
      </c>
      <c r="BI144" s="142">
        <f t="shared" si="8"/>
        <v>0</v>
      </c>
      <c r="BJ144" s="13" t="s">
        <v>80</v>
      </c>
      <c r="BK144" s="142">
        <f t="shared" si="9"/>
        <v>0</v>
      </c>
      <c r="BL144" s="13" t="s">
        <v>155</v>
      </c>
      <c r="BM144" s="141" t="s">
        <v>261</v>
      </c>
    </row>
    <row r="145" spans="2:65" s="1" customFormat="1" ht="24.15" customHeight="1">
      <c r="B145" s="28"/>
      <c r="C145" s="129" t="s">
        <v>264</v>
      </c>
      <c r="D145" s="129" t="s">
        <v>151</v>
      </c>
      <c r="E145" s="130" t="s">
        <v>1192</v>
      </c>
      <c r="F145" s="131" t="s">
        <v>1193</v>
      </c>
      <c r="G145" s="132" t="s">
        <v>186</v>
      </c>
      <c r="H145" s="133">
        <v>25</v>
      </c>
      <c r="I145" s="134"/>
      <c r="J145" s="135">
        <f t="shared" si="0"/>
        <v>0</v>
      </c>
      <c r="K145" s="136"/>
      <c r="L145" s="28"/>
      <c r="M145" s="137" t="s">
        <v>1</v>
      </c>
      <c r="N145" s="138" t="s">
        <v>37</v>
      </c>
      <c r="P145" s="139">
        <f t="shared" si="1"/>
        <v>0</v>
      </c>
      <c r="Q145" s="139">
        <v>0</v>
      </c>
      <c r="R145" s="139">
        <f t="shared" si="2"/>
        <v>0</v>
      </c>
      <c r="S145" s="139">
        <v>0</v>
      </c>
      <c r="T145" s="140">
        <f t="shared" si="3"/>
        <v>0</v>
      </c>
      <c r="AR145" s="141" t="s">
        <v>155</v>
      </c>
      <c r="AT145" s="141" t="s">
        <v>151</v>
      </c>
      <c r="AU145" s="141" t="s">
        <v>80</v>
      </c>
      <c r="AY145" s="13" t="s">
        <v>149</v>
      </c>
      <c r="BE145" s="142">
        <f t="shared" si="4"/>
        <v>0</v>
      </c>
      <c r="BF145" s="142">
        <f t="shared" si="5"/>
        <v>0</v>
      </c>
      <c r="BG145" s="142">
        <f t="shared" si="6"/>
        <v>0</v>
      </c>
      <c r="BH145" s="142">
        <f t="shared" si="7"/>
        <v>0</v>
      </c>
      <c r="BI145" s="142">
        <f t="shared" si="8"/>
        <v>0</v>
      </c>
      <c r="BJ145" s="13" t="s">
        <v>80</v>
      </c>
      <c r="BK145" s="142">
        <f t="shared" si="9"/>
        <v>0</v>
      </c>
      <c r="BL145" s="13" t="s">
        <v>155</v>
      </c>
      <c r="BM145" s="141" t="s">
        <v>267</v>
      </c>
    </row>
    <row r="146" spans="2:65" s="1" customFormat="1" ht="24.15" customHeight="1">
      <c r="B146" s="28"/>
      <c r="C146" s="129" t="s">
        <v>209</v>
      </c>
      <c r="D146" s="129" t="s">
        <v>151</v>
      </c>
      <c r="E146" s="130" t="s">
        <v>1194</v>
      </c>
      <c r="F146" s="131" t="s">
        <v>1195</v>
      </c>
      <c r="G146" s="132" t="s">
        <v>186</v>
      </c>
      <c r="H146" s="133">
        <v>40</v>
      </c>
      <c r="I146" s="134"/>
      <c r="J146" s="135">
        <f t="shared" si="0"/>
        <v>0</v>
      </c>
      <c r="K146" s="136"/>
      <c r="L146" s="28"/>
      <c r="M146" s="137" t="s">
        <v>1</v>
      </c>
      <c r="N146" s="138" t="s">
        <v>37</v>
      </c>
      <c r="P146" s="139">
        <f t="shared" si="1"/>
        <v>0</v>
      </c>
      <c r="Q146" s="139">
        <v>0</v>
      </c>
      <c r="R146" s="139">
        <f t="shared" si="2"/>
        <v>0</v>
      </c>
      <c r="S146" s="139">
        <v>0</v>
      </c>
      <c r="T146" s="140">
        <f t="shared" si="3"/>
        <v>0</v>
      </c>
      <c r="AR146" s="141" t="s">
        <v>155</v>
      </c>
      <c r="AT146" s="141" t="s">
        <v>151</v>
      </c>
      <c r="AU146" s="141" t="s">
        <v>80</v>
      </c>
      <c r="AY146" s="13" t="s">
        <v>149</v>
      </c>
      <c r="BE146" s="142">
        <f t="shared" si="4"/>
        <v>0</v>
      </c>
      <c r="BF146" s="142">
        <f t="shared" si="5"/>
        <v>0</v>
      </c>
      <c r="BG146" s="142">
        <f t="shared" si="6"/>
        <v>0</v>
      </c>
      <c r="BH146" s="142">
        <f t="shared" si="7"/>
        <v>0</v>
      </c>
      <c r="BI146" s="142">
        <f t="shared" si="8"/>
        <v>0</v>
      </c>
      <c r="BJ146" s="13" t="s">
        <v>80</v>
      </c>
      <c r="BK146" s="142">
        <f t="shared" si="9"/>
        <v>0</v>
      </c>
      <c r="BL146" s="13" t="s">
        <v>155</v>
      </c>
      <c r="BM146" s="141" t="s">
        <v>270</v>
      </c>
    </row>
    <row r="147" spans="2:65" s="1" customFormat="1" ht="24.15" customHeight="1">
      <c r="B147" s="28"/>
      <c r="C147" s="129" t="s">
        <v>271</v>
      </c>
      <c r="D147" s="129" t="s">
        <v>151</v>
      </c>
      <c r="E147" s="130" t="s">
        <v>1196</v>
      </c>
      <c r="F147" s="131" t="s">
        <v>1197</v>
      </c>
      <c r="G147" s="132" t="s">
        <v>186</v>
      </c>
      <c r="H147" s="133">
        <v>160</v>
      </c>
      <c r="I147" s="134"/>
      <c r="J147" s="135">
        <f t="shared" si="0"/>
        <v>0</v>
      </c>
      <c r="K147" s="136"/>
      <c r="L147" s="28"/>
      <c r="M147" s="137" t="s">
        <v>1</v>
      </c>
      <c r="N147" s="138" t="s">
        <v>37</v>
      </c>
      <c r="P147" s="139">
        <f t="shared" si="1"/>
        <v>0</v>
      </c>
      <c r="Q147" s="139">
        <v>0</v>
      </c>
      <c r="R147" s="139">
        <f t="shared" si="2"/>
        <v>0</v>
      </c>
      <c r="S147" s="139">
        <v>0</v>
      </c>
      <c r="T147" s="140">
        <f t="shared" si="3"/>
        <v>0</v>
      </c>
      <c r="AR147" s="141" t="s">
        <v>155</v>
      </c>
      <c r="AT147" s="141" t="s">
        <v>151</v>
      </c>
      <c r="AU147" s="141" t="s">
        <v>80</v>
      </c>
      <c r="AY147" s="13" t="s">
        <v>149</v>
      </c>
      <c r="BE147" s="142">
        <f t="shared" si="4"/>
        <v>0</v>
      </c>
      <c r="BF147" s="142">
        <f t="shared" si="5"/>
        <v>0</v>
      </c>
      <c r="BG147" s="142">
        <f t="shared" si="6"/>
        <v>0</v>
      </c>
      <c r="BH147" s="142">
        <f t="shared" si="7"/>
        <v>0</v>
      </c>
      <c r="BI147" s="142">
        <f t="shared" si="8"/>
        <v>0</v>
      </c>
      <c r="BJ147" s="13" t="s">
        <v>80</v>
      </c>
      <c r="BK147" s="142">
        <f t="shared" si="9"/>
        <v>0</v>
      </c>
      <c r="BL147" s="13" t="s">
        <v>155</v>
      </c>
      <c r="BM147" s="141" t="s">
        <v>274</v>
      </c>
    </row>
    <row r="148" spans="2:65" s="1" customFormat="1" ht="24.15" customHeight="1">
      <c r="B148" s="28"/>
      <c r="C148" s="129" t="s">
        <v>212</v>
      </c>
      <c r="D148" s="129" t="s">
        <v>151</v>
      </c>
      <c r="E148" s="130" t="s">
        <v>1198</v>
      </c>
      <c r="F148" s="131" t="s">
        <v>1199</v>
      </c>
      <c r="G148" s="132" t="s">
        <v>186</v>
      </c>
      <c r="H148" s="133">
        <v>300</v>
      </c>
      <c r="I148" s="134"/>
      <c r="J148" s="135">
        <f t="shared" si="0"/>
        <v>0</v>
      </c>
      <c r="K148" s="136"/>
      <c r="L148" s="28"/>
      <c r="M148" s="137" t="s">
        <v>1</v>
      </c>
      <c r="N148" s="138" t="s">
        <v>37</v>
      </c>
      <c r="P148" s="139">
        <f t="shared" si="1"/>
        <v>0</v>
      </c>
      <c r="Q148" s="139">
        <v>0</v>
      </c>
      <c r="R148" s="139">
        <f t="shared" si="2"/>
        <v>0</v>
      </c>
      <c r="S148" s="139">
        <v>0</v>
      </c>
      <c r="T148" s="140">
        <f t="shared" si="3"/>
        <v>0</v>
      </c>
      <c r="AR148" s="141" t="s">
        <v>155</v>
      </c>
      <c r="AT148" s="141" t="s">
        <v>151</v>
      </c>
      <c r="AU148" s="141" t="s">
        <v>80</v>
      </c>
      <c r="AY148" s="13" t="s">
        <v>149</v>
      </c>
      <c r="BE148" s="142">
        <f t="shared" si="4"/>
        <v>0</v>
      </c>
      <c r="BF148" s="142">
        <f t="shared" si="5"/>
        <v>0</v>
      </c>
      <c r="BG148" s="142">
        <f t="shared" si="6"/>
        <v>0</v>
      </c>
      <c r="BH148" s="142">
        <f t="shared" si="7"/>
        <v>0</v>
      </c>
      <c r="BI148" s="142">
        <f t="shared" si="8"/>
        <v>0</v>
      </c>
      <c r="BJ148" s="13" t="s">
        <v>80</v>
      </c>
      <c r="BK148" s="142">
        <f t="shared" si="9"/>
        <v>0</v>
      </c>
      <c r="BL148" s="13" t="s">
        <v>155</v>
      </c>
      <c r="BM148" s="141" t="s">
        <v>277</v>
      </c>
    </row>
    <row r="149" spans="2:65" s="1" customFormat="1" ht="24.15" customHeight="1">
      <c r="B149" s="28"/>
      <c r="C149" s="129" t="s">
        <v>280</v>
      </c>
      <c r="D149" s="129" t="s">
        <v>151</v>
      </c>
      <c r="E149" s="130" t="s">
        <v>1200</v>
      </c>
      <c r="F149" s="131" t="s">
        <v>1201</v>
      </c>
      <c r="G149" s="132" t="s">
        <v>186</v>
      </c>
      <c r="H149" s="133">
        <v>320</v>
      </c>
      <c r="I149" s="134"/>
      <c r="J149" s="135">
        <f t="shared" si="0"/>
        <v>0</v>
      </c>
      <c r="K149" s="136"/>
      <c r="L149" s="28"/>
      <c r="M149" s="137" t="s">
        <v>1</v>
      </c>
      <c r="N149" s="138" t="s">
        <v>37</v>
      </c>
      <c r="P149" s="139">
        <f t="shared" si="1"/>
        <v>0</v>
      </c>
      <c r="Q149" s="139">
        <v>0</v>
      </c>
      <c r="R149" s="139">
        <f t="shared" si="2"/>
        <v>0</v>
      </c>
      <c r="S149" s="139">
        <v>0</v>
      </c>
      <c r="T149" s="140">
        <f t="shared" si="3"/>
        <v>0</v>
      </c>
      <c r="AR149" s="141" t="s">
        <v>155</v>
      </c>
      <c r="AT149" s="141" t="s">
        <v>151</v>
      </c>
      <c r="AU149" s="141" t="s">
        <v>80</v>
      </c>
      <c r="AY149" s="13" t="s">
        <v>149</v>
      </c>
      <c r="BE149" s="142">
        <f t="shared" si="4"/>
        <v>0</v>
      </c>
      <c r="BF149" s="142">
        <f t="shared" si="5"/>
        <v>0</v>
      </c>
      <c r="BG149" s="142">
        <f t="shared" si="6"/>
        <v>0</v>
      </c>
      <c r="BH149" s="142">
        <f t="shared" si="7"/>
        <v>0</v>
      </c>
      <c r="BI149" s="142">
        <f t="shared" si="8"/>
        <v>0</v>
      </c>
      <c r="BJ149" s="13" t="s">
        <v>80</v>
      </c>
      <c r="BK149" s="142">
        <f t="shared" si="9"/>
        <v>0</v>
      </c>
      <c r="BL149" s="13" t="s">
        <v>155</v>
      </c>
      <c r="BM149" s="141" t="s">
        <v>283</v>
      </c>
    </row>
    <row r="150" spans="2:65" s="1" customFormat="1" ht="16.5" customHeight="1">
      <c r="B150" s="28"/>
      <c r="C150" s="129" t="s">
        <v>216</v>
      </c>
      <c r="D150" s="129" t="s">
        <v>151</v>
      </c>
      <c r="E150" s="130" t="s">
        <v>1202</v>
      </c>
      <c r="F150" s="131" t="s">
        <v>1203</v>
      </c>
      <c r="G150" s="132" t="s">
        <v>186</v>
      </c>
      <c r="H150" s="133">
        <v>420</v>
      </c>
      <c r="I150" s="134"/>
      <c r="J150" s="135">
        <f t="shared" si="0"/>
        <v>0</v>
      </c>
      <c r="K150" s="136"/>
      <c r="L150" s="28"/>
      <c r="M150" s="137" t="s">
        <v>1</v>
      </c>
      <c r="N150" s="138" t="s">
        <v>37</v>
      </c>
      <c r="P150" s="139">
        <f t="shared" si="1"/>
        <v>0</v>
      </c>
      <c r="Q150" s="139">
        <v>0</v>
      </c>
      <c r="R150" s="139">
        <f t="shared" si="2"/>
        <v>0</v>
      </c>
      <c r="S150" s="139">
        <v>0</v>
      </c>
      <c r="T150" s="140">
        <f t="shared" si="3"/>
        <v>0</v>
      </c>
      <c r="AR150" s="141" t="s">
        <v>155</v>
      </c>
      <c r="AT150" s="141" t="s">
        <v>151</v>
      </c>
      <c r="AU150" s="141" t="s">
        <v>80</v>
      </c>
      <c r="AY150" s="13" t="s">
        <v>149</v>
      </c>
      <c r="BE150" s="142">
        <f t="shared" si="4"/>
        <v>0</v>
      </c>
      <c r="BF150" s="142">
        <f t="shared" si="5"/>
        <v>0</v>
      </c>
      <c r="BG150" s="142">
        <f t="shared" si="6"/>
        <v>0</v>
      </c>
      <c r="BH150" s="142">
        <f t="shared" si="7"/>
        <v>0</v>
      </c>
      <c r="BI150" s="142">
        <f t="shared" si="8"/>
        <v>0</v>
      </c>
      <c r="BJ150" s="13" t="s">
        <v>80</v>
      </c>
      <c r="BK150" s="142">
        <f t="shared" si="9"/>
        <v>0</v>
      </c>
      <c r="BL150" s="13" t="s">
        <v>155</v>
      </c>
      <c r="BM150" s="141" t="s">
        <v>286</v>
      </c>
    </row>
    <row r="151" spans="2:65" s="1" customFormat="1" ht="16.5" customHeight="1">
      <c r="B151" s="28"/>
      <c r="C151" s="129" t="s">
        <v>289</v>
      </c>
      <c r="D151" s="129" t="s">
        <v>151</v>
      </c>
      <c r="E151" s="130" t="s">
        <v>1204</v>
      </c>
      <c r="F151" s="131" t="s">
        <v>1205</v>
      </c>
      <c r="G151" s="132" t="s">
        <v>186</v>
      </c>
      <c r="H151" s="133">
        <v>425</v>
      </c>
      <c r="I151" s="134"/>
      <c r="J151" s="135">
        <f t="shared" si="0"/>
        <v>0</v>
      </c>
      <c r="K151" s="136"/>
      <c r="L151" s="28"/>
      <c r="M151" s="137" t="s">
        <v>1</v>
      </c>
      <c r="N151" s="138" t="s">
        <v>37</v>
      </c>
      <c r="P151" s="139">
        <f t="shared" si="1"/>
        <v>0</v>
      </c>
      <c r="Q151" s="139">
        <v>0</v>
      </c>
      <c r="R151" s="139">
        <f t="shared" si="2"/>
        <v>0</v>
      </c>
      <c r="S151" s="139">
        <v>0</v>
      </c>
      <c r="T151" s="140">
        <f t="shared" si="3"/>
        <v>0</v>
      </c>
      <c r="AR151" s="141" t="s">
        <v>155</v>
      </c>
      <c r="AT151" s="141" t="s">
        <v>151</v>
      </c>
      <c r="AU151" s="141" t="s">
        <v>80</v>
      </c>
      <c r="AY151" s="13" t="s">
        <v>149</v>
      </c>
      <c r="BE151" s="142">
        <f t="shared" si="4"/>
        <v>0</v>
      </c>
      <c r="BF151" s="142">
        <f t="shared" si="5"/>
        <v>0</v>
      </c>
      <c r="BG151" s="142">
        <f t="shared" si="6"/>
        <v>0</v>
      </c>
      <c r="BH151" s="142">
        <f t="shared" si="7"/>
        <v>0</v>
      </c>
      <c r="BI151" s="142">
        <f t="shared" si="8"/>
        <v>0</v>
      </c>
      <c r="BJ151" s="13" t="s">
        <v>80</v>
      </c>
      <c r="BK151" s="142">
        <f t="shared" si="9"/>
        <v>0</v>
      </c>
      <c r="BL151" s="13" t="s">
        <v>155</v>
      </c>
      <c r="BM151" s="141" t="s">
        <v>292</v>
      </c>
    </row>
    <row r="152" spans="2:65" s="1" customFormat="1" ht="21.75" customHeight="1">
      <c r="B152" s="28"/>
      <c r="C152" s="129" t="s">
        <v>219</v>
      </c>
      <c r="D152" s="129" t="s">
        <v>151</v>
      </c>
      <c r="E152" s="130" t="s">
        <v>1206</v>
      </c>
      <c r="F152" s="131" t="s">
        <v>1207</v>
      </c>
      <c r="G152" s="132" t="s">
        <v>186</v>
      </c>
      <c r="H152" s="133">
        <v>40</v>
      </c>
      <c r="I152" s="134"/>
      <c r="J152" s="135">
        <f t="shared" si="0"/>
        <v>0</v>
      </c>
      <c r="K152" s="136"/>
      <c r="L152" s="28"/>
      <c r="M152" s="137" t="s">
        <v>1</v>
      </c>
      <c r="N152" s="138" t="s">
        <v>37</v>
      </c>
      <c r="P152" s="139">
        <f t="shared" si="1"/>
        <v>0</v>
      </c>
      <c r="Q152" s="139">
        <v>0</v>
      </c>
      <c r="R152" s="139">
        <f t="shared" si="2"/>
        <v>0</v>
      </c>
      <c r="S152" s="139">
        <v>0</v>
      </c>
      <c r="T152" s="140">
        <f t="shared" si="3"/>
        <v>0</v>
      </c>
      <c r="AR152" s="141" t="s">
        <v>155</v>
      </c>
      <c r="AT152" s="141" t="s">
        <v>151</v>
      </c>
      <c r="AU152" s="141" t="s">
        <v>80</v>
      </c>
      <c r="AY152" s="13" t="s">
        <v>149</v>
      </c>
      <c r="BE152" s="142">
        <f t="shared" si="4"/>
        <v>0</v>
      </c>
      <c r="BF152" s="142">
        <f t="shared" si="5"/>
        <v>0</v>
      </c>
      <c r="BG152" s="142">
        <f t="shared" si="6"/>
        <v>0</v>
      </c>
      <c r="BH152" s="142">
        <f t="shared" si="7"/>
        <v>0</v>
      </c>
      <c r="BI152" s="142">
        <f t="shared" si="8"/>
        <v>0</v>
      </c>
      <c r="BJ152" s="13" t="s">
        <v>80</v>
      </c>
      <c r="BK152" s="142">
        <f t="shared" si="9"/>
        <v>0</v>
      </c>
      <c r="BL152" s="13" t="s">
        <v>155</v>
      </c>
      <c r="BM152" s="141" t="s">
        <v>295</v>
      </c>
    </row>
    <row r="153" spans="2:65" s="1" customFormat="1" ht="16.5" customHeight="1">
      <c r="B153" s="28"/>
      <c r="C153" s="129" t="s">
        <v>298</v>
      </c>
      <c r="D153" s="129" t="s">
        <v>151</v>
      </c>
      <c r="E153" s="130" t="s">
        <v>1208</v>
      </c>
      <c r="F153" s="131" t="s">
        <v>1209</v>
      </c>
      <c r="G153" s="132" t="s">
        <v>191</v>
      </c>
      <c r="H153" s="133">
        <v>6</v>
      </c>
      <c r="I153" s="134"/>
      <c r="J153" s="135">
        <f t="shared" si="0"/>
        <v>0</v>
      </c>
      <c r="K153" s="136"/>
      <c r="L153" s="28"/>
      <c r="M153" s="137" t="s">
        <v>1</v>
      </c>
      <c r="N153" s="138" t="s">
        <v>37</v>
      </c>
      <c r="P153" s="139">
        <f t="shared" si="1"/>
        <v>0</v>
      </c>
      <c r="Q153" s="139">
        <v>0</v>
      </c>
      <c r="R153" s="139">
        <f t="shared" si="2"/>
        <v>0</v>
      </c>
      <c r="S153" s="139">
        <v>0</v>
      </c>
      <c r="T153" s="140">
        <f t="shared" si="3"/>
        <v>0</v>
      </c>
      <c r="AR153" s="141" t="s">
        <v>155</v>
      </c>
      <c r="AT153" s="141" t="s">
        <v>151</v>
      </c>
      <c r="AU153" s="141" t="s">
        <v>80</v>
      </c>
      <c r="AY153" s="13" t="s">
        <v>149</v>
      </c>
      <c r="BE153" s="142">
        <f t="shared" si="4"/>
        <v>0</v>
      </c>
      <c r="BF153" s="142">
        <f t="shared" si="5"/>
        <v>0</v>
      </c>
      <c r="BG153" s="142">
        <f t="shared" si="6"/>
        <v>0</v>
      </c>
      <c r="BH153" s="142">
        <f t="shared" si="7"/>
        <v>0</v>
      </c>
      <c r="BI153" s="142">
        <f t="shared" si="8"/>
        <v>0</v>
      </c>
      <c r="BJ153" s="13" t="s">
        <v>80</v>
      </c>
      <c r="BK153" s="142">
        <f t="shared" si="9"/>
        <v>0</v>
      </c>
      <c r="BL153" s="13" t="s">
        <v>155</v>
      </c>
      <c r="BM153" s="141" t="s">
        <v>301</v>
      </c>
    </row>
    <row r="154" spans="2:65" s="1" customFormat="1" ht="16.5" customHeight="1">
      <c r="B154" s="28"/>
      <c r="C154" s="129" t="s">
        <v>223</v>
      </c>
      <c r="D154" s="129" t="s">
        <v>151</v>
      </c>
      <c r="E154" s="130" t="s">
        <v>1210</v>
      </c>
      <c r="F154" s="131" t="s">
        <v>1211</v>
      </c>
      <c r="G154" s="132" t="s">
        <v>191</v>
      </c>
      <c r="H154" s="133">
        <v>1</v>
      </c>
      <c r="I154" s="134"/>
      <c r="J154" s="135">
        <f t="shared" si="0"/>
        <v>0</v>
      </c>
      <c r="K154" s="136"/>
      <c r="L154" s="28"/>
      <c r="M154" s="137" t="s">
        <v>1</v>
      </c>
      <c r="N154" s="138" t="s">
        <v>37</v>
      </c>
      <c r="P154" s="139">
        <f t="shared" si="1"/>
        <v>0</v>
      </c>
      <c r="Q154" s="139">
        <v>0</v>
      </c>
      <c r="R154" s="139">
        <f t="shared" si="2"/>
        <v>0</v>
      </c>
      <c r="S154" s="139">
        <v>0</v>
      </c>
      <c r="T154" s="140">
        <f t="shared" si="3"/>
        <v>0</v>
      </c>
      <c r="AR154" s="141" t="s">
        <v>155</v>
      </c>
      <c r="AT154" s="141" t="s">
        <v>151</v>
      </c>
      <c r="AU154" s="141" t="s">
        <v>80</v>
      </c>
      <c r="AY154" s="13" t="s">
        <v>149</v>
      </c>
      <c r="BE154" s="142">
        <f t="shared" si="4"/>
        <v>0</v>
      </c>
      <c r="BF154" s="142">
        <f t="shared" si="5"/>
        <v>0</v>
      </c>
      <c r="BG154" s="142">
        <f t="shared" si="6"/>
        <v>0</v>
      </c>
      <c r="BH154" s="142">
        <f t="shared" si="7"/>
        <v>0</v>
      </c>
      <c r="BI154" s="142">
        <f t="shared" si="8"/>
        <v>0</v>
      </c>
      <c r="BJ154" s="13" t="s">
        <v>80</v>
      </c>
      <c r="BK154" s="142">
        <f t="shared" si="9"/>
        <v>0</v>
      </c>
      <c r="BL154" s="13" t="s">
        <v>155</v>
      </c>
      <c r="BM154" s="141" t="s">
        <v>304</v>
      </c>
    </row>
    <row r="155" spans="2:65" s="1" customFormat="1" ht="16.5" customHeight="1">
      <c r="B155" s="28"/>
      <c r="C155" s="129" t="s">
        <v>305</v>
      </c>
      <c r="D155" s="129" t="s">
        <v>151</v>
      </c>
      <c r="E155" s="130" t="s">
        <v>1212</v>
      </c>
      <c r="F155" s="131" t="s">
        <v>1213</v>
      </c>
      <c r="G155" s="132" t="s">
        <v>500</v>
      </c>
      <c r="H155" s="133">
        <v>1</v>
      </c>
      <c r="I155" s="134"/>
      <c r="J155" s="135">
        <f t="shared" si="0"/>
        <v>0</v>
      </c>
      <c r="K155" s="136"/>
      <c r="L155" s="28"/>
      <c r="M155" s="137" t="s">
        <v>1</v>
      </c>
      <c r="N155" s="138" t="s">
        <v>37</v>
      </c>
      <c r="P155" s="139">
        <f t="shared" si="1"/>
        <v>0</v>
      </c>
      <c r="Q155" s="139">
        <v>0</v>
      </c>
      <c r="R155" s="139">
        <f t="shared" si="2"/>
        <v>0</v>
      </c>
      <c r="S155" s="139">
        <v>0</v>
      </c>
      <c r="T155" s="140">
        <f t="shared" si="3"/>
        <v>0</v>
      </c>
      <c r="AR155" s="141" t="s">
        <v>155</v>
      </c>
      <c r="AT155" s="141" t="s">
        <v>151</v>
      </c>
      <c r="AU155" s="141" t="s">
        <v>80</v>
      </c>
      <c r="AY155" s="13" t="s">
        <v>149</v>
      </c>
      <c r="BE155" s="142">
        <f t="shared" si="4"/>
        <v>0</v>
      </c>
      <c r="BF155" s="142">
        <f t="shared" si="5"/>
        <v>0</v>
      </c>
      <c r="BG155" s="142">
        <f t="shared" si="6"/>
        <v>0</v>
      </c>
      <c r="BH155" s="142">
        <f t="shared" si="7"/>
        <v>0</v>
      </c>
      <c r="BI155" s="142">
        <f t="shared" si="8"/>
        <v>0</v>
      </c>
      <c r="BJ155" s="13" t="s">
        <v>80</v>
      </c>
      <c r="BK155" s="142">
        <f t="shared" si="9"/>
        <v>0</v>
      </c>
      <c r="BL155" s="13" t="s">
        <v>155</v>
      </c>
      <c r="BM155" s="141" t="s">
        <v>308</v>
      </c>
    </row>
    <row r="156" spans="2:65" s="1" customFormat="1" ht="16.5" customHeight="1">
      <c r="B156" s="28"/>
      <c r="C156" s="129" t="s">
        <v>226</v>
      </c>
      <c r="D156" s="129" t="s">
        <v>151</v>
      </c>
      <c r="E156" s="130" t="s">
        <v>1214</v>
      </c>
      <c r="F156" s="131" t="s">
        <v>1215</v>
      </c>
      <c r="G156" s="132" t="s">
        <v>191</v>
      </c>
      <c r="H156" s="133">
        <v>1</v>
      </c>
      <c r="I156" s="134"/>
      <c r="J156" s="135">
        <f t="shared" si="0"/>
        <v>0</v>
      </c>
      <c r="K156" s="136"/>
      <c r="L156" s="28"/>
      <c r="M156" s="137" t="s">
        <v>1</v>
      </c>
      <c r="N156" s="138" t="s">
        <v>37</v>
      </c>
      <c r="P156" s="139">
        <f t="shared" si="1"/>
        <v>0</v>
      </c>
      <c r="Q156" s="139">
        <v>0</v>
      </c>
      <c r="R156" s="139">
        <f t="shared" si="2"/>
        <v>0</v>
      </c>
      <c r="S156" s="139">
        <v>0</v>
      </c>
      <c r="T156" s="140">
        <f t="shared" si="3"/>
        <v>0</v>
      </c>
      <c r="AR156" s="141" t="s">
        <v>155</v>
      </c>
      <c r="AT156" s="141" t="s">
        <v>151</v>
      </c>
      <c r="AU156" s="141" t="s">
        <v>80</v>
      </c>
      <c r="AY156" s="13" t="s">
        <v>149</v>
      </c>
      <c r="BE156" s="142">
        <f t="shared" si="4"/>
        <v>0</v>
      </c>
      <c r="BF156" s="142">
        <f t="shared" si="5"/>
        <v>0</v>
      </c>
      <c r="BG156" s="142">
        <f t="shared" si="6"/>
        <v>0</v>
      </c>
      <c r="BH156" s="142">
        <f t="shared" si="7"/>
        <v>0</v>
      </c>
      <c r="BI156" s="142">
        <f t="shared" si="8"/>
        <v>0</v>
      </c>
      <c r="BJ156" s="13" t="s">
        <v>80</v>
      </c>
      <c r="BK156" s="142">
        <f t="shared" si="9"/>
        <v>0</v>
      </c>
      <c r="BL156" s="13" t="s">
        <v>155</v>
      </c>
      <c r="BM156" s="141" t="s">
        <v>313</v>
      </c>
    </row>
    <row r="157" spans="2:65" s="1" customFormat="1" ht="16.5" customHeight="1">
      <c r="B157" s="28"/>
      <c r="C157" s="129" t="s">
        <v>420</v>
      </c>
      <c r="D157" s="129" t="s">
        <v>151</v>
      </c>
      <c r="E157" s="130" t="s">
        <v>1216</v>
      </c>
      <c r="F157" s="131" t="s">
        <v>1217</v>
      </c>
      <c r="G157" s="132" t="s">
        <v>191</v>
      </c>
      <c r="H157" s="133">
        <v>1</v>
      </c>
      <c r="I157" s="134"/>
      <c r="J157" s="135">
        <f t="shared" si="0"/>
        <v>0</v>
      </c>
      <c r="K157" s="136"/>
      <c r="L157" s="28"/>
      <c r="M157" s="137" t="s">
        <v>1</v>
      </c>
      <c r="N157" s="138" t="s">
        <v>37</v>
      </c>
      <c r="P157" s="139">
        <f t="shared" si="1"/>
        <v>0</v>
      </c>
      <c r="Q157" s="139">
        <v>0</v>
      </c>
      <c r="R157" s="139">
        <f t="shared" si="2"/>
        <v>0</v>
      </c>
      <c r="S157" s="139">
        <v>0</v>
      </c>
      <c r="T157" s="140">
        <f t="shared" si="3"/>
        <v>0</v>
      </c>
      <c r="AR157" s="141" t="s">
        <v>155</v>
      </c>
      <c r="AT157" s="141" t="s">
        <v>151</v>
      </c>
      <c r="AU157" s="141" t="s">
        <v>80</v>
      </c>
      <c r="AY157" s="13" t="s">
        <v>149</v>
      </c>
      <c r="BE157" s="142">
        <f t="shared" si="4"/>
        <v>0</v>
      </c>
      <c r="BF157" s="142">
        <f t="shared" si="5"/>
        <v>0</v>
      </c>
      <c r="BG157" s="142">
        <f t="shared" si="6"/>
        <v>0</v>
      </c>
      <c r="BH157" s="142">
        <f t="shared" si="7"/>
        <v>0</v>
      </c>
      <c r="BI157" s="142">
        <f t="shared" si="8"/>
        <v>0</v>
      </c>
      <c r="BJ157" s="13" t="s">
        <v>80</v>
      </c>
      <c r="BK157" s="142">
        <f t="shared" si="9"/>
        <v>0</v>
      </c>
      <c r="BL157" s="13" t="s">
        <v>155</v>
      </c>
      <c r="BM157" s="141" t="s">
        <v>423</v>
      </c>
    </row>
    <row r="158" spans="2:65" s="11" customFormat="1" ht="25.95" customHeight="1">
      <c r="B158" s="117"/>
      <c r="D158" s="118" t="s">
        <v>71</v>
      </c>
      <c r="E158" s="119" t="s">
        <v>1218</v>
      </c>
      <c r="F158" s="119" t="s">
        <v>1219</v>
      </c>
      <c r="I158" s="120"/>
      <c r="J158" s="121">
        <f>BK158</f>
        <v>0</v>
      </c>
      <c r="L158" s="117"/>
      <c r="M158" s="122"/>
      <c r="P158" s="123">
        <f>SUM(P159:P203)</f>
        <v>0</v>
      </c>
      <c r="R158" s="123">
        <f>SUM(R159:R203)</f>
        <v>0</v>
      </c>
      <c r="T158" s="124">
        <f>SUM(T159:T203)</f>
        <v>0</v>
      </c>
      <c r="AR158" s="118" t="s">
        <v>80</v>
      </c>
      <c r="AT158" s="125" t="s">
        <v>71</v>
      </c>
      <c r="AU158" s="125" t="s">
        <v>72</v>
      </c>
      <c r="AY158" s="118" t="s">
        <v>149</v>
      </c>
      <c r="BK158" s="126">
        <f>SUM(BK159:BK203)</f>
        <v>0</v>
      </c>
    </row>
    <row r="159" spans="2:65" s="1" customFormat="1" ht="76.349999999999994" customHeight="1">
      <c r="B159" s="28"/>
      <c r="C159" s="129" t="s">
        <v>229</v>
      </c>
      <c r="D159" s="129" t="s">
        <v>151</v>
      </c>
      <c r="E159" s="130" t="s">
        <v>1220</v>
      </c>
      <c r="F159" s="131" t="s">
        <v>1221</v>
      </c>
      <c r="G159" s="132" t="s">
        <v>500</v>
      </c>
      <c r="H159" s="133">
        <v>1</v>
      </c>
      <c r="I159" s="134"/>
      <c r="J159" s="135">
        <f t="shared" ref="J159:J203" si="10">ROUND(I159*H159,2)</f>
        <v>0</v>
      </c>
      <c r="K159" s="136"/>
      <c r="L159" s="28"/>
      <c r="M159" s="137" t="s">
        <v>1</v>
      </c>
      <c r="N159" s="138" t="s">
        <v>37</v>
      </c>
      <c r="P159" s="139">
        <f t="shared" ref="P159:P203" si="11">O159*H159</f>
        <v>0</v>
      </c>
      <c r="Q159" s="139">
        <v>0</v>
      </c>
      <c r="R159" s="139">
        <f t="shared" ref="R159:R203" si="12">Q159*H159</f>
        <v>0</v>
      </c>
      <c r="S159" s="139">
        <v>0</v>
      </c>
      <c r="T159" s="140">
        <f t="shared" ref="T159:T203" si="13">S159*H159</f>
        <v>0</v>
      </c>
      <c r="AR159" s="141" t="s">
        <v>155</v>
      </c>
      <c r="AT159" s="141" t="s">
        <v>151</v>
      </c>
      <c r="AU159" s="141" t="s">
        <v>80</v>
      </c>
      <c r="AY159" s="13" t="s">
        <v>149</v>
      </c>
      <c r="BE159" s="142">
        <f t="shared" ref="BE159:BE203" si="14">IF(N159="základní",J159,0)</f>
        <v>0</v>
      </c>
      <c r="BF159" s="142">
        <f t="shared" ref="BF159:BF203" si="15">IF(N159="snížená",J159,0)</f>
        <v>0</v>
      </c>
      <c r="BG159" s="142">
        <f t="shared" ref="BG159:BG203" si="16">IF(N159="zákl. přenesená",J159,0)</f>
        <v>0</v>
      </c>
      <c r="BH159" s="142">
        <f t="shared" ref="BH159:BH203" si="17">IF(N159="sníž. přenesená",J159,0)</f>
        <v>0</v>
      </c>
      <c r="BI159" s="142">
        <f t="shared" ref="BI159:BI203" si="18">IF(N159="nulová",J159,0)</f>
        <v>0</v>
      </c>
      <c r="BJ159" s="13" t="s">
        <v>80</v>
      </c>
      <c r="BK159" s="142">
        <f t="shared" ref="BK159:BK203" si="19">ROUND(I159*H159,2)</f>
        <v>0</v>
      </c>
      <c r="BL159" s="13" t="s">
        <v>155</v>
      </c>
      <c r="BM159" s="141" t="s">
        <v>426</v>
      </c>
    </row>
    <row r="160" spans="2:65" s="1" customFormat="1" ht="76.349999999999994" customHeight="1">
      <c r="B160" s="28"/>
      <c r="C160" s="129" t="s">
        <v>1222</v>
      </c>
      <c r="D160" s="129" t="s">
        <v>151</v>
      </c>
      <c r="E160" s="130" t="s">
        <v>1223</v>
      </c>
      <c r="F160" s="131" t="s">
        <v>1224</v>
      </c>
      <c r="G160" s="132" t="s">
        <v>500</v>
      </c>
      <c r="H160" s="133">
        <v>1</v>
      </c>
      <c r="I160" s="134"/>
      <c r="J160" s="135">
        <f t="shared" si="10"/>
        <v>0</v>
      </c>
      <c r="K160" s="136"/>
      <c r="L160" s="28"/>
      <c r="M160" s="137" t="s">
        <v>1</v>
      </c>
      <c r="N160" s="138" t="s">
        <v>37</v>
      </c>
      <c r="P160" s="139">
        <f t="shared" si="11"/>
        <v>0</v>
      </c>
      <c r="Q160" s="139">
        <v>0</v>
      </c>
      <c r="R160" s="139">
        <f t="shared" si="12"/>
        <v>0</v>
      </c>
      <c r="S160" s="139">
        <v>0</v>
      </c>
      <c r="T160" s="140">
        <f t="shared" si="13"/>
        <v>0</v>
      </c>
      <c r="AR160" s="141" t="s">
        <v>155</v>
      </c>
      <c r="AT160" s="141" t="s">
        <v>151</v>
      </c>
      <c r="AU160" s="141" t="s">
        <v>80</v>
      </c>
      <c r="AY160" s="13" t="s">
        <v>149</v>
      </c>
      <c r="BE160" s="142">
        <f t="shared" si="14"/>
        <v>0</v>
      </c>
      <c r="BF160" s="142">
        <f t="shared" si="15"/>
        <v>0</v>
      </c>
      <c r="BG160" s="142">
        <f t="shared" si="16"/>
        <v>0</v>
      </c>
      <c r="BH160" s="142">
        <f t="shared" si="17"/>
        <v>0</v>
      </c>
      <c r="BI160" s="142">
        <f t="shared" si="18"/>
        <v>0</v>
      </c>
      <c r="BJ160" s="13" t="s">
        <v>80</v>
      </c>
      <c r="BK160" s="142">
        <f t="shared" si="19"/>
        <v>0</v>
      </c>
      <c r="BL160" s="13" t="s">
        <v>155</v>
      </c>
      <c r="BM160" s="141" t="s">
        <v>1225</v>
      </c>
    </row>
    <row r="161" spans="2:65" s="1" customFormat="1" ht="24.15" customHeight="1">
      <c r="B161" s="28"/>
      <c r="C161" s="129" t="s">
        <v>427</v>
      </c>
      <c r="D161" s="129" t="s">
        <v>151</v>
      </c>
      <c r="E161" s="130" t="s">
        <v>1226</v>
      </c>
      <c r="F161" s="131" t="s">
        <v>1227</v>
      </c>
      <c r="G161" s="132" t="s">
        <v>191</v>
      </c>
      <c r="H161" s="133">
        <v>2</v>
      </c>
      <c r="I161" s="134"/>
      <c r="J161" s="135">
        <f t="shared" si="10"/>
        <v>0</v>
      </c>
      <c r="K161" s="136"/>
      <c r="L161" s="28"/>
      <c r="M161" s="137" t="s">
        <v>1</v>
      </c>
      <c r="N161" s="138" t="s">
        <v>37</v>
      </c>
      <c r="P161" s="139">
        <f t="shared" si="11"/>
        <v>0</v>
      </c>
      <c r="Q161" s="139">
        <v>0</v>
      </c>
      <c r="R161" s="139">
        <f t="shared" si="12"/>
        <v>0</v>
      </c>
      <c r="S161" s="139">
        <v>0</v>
      </c>
      <c r="T161" s="140">
        <f t="shared" si="13"/>
        <v>0</v>
      </c>
      <c r="AR161" s="141" t="s">
        <v>155</v>
      </c>
      <c r="AT161" s="141" t="s">
        <v>151</v>
      </c>
      <c r="AU161" s="141" t="s">
        <v>80</v>
      </c>
      <c r="AY161" s="13" t="s">
        <v>149</v>
      </c>
      <c r="BE161" s="142">
        <f t="shared" si="14"/>
        <v>0</v>
      </c>
      <c r="BF161" s="142">
        <f t="shared" si="15"/>
        <v>0</v>
      </c>
      <c r="BG161" s="142">
        <f t="shared" si="16"/>
        <v>0</v>
      </c>
      <c r="BH161" s="142">
        <f t="shared" si="17"/>
        <v>0</v>
      </c>
      <c r="BI161" s="142">
        <f t="shared" si="18"/>
        <v>0</v>
      </c>
      <c r="BJ161" s="13" t="s">
        <v>80</v>
      </c>
      <c r="BK161" s="142">
        <f t="shared" si="19"/>
        <v>0</v>
      </c>
      <c r="BL161" s="13" t="s">
        <v>155</v>
      </c>
      <c r="BM161" s="141" t="s">
        <v>430</v>
      </c>
    </row>
    <row r="162" spans="2:65" s="1" customFormat="1" ht="16.5" customHeight="1">
      <c r="B162" s="28"/>
      <c r="C162" s="129" t="s">
        <v>232</v>
      </c>
      <c r="D162" s="129" t="s">
        <v>151</v>
      </c>
      <c r="E162" s="130" t="s">
        <v>1228</v>
      </c>
      <c r="F162" s="131" t="s">
        <v>1229</v>
      </c>
      <c r="G162" s="132" t="s">
        <v>191</v>
      </c>
      <c r="H162" s="133">
        <v>1</v>
      </c>
      <c r="I162" s="134"/>
      <c r="J162" s="135">
        <f t="shared" si="10"/>
        <v>0</v>
      </c>
      <c r="K162" s="136"/>
      <c r="L162" s="28"/>
      <c r="M162" s="137" t="s">
        <v>1</v>
      </c>
      <c r="N162" s="138" t="s">
        <v>37</v>
      </c>
      <c r="P162" s="139">
        <f t="shared" si="11"/>
        <v>0</v>
      </c>
      <c r="Q162" s="139">
        <v>0</v>
      </c>
      <c r="R162" s="139">
        <f t="shared" si="12"/>
        <v>0</v>
      </c>
      <c r="S162" s="139">
        <v>0</v>
      </c>
      <c r="T162" s="140">
        <f t="shared" si="13"/>
        <v>0</v>
      </c>
      <c r="AR162" s="141" t="s">
        <v>155</v>
      </c>
      <c r="AT162" s="141" t="s">
        <v>151</v>
      </c>
      <c r="AU162" s="141" t="s">
        <v>80</v>
      </c>
      <c r="AY162" s="13" t="s">
        <v>149</v>
      </c>
      <c r="BE162" s="142">
        <f t="shared" si="14"/>
        <v>0</v>
      </c>
      <c r="BF162" s="142">
        <f t="shared" si="15"/>
        <v>0</v>
      </c>
      <c r="BG162" s="142">
        <f t="shared" si="16"/>
        <v>0</v>
      </c>
      <c r="BH162" s="142">
        <f t="shared" si="17"/>
        <v>0</v>
      </c>
      <c r="BI162" s="142">
        <f t="shared" si="18"/>
        <v>0</v>
      </c>
      <c r="BJ162" s="13" t="s">
        <v>80</v>
      </c>
      <c r="BK162" s="142">
        <f t="shared" si="19"/>
        <v>0</v>
      </c>
      <c r="BL162" s="13" t="s">
        <v>155</v>
      </c>
      <c r="BM162" s="141" t="s">
        <v>433</v>
      </c>
    </row>
    <row r="163" spans="2:65" s="1" customFormat="1" ht="16.5" customHeight="1">
      <c r="B163" s="28"/>
      <c r="C163" s="129" t="s">
        <v>434</v>
      </c>
      <c r="D163" s="129" t="s">
        <v>151</v>
      </c>
      <c r="E163" s="130" t="s">
        <v>1230</v>
      </c>
      <c r="F163" s="131" t="s">
        <v>1231</v>
      </c>
      <c r="G163" s="132" t="s">
        <v>191</v>
      </c>
      <c r="H163" s="133">
        <v>1</v>
      </c>
      <c r="I163" s="134"/>
      <c r="J163" s="135">
        <f t="shared" si="10"/>
        <v>0</v>
      </c>
      <c r="K163" s="136"/>
      <c r="L163" s="28"/>
      <c r="M163" s="137" t="s">
        <v>1</v>
      </c>
      <c r="N163" s="138" t="s">
        <v>37</v>
      </c>
      <c r="P163" s="139">
        <f t="shared" si="11"/>
        <v>0</v>
      </c>
      <c r="Q163" s="139">
        <v>0</v>
      </c>
      <c r="R163" s="139">
        <f t="shared" si="12"/>
        <v>0</v>
      </c>
      <c r="S163" s="139">
        <v>0</v>
      </c>
      <c r="T163" s="140">
        <f t="shared" si="13"/>
        <v>0</v>
      </c>
      <c r="AR163" s="141" t="s">
        <v>155</v>
      </c>
      <c r="AT163" s="141" t="s">
        <v>151</v>
      </c>
      <c r="AU163" s="141" t="s">
        <v>80</v>
      </c>
      <c r="AY163" s="13" t="s">
        <v>149</v>
      </c>
      <c r="BE163" s="142">
        <f t="shared" si="14"/>
        <v>0</v>
      </c>
      <c r="BF163" s="142">
        <f t="shared" si="15"/>
        <v>0</v>
      </c>
      <c r="BG163" s="142">
        <f t="shared" si="16"/>
        <v>0</v>
      </c>
      <c r="BH163" s="142">
        <f t="shared" si="17"/>
        <v>0</v>
      </c>
      <c r="BI163" s="142">
        <f t="shared" si="18"/>
        <v>0</v>
      </c>
      <c r="BJ163" s="13" t="s">
        <v>80</v>
      </c>
      <c r="BK163" s="142">
        <f t="shared" si="19"/>
        <v>0</v>
      </c>
      <c r="BL163" s="13" t="s">
        <v>155</v>
      </c>
      <c r="BM163" s="141" t="s">
        <v>437</v>
      </c>
    </row>
    <row r="164" spans="2:65" s="1" customFormat="1" ht="16.5" customHeight="1">
      <c r="B164" s="28"/>
      <c r="C164" s="129" t="s">
        <v>236</v>
      </c>
      <c r="D164" s="129" t="s">
        <v>151</v>
      </c>
      <c r="E164" s="130" t="s">
        <v>1232</v>
      </c>
      <c r="F164" s="131" t="s">
        <v>1233</v>
      </c>
      <c r="G164" s="132" t="s">
        <v>191</v>
      </c>
      <c r="H164" s="133">
        <v>1</v>
      </c>
      <c r="I164" s="134"/>
      <c r="J164" s="135">
        <f t="shared" si="10"/>
        <v>0</v>
      </c>
      <c r="K164" s="136"/>
      <c r="L164" s="28"/>
      <c r="M164" s="137" t="s">
        <v>1</v>
      </c>
      <c r="N164" s="138" t="s">
        <v>37</v>
      </c>
      <c r="P164" s="139">
        <f t="shared" si="11"/>
        <v>0</v>
      </c>
      <c r="Q164" s="139">
        <v>0</v>
      </c>
      <c r="R164" s="139">
        <f t="shared" si="12"/>
        <v>0</v>
      </c>
      <c r="S164" s="139">
        <v>0</v>
      </c>
      <c r="T164" s="140">
        <f t="shared" si="13"/>
        <v>0</v>
      </c>
      <c r="AR164" s="141" t="s">
        <v>155</v>
      </c>
      <c r="AT164" s="141" t="s">
        <v>151</v>
      </c>
      <c r="AU164" s="141" t="s">
        <v>80</v>
      </c>
      <c r="AY164" s="13" t="s">
        <v>149</v>
      </c>
      <c r="BE164" s="142">
        <f t="shared" si="14"/>
        <v>0</v>
      </c>
      <c r="BF164" s="142">
        <f t="shared" si="15"/>
        <v>0</v>
      </c>
      <c r="BG164" s="142">
        <f t="shared" si="16"/>
        <v>0</v>
      </c>
      <c r="BH164" s="142">
        <f t="shared" si="17"/>
        <v>0</v>
      </c>
      <c r="BI164" s="142">
        <f t="shared" si="18"/>
        <v>0</v>
      </c>
      <c r="BJ164" s="13" t="s">
        <v>80</v>
      </c>
      <c r="BK164" s="142">
        <f t="shared" si="19"/>
        <v>0</v>
      </c>
      <c r="BL164" s="13" t="s">
        <v>155</v>
      </c>
      <c r="BM164" s="141" t="s">
        <v>440</v>
      </c>
    </row>
    <row r="165" spans="2:65" s="1" customFormat="1" ht="16.5" customHeight="1">
      <c r="B165" s="28"/>
      <c r="C165" s="129" t="s">
        <v>441</v>
      </c>
      <c r="D165" s="129" t="s">
        <v>151</v>
      </c>
      <c r="E165" s="130" t="s">
        <v>1234</v>
      </c>
      <c r="F165" s="131" t="s">
        <v>1235</v>
      </c>
      <c r="G165" s="132" t="s">
        <v>191</v>
      </c>
      <c r="H165" s="133">
        <v>1</v>
      </c>
      <c r="I165" s="134"/>
      <c r="J165" s="135">
        <f t="shared" si="10"/>
        <v>0</v>
      </c>
      <c r="K165" s="136"/>
      <c r="L165" s="28"/>
      <c r="M165" s="137" t="s">
        <v>1</v>
      </c>
      <c r="N165" s="138" t="s">
        <v>37</v>
      </c>
      <c r="P165" s="139">
        <f t="shared" si="11"/>
        <v>0</v>
      </c>
      <c r="Q165" s="139">
        <v>0</v>
      </c>
      <c r="R165" s="139">
        <f t="shared" si="12"/>
        <v>0</v>
      </c>
      <c r="S165" s="139">
        <v>0</v>
      </c>
      <c r="T165" s="140">
        <f t="shared" si="13"/>
        <v>0</v>
      </c>
      <c r="AR165" s="141" t="s">
        <v>155</v>
      </c>
      <c r="AT165" s="141" t="s">
        <v>151</v>
      </c>
      <c r="AU165" s="141" t="s">
        <v>80</v>
      </c>
      <c r="AY165" s="13" t="s">
        <v>149</v>
      </c>
      <c r="BE165" s="142">
        <f t="shared" si="14"/>
        <v>0</v>
      </c>
      <c r="BF165" s="142">
        <f t="shared" si="15"/>
        <v>0</v>
      </c>
      <c r="BG165" s="142">
        <f t="shared" si="16"/>
        <v>0</v>
      </c>
      <c r="BH165" s="142">
        <f t="shared" si="17"/>
        <v>0</v>
      </c>
      <c r="BI165" s="142">
        <f t="shared" si="18"/>
        <v>0</v>
      </c>
      <c r="BJ165" s="13" t="s">
        <v>80</v>
      </c>
      <c r="BK165" s="142">
        <f t="shared" si="19"/>
        <v>0</v>
      </c>
      <c r="BL165" s="13" t="s">
        <v>155</v>
      </c>
      <c r="BM165" s="141" t="s">
        <v>444</v>
      </c>
    </row>
    <row r="166" spans="2:65" s="1" customFormat="1" ht="16.5" customHeight="1">
      <c r="B166" s="28"/>
      <c r="C166" s="129" t="s">
        <v>239</v>
      </c>
      <c r="D166" s="129" t="s">
        <v>151</v>
      </c>
      <c r="E166" s="130" t="s">
        <v>1236</v>
      </c>
      <c r="F166" s="131" t="s">
        <v>1237</v>
      </c>
      <c r="G166" s="132" t="s">
        <v>191</v>
      </c>
      <c r="H166" s="133">
        <v>2</v>
      </c>
      <c r="I166" s="134"/>
      <c r="J166" s="135">
        <f t="shared" si="10"/>
        <v>0</v>
      </c>
      <c r="K166" s="136"/>
      <c r="L166" s="28"/>
      <c r="M166" s="137" t="s">
        <v>1</v>
      </c>
      <c r="N166" s="138" t="s">
        <v>37</v>
      </c>
      <c r="P166" s="139">
        <f t="shared" si="11"/>
        <v>0</v>
      </c>
      <c r="Q166" s="139">
        <v>0</v>
      </c>
      <c r="R166" s="139">
        <f t="shared" si="12"/>
        <v>0</v>
      </c>
      <c r="S166" s="139">
        <v>0</v>
      </c>
      <c r="T166" s="140">
        <f t="shared" si="13"/>
        <v>0</v>
      </c>
      <c r="AR166" s="141" t="s">
        <v>155</v>
      </c>
      <c r="AT166" s="141" t="s">
        <v>151</v>
      </c>
      <c r="AU166" s="141" t="s">
        <v>80</v>
      </c>
      <c r="AY166" s="13" t="s">
        <v>149</v>
      </c>
      <c r="BE166" s="142">
        <f t="shared" si="14"/>
        <v>0</v>
      </c>
      <c r="BF166" s="142">
        <f t="shared" si="15"/>
        <v>0</v>
      </c>
      <c r="BG166" s="142">
        <f t="shared" si="16"/>
        <v>0</v>
      </c>
      <c r="BH166" s="142">
        <f t="shared" si="17"/>
        <v>0</v>
      </c>
      <c r="BI166" s="142">
        <f t="shared" si="18"/>
        <v>0</v>
      </c>
      <c r="BJ166" s="13" t="s">
        <v>80</v>
      </c>
      <c r="BK166" s="142">
        <f t="shared" si="19"/>
        <v>0</v>
      </c>
      <c r="BL166" s="13" t="s">
        <v>155</v>
      </c>
      <c r="BM166" s="141" t="s">
        <v>447</v>
      </c>
    </row>
    <row r="167" spans="2:65" s="1" customFormat="1" ht="16.5" customHeight="1">
      <c r="B167" s="28"/>
      <c r="C167" s="129" t="s">
        <v>448</v>
      </c>
      <c r="D167" s="129" t="s">
        <v>151</v>
      </c>
      <c r="E167" s="130" t="s">
        <v>1238</v>
      </c>
      <c r="F167" s="131" t="s">
        <v>1239</v>
      </c>
      <c r="G167" s="132" t="s">
        <v>191</v>
      </c>
      <c r="H167" s="133">
        <v>1</v>
      </c>
      <c r="I167" s="134"/>
      <c r="J167" s="135">
        <f t="shared" si="10"/>
        <v>0</v>
      </c>
      <c r="K167" s="136"/>
      <c r="L167" s="28"/>
      <c r="M167" s="137" t="s">
        <v>1</v>
      </c>
      <c r="N167" s="138" t="s">
        <v>37</v>
      </c>
      <c r="P167" s="139">
        <f t="shared" si="11"/>
        <v>0</v>
      </c>
      <c r="Q167" s="139">
        <v>0</v>
      </c>
      <c r="R167" s="139">
        <f t="shared" si="12"/>
        <v>0</v>
      </c>
      <c r="S167" s="139">
        <v>0</v>
      </c>
      <c r="T167" s="140">
        <f t="shared" si="13"/>
        <v>0</v>
      </c>
      <c r="AR167" s="141" t="s">
        <v>155</v>
      </c>
      <c r="AT167" s="141" t="s">
        <v>151</v>
      </c>
      <c r="AU167" s="141" t="s">
        <v>80</v>
      </c>
      <c r="AY167" s="13" t="s">
        <v>149</v>
      </c>
      <c r="BE167" s="142">
        <f t="shared" si="14"/>
        <v>0</v>
      </c>
      <c r="BF167" s="142">
        <f t="shared" si="15"/>
        <v>0</v>
      </c>
      <c r="BG167" s="142">
        <f t="shared" si="16"/>
        <v>0</v>
      </c>
      <c r="BH167" s="142">
        <f t="shared" si="17"/>
        <v>0</v>
      </c>
      <c r="BI167" s="142">
        <f t="shared" si="18"/>
        <v>0</v>
      </c>
      <c r="BJ167" s="13" t="s">
        <v>80</v>
      </c>
      <c r="BK167" s="142">
        <f t="shared" si="19"/>
        <v>0</v>
      </c>
      <c r="BL167" s="13" t="s">
        <v>155</v>
      </c>
      <c r="BM167" s="141" t="s">
        <v>451</v>
      </c>
    </row>
    <row r="168" spans="2:65" s="1" customFormat="1" ht="16.5" customHeight="1">
      <c r="B168" s="28"/>
      <c r="C168" s="129" t="s">
        <v>243</v>
      </c>
      <c r="D168" s="129" t="s">
        <v>151</v>
      </c>
      <c r="E168" s="130" t="s">
        <v>1240</v>
      </c>
      <c r="F168" s="131" t="s">
        <v>1241</v>
      </c>
      <c r="G168" s="132" t="s">
        <v>191</v>
      </c>
      <c r="H168" s="133">
        <v>2</v>
      </c>
      <c r="I168" s="134"/>
      <c r="J168" s="135">
        <f t="shared" si="10"/>
        <v>0</v>
      </c>
      <c r="K168" s="136"/>
      <c r="L168" s="28"/>
      <c r="M168" s="137" t="s">
        <v>1</v>
      </c>
      <c r="N168" s="138" t="s">
        <v>37</v>
      </c>
      <c r="P168" s="139">
        <f t="shared" si="11"/>
        <v>0</v>
      </c>
      <c r="Q168" s="139">
        <v>0</v>
      </c>
      <c r="R168" s="139">
        <f t="shared" si="12"/>
        <v>0</v>
      </c>
      <c r="S168" s="139">
        <v>0</v>
      </c>
      <c r="T168" s="140">
        <f t="shared" si="13"/>
        <v>0</v>
      </c>
      <c r="AR168" s="141" t="s">
        <v>155</v>
      </c>
      <c r="AT168" s="141" t="s">
        <v>151</v>
      </c>
      <c r="AU168" s="141" t="s">
        <v>80</v>
      </c>
      <c r="AY168" s="13" t="s">
        <v>149</v>
      </c>
      <c r="BE168" s="142">
        <f t="shared" si="14"/>
        <v>0</v>
      </c>
      <c r="BF168" s="142">
        <f t="shared" si="15"/>
        <v>0</v>
      </c>
      <c r="BG168" s="142">
        <f t="shared" si="16"/>
        <v>0</v>
      </c>
      <c r="BH168" s="142">
        <f t="shared" si="17"/>
        <v>0</v>
      </c>
      <c r="BI168" s="142">
        <f t="shared" si="18"/>
        <v>0</v>
      </c>
      <c r="BJ168" s="13" t="s">
        <v>80</v>
      </c>
      <c r="BK168" s="142">
        <f t="shared" si="19"/>
        <v>0</v>
      </c>
      <c r="BL168" s="13" t="s">
        <v>155</v>
      </c>
      <c r="BM168" s="141" t="s">
        <v>402</v>
      </c>
    </row>
    <row r="169" spans="2:65" s="1" customFormat="1" ht="24.15" customHeight="1">
      <c r="B169" s="28"/>
      <c r="C169" s="129" t="s">
        <v>453</v>
      </c>
      <c r="D169" s="129" t="s">
        <v>151</v>
      </c>
      <c r="E169" s="130" t="s">
        <v>1242</v>
      </c>
      <c r="F169" s="131" t="s">
        <v>1243</v>
      </c>
      <c r="G169" s="132" t="s">
        <v>191</v>
      </c>
      <c r="H169" s="133">
        <v>1</v>
      </c>
      <c r="I169" s="134"/>
      <c r="J169" s="135">
        <f t="shared" si="10"/>
        <v>0</v>
      </c>
      <c r="K169" s="136"/>
      <c r="L169" s="28"/>
      <c r="M169" s="137" t="s">
        <v>1</v>
      </c>
      <c r="N169" s="138" t="s">
        <v>37</v>
      </c>
      <c r="P169" s="139">
        <f t="shared" si="11"/>
        <v>0</v>
      </c>
      <c r="Q169" s="139">
        <v>0</v>
      </c>
      <c r="R169" s="139">
        <f t="shared" si="12"/>
        <v>0</v>
      </c>
      <c r="S169" s="139">
        <v>0</v>
      </c>
      <c r="T169" s="140">
        <f t="shared" si="13"/>
        <v>0</v>
      </c>
      <c r="AR169" s="141" t="s">
        <v>155</v>
      </c>
      <c r="AT169" s="141" t="s">
        <v>151</v>
      </c>
      <c r="AU169" s="141" t="s">
        <v>80</v>
      </c>
      <c r="AY169" s="13" t="s">
        <v>149</v>
      </c>
      <c r="BE169" s="142">
        <f t="shared" si="14"/>
        <v>0</v>
      </c>
      <c r="BF169" s="142">
        <f t="shared" si="15"/>
        <v>0</v>
      </c>
      <c r="BG169" s="142">
        <f t="shared" si="16"/>
        <v>0</v>
      </c>
      <c r="BH169" s="142">
        <f t="shared" si="17"/>
        <v>0</v>
      </c>
      <c r="BI169" s="142">
        <f t="shared" si="18"/>
        <v>0</v>
      </c>
      <c r="BJ169" s="13" t="s">
        <v>80</v>
      </c>
      <c r="BK169" s="142">
        <f t="shared" si="19"/>
        <v>0</v>
      </c>
      <c r="BL169" s="13" t="s">
        <v>155</v>
      </c>
      <c r="BM169" s="141" t="s">
        <v>455</v>
      </c>
    </row>
    <row r="170" spans="2:65" s="1" customFormat="1" ht="24.15" customHeight="1">
      <c r="B170" s="28"/>
      <c r="C170" s="129" t="s">
        <v>250</v>
      </c>
      <c r="D170" s="129" t="s">
        <v>151</v>
      </c>
      <c r="E170" s="130" t="s">
        <v>1244</v>
      </c>
      <c r="F170" s="131" t="s">
        <v>1245</v>
      </c>
      <c r="G170" s="132" t="s">
        <v>191</v>
      </c>
      <c r="H170" s="133">
        <v>22</v>
      </c>
      <c r="I170" s="134"/>
      <c r="J170" s="135">
        <f t="shared" si="10"/>
        <v>0</v>
      </c>
      <c r="K170" s="136"/>
      <c r="L170" s="28"/>
      <c r="M170" s="137" t="s">
        <v>1</v>
      </c>
      <c r="N170" s="138" t="s">
        <v>37</v>
      </c>
      <c r="P170" s="139">
        <f t="shared" si="11"/>
        <v>0</v>
      </c>
      <c r="Q170" s="139">
        <v>0</v>
      </c>
      <c r="R170" s="139">
        <f t="shared" si="12"/>
        <v>0</v>
      </c>
      <c r="S170" s="139">
        <v>0</v>
      </c>
      <c r="T170" s="140">
        <f t="shared" si="13"/>
        <v>0</v>
      </c>
      <c r="AR170" s="141" t="s">
        <v>155</v>
      </c>
      <c r="AT170" s="141" t="s">
        <v>151</v>
      </c>
      <c r="AU170" s="141" t="s">
        <v>80</v>
      </c>
      <c r="AY170" s="13" t="s">
        <v>149</v>
      </c>
      <c r="BE170" s="142">
        <f t="shared" si="14"/>
        <v>0</v>
      </c>
      <c r="BF170" s="142">
        <f t="shared" si="15"/>
        <v>0</v>
      </c>
      <c r="BG170" s="142">
        <f t="shared" si="16"/>
        <v>0</v>
      </c>
      <c r="BH170" s="142">
        <f t="shared" si="17"/>
        <v>0</v>
      </c>
      <c r="BI170" s="142">
        <f t="shared" si="18"/>
        <v>0</v>
      </c>
      <c r="BJ170" s="13" t="s">
        <v>80</v>
      </c>
      <c r="BK170" s="142">
        <f t="shared" si="19"/>
        <v>0</v>
      </c>
      <c r="BL170" s="13" t="s">
        <v>155</v>
      </c>
      <c r="BM170" s="141" t="s">
        <v>458</v>
      </c>
    </row>
    <row r="171" spans="2:65" s="1" customFormat="1" ht="16.5" customHeight="1">
      <c r="B171" s="28"/>
      <c r="C171" s="129" t="s">
        <v>459</v>
      </c>
      <c r="D171" s="129" t="s">
        <v>151</v>
      </c>
      <c r="E171" s="130" t="s">
        <v>1246</v>
      </c>
      <c r="F171" s="131" t="s">
        <v>1247</v>
      </c>
      <c r="G171" s="132" t="s">
        <v>191</v>
      </c>
      <c r="H171" s="133">
        <v>22</v>
      </c>
      <c r="I171" s="134"/>
      <c r="J171" s="135">
        <f t="shared" si="10"/>
        <v>0</v>
      </c>
      <c r="K171" s="136"/>
      <c r="L171" s="28"/>
      <c r="M171" s="137" t="s">
        <v>1</v>
      </c>
      <c r="N171" s="138" t="s">
        <v>37</v>
      </c>
      <c r="P171" s="139">
        <f t="shared" si="11"/>
        <v>0</v>
      </c>
      <c r="Q171" s="139">
        <v>0</v>
      </c>
      <c r="R171" s="139">
        <f t="shared" si="12"/>
        <v>0</v>
      </c>
      <c r="S171" s="139">
        <v>0</v>
      </c>
      <c r="T171" s="140">
        <f t="shared" si="13"/>
        <v>0</v>
      </c>
      <c r="AR171" s="141" t="s">
        <v>155</v>
      </c>
      <c r="AT171" s="141" t="s">
        <v>151</v>
      </c>
      <c r="AU171" s="141" t="s">
        <v>80</v>
      </c>
      <c r="AY171" s="13" t="s">
        <v>149</v>
      </c>
      <c r="BE171" s="142">
        <f t="shared" si="14"/>
        <v>0</v>
      </c>
      <c r="BF171" s="142">
        <f t="shared" si="15"/>
        <v>0</v>
      </c>
      <c r="BG171" s="142">
        <f t="shared" si="16"/>
        <v>0</v>
      </c>
      <c r="BH171" s="142">
        <f t="shared" si="17"/>
        <v>0</v>
      </c>
      <c r="BI171" s="142">
        <f t="shared" si="18"/>
        <v>0</v>
      </c>
      <c r="BJ171" s="13" t="s">
        <v>80</v>
      </c>
      <c r="BK171" s="142">
        <f t="shared" si="19"/>
        <v>0</v>
      </c>
      <c r="BL171" s="13" t="s">
        <v>155</v>
      </c>
      <c r="BM171" s="141" t="s">
        <v>462</v>
      </c>
    </row>
    <row r="172" spans="2:65" s="1" customFormat="1" ht="16.5" customHeight="1">
      <c r="B172" s="28"/>
      <c r="C172" s="129" t="s">
        <v>256</v>
      </c>
      <c r="D172" s="129" t="s">
        <v>151</v>
      </c>
      <c r="E172" s="130" t="s">
        <v>1248</v>
      </c>
      <c r="F172" s="131" t="s">
        <v>1249</v>
      </c>
      <c r="G172" s="132" t="s">
        <v>191</v>
      </c>
      <c r="H172" s="133">
        <v>3</v>
      </c>
      <c r="I172" s="134"/>
      <c r="J172" s="135">
        <f t="shared" si="10"/>
        <v>0</v>
      </c>
      <c r="K172" s="136"/>
      <c r="L172" s="28"/>
      <c r="M172" s="137" t="s">
        <v>1</v>
      </c>
      <c r="N172" s="138" t="s">
        <v>37</v>
      </c>
      <c r="P172" s="139">
        <f t="shared" si="11"/>
        <v>0</v>
      </c>
      <c r="Q172" s="139">
        <v>0</v>
      </c>
      <c r="R172" s="139">
        <f t="shared" si="12"/>
        <v>0</v>
      </c>
      <c r="S172" s="139">
        <v>0</v>
      </c>
      <c r="T172" s="140">
        <f t="shared" si="13"/>
        <v>0</v>
      </c>
      <c r="AR172" s="141" t="s">
        <v>155</v>
      </c>
      <c r="AT172" s="141" t="s">
        <v>151</v>
      </c>
      <c r="AU172" s="141" t="s">
        <v>80</v>
      </c>
      <c r="AY172" s="13" t="s">
        <v>149</v>
      </c>
      <c r="BE172" s="142">
        <f t="shared" si="14"/>
        <v>0</v>
      </c>
      <c r="BF172" s="142">
        <f t="shared" si="15"/>
        <v>0</v>
      </c>
      <c r="BG172" s="142">
        <f t="shared" si="16"/>
        <v>0</v>
      </c>
      <c r="BH172" s="142">
        <f t="shared" si="17"/>
        <v>0</v>
      </c>
      <c r="BI172" s="142">
        <f t="shared" si="18"/>
        <v>0</v>
      </c>
      <c r="BJ172" s="13" t="s">
        <v>80</v>
      </c>
      <c r="BK172" s="142">
        <f t="shared" si="19"/>
        <v>0</v>
      </c>
      <c r="BL172" s="13" t="s">
        <v>155</v>
      </c>
      <c r="BM172" s="141" t="s">
        <v>466</v>
      </c>
    </row>
    <row r="173" spans="2:65" s="1" customFormat="1" ht="16.5" customHeight="1">
      <c r="B173" s="28"/>
      <c r="C173" s="129" t="s">
        <v>467</v>
      </c>
      <c r="D173" s="129" t="s">
        <v>151</v>
      </c>
      <c r="E173" s="130" t="s">
        <v>1250</v>
      </c>
      <c r="F173" s="131" t="s">
        <v>1251</v>
      </c>
      <c r="G173" s="132" t="s">
        <v>191</v>
      </c>
      <c r="H173" s="133">
        <v>2</v>
      </c>
      <c r="I173" s="134"/>
      <c r="J173" s="135">
        <f t="shared" si="10"/>
        <v>0</v>
      </c>
      <c r="K173" s="136"/>
      <c r="L173" s="28"/>
      <c r="M173" s="137" t="s">
        <v>1</v>
      </c>
      <c r="N173" s="138" t="s">
        <v>37</v>
      </c>
      <c r="P173" s="139">
        <f t="shared" si="11"/>
        <v>0</v>
      </c>
      <c r="Q173" s="139">
        <v>0</v>
      </c>
      <c r="R173" s="139">
        <f t="shared" si="12"/>
        <v>0</v>
      </c>
      <c r="S173" s="139">
        <v>0</v>
      </c>
      <c r="T173" s="140">
        <f t="shared" si="13"/>
        <v>0</v>
      </c>
      <c r="AR173" s="141" t="s">
        <v>155</v>
      </c>
      <c r="AT173" s="141" t="s">
        <v>151</v>
      </c>
      <c r="AU173" s="141" t="s">
        <v>80</v>
      </c>
      <c r="AY173" s="13" t="s">
        <v>149</v>
      </c>
      <c r="BE173" s="142">
        <f t="shared" si="14"/>
        <v>0</v>
      </c>
      <c r="BF173" s="142">
        <f t="shared" si="15"/>
        <v>0</v>
      </c>
      <c r="BG173" s="142">
        <f t="shared" si="16"/>
        <v>0</v>
      </c>
      <c r="BH173" s="142">
        <f t="shared" si="17"/>
        <v>0</v>
      </c>
      <c r="BI173" s="142">
        <f t="shared" si="18"/>
        <v>0</v>
      </c>
      <c r="BJ173" s="13" t="s">
        <v>80</v>
      </c>
      <c r="BK173" s="142">
        <f t="shared" si="19"/>
        <v>0</v>
      </c>
      <c r="BL173" s="13" t="s">
        <v>155</v>
      </c>
      <c r="BM173" s="141" t="s">
        <v>470</v>
      </c>
    </row>
    <row r="174" spans="2:65" s="1" customFormat="1" ht="16.5" customHeight="1">
      <c r="B174" s="28"/>
      <c r="C174" s="129" t="s">
        <v>261</v>
      </c>
      <c r="D174" s="129" t="s">
        <v>151</v>
      </c>
      <c r="E174" s="130" t="s">
        <v>1252</v>
      </c>
      <c r="F174" s="131" t="s">
        <v>1253</v>
      </c>
      <c r="G174" s="132" t="s">
        <v>191</v>
      </c>
      <c r="H174" s="133">
        <v>12</v>
      </c>
      <c r="I174" s="134"/>
      <c r="J174" s="135">
        <f t="shared" si="10"/>
        <v>0</v>
      </c>
      <c r="K174" s="136"/>
      <c r="L174" s="28"/>
      <c r="M174" s="137" t="s">
        <v>1</v>
      </c>
      <c r="N174" s="138" t="s">
        <v>37</v>
      </c>
      <c r="P174" s="139">
        <f t="shared" si="11"/>
        <v>0</v>
      </c>
      <c r="Q174" s="139">
        <v>0</v>
      </c>
      <c r="R174" s="139">
        <f t="shared" si="12"/>
        <v>0</v>
      </c>
      <c r="S174" s="139">
        <v>0</v>
      </c>
      <c r="T174" s="140">
        <f t="shared" si="13"/>
        <v>0</v>
      </c>
      <c r="AR174" s="141" t="s">
        <v>155</v>
      </c>
      <c r="AT174" s="141" t="s">
        <v>151</v>
      </c>
      <c r="AU174" s="141" t="s">
        <v>80</v>
      </c>
      <c r="AY174" s="13" t="s">
        <v>149</v>
      </c>
      <c r="BE174" s="142">
        <f t="shared" si="14"/>
        <v>0</v>
      </c>
      <c r="BF174" s="142">
        <f t="shared" si="15"/>
        <v>0</v>
      </c>
      <c r="BG174" s="142">
        <f t="shared" si="16"/>
        <v>0</v>
      </c>
      <c r="BH174" s="142">
        <f t="shared" si="17"/>
        <v>0</v>
      </c>
      <c r="BI174" s="142">
        <f t="shared" si="18"/>
        <v>0</v>
      </c>
      <c r="BJ174" s="13" t="s">
        <v>80</v>
      </c>
      <c r="BK174" s="142">
        <f t="shared" si="19"/>
        <v>0</v>
      </c>
      <c r="BL174" s="13" t="s">
        <v>155</v>
      </c>
      <c r="BM174" s="141" t="s">
        <v>473</v>
      </c>
    </row>
    <row r="175" spans="2:65" s="1" customFormat="1" ht="16.5" customHeight="1">
      <c r="B175" s="28"/>
      <c r="C175" s="129" t="s">
        <v>474</v>
      </c>
      <c r="D175" s="129" t="s">
        <v>151</v>
      </c>
      <c r="E175" s="130" t="s">
        <v>1254</v>
      </c>
      <c r="F175" s="131" t="s">
        <v>1255</v>
      </c>
      <c r="G175" s="132" t="s">
        <v>191</v>
      </c>
      <c r="H175" s="133">
        <v>11</v>
      </c>
      <c r="I175" s="134"/>
      <c r="J175" s="135">
        <f t="shared" si="10"/>
        <v>0</v>
      </c>
      <c r="K175" s="136"/>
      <c r="L175" s="28"/>
      <c r="M175" s="137" t="s">
        <v>1</v>
      </c>
      <c r="N175" s="138" t="s">
        <v>37</v>
      </c>
      <c r="P175" s="139">
        <f t="shared" si="11"/>
        <v>0</v>
      </c>
      <c r="Q175" s="139">
        <v>0</v>
      </c>
      <c r="R175" s="139">
        <f t="shared" si="12"/>
        <v>0</v>
      </c>
      <c r="S175" s="139">
        <v>0</v>
      </c>
      <c r="T175" s="140">
        <f t="shared" si="13"/>
        <v>0</v>
      </c>
      <c r="AR175" s="141" t="s">
        <v>155</v>
      </c>
      <c r="AT175" s="141" t="s">
        <v>151</v>
      </c>
      <c r="AU175" s="141" t="s">
        <v>80</v>
      </c>
      <c r="AY175" s="13" t="s">
        <v>149</v>
      </c>
      <c r="BE175" s="142">
        <f t="shared" si="14"/>
        <v>0</v>
      </c>
      <c r="BF175" s="142">
        <f t="shared" si="15"/>
        <v>0</v>
      </c>
      <c r="BG175" s="142">
        <f t="shared" si="16"/>
        <v>0</v>
      </c>
      <c r="BH175" s="142">
        <f t="shared" si="17"/>
        <v>0</v>
      </c>
      <c r="BI175" s="142">
        <f t="shared" si="18"/>
        <v>0</v>
      </c>
      <c r="BJ175" s="13" t="s">
        <v>80</v>
      </c>
      <c r="BK175" s="142">
        <f t="shared" si="19"/>
        <v>0</v>
      </c>
      <c r="BL175" s="13" t="s">
        <v>155</v>
      </c>
      <c r="BM175" s="141" t="s">
        <v>477</v>
      </c>
    </row>
    <row r="176" spans="2:65" s="1" customFormat="1" ht="16.5" customHeight="1">
      <c r="B176" s="28"/>
      <c r="C176" s="129" t="s">
        <v>267</v>
      </c>
      <c r="D176" s="129" t="s">
        <v>151</v>
      </c>
      <c r="E176" s="130" t="s">
        <v>1256</v>
      </c>
      <c r="F176" s="131" t="s">
        <v>1257</v>
      </c>
      <c r="G176" s="132" t="s">
        <v>191</v>
      </c>
      <c r="H176" s="133">
        <v>9</v>
      </c>
      <c r="I176" s="134"/>
      <c r="J176" s="135">
        <f t="shared" si="10"/>
        <v>0</v>
      </c>
      <c r="K176" s="136"/>
      <c r="L176" s="28"/>
      <c r="M176" s="137" t="s">
        <v>1</v>
      </c>
      <c r="N176" s="138" t="s">
        <v>37</v>
      </c>
      <c r="P176" s="139">
        <f t="shared" si="11"/>
        <v>0</v>
      </c>
      <c r="Q176" s="139">
        <v>0</v>
      </c>
      <c r="R176" s="139">
        <f t="shared" si="12"/>
        <v>0</v>
      </c>
      <c r="S176" s="139">
        <v>0</v>
      </c>
      <c r="T176" s="140">
        <f t="shared" si="13"/>
        <v>0</v>
      </c>
      <c r="AR176" s="141" t="s">
        <v>155</v>
      </c>
      <c r="AT176" s="141" t="s">
        <v>151</v>
      </c>
      <c r="AU176" s="141" t="s">
        <v>80</v>
      </c>
      <c r="AY176" s="13" t="s">
        <v>149</v>
      </c>
      <c r="BE176" s="142">
        <f t="shared" si="14"/>
        <v>0</v>
      </c>
      <c r="BF176" s="142">
        <f t="shared" si="15"/>
        <v>0</v>
      </c>
      <c r="BG176" s="142">
        <f t="shared" si="16"/>
        <v>0</v>
      </c>
      <c r="BH176" s="142">
        <f t="shared" si="17"/>
        <v>0</v>
      </c>
      <c r="BI176" s="142">
        <f t="shared" si="18"/>
        <v>0</v>
      </c>
      <c r="BJ176" s="13" t="s">
        <v>80</v>
      </c>
      <c r="BK176" s="142">
        <f t="shared" si="19"/>
        <v>0</v>
      </c>
      <c r="BL176" s="13" t="s">
        <v>155</v>
      </c>
      <c r="BM176" s="141" t="s">
        <v>480</v>
      </c>
    </row>
    <row r="177" spans="2:65" s="1" customFormat="1" ht="16.5" customHeight="1">
      <c r="B177" s="28"/>
      <c r="C177" s="129" t="s">
        <v>481</v>
      </c>
      <c r="D177" s="129" t="s">
        <v>151</v>
      </c>
      <c r="E177" s="130" t="s">
        <v>1258</v>
      </c>
      <c r="F177" s="131" t="s">
        <v>1259</v>
      </c>
      <c r="G177" s="132" t="s">
        <v>191</v>
      </c>
      <c r="H177" s="133">
        <v>4</v>
      </c>
      <c r="I177" s="134"/>
      <c r="J177" s="135">
        <f t="shared" si="10"/>
        <v>0</v>
      </c>
      <c r="K177" s="136"/>
      <c r="L177" s="28"/>
      <c r="M177" s="137" t="s">
        <v>1</v>
      </c>
      <c r="N177" s="138" t="s">
        <v>37</v>
      </c>
      <c r="P177" s="139">
        <f t="shared" si="11"/>
        <v>0</v>
      </c>
      <c r="Q177" s="139">
        <v>0</v>
      </c>
      <c r="R177" s="139">
        <f t="shared" si="12"/>
        <v>0</v>
      </c>
      <c r="S177" s="139">
        <v>0</v>
      </c>
      <c r="T177" s="140">
        <f t="shared" si="13"/>
        <v>0</v>
      </c>
      <c r="AR177" s="141" t="s">
        <v>155</v>
      </c>
      <c r="AT177" s="141" t="s">
        <v>151</v>
      </c>
      <c r="AU177" s="141" t="s">
        <v>80</v>
      </c>
      <c r="AY177" s="13" t="s">
        <v>149</v>
      </c>
      <c r="BE177" s="142">
        <f t="shared" si="14"/>
        <v>0</v>
      </c>
      <c r="BF177" s="142">
        <f t="shared" si="15"/>
        <v>0</v>
      </c>
      <c r="BG177" s="142">
        <f t="shared" si="16"/>
        <v>0</v>
      </c>
      <c r="BH177" s="142">
        <f t="shared" si="17"/>
        <v>0</v>
      </c>
      <c r="BI177" s="142">
        <f t="shared" si="18"/>
        <v>0</v>
      </c>
      <c r="BJ177" s="13" t="s">
        <v>80</v>
      </c>
      <c r="BK177" s="142">
        <f t="shared" si="19"/>
        <v>0</v>
      </c>
      <c r="BL177" s="13" t="s">
        <v>155</v>
      </c>
      <c r="BM177" s="141" t="s">
        <v>484</v>
      </c>
    </row>
    <row r="178" spans="2:65" s="1" customFormat="1" ht="16.5" customHeight="1">
      <c r="B178" s="28"/>
      <c r="C178" s="129" t="s">
        <v>270</v>
      </c>
      <c r="D178" s="129" t="s">
        <v>151</v>
      </c>
      <c r="E178" s="130" t="s">
        <v>1260</v>
      </c>
      <c r="F178" s="131" t="s">
        <v>1261</v>
      </c>
      <c r="G178" s="132" t="s">
        <v>191</v>
      </c>
      <c r="H178" s="133">
        <v>8</v>
      </c>
      <c r="I178" s="134"/>
      <c r="J178" s="135">
        <f t="shared" si="10"/>
        <v>0</v>
      </c>
      <c r="K178" s="136"/>
      <c r="L178" s="28"/>
      <c r="M178" s="137" t="s">
        <v>1</v>
      </c>
      <c r="N178" s="138" t="s">
        <v>37</v>
      </c>
      <c r="P178" s="139">
        <f t="shared" si="11"/>
        <v>0</v>
      </c>
      <c r="Q178" s="139">
        <v>0</v>
      </c>
      <c r="R178" s="139">
        <f t="shared" si="12"/>
        <v>0</v>
      </c>
      <c r="S178" s="139">
        <v>0</v>
      </c>
      <c r="T178" s="140">
        <f t="shared" si="13"/>
        <v>0</v>
      </c>
      <c r="AR178" s="141" t="s">
        <v>155</v>
      </c>
      <c r="AT178" s="141" t="s">
        <v>151</v>
      </c>
      <c r="AU178" s="141" t="s">
        <v>80</v>
      </c>
      <c r="AY178" s="13" t="s">
        <v>149</v>
      </c>
      <c r="BE178" s="142">
        <f t="shared" si="14"/>
        <v>0</v>
      </c>
      <c r="BF178" s="142">
        <f t="shared" si="15"/>
        <v>0</v>
      </c>
      <c r="BG178" s="142">
        <f t="shared" si="16"/>
        <v>0</v>
      </c>
      <c r="BH178" s="142">
        <f t="shared" si="17"/>
        <v>0</v>
      </c>
      <c r="BI178" s="142">
        <f t="shared" si="18"/>
        <v>0</v>
      </c>
      <c r="BJ178" s="13" t="s">
        <v>80</v>
      </c>
      <c r="BK178" s="142">
        <f t="shared" si="19"/>
        <v>0</v>
      </c>
      <c r="BL178" s="13" t="s">
        <v>155</v>
      </c>
      <c r="BM178" s="141" t="s">
        <v>487</v>
      </c>
    </row>
    <row r="179" spans="2:65" s="1" customFormat="1" ht="16.5" customHeight="1">
      <c r="B179" s="28"/>
      <c r="C179" s="129" t="s">
        <v>488</v>
      </c>
      <c r="D179" s="129" t="s">
        <v>151</v>
      </c>
      <c r="E179" s="130" t="s">
        <v>1262</v>
      </c>
      <c r="F179" s="131" t="s">
        <v>1263</v>
      </c>
      <c r="G179" s="132" t="s">
        <v>191</v>
      </c>
      <c r="H179" s="133">
        <v>13</v>
      </c>
      <c r="I179" s="134"/>
      <c r="J179" s="135">
        <f t="shared" si="10"/>
        <v>0</v>
      </c>
      <c r="K179" s="136"/>
      <c r="L179" s="28"/>
      <c r="M179" s="137" t="s">
        <v>1</v>
      </c>
      <c r="N179" s="138" t="s">
        <v>37</v>
      </c>
      <c r="P179" s="139">
        <f t="shared" si="11"/>
        <v>0</v>
      </c>
      <c r="Q179" s="139">
        <v>0</v>
      </c>
      <c r="R179" s="139">
        <f t="shared" si="12"/>
        <v>0</v>
      </c>
      <c r="S179" s="139">
        <v>0</v>
      </c>
      <c r="T179" s="140">
        <f t="shared" si="13"/>
        <v>0</v>
      </c>
      <c r="AR179" s="141" t="s">
        <v>155</v>
      </c>
      <c r="AT179" s="141" t="s">
        <v>151</v>
      </c>
      <c r="AU179" s="141" t="s">
        <v>80</v>
      </c>
      <c r="AY179" s="13" t="s">
        <v>149</v>
      </c>
      <c r="BE179" s="142">
        <f t="shared" si="14"/>
        <v>0</v>
      </c>
      <c r="BF179" s="142">
        <f t="shared" si="15"/>
        <v>0</v>
      </c>
      <c r="BG179" s="142">
        <f t="shared" si="16"/>
        <v>0</v>
      </c>
      <c r="BH179" s="142">
        <f t="shared" si="17"/>
        <v>0</v>
      </c>
      <c r="BI179" s="142">
        <f t="shared" si="18"/>
        <v>0</v>
      </c>
      <c r="BJ179" s="13" t="s">
        <v>80</v>
      </c>
      <c r="BK179" s="142">
        <f t="shared" si="19"/>
        <v>0</v>
      </c>
      <c r="BL179" s="13" t="s">
        <v>155</v>
      </c>
      <c r="BM179" s="141" t="s">
        <v>491</v>
      </c>
    </row>
    <row r="180" spans="2:65" s="1" customFormat="1" ht="16.5" customHeight="1">
      <c r="B180" s="28"/>
      <c r="C180" s="129" t="s">
        <v>274</v>
      </c>
      <c r="D180" s="129" t="s">
        <v>151</v>
      </c>
      <c r="E180" s="130" t="s">
        <v>1264</v>
      </c>
      <c r="F180" s="131" t="s">
        <v>1265</v>
      </c>
      <c r="G180" s="132" t="s">
        <v>191</v>
      </c>
      <c r="H180" s="133">
        <v>4</v>
      </c>
      <c r="I180" s="134"/>
      <c r="J180" s="135">
        <f t="shared" si="10"/>
        <v>0</v>
      </c>
      <c r="K180" s="136"/>
      <c r="L180" s="28"/>
      <c r="M180" s="137" t="s">
        <v>1</v>
      </c>
      <c r="N180" s="138" t="s">
        <v>37</v>
      </c>
      <c r="P180" s="139">
        <f t="shared" si="11"/>
        <v>0</v>
      </c>
      <c r="Q180" s="139">
        <v>0</v>
      </c>
      <c r="R180" s="139">
        <f t="shared" si="12"/>
        <v>0</v>
      </c>
      <c r="S180" s="139">
        <v>0</v>
      </c>
      <c r="T180" s="140">
        <f t="shared" si="13"/>
        <v>0</v>
      </c>
      <c r="AR180" s="141" t="s">
        <v>155</v>
      </c>
      <c r="AT180" s="141" t="s">
        <v>151</v>
      </c>
      <c r="AU180" s="141" t="s">
        <v>80</v>
      </c>
      <c r="AY180" s="13" t="s">
        <v>149</v>
      </c>
      <c r="BE180" s="142">
        <f t="shared" si="14"/>
        <v>0</v>
      </c>
      <c r="BF180" s="142">
        <f t="shared" si="15"/>
        <v>0</v>
      </c>
      <c r="BG180" s="142">
        <f t="shared" si="16"/>
        <v>0</v>
      </c>
      <c r="BH180" s="142">
        <f t="shared" si="17"/>
        <v>0</v>
      </c>
      <c r="BI180" s="142">
        <f t="shared" si="18"/>
        <v>0</v>
      </c>
      <c r="BJ180" s="13" t="s">
        <v>80</v>
      </c>
      <c r="BK180" s="142">
        <f t="shared" si="19"/>
        <v>0</v>
      </c>
      <c r="BL180" s="13" t="s">
        <v>155</v>
      </c>
      <c r="BM180" s="141" t="s">
        <v>494</v>
      </c>
    </row>
    <row r="181" spans="2:65" s="1" customFormat="1" ht="16.5" customHeight="1">
      <c r="B181" s="28"/>
      <c r="C181" s="129" t="s">
        <v>1107</v>
      </c>
      <c r="D181" s="129" t="s">
        <v>151</v>
      </c>
      <c r="E181" s="130" t="s">
        <v>1266</v>
      </c>
      <c r="F181" s="131" t="s">
        <v>1267</v>
      </c>
      <c r="G181" s="132" t="s">
        <v>191</v>
      </c>
      <c r="H181" s="133">
        <v>4</v>
      </c>
      <c r="I181" s="134"/>
      <c r="J181" s="135">
        <f t="shared" si="10"/>
        <v>0</v>
      </c>
      <c r="K181" s="136"/>
      <c r="L181" s="28"/>
      <c r="M181" s="137" t="s">
        <v>1</v>
      </c>
      <c r="N181" s="138" t="s">
        <v>37</v>
      </c>
      <c r="P181" s="139">
        <f t="shared" si="11"/>
        <v>0</v>
      </c>
      <c r="Q181" s="139">
        <v>0</v>
      </c>
      <c r="R181" s="139">
        <f t="shared" si="12"/>
        <v>0</v>
      </c>
      <c r="S181" s="139">
        <v>0</v>
      </c>
      <c r="T181" s="140">
        <f t="shared" si="13"/>
        <v>0</v>
      </c>
      <c r="AR181" s="141" t="s">
        <v>155</v>
      </c>
      <c r="AT181" s="141" t="s">
        <v>151</v>
      </c>
      <c r="AU181" s="141" t="s">
        <v>80</v>
      </c>
      <c r="AY181" s="13" t="s">
        <v>149</v>
      </c>
      <c r="BE181" s="142">
        <f t="shared" si="14"/>
        <v>0</v>
      </c>
      <c r="BF181" s="142">
        <f t="shared" si="15"/>
        <v>0</v>
      </c>
      <c r="BG181" s="142">
        <f t="shared" si="16"/>
        <v>0</v>
      </c>
      <c r="BH181" s="142">
        <f t="shared" si="17"/>
        <v>0</v>
      </c>
      <c r="BI181" s="142">
        <f t="shared" si="18"/>
        <v>0</v>
      </c>
      <c r="BJ181" s="13" t="s">
        <v>80</v>
      </c>
      <c r="BK181" s="142">
        <f t="shared" si="19"/>
        <v>0</v>
      </c>
      <c r="BL181" s="13" t="s">
        <v>155</v>
      </c>
      <c r="BM181" s="141" t="s">
        <v>655</v>
      </c>
    </row>
    <row r="182" spans="2:65" s="1" customFormat="1" ht="16.5" customHeight="1">
      <c r="B182" s="28"/>
      <c r="C182" s="129" t="s">
        <v>277</v>
      </c>
      <c r="D182" s="129" t="s">
        <v>151</v>
      </c>
      <c r="E182" s="130" t="s">
        <v>1268</v>
      </c>
      <c r="F182" s="131" t="s">
        <v>1269</v>
      </c>
      <c r="G182" s="132" t="s">
        <v>191</v>
      </c>
      <c r="H182" s="133">
        <v>11</v>
      </c>
      <c r="I182" s="134"/>
      <c r="J182" s="135">
        <f t="shared" si="10"/>
        <v>0</v>
      </c>
      <c r="K182" s="136"/>
      <c r="L182" s="28"/>
      <c r="M182" s="137" t="s">
        <v>1</v>
      </c>
      <c r="N182" s="138" t="s">
        <v>37</v>
      </c>
      <c r="P182" s="139">
        <f t="shared" si="11"/>
        <v>0</v>
      </c>
      <c r="Q182" s="139">
        <v>0</v>
      </c>
      <c r="R182" s="139">
        <f t="shared" si="12"/>
        <v>0</v>
      </c>
      <c r="S182" s="139">
        <v>0</v>
      </c>
      <c r="T182" s="140">
        <f t="shared" si="13"/>
        <v>0</v>
      </c>
      <c r="AR182" s="141" t="s">
        <v>155</v>
      </c>
      <c r="AT182" s="141" t="s">
        <v>151</v>
      </c>
      <c r="AU182" s="141" t="s">
        <v>80</v>
      </c>
      <c r="AY182" s="13" t="s">
        <v>149</v>
      </c>
      <c r="BE182" s="142">
        <f t="shared" si="14"/>
        <v>0</v>
      </c>
      <c r="BF182" s="142">
        <f t="shared" si="15"/>
        <v>0</v>
      </c>
      <c r="BG182" s="142">
        <f t="shared" si="16"/>
        <v>0</v>
      </c>
      <c r="BH182" s="142">
        <f t="shared" si="17"/>
        <v>0</v>
      </c>
      <c r="BI182" s="142">
        <f t="shared" si="18"/>
        <v>0</v>
      </c>
      <c r="BJ182" s="13" t="s">
        <v>80</v>
      </c>
      <c r="BK182" s="142">
        <f t="shared" si="19"/>
        <v>0</v>
      </c>
      <c r="BL182" s="13" t="s">
        <v>155</v>
      </c>
      <c r="BM182" s="141" t="s">
        <v>663</v>
      </c>
    </row>
    <row r="183" spans="2:65" s="1" customFormat="1" ht="16.5" customHeight="1">
      <c r="B183" s="28"/>
      <c r="C183" s="129" t="s">
        <v>1112</v>
      </c>
      <c r="D183" s="129" t="s">
        <v>151</v>
      </c>
      <c r="E183" s="130" t="s">
        <v>1270</v>
      </c>
      <c r="F183" s="131" t="s">
        <v>1271</v>
      </c>
      <c r="G183" s="132" t="s">
        <v>191</v>
      </c>
      <c r="H183" s="133">
        <v>9</v>
      </c>
      <c r="I183" s="134"/>
      <c r="J183" s="135">
        <f t="shared" si="10"/>
        <v>0</v>
      </c>
      <c r="K183" s="136"/>
      <c r="L183" s="28"/>
      <c r="M183" s="137" t="s">
        <v>1</v>
      </c>
      <c r="N183" s="138" t="s">
        <v>37</v>
      </c>
      <c r="P183" s="139">
        <f t="shared" si="11"/>
        <v>0</v>
      </c>
      <c r="Q183" s="139">
        <v>0</v>
      </c>
      <c r="R183" s="139">
        <f t="shared" si="12"/>
        <v>0</v>
      </c>
      <c r="S183" s="139">
        <v>0</v>
      </c>
      <c r="T183" s="140">
        <f t="shared" si="13"/>
        <v>0</v>
      </c>
      <c r="AR183" s="141" t="s">
        <v>155</v>
      </c>
      <c r="AT183" s="141" t="s">
        <v>151</v>
      </c>
      <c r="AU183" s="141" t="s">
        <v>80</v>
      </c>
      <c r="AY183" s="13" t="s">
        <v>149</v>
      </c>
      <c r="BE183" s="142">
        <f t="shared" si="14"/>
        <v>0</v>
      </c>
      <c r="BF183" s="142">
        <f t="shared" si="15"/>
        <v>0</v>
      </c>
      <c r="BG183" s="142">
        <f t="shared" si="16"/>
        <v>0</v>
      </c>
      <c r="BH183" s="142">
        <f t="shared" si="17"/>
        <v>0</v>
      </c>
      <c r="BI183" s="142">
        <f t="shared" si="18"/>
        <v>0</v>
      </c>
      <c r="BJ183" s="13" t="s">
        <v>80</v>
      </c>
      <c r="BK183" s="142">
        <f t="shared" si="19"/>
        <v>0</v>
      </c>
      <c r="BL183" s="13" t="s">
        <v>155</v>
      </c>
      <c r="BM183" s="141" t="s">
        <v>671</v>
      </c>
    </row>
    <row r="184" spans="2:65" s="1" customFormat="1" ht="16.5" customHeight="1">
      <c r="B184" s="28"/>
      <c r="C184" s="129" t="s">
        <v>283</v>
      </c>
      <c r="D184" s="129" t="s">
        <v>151</v>
      </c>
      <c r="E184" s="130" t="s">
        <v>1272</v>
      </c>
      <c r="F184" s="131" t="s">
        <v>1273</v>
      </c>
      <c r="G184" s="132" t="s">
        <v>191</v>
      </c>
      <c r="H184" s="133">
        <v>8</v>
      </c>
      <c r="I184" s="134"/>
      <c r="J184" s="135">
        <f t="shared" si="10"/>
        <v>0</v>
      </c>
      <c r="K184" s="136"/>
      <c r="L184" s="28"/>
      <c r="M184" s="137" t="s">
        <v>1</v>
      </c>
      <c r="N184" s="138" t="s">
        <v>37</v>
      </c>
      <c r="P184" s="139">
        <f t="shared" si="11"/>
        <v>0</v>
      </c>
      <c r="Q184" s="139">
        <v>0</v>
      </c>
      <c r="R184" s="139">
        <f t="shared" si="12"/>
        <v>0</v>
      </c>
      <c r="S184" s="139">
        <v>0</v>
      </c>
      <c r="T184" s="140">
        <f t="shared" si="13"/>
        <v>0</v>
      </c>
      <c r="AR184" s="141" t="s">
        <v>155</v>
      </c>
      <c r="AT184" s="141" t="s">
        <v>151</v>
      </c>
      <c r="AU184" s="141" t="s">
        <v>80</v>
      </c>
      <c r="AY184" s="13" t="s">
        <v>149</v>
      </c>
      <c r="BE184" s="142">
        <f t="shared" si="14"/>
        <v>0</v>
      </c>
      <c r="BF184" s="142">
        <f t="shared" si="15"/>
        <v>0</v>
      </c>
      <c r="BG184" s="142">
        <f t="shared" si="16"/>
        <v>0</v>
      </c>
      <c r="BH184" s="142">
        <f t="shared" si="17"/>
        <v>0</v>
      </c>
      <c r="BI184" s="142">
        <f t="shared" si="18"/>
        <v>0</v>
      </c>
      <c r="BJ184" s="13" t="s">
        <v>80</v>
      </c>
      <c r="BK184" s="142">
        <f t="shared" si="19"/>
        <v>0</v>
      </c>
      <c r="BL184" s="13" t="s">
        <v>155</v>
      </c>
      <c r="BM184" s="141" t="s">
        <v>677</v>
      </c>
    </row>
    <row r="185" spans="2:65" s="1" customFormat="1" ht="16.5" customHeight="1">
      <c r="B185" s="28"/>
      <c r="C185" s="129" t="s">
        <v>1117</v>
      </c>
      <c r="D185" s="129" t="s">
        <v>151</v>
      </c>
      <c r="E185" s="130" t="s">
        <v>1274</v>
      </c>
      <c r="F185" s="131" t="s">
        <v>1275</v>
      </c>
      <c r="G185" s="132" t="s">
        <v>191</v>
      </c>
      <c r="H185" s="133">
        <v>4</v>
      </c>
      <c r="I185" s="134"/>
      <c r="J185" s="135">
        <f t="shared" si="10"/>
        <v>0</v>
      </c>
      <c r="K185" s="136"/>
      <c r="L185" s="28"/>
      <c r="M185" s="137" t="s">
        <v>1</v>
      </c>
      <c r="N185" s="138" t="s">
        <v>37</v>
      </c>
      <c r="P185" s="139">
        <f t="shared" si="11"/>
        <v>0</v>
      </c>
      <c r="Q185" s="139">
        <v>0</v>
      </c>
      <c r="R185" s="139">
        <f t="shared" si="12"/>
        <v>0</v>
      </c>
      <c r="S185" s="139">
        <v>0</v>
      </c>
      <c r="T185" s="140">
        <f t="shared" si="13"/>
        <v>0</v>
      </c>
      <c r="AR185" s="141" t="s">
        <v>155</v>
      </c>
      <c r="AT185" s="141" t="s">
        <v>151</v>
      </c>
      <c r="AU185" s="141" t="s">
        <v>80</v>
      </c>
      <c r="AY185" s="13" t="s">
        <v>149</v>
      </c>
      <c r="BE185" s="142">
        <f t="shared" si="14"/>
        <v>0</v>
      </c>
      <c r="BF185" s="142">
        <f t="shared" si="15"/>
        <v>0</v>
      </c>
      <c r="BG185" s="142">
        <f t="shared" si="16"/>
        <v>0</v>
      </c>
      <c r="BH185" s="142">
        <f t="shared" si="17"/>
        <v>0</v>
      </c>
      <c r="BI185" s="142">
        <f t="shared" si="18"/>
        <v>0</v>
      </c>
      <c r="BJ185" s="13" t="s">
        <v>80</v>
      </c>
      <c r="BK185" s="142">
        <f t="shared" si="19"/>
        <v>0</v>
      </c>
      <c r="BL185" s="13" t="s">
        <v>155</v>
      </c>
      <c r="BM185" s="141" t="s">
        <v>689</v>
      </c>
    </row>
    <row r="186" spans="2:65" s="1" customFormat="1" ht="16.5" customHeight="1">
      <c r="B186" s="28"/>
      <c r="C186" s="129" t="s">
        <v>286</v>
      </c>
      <c r="D186" s="129" t="s">
        <v>151</v>
      </c>
      <c r="E186" s="130" t="s">
        <v>1276</v>
      </c>
      <c r="F186" s="131" t="s">
        <v>1277</v>
      </c>
      <c r="G186" s="132" t="s">
        <v>191</v>
      </c>
      <c r="H186" s="133">
        <v>13</v>
      </c>
      <c r="I186" s="134"/>
      <c r="J186" s="135">
        <f t="shared" si="10"/>
        <v>0</v>
      </c>
      <c r="K186" s="136"/>
      <c r="L186" s="28"/>
      <c r="M186" s="137" t="s">
        <v>1</v>
      </c>
      <c r="N186" s="138" t="s">
        <v>37</v>
      </c>
      <c r="P186" s="139">
        <f t="shared" si="11"/>
        <v>0</v>
      </c>
      <c r="Q186" s="139">
        <v>0</v>
      </c>
      <c r="R186" s="139">
        <f t="shared" si="12"/>
        <v>0</v>
      </c>
      <c r="S186" s="139">
        <v>0</v>
      </c>
      <c r="T186" s="140">
        <f t="shared" si="13"/>
        <v>0</v>
      </c>
      <c r="AR186" s="141" t="s">
        <v>155</v>
      </c>
      <c r="AT186" s="141" t="s">
        <v>151</v>
      </c>
      <c r="AU186" s="141" t="s">
        <v>80</v>
      </c>
      <c r="AY186" s="13" t="s">
        <v>149</v>
      </c>
      <c r="BE186" s="142">
        <f t="shared" si="14"/>
        <v>0</v>
      </c>
      <c r="BF186" s="142">
        <f t="shared" si="15"/>
        <v>0</v>
      </c>
      <c r="BG186" s="142">
        <f t="shared" si="16"/>
        <v>0</v>
      </c>
      <c r="BH186" s="142">
        <f t="shared" si="17"/>
        <v>0</v>
      </c>
      <c r="BI186" s="142">
        <f t="shared" si="18"/>
        <v>0</v>
      </c>
      <c r="BJ186" s="13" t="s">
        <v>80</v>
      </c>
      <c r="BK186" s="142">
        <f t="shared" si="19"/>
        <v>0</v>
      </c>
      <c r="BL186" s="13" t="s">
        <v>155</v>
      </c>
      <c r="BM186" s="141" t="s">
        <v>697</v>
      </c>
    </row>
    <row r="187" spans="2:65" s="1" customFormat="1" ht="16.5" customHeight="1">
      <c r="B187" s="28"/>
      <c r="C187" s="129" t="s">
        <v>1122</v>
      </c>
      <c r="D187" s="129" t="s">
        <v>151</v>
      </c>
      <c r="E187" s="130" t="s">
        <v>1278</v>
      </c>
      <c r="F187" s="131" t="s">
        <v>1279</v>
      </c>
      <c r="G187" s="132" t="s">
        <v>191</v>
      </c>
      <c r="H187" s="133">
        <v>4</v>
      </c>
      <c r="I187" s="134"/>
      <c r="J187" s="135">
        <f t="shared" si="10"/>
        <v>0</v>
      </c>
      <c r="K187" s="136"/>
      <c r="L187" s="28"/>
      <c r="M187" s="137" t="s">
        <v>1</v>
      </c>
      <c r="N187" s="138" t="s">
        <v>37</v>
      </c>
      <c r="P187" s="139">
        <f t="shared" si="11"/>
        <v>0</v>
      </c>
      <c r="Q187" s="139">
        <v>0</v>
      </c>
      <c r="R187" s="139">
        <f t="shared" si="12"/>
        <v>0</v>
      </c>
      <c r="S187" s="139">
        <v>0</v>
      </c>
      <c r="T187" s="140">
        <f t="shared" si="13"/>
        <v>0</v>
      </c>
      <c r="AR187" s="141" t="s">
        <v>155</v>
      </c>
      <c r="AT187" s="141" t="s">
        <v>151</v>
      </c>
      <c r="AU187" s="141" t="s">
        <v>80</v>
      </c>
      <c r="AY187" s="13" t="s">
        <v>149</v>
      </c>
      <c r="BE187" s="142">
        <f t="shared" si="14"/>
        <v>0</v>
      </c>
      <c r="BF187" s="142">
        <f t="shared" si="15"/>
        <v>0</v>
      </c>
      <c r="BG187" s="142">
        <f t="shared" si="16"/>
        <v>0</v>
      </c>
      <c r="BH187" s="142">
        <f t="shared" si="17"/>
        <v>0</v>
      </c>
      <c r="BI187" s="142">
        <f t="shared" si="18"/>
        <v>0</v>
      </c>
      <c r="BJ187" s="13" t="s">
        <v>80</v>
      </c>
      <c r="BK187" s="142">
        <f t="shared" si="19"/>
        <v>0</v>
      </c>
      <c r="BL187" s="13" t="s">
        <v>155</v>
      </c>
      <c r="BM187" s="141" t="s">
        <v>705</v>
      </c>
    </row>
    <row r="188" spans="2:65" s="1" customFormat="1" ht="24.15" customHeight="1">
      <c r="B188" s="28"/>
      <c r="C188" s="129" t="s">
        <v>292</v>
      </c>
      <c r="D188" s="129" t="s">
        <v>151</v>
      </c>
      <c r="E188" s="130" t="s">
        <v>1280</v>
      </c>
      <c r="F188" s="131" t="s">
        <v>1281</v>
      </c>
      <c r="G188" s="132" t="s">
        <v>191</v>
      </c>
      <c r="H188" s="133">
        <v>1</v>
      </c>
      <c r="I188" s="134"/>
      <c r="J188" s="135">
        <f t="shared" si="10"/>
        <v>0</v>
      </c>
      <c r="K188" s="136"/>
      <c r="L188" s="28"/>
      <c r="M188" s="137" t="s">
        <v>1</v>
      </c>
      <c r="N188" s="138" t="s">
        <v>37</v>
      </c>
      <c r="P188" s="139">
        <f t="shared" si="11"/>
        <v>0</v>
      </c>
      <c r="Q188" s="139">
        <v>0</v>
      </c>
      <c r="R188" s="139">
        <f t="shared" si="12"/>
        <v>0</v>
      </c>
      <c r="S188" s="139">
        <v>0</v>
      </c>
      <c r="T188" s="140">
        <f t="shared" si="13"/>
        <v>0</v>
      </c>
      <c r="AR188" s="141" t="s">
        <v>155</v>
      </c>
      <c r="AT188" s="141" t="s">
        <v>151</v>
      </c>
      <c r="AU188" s="141" t="s">
        <v>80</v>
      </c>
      <c r="AY188" s="13" t="s">
        <v>149</v>
      </c>
      <c r="BE188" s="142">
        <f t="shared" si="14"/>
        <v>0</v>
      </c>
      <c r="BF188" s="142">
        <f t="shared" si="15"/>
        <v>0</v>
      </c>
      <c r="BG188" s="142">
        <f t="shared" si="16"/>
        <v>0</v>
      </c>
      <c r="BH188" s="142">
        <f t="shared" si="17"/>
        <v>0</v>
      </c>
      <c r="BI188" s="142">
        <f t="shared" si="18"/>
        <v>0</v>
      </c>
      <c r="BJ188" s="13" t="s">
        <v>80</v>
      </c>
      <c r="BK188" s="142">
        <f t="shared" si="19"/>
        <v>0</v>
      </c>
      <c r="BL188" s="13" t="s">
        <v>155</v>
      </c>
      <c r="BM188" s="141" t="s">
        <v>711</v>
      </c>
    </row>
    <row r="189" spans="2:65" s="1" customFormat="1" ht="24.15" customHeight="1">
      <c r="B189" s="28"/>
      <c r="C189" s="129" t="s">
        <v>1129</v>
      </c>
      <c r="D189" s="129" t="s">
        <v>151</v>
      </c>
      <c r="E189" s="130" t="s">
        <v>1282</v>
      </c>
      <c r="F189" s="131" t="s">
        <v>1283</v>
      </c>
      <c r="G189" s="132" t="s">
        <v>191</v>
      </c>
      <c r="H189" s="133">
        <v>1</v>
      </c>
      <c r="I189" s="134"/>
      <c r="J189" s="135">
        <f t="shared" si="10"/>
        <v>0</v>
      </c>
      <c r="K189" s="136"/>
      <c r="L189" s="28"/>
      <c r="M189" s="137" t="s">
        <v>1</v>
      </c>
      <c r="N189" s="138" t="s">
        <v>37</v>
      </c>
      <c r="P189" s="139">
        <f t="shared" si="11"/>
        <v>0</v>
      </c>
      <c r="Q189" s="139">
        <v>0</v>
      </c>
      <c r="R189" s="139">
        <f t="shared" si="12"/>
        <v>0</v>
      </c>
      <c r="S189" s="139">
        <v>0</v>
      </c>
      <c r="T189" s="140">
        <f t="shared" si="13"/>
        <v>0</v>
      </c>
      <c r="AR189" s="141" t="s">
        <v>155</v>
      </c>
      <c r="AT189" s="141" t="s">
        <v>151</v>
      </c>
      <c r="AU189" s="141" t="s">
        <v>80</v>
      </c>
      <c r="AY189" s="13" t="s">
        <v>149</v>
      </c>
      <c r="BE189" s="142">
        <f t="shared" si="14"/>
        <v>0</v>
      </c>
      <c r="BF189" s="142">
        <f t="shared" si="15"/>
        <v>0</v>
      </c>
      <c r="BG189" s="142">
        <f t="shared" si="16"/>
        <v>0</v>
      </c>
      <c r="BH189" s="142">
        <f t="shared" si="17"/>
        <v>0</v>
      </c>
      <c r="BI189" s="142">
        <f t="shared" si="18"/>
        <v>0</v>
      </c>
      <c r="BJ189" s="13" t="s">
        <v>80</v>
      </c>
      <c r="BK189" s="142">
        <f t="shared" si="19"/>
        <v>0</v>
      </c>
      <c r="BL189" s="13" t="s">
        <v>155</v>
      </c>
      <c r="BM189" s="141" t="s">
        <v>719</v>
      </c>
    </row>
    <row r="190" spans="2:65" s="1" customFormat="1" ht="24.15" customHeight="1">
      <c r="B190" s="28"/>
      <c r="C190" s="129" t="s">
        <v>295</v>
      </c>
      <c r="D190" s="129" t="s">
        <v>151</v>
      </c>
      <c r="E190" s="130" t="s">
        <v>1284</v>
      </c>
      <c r="F190" s="131" t="s">
        <v>1285</v>
      </c>
      <c r="G190" s="132" t="s">
        <v>154</v>
      </c>
      <c r="H190" s="133">
        <v>130</v>
      </c>
      <c r="I190" s="134"/>
      <c r="J190" s="135">
        <f t="shared" si="10"/>
        <v>0</v>
      </c>
      <c r="K190" s="136"/>
      <c r="L190" s="28"/>
      <c r="M190" s="137" t="s">
        <v>1</v>
      </c>
      <c r="N190" s="138" t="s">
        <v>37</v>
      </c>
      <c r="P190" s="139">
        <f t="shared" si="11"/>
        <v>0</v>
      </c>
      <c r="Q190" s="139">
        <v>0</v>
      </c>
      <c r="R190" s="139">
        <f t="shared" si="12"/>
        <v>0</v>
      </c>
      <c r="S190" s="139">
        <v>0</v>
      </c>
      <c r="T190" s="140">
        <f t="shared" si="13"/>
        <v>0</v>
      </c>
      <c r="AR190" s="141" t="s">
        <v>155</v>
      </c>
      <c r="AT190" s="141" t="s">
        <v>151</v>
      </c>
      <c r="AU190" s="141" t="s">
        <v>80</v>
      </c>
      <c r="AY190" s="13" t="s">
        <v>149</v>
      </c>
      <c r="BE190" s="142">
        <f t="shared" si="14"/>
        <v>0</v>
      </c>
      <c r="BF190" s="142">
        <f t="shared" si="15"/>
        <v>0</v>
      </c>
      <c r="BG190" s="142">
        <f t="shared" si="16"/>
        <v>0</v>
      </c>
      <c r="BH190" s="142">
        <f t="shared" si="17"/>
        <v>0</v>
      </c>
      <c r="BI190" s="142">
        <f t="shared" si="18"/>
        <v>0</v>
      </c>
      <c r="BJ190" s="13" t="s">
        <v>80</v>
      </c>
      <c r="BK190" s="142">
        <f t="shared" si="19"/>
        <v>0</v>
      </c>
      <c r="BL190" s="13" t="s">
        <v>155</v>
      </c>
      <c r="BM190" s="141" t="s">
        <v>727</v>
      </c>
    </row>
    <row r="191" spans="2:65" s="1" customFormat="1" ht="24.15" customHeight="1">
      <c r="B191" s="28"/>
      <c r="C191" s="129" t="s">
        <v>1136</v>
      </c>
      <c r="D191" s="129" t="s">
        <v>151</v>
      </c>
      <c r="E191" s="130" t="s">
        <v>1286</v>
      </c>
      <c r="F191" s="131" t="s">
        <v>1287</v>
      </c>
      <c r="G191" s="132" t="s">
        <v>186</v>
      </c>
      <c r="H191" s="133">
        <v>34</v>
      </c>
      <c r="I191" s="134"/>
      <c r="J191" s="135">
        <f t="shared" si="10"/>
        <v>0</v>
      </c>
      <c r="K191" s="136"/>
      <c r="L191" s="28"/>
      <c r="M191" s="137" t="s">
        <v>1</v>
      </c>
      <c r="N191" s="138" t="s">
        <v>37</v>
      </c>
      <c r="P191" s="139">
        <f t="shared" si="11"/>
        <v>0</v>
      </c>
      <c r="Q191" s="139">
        <v>0</v>
      </c>
      <c r="R191" s="139">
        <f t="shared" si="12"/>
        <v>0</v>
      </c>
      <c r="S191" s="139">
        <v>0</v>
      </c>
      <c r="T191" s="140">
        <f t="shared" si="13"/>
        <v>0</v>
      </c>
      <c r="AR191" s="141" t="s">
        <v>155</v>
      </c>
      <c r="AT191" s="141" t="s">
        <v>151</v>
      </c>
      <c r="AU191" s="141" t="s">
        <v>80</v>
      </c>
      <c r="AY191" s="13" t="s">
        <v>149</v>
      </c>
      <c r="BE191" s="142">
        <f t="shared" si="14"/>
        <v>0</v>
      </c>
      <c r="BF191" s="142">
        <f t="shared" si="15"/>
        <v>0</v>
      </c>
      <c r="BG191" s="142">
        <f t="shared" si="16"/>
        <v>0</v>
      </c>
      <c r="BH191" s="142">
        <f t="shared" si="17"/>
        <v>0</v>
      </c>
      <c r="BI191" s="142">
        <f t="shared" si="18"/>
        <v>0</v>
      </c>
      <c r="BJ191" s="13" t="s">
        <v>80</v>
      </c>
      <c r="BK191" s="142">
        <f t="shared" si="19"/>
        <v>0</v>
      </c>
      <c r="BL191" s="13" t="s">
        <v>155</v>
      </c>
      <c r="BM191" s="141" t="s">
        <v>735</v>
      </c>
    </row>
    <row r="192" spans="2:65" s="1" customFormat="1" ht="24.15" customHeight="1">
      <c r="B192" s="28"/>
      <c r="C192" s="129" t="s">
        <v>301</v>
      </c>
      <c r="D192" s="129" t="s">
        <v>151</v>
      </c>
      <c r="E192" s="130" t="s">
        <v>1288</v>
      </c>
      <c r="F192" s="131" t="s">
        <v>1289</v>
      </c>
      <c r="G192" s="132" t="s">
        <v>186</v>
      </c>
      <c r="H192" s="133">
        <v>10</v>
      </c>
      <c r="I192" s="134"/>
      <c r="J192" s="135">
        <f t="shared" si="10"/>
        <v>0</v>
      </c>
      <c r="K192" s="136"/>
      <c r="L192" s="28"/>
      <c r="M192" s="137" t="s">
        <v>1</v>
      </c>
      <c r="N192" s="138" t="s">
        <v>37</v>
      </c>
      <c r="P192" s="139">
        <f t="shared" si="11"/>
        <v>0</v>
      </c>
      <c r="Q192" s="139">
        <v>0</v>
      </c>
      <c r="R192" s="139">
        <f t="shared" si="12"/>
        <v>0</v>
      </c>
      <c r="S192" s="139">
        <v>0</v>
      </c>
      <c r="T192" s="140">
        <f t="shared" si="13"/>
        <v>0</v>
      </c>
      <c r="AR192" s="141" t="s">
        <v>155</v>
      </c>
      <c r="AT192" s="141" t="s">
        <v>151</v>
      </c>
      <c r="AU192" s="141" t="s">
        <v>80</v>
      </c>
      <c r="AY192" s="13" t="s">
        <v>149</v>
      </c>
      <c r="BE192" s="142">
        <f t="shared" si="14"/>
        <v>0</v>
      </c>
      <c r="BF192" s="142">
        <f t="shared" si="15"/>
        <v>0</v>
      </c>
      <c r="BG192" s="142">
        <f t="shared" si="16"/>
        <v>0</v>
      </c>
      <c r="BH192" s="142">
        <f t="shared" si="17"/>
        <v>0</v>
      </c>
      <c r="BI192" s="142">
        <f t="shared" si="18"/>
        <v>0</v>
      </c>
      <c r="BJ192" s="13" t="s">
        <v>80</v>
      </c>
      <c r="BK192" s="142">
        <f t="shared" si="19"/>
        <v>0</v>
      </c>
      <c r="BL192" s="13" t="s">
        <v>155</v>
      </c>
      <c r="BM192" s="141" t="s">
        <v>743</v>
      </c>
    </row>
    <row r="193" spans="2:65" s="1" customFormat="1" ht="24.15" customHeight="1">
      <c r="B193" s="28"/>
      <c r="C193" s="129" t="s">
        <v>1290</v>
      </c>
      <c r="D193" s="129" t="s">
        <v>151</v>
      </c>
      <c r="E193" s="130" t="s">
        <v>1291</v>
      </c>
      <c r="F193" s="131" t="s">
        <v>1292</v>
      </c>
      <c r="G193" s="132" t="s">
        <v>186</v>
      </c>
      <c r="H193" s="133">
        <v>20</v>
      </c>
      <c r="I193" s="134"/>
      <c r="J193" s="135">
        <f t="shared" si="10"/>
        <v>0</v>
      </c>
      <c r="K193" s="136"/>
      <c r="L193" s="28"/>
      <c r="M193" s="137" t="s">
        <v>1</v>
      </c>
      <c r="N193" s="138" t="s">
        <v>37</v>
      </c>
      <c r="P193" s="139">
        <f t="shared" si="11"/>
        <v>0</v>
      </c>
      <c r="Q193" s="139">
        <v>0</v>
      </c>
      <c r="R193" s="139">
        <f t="shared" si="12"/>
        <v>0</v>
      </c>
      <c r="S193" s="139">
        <v>0</v>
      </c>
      <c r="T193" s="140">
        <f t="shared" si="13"/>
        <v>0</v>
      </c>
      <c r="AR193" s="141" t="s">
        <v>155</v>
      </c>
      <c r="AT193" s="141" t="s">
        <v>151</v>
      </c>
      <c r="AU193" s="141" t="s">
        <v>80</v>
      </c>
      <c r="AY193" s="13" t="s">
        <v>149</v>
      </c>
      <c r="BE193" s="142">
        <f t="shared" si="14"/>
        <v>0</v>
      </c>
      <c r="BF193" s="142">
        <f t="shared" si="15"/>
        <v>0</v>
      </c>
      <c r="BG193" s="142">
        <f t="shared" si="16"/>
        <v>0</v>
      </c>
      <c r="BH193" s="142">
        <f t="shared" si="17"/>
        <v>0</v>
      </c>
      <c r="BI193" s="142">
        <f t="shared" si="18"/>
        <v>0</v>
      </c>
      <c r="BJ193" s="13" t="s">
        <v>80</v>
      </c>
      <c r="BK193" s="142">
        <f t="shared" si="19"/>
        <v>0</v>
      </c>
      <c r="BL193" s="13" t="s">
        <v>155</v>
      </c>
      <c r="BM193" s="141" t="s">
        <v>751</v>
      </c>
    </row>
    <row r="194" spans="2:65" s="1" customFormat="1" ht="24.15" customHeight="1">
      <c r="B194" s="28"/>
      <c r="C194" s="129" t="s">
        <v>304</v>
      </c>
      <c r="D194" s="129" t="s">
        <v>151</v>
      </c>
      <c r="E194" s="130" t="s">
        <v>1293</v>
      </c>
      <c r="F194" s="131" t="s">
        <v>1294</v>
      </c>
      <c r="G194" s="132" t="s">
        <v>186</v>
      </c>
      <c r="H194" s="133">
        <v>36</v>
      </c>
      <c r="I194" s="134"/>
      <c r="J194" s="135">
        <f t="shared" si="10"/>
        <v>0</v>
      </c>
      <c r="K194" s="136"/>
      <c r="L194" s="28"/>
      <c r="M194" s="137" t="s">
        <v>1</v>
      </c>
      <c r="N194" s="138" t="s">
        <v>37</v>
      </c>
      <c r="P194" s="139">
        <f t="shared" si="11"/>
        <v>0</v>
      </c>
      <c r="Q194" s="139">
        <v>0</v>
      </c>
      <c r="R194" s="139">
        <f t="shared" si="12"/>
        <v>0</v>
      </c>
      <c r="S194" s="139">
        <v>0</v>
      </c>
      <c r="T194" s="140">
        <f t="shared" si="13"/>
        <v>0</v>
      </c>
      <c r="AR194" s="141" t="s">
        <v>155</v>
      </c>
      <c r="AT194" s="141" t="s">
        <v>151</v>
      </c>
      <c r="AU194" s="141" t="s">
        <v>80</v>
      </c>
      <c r="AY194" s="13" t="s">
        <v>149</v>
      </c>
      <c r="BE194" s="142">
        <f t="shared" si="14"/>
        <v>0</v>
      </c>
      <c r="BF194" s="142">
        <f t="shared" si="15"/>
        <v>0</v>
      </c>
      <c r="BG194" s="142">
        <f t="shared" si="16"/>
        <v>0</v>
      </c>
      <c r="BH194" s="142">
        <f t="shared" si="17"/>
        <v>0</v>
      </c>
      <c r="BI194" s="142">
        <f t="shared" si="18"/>
        <v>0</v>
      </c>
      <c r="BJ194" s="13" t="s">
        <v>80</v>
      </c>
      <c r="BK194" s="142">
        <f t="shared" si="19"/>
        <v>0</v>
      </c>
      <c r="BL194" s="13" t="s">
        <v>155</v>
      </c>
      <c r="BM194" s="141" t="s">
        <v>761</v>
      </c>
    </row>
    <row r="195" spans="2:65" s="1" customFormat="1" ht="24.15" customHeight="1">
      <c r="B195" s="28"/>
      <c r="C195" s="129" t="s">
        <v>1295</v>
      </c>
      <c r="D195" s="129" t="s">
        <v>151</v>
      </c>
      <c r="E195" s="130" t="s">
        <v>1296</v>
      </c>
      <c r="F195" s="131" t="s">
        <v>1297</v>
      </c>
      <c r="G195" s="132" t="s">
        <v>186</v>
      </c>
      <c r="H195" s="133">
        <v>26</v>
      </c>
      <c r="I195" s="134"/>
      <c r="J195" s="135">
        <f t="shared" si="10"/>
        <v>0</v>
      </c>
      <c r="K195" s="136"/>
      <c r="L195" s="28"/>
      <c r="M195" s="137" t="s">
        <v>1</v>
      </c>
      <c r="N195" s="138" t="s">
        <v>37</v>
      </c>
      <c r="P195" s="139">
        <f t="shared" si="11"/>
        <v>0</v>
      </c>
      <c r="Q195" s="139">
        <v>0</v>
      </c>
      <c r="R195" s="139">
        <f t="shared" si="12"/>
        <v>0</v>
      </c>
      <c r="S195" s="139">
        <v>0</v>
      </c>
      <c r="T195" s="140">
        <f t="shared" si="13"/>
        <v>0</v>
      </c>
      <c r="AR195" s="141" t="s">
        <v>155</v>
      </c>
      <c r="AT195" s="141" t="s">
        <v>151</v>
      </c>
      <c r="AU195" s="141" t="s">
        <v>80</v>
      </c>
      <c r="AY195" s="13" t="s">
        <v>149</v>
      </c>
      <c r="BE195" s="142">
        <f t="shared" si="14"/>
        <v>0</v>
      </c>
      <c r="BF195" s="142">
        <f t="shared" si="15"/>
        <v>0</v>
      </c>
      <c r="BG195" s="142">
        <f t="shared" si="16"/>
        <v>0</v>
      </c>
      <c r="BH195" s="142">
        <f t="shared" si="17"/>
        <v>0</v>
      </c>
      <c r="BI195" s="142">
        <f t="shared" si="18"/>
        <v>0</v>
      </c>
      <c r="BJ195" s="13" t="s">
        <v>80</v>
      </c>
      <c r="BK195" s="142">
        <f t="shared" si="19"/>
        <v>0</v>
      </c>
      <c r="BL195" s="13" t="s">
        <v>155</v>
      </c>
      <c r="BM195" s="141" t="s">
        <v>769</v>
      </c>
    </row>
    <row r="196" spans="2:65" s="1" customFormat="1" ht="24.15" customHeight="1">
      <c r="B196" s="28"/>
      <c r="C196" s="129" t="s">
        <v>308</v>
      </c>
      <c r="D196" s="129" t="s">
        <v>151</v>
      </c>
      <c r="E196" s="130" t="s">
        <v>1298</v>
      </c>
      <c r="F196" s="131" t="s">
        <v>1299</v>
      </c>
      <c r="G196" s="132" t="s">
        <v>186</v>
      </c>
      <c r="H196" s="133">
        <v>190</v>
      </c>
      <c r="I196" s="134"/>
      <c r="J196" s="135">
        <f t="shared" si="10"/>
        <v>0</v>
      </c>
      <c r="K196" s="136"/>
      <c r="L196" s="28"/>
      <c r="M196" s="137" t="s">
        <v>1</v>
      </c>
      <c r="N196" s="138" t="s">
        <v>37</v>
      </c>
      <c r="P196" s="139">
        <f t="shared" si="11"/>
        <v>0</v>
      </c>
      <c r="Q196" s="139">
        <v>0</v>
      </c>
      <c r="R196" s="139">
        <f t="shared" si="12"/>
        <v>0</v>
      </c>
      <c r="S196" s="139">
        <v>0</v>
      </c>
      <c r="T196" s="140">
        <f t="shared" si="13"/>
        <v>0</v>
      </c>
      <c r="AR196" s="141" t="s">
        <v>155</v>
      </c>
      <c r="AT196" s="141" t="s">
        <v>151</v>
      </c>
      <c r="AU196" s="141" t="s">
        <v>80</v>
      </c>
      <c r="AY196" s="13" t="s">
        <v>149</v>
      </c>
      <c r="BE196" s="142">
        <f t="shared" si="14"/>
        <v>0</v>
      </c>
      <c r="BF196" s="142">
        <f t="shared" si="15"/>
        <v>0</v>
      </c>
      <c r="BG196" s="142">
        <f t="shared" si="16"/>
        <v>0</v>
      </c>
      <c r="BH196" s="142">
        <f t="shared" si="17"/>
        <v>0</v>
      </c>
      <c r="BI196" s="142">
        <f t="shared" si="18"/>
        <v>0</v>
      </c>
      <c r="BJ196" s="13" t="s">
        <v>80</v>
      </c>
      <c r="BK196" s="142">
        <f t="shared" si="19"/>
        <v>0</v>
      </c>
      <c r="BL196" s="13" t="s">
        <v>155</v>
      </c>
      <c r="BM196" s="141" t="s">
        <v>777</v>
      </c>
    </row>
    <row r="197" spans="2:65" s="1" customFormat="1" ht="24.15" customHeight="1">
      <c r="B197" s="28"/>
      <c r="C197" s="129" t="s">
        <v>1300</v>
      </c>
      <c r="D197" s="129" t="s">
        <v>151</v>
      </c>
      <c r="E197" s="130" t="s">
        <v>1301</v>
      </c>
      <c r="F197" s="131" t="s">
        <v>1302</v>
      </c>
      <c r="G197" s="132" t="s">
        <v>186</v>
      </c>
      <c r="H197" s="133">
        <v>60</v>
      </c>
      <c r="I197" s="134"/>
      <c r="J197" s="135">
        <f t="shared" si="10"/>
        <v>0</v>
      </c>
      <c r="K197" s="136"/>
      <c r="L197" s="28"/>
      <c r="M197" s="137" t="s">
        <v>1</v>
      </c>
      <c r="N197" s="138" t="s">
        <v>37</v>
      </c>
      <c r="P197" s="139">
        <f t="shared" si="11"/>
        <v>0</v>
      </c>
      <c r="Q197" s="139">
        <v>0</v>
      </c>
      <c r="R197" s="139">
        <f t="shared" si="12"/>
        <v>0</v>
      </c>
      <c r="S197" s="139">
        <v>0</v>
      </c>
      <c r="T197" s="140">
        <f t="shared" si="13"/>
        <v>0</v>
      </c>
      <c r="AR197" s="141" t="s">
        <v>155</v>
      </c>
      <c r="AT197" s="141" t="s">
        <v>151</v>
      </c>
      <c r="AU197" s="141" t="s">
        <v>80</v>
      </c>
      <c r="AY197" s="13" t="s">
        <v>149</v>
      </c>
      <c r="BE197" s="142">
        <f t="shared" si="14"/>
        <v>0</v>
      </c>
      <c r="BF197" s="142">
        <f t="shared" si="15"/>
        <v>0</v>
      </c>
      <c r="BG197" s="142">
        <f t="shared" si="16"/>
        <v>0</v>
      </c>
      <c r="BH197" s="142">
        <f t="shared" si="17"/>
        <v>0</v>
      </c>
      <c r="BI197" s="142">
        <f t="shared" si="18"/>
        <v>0</v>
      </c>
      <c r="BJ197" s="13" t="s">
        <v>80</v>
      </c>
      <c r="BK197" s="142">
        <f t="shared" si="19"/>
        <v>0</v>
      </c>
      <c r="BL197" s="13" t="s">
        <v>155</v>
      </c>
      <c r="BM197" s="141" t="s">
        <v>785</v>
      </c>
    </row>
    <row r="198" spans="2:65" s="1" customFormat="1" ht="24.15" customHeight="1">
      <c r="B198" s="28"/>
      <c r="C198" s="129" t="s">
        <v>313</v>
      </c>
      <c r="D198" s="129" t="s">
        <v>151</v>
      </c>
      <c r="E198" s="130" t="s">
        <v>1303</v>
      </c>
      <c r="F198" s="131" t="s">
        <v>1304</v>
      </c>
      <c r="G198" s="132" t="s">
        <v>154</v>
      </c>
      <c r="H198" s="133">
        <v>60</v>
      </c>
      <c r="I198" s="134"/>
      <c r="J198" s="135">
        <f t="shared" si="10"/>
        <v>0</v>
      </c>
      <c r="K198" s="136"/>
      <c r="L198" s="28"/>
      <c r="M198" s="137" t="s">
        <v>1</v>
      </c>
      <c r="N198" s="138" t="s">
        <v>37</v>
      </c>
      <c r="P198" s="139">
        <f t="shared" si="11"/>
        <v>0</v>
      </c>
      <c r="Q198" s="139">
        <v>0</v>
      </c>
      <c r="R198" s="139">
        <f t="shared" si="12"/>
        <v>0</v>
      </c>
      <c r="S198" s="139">
        <v>0</v>
      </c>
      <c r="T198" s="140">
        <f t="shared" si="13"/>
        <v>0</v>
      </c>
      <c r="AR198" s="141" t="s">
        <v>155</v>
      </c>
      <c r="AT198" s="141" t="s">
        <v>151</v>
      </c>
      <c r="AU198" s="141" t="s">
        <v>80</v>
      </c>
      <c r="AY198" s="13" t="s">
        <v>149</v>
      </c>
      <c r="BE198" s="142">
        <f t="shared" si="14"/>
        <v>0</v>
      </c>
      <c r="BF198" s="142">
        <f t="shared" si="15"/>
        <v>0</v>
      </c>
      <c r="BG198" s="142">
        <f t="shared" si="16"/>
        <v>0</v>
      </c>
      <c r="BH198" s="142">
        <f t="shared" si="17"/>
        <v>0</v>
      </c>
      <c r="BI198" s="142">
        <f t="shared" si="18"/>
        <v>0</v>
      </c>
      <c r="BJ198" s="13" t="s">
        <v>80</v>
      </c>
      <c r="BK198" s="142">
        <f t="shared" si="19"/>
        <v>0</v>
      </c>
      <c r="BL198" s="13" t="s">
        <v>155</v>
      </c>
      <c r="BM198" s="141" t="s">
        <v>793</v>
      </c>
    </row>
    <row r="199" spans="2:65" s="1" customFormat="1" ht="16.5" customHeight="1">
      <c r="B199" s="28"/>
      <c r="C199" s="129" t="s">
        <v>1305</v>
      </c>
      <c r="D199" s="129" t="s">
        <v>151</v>
      </c>
      <c r="E199" s="130" t="s">
        <v>1306</v>
      </c>
      <c r="F199" s="131" t="s">
        <v>1307</v>
      </c>
      <c r="G199" s="132" t="s">
        <v>154</v>
      </c>
      <c r="H199" s="133">
        <v>60</v>
      </c>
      <c r="I199" s="134"/>
      <c r="J199" s="135">
        <f t="shared" si="10"/>
        <v>0</v>
      </c>
      <c r="K199" s="136"/>
      <c r="L199" s="28"/>
      <c r="M199" s="137" t="s">
        <v>1</v>
      </c>
      <c r="N199" s="138" t="s">
        <v>37</v>
      </c>
      <c r="P199" s="139">
        <f t="shared" si="11"/>
        <v>0</v>
      </c>
      <c r="Q199" s="139">
        <v>0</v>
      </c>
      <c r="R199" s="139">
        <f t="shared" si="12"/>
        <v>0</v>
      </c>
      <c r="S199" s="139">
        <v>0</v>
      </c>
      <c r="T199" s="140">
        <f t="shared" si="13"/>
        <v>0</v>
      </c>
      <c r="AR199" s="141" t="s">
        <v>155</v>
      </c>
      <c r="AT199" s="141" t="s">
        <v>151</v>
      </c>
      <c r="AU199" s="141" t="s">
        <v>80</v>
      </c>
      <c r="AY199" s="13" t="s">
        <v>149</v>
      </c>
      <c r="BE199" s="142">
        <f t="shared" si="14"/>
        <v>0</v>
      </c>
      <c r="BF199" s="142">
        <f t="shared" si="15"/>
        <v>0</v>
      </c>
      <c r="BG199" s="142">
        <f t="shared" si="16"/>
        <v>0</v>
      </c>
      <c r="BH199" s="142">
        <f t="shared" si="17"/>
        <v>0</v>
      </c>
      <c r="BI199" s="142">
        <f t="shared" si="18"/>
        <v>0</v>
      </c>
      <c r="BJ199" s="13" t="s">
        <v>80</v>
      </c>
      <c r="BK199" s="142">
        <f t="shared" si="19"/>
        <v>0</v>
      </c>
      <c r="BL199" s="13" t="s">
        <v>155</v>
      </c>
      <c r="BM199" s="141" t="s">
        <v>803</v>
      </c>
    </row>
    <row r="200" spans="2:65" s="1" customFormat="1" ht="24.15" customHeight="1">
      <c r="B200" s="28"/>
      <c r="C200" s="129" t="s">
        <v>423</v>
      </c>
      <c r="D200" s="129" t="s">
        <v>151</v>
      </c>
      <c r="E200" s="130" t="s">
        <v>1308</v>
      </c>
      <c r="F200" s="131" t="s">
        <v>1309</v>
      </c>
      <c r="G200" s="132" t="s">
        <v>154</v>
      </c>
      <c r="H200" s="133">
        <v>30</v>
      </c>
      <c r="I200" s="134"/>
      <c r="J200" s="135">
        <f t="shared" si="10"/>
        <v>0</v>
      </c>
      <c r="K200" s="136"/>
      <c r="L200" s="28"/>
      <c r="M200" s="137" t="s">
        <v>1</v>
      </c>
      <c r="N200" s="138" t="s">
        <v>37</v>
      </c>
      <c r="P200" s="139">
        <f t="shared" si="11"/>
        <v>0</v>
      </c>
      <c r="Q200" s="139">
        <v>0</v>
      </c>
      <c r="R200" s="139">
        <f t="shared" si="12"/>
        <v>0</v>
      </c>
      <c r="S200" s="139">
        <v>0</v>
      </c>
      <c r="T200" s="140">
        <f t="shared" si="13"/>
        <v>0</v>
      </c>
      <c r="AR200" s="141" t="s">
        <v>155</v>
      </c>
      <c r="AT200" s="141" t="s">
        <v>151</v>
      </c>
      <c r="AU200" s="141" t="s">
        <v>80</v>
      </c>
      <c r="AY200" s="13" t="s">
        <v>149</v>
      </c>
      <c r="BE200" s="142">
        <f t="shared" si="14"/>
        <v>0</v>
      </c>
      <c r="BF200" s="142">
        <f t="shared" si="15"/>
        <v>0</v>
      </c>
      <c r="BG200" s="142">
        <f t="shared" si="16"/>
        <v>0</v>
      </c>
      <c r="BH200" s="142">
        <f t="shared" si="17"/>
        <v>0</v>
      </c>
      <c r="BI200" s="142">
        <f t="shared" si="18"/>
        <v>0</v>
      </c>
      <c r="BJ200" s="13" t="s">
        <v>80</v>
      </c>
      <c r="BK200" s="142">
        <f t="shared" si="19"/>
        <v>0</v>
      </c>
      <c r="BL200" s="13" t="s">
        <v>155</v>
      </c>
      <c r="BM200" s="141" t="s">
        <v>811</v>
      </c>
    </row>
    <row r="201" spans="2:65" s="1" customFormat="1" ht="24.15" customHeight="1">
      <c r="B201" s="28"/>
      <c r="C201" s="129" t="s">
        <v>1310</v>
      </c>
      <c r="D201" s="129" t="s">
        <v>151</v>
      </c>
      <c r="E201" s="130" t="s">
        <v>1311</v>
      </c>
      <c r="F201" s="131" t="s">
        <v>1312</v>
      </c>
      <c r="G201" s="132" t="s">
        <v>500</v>
      </c>
      <c r="H201" s="133">
        <v>1</v>
      </c>
      <c r="I201" s="134"/>
      <c r="J201" s="135">
        <f t="shared" si="10"/>
        <v>0</v>
      </c>
      <c r="K201" s="136"/>
      <c r="L201" s="28"/>
      <c r="M201" s="137" t="s">
        <v>1</v>
      </c>
      <c r="N201" s="138" t="s">
        <v>37</v>
      </c>
      <c r="P201" s="139">
        <f t="shared" si="11"/>
        <v>0</v>
      </c>
      <c r="Q201" s="139">
        <v>0</v>
      </c>
      <c r="R201" s="139">
        <f t="shared" si="12"/>
        <v>0</v>
      </c>
      <c r="S201" s="139">
        <v>0</v>
      </c>
      <c r="T201" s="140">
        <f t="shared" si="13"/>
        <v>0</v>
      </c>
      <c r="AR201" s="141" t="s">
        <v>155</v>
      </c>
      <c r="AT201" s="141" t="s">
        <v>151</v>
      </c>
      <c r="AU201" s="141" t="s">
        <v>80</v>
      </c>
      <c r="AY201" s="13" t="s">
        <v>149</v>
      </c>
      <c r="BE201" s="142">
        <f t="shared" si="14"/>
        <v>0</v>
      </c>
      <c r="BF201" s="142">
        <f t="shared" si="15"/>
        <v>0</v>
      </c>
      <c r="BG201" s="142">
        <f t="shared" si="16"/>
        <v>0</v>
      </c>
      <c r="BH201" s="142">
        <f t="shared" si="17"/>
        <v>0</v>
      </c>
      <c r="BI201" s="142">
        <f t="shared" si="18"/>
        <v>0</v>
      </c>
      <c r="BJ201" s="13" t="s">
        <v>80</v>
      </c>
      <c r="BK201" s="142">
        <f t="shared" si="19"/>
        <v>0</v>
      </c>
      <c r="BL201" s="13" t="s">
        <v>155</v>
      </c>
      <c r="BM201" s="141" t="s">
        <v>819</v>
      </c>
    </row>
    <row r="202" spans="2:65" s="1" customFormat="1" ht="16.5" customHeight="1">
      <c r="B202" s="28"/>
      <c r="C202" s="129" t="s">
        <v>426</v>
      </c>
      <c r="D202" s="129" t="s">
        <v>151</v>
      </c>
      <c r="E202" s="130" t="s">
        <v>1313</v>
      </c>
      <c r="F202" s="131" t="s">
        <v>1217</v>
      </c>
      <c r="G202" s="132" t="s">
        <v>500</v>
      </c>
      <c r="H202" s="133">
        <v>1</v>
      </c>
      <c r="I202" s="134"/>
      <c r="J202" s="135">
        <f t="shared" si="10"/>
        <v>0</v>
      </c>
      <c r="K202" s="136"/>
      <c r="L202" s="28"/>
      <c r="M202" s="137" t="s">
        <v>1</v>
      </c>
      <c r="N202" s="138" t="s">
        <v>37</v>
      </c>
      <c r="P202" s="139">
        <f t="shared" si="11"/>
        <v>0</v>
      </c>
      <c r="Q202" s="139">
        <v>0</v>
      </c>
      <c r="R202" s="139">
        <f t="shared" si="12"/>
        <v>0</v>
      </c>
      <c r="S202" s="139">
        <v>0</v>
      </c>
      <c r="T202" s="140">
        <f t="shared" si="13"/>
        <v>0</v>
      </c>
      <c r="AR202" s="141" t="s">
        <v>155</v>
      </c>
      <c r="AT202" s="141" t="s">
        <v>151</v>
      </c>
      <c r="AU202" s="141" t="s">
        <v>80</v>
      </c>
      <c r="AY202" s="13" t="s">
        <v>149</v>
      </c>
      <c r="BE202" s="142">
        <f t="shared" si="14"/>
        <v>0</v>
      </c>
      <c r="BF202" s="142">
        <f t="shared" si="15"/>
        <v>0</v>
      </c>
      <c r="BG202" s="142">
        <f t="shared" si="16"/>
        <v>0</v>
      </c>
      <c r="BH202" s="142">
        <f t="shared" si="17"/>
        <v>0</v>
      </c>
      <c r="BI202" s="142">
        <f t="shared" si="18"/>
        <v>0</v>
      </c>
      <c r="BJ202" s="13" t="s">
        <v>80</v>
      </c>
      <c r="BK202" s="142">
        <f t="shared" si="19"/>
        <v>0</v>
      </c>
      <c r="BL202" s="13" t="s">
        <v>155</v>
      </c>
      <c r="BM202" s="141" t="s">
        <v>827</v>
      </c>
    </row>
    <row r="203" spans="2:65" s="1" customFormat="1" ht="16.5" customHeight="1">
      <c r="B203" s="28"/>
      <c r="C203" s="129" t="s">
        <v>1314</v>
      </c>
      <c r="D203" s="129" t="s">
        <v>151</v>
      </c>
      <c r="E203" s="130" t="s">
        <v>1315</v>
      </c>
      <c r="F203" s="131" t="s">
        <v>1215</v>
      </c>
      <c r="G203" s="132" t="s">
        <v>500</v>
      </c>
      <c r="H203" s="133">
        <v>1</v>
      </c>
      <c r="I203" s="134"/>
      <c r="J203" s="135">
        <f t="shared" si="10"/>
        <v>0</v>
      </c>
      <c r="K203" s="136"/>
      <c r="L203" s="28"/>
      <c r="M203" s="137" t="s">
        <v>1</v>
      </c>
      <c r="N203" s="138" t="s">
        <v>37</v>
      </c>
      <c r="P203" s="139">
        <f t="shared" si="11"/>
        <v>0</v>
      </c>
      <c r="Q203" s="139">
        <v>0</v>
      </c>
      <c r="R203" s="139">
        <f t="shared" si="12"/>
        <v>0</v>
      </c>
      <c r="S203" s="139">
        <v>0</v>
      </c>
      <c r="T203" s="140">
        <f t="shared" si="13"/>
        <v>0</v>
      </c>
      <c r="AR203" s="141" t="s">
        <v>155</v>
      </c>
      <c r="AT203" s="141" t="s">
        <v>151</v>
      </c>
      <c r="AU203" s="141" t="s">
        <v>80</v>
      </c>
      <c r="AY203" s="13" t="s">
        <v>149</v>
      </c>
      <c r="BE203" s="142">
        <f t="shared" si="14"/>
        <v>0</v>
      </c>
      <c r="BF203" s="142">
        <f t="shared" si="15"/>
        <v>0</v>
      </c>
      <c r="BG203" s="142">
        <f t="shared" si="16"/>
        <v>0</v>
      </c>
      <c r="BH203" s="142">
        <f t="shared" si="17"/>
        <v>0</v>
      </c>
      <c r="BI203" s="142">
        <f t="shared" si="18"/>
        <v>0</v>
      </c>
      <c r="BJ203" s="13" t="s">
        <v>80</v>
      </c>
      <c r="BK203" s="142">
        <f t="shared" si="19"/>
        <v>0</v>
      </c>
      <c r="BL203" s="13" t="s">
        <v>155</v>
      </c>
      <c r="BM203" s="141" t="s">
        <v>835</v>
      </c>
    </row>
    <row r="204" spans="2:65" s="11" customFormat="1" ht="25.95" customHeight="1">
      <c r="B204" s="117"/>
      <c r="D204" s="118" t="s">
        <v>71</v>
      </c>
      <c r="E204" s="119" t="s">
        <v>1316</v>
      </c>
      <c r="F204" s="119" t="s">
        <v>1317</v>
      </c>
      <c r="I204" s="120"/>
      <c r="J204" s="121">
        <f>BK204</f>
        <v>0</v>
      </c>
      <c r="L204" s="117"/>
      <c r="M204" s="122"/>
      <c r="P204" s="123">
        <f>SUM(P205:P207)</f>
        <v>0</v>
      </c>
      <c r="R204" s="123">
        <f>SUM(R205:R207)</f>
        <v>0</v>
      </c>
      <c r="T204" s="124">
        <f>SUM(T205:T207)</f>
        <v>0</v>
      </c>
      <c r="AR204" s="118" t="s">
        <v>80</v>
      </c>
      <c r="AT204" s="125" t="s">
        <v>71</v>
      </c>
      <c r="AU204" s="125" t="s">
        <v>72</v>
      </c>
      <c r="AY204" s="118" t="s">
        <v>149</v>
      </c>
      <c r="BK204" s="126">
        <f>SUM(BK205:BK207)</f>
        <v>0</v>
      </c>
    </row>
    <row r="205" spans="2:65" s="1" customFormat="1" ht="21.75" customHeight="1">
      <c r="B205" s="28"/>
      <c r="C205" s="129" t="s">
        <v>430</v>
      </c>
      <c r="D205" s="129" t="s">
        <v>151</v>
      </c>
      <c r="E205" s="130" t="s">
        <v>1318</v>
      </c>
      <c r="F205" s="131" t="s">
        <v>1319</v>
      </c>
      <c r="G205" s="132" t="s">
        <v>191</v>
      </c>
      <c r="H205" s="133">
        <v>20</v>
      </c>
      <c r="I205" s="134"/>
      <c r="J205" s="135">
        <f>ROUND(I205*H205,2)</f>
        <v>0</v>
      </c>
      <c r="K205" s="136"/>
      <c r="L205" s="28"/>
      <c r="M205" s="137" t="s">
        <v>1</v>
      </c>
      <c r="N205" s="138" t="s">
        <v>37</v>
      </c>
      <c r="P205" s="139">
        <f>O205*H205</f>
        <v>0</v>
      </c>
      <c r="Q205" s="139">
        <v>0</v>
      </c>
      <c r="R205" s="139">
        <f>Q205*H205</f>
        <v>0</v>
      </c>
      <c r="S205" s="139">
        <v>0</v>
      </c>
      <c r="T205" s="140">
        <f>S205*H205</f>
        <v>0</v>
      </c>
      <c r="AR205" s="141" t="s">
        <v>155</v>
      </c>
      <c r="AT205" s="141" t="s">
        <v>151</v>
      </c>
      <c r="AU205" s="141" t="s">
        <v>80</v>
      </c>
      <c r="AY205" s="13" t="s">
        <v>149</v>
      </c>
      <c r="BE205" s="142">
        <f>IF(N205="základní",J205,0)</f>
        <v>0</v>
      </c>
      <c r="BF205" s="142">
        <f>IF(N205="snížená",J205,0)</f>
        <v>0</v>
      </c>
      <c r="BG205" s="142">
        <f>IF(N205="zákl. přenesená",J205,0)</f>
        <v>0</v>
      </c>
      <c r="BH205" s="142">
        <f>IF(N205="sníž. přenesená",J205,0)</f>
        <v>0</v>
      </c>
      <c r="BI205" s="142">
        <f>IF(N205="nulová",J205,0)</f>
        <v>0</v>
      </c>
      <c r="BJ205" s="13" t="s">
        <v>80</v>
      </c>
      <c r="BK205" s="142">
        <f>ROUND(I205*H205,2)</f>
        <v>0</v>
      </c>
      <c r="BL205" s="13" t="s">
        <v>155</v>
      </c>
      <c r="BM205" s="141" t="s">
        <v>843</v>
      </c>
    </row>
    <row r="206" spans="2:65" s="1" customFormat="1" ht="21.75" customHeight="1">
      <c r="B206" s="28"/>
      <c r="C206" s="129" t="s">
        <v>1320</v>
      </c>
      <c r="D206" s="129" t="s">
        <v>151</v>
      </c>
      <c r="E206" s="130" t="s">
        <v>1321</v>
      </c>
      <c r="F206" s="131" t="s">
        <v>1322</v>
      </c>
      <c r="G206" s="132" t="s">
        <v>191</v>
      </c>
      <c r="H206" s="133">
        <v>40</v>
      </c>
      <c r="I206" s="134"/>
      <c r="J206" s="135">
        <f>ROUND(I206*H206,2)</f>
        <v>0</v>
      </c>
      <c r="K206" s="136"/>
      <c r="L206" s="28"/>
      <c r="M206" s="137" t="s">
        <v>1</v>
      </c>
      <c r="N206" s="138" t="s">
        <v>37</v>
      </c>
      <c r="P206" s="139">
        <f>O206*H206</f>
        <v>0</v>
      </c>
      <c r="Q206" s="139">
        <v>0</v>
      </c>
      <c r="R206" s="139">
        <f>Q206*H206</f>
        <v>0</v>
      </c>
      <c r="S206" s="139">
        <v>0</v>
      </c>
      <c r="T206" s="140">
        <f>S206*H206</f>
        <v>0</v>
      </c>
      <c r="AR206" s="141" t="s">
        <v>155</v>
      </c>
      <c r="AT206" s="141" t="s">
        <v>151</v>
      </c>
      <c r="AU206" s="141" t="s">
        <v>80</v>
      </c>
      <c r="AY206" s="13" t="s">
        <v>149</v>
      </c>
      <c r="BE206" s="142">
        <f>IF(N206="základní",J206,0)</f>
        <v>0</v>
      </c>
      <c r="BF206" s="142">
        <f>IF(N206="snížená",J206,0)</f>
        <v>0</v>
      </c>
      <c r="BG206" s="142">
        <f>IF(N206="zákl. přenesená",J206,0)</f>
        <v>0</v>
      </c>
      <c r="BH206" s="142">
        <f>IF(N206="sníž. přenesená",J206,0)</f>
        <v>0</v>
      </c>
      <c r="BI206" s="142">
        <f>IF(N206="nulová",J206,0)</f>
        <v>0</v>
      </c>
      <c r="BJ206" s="13" t="s">
        <v>80</v>
      </c>
      <c r="BK206" s="142">
        <f>ROUND(I206*H206,2)</f>
        <v>0</v>
      </c>
      <c r="BL206" s="13" t="s">
        <v>155</v>
      </c>
      <c r="BM206" s="141" t="s">
        <v>851</v>
      </c>
    </row>
    <row r="207" spans="2:65" s="1" customFormat="1" ht="24.15" customHeight="1">
      <c r="B207" s="28"/>
      <c r="C207" s="129" t="s">
        <v>433</v>
      </c>
      <c r="D207" s="129" t="s">
        <v>151</v>
      </c>
      <c r="E207" s="130" t="s">
        <v>1323</v>
      </c>
      <c r="F207" s="131" t="s">
        <v>1324</v>
      </c>
      <c r="G207" s="132" t="s">
        <v>186</v>
      </c>
      <c r="H207" s="133">
        <v>104</v>
      </c>
      <c r="I207" s="134"/>
      <c r="J207" s="135">
        <f>ROUND(I207*H207,2)</f>
        <v>0</v>
      </c>
      <c r="K207" s="136"/>
      <c r="L207" s="28"/>
      <c r="M207" s="143" t="s">
        <v>1</v>
      </c>
      <c r="N207" s="144" t="s">
        <v>37</v>
      </c>
      <c r="O207" s="145"/>
      <c r="P207" s="146">
        <f>O207*H207</f>
        <v>0</v>
      </c>
      <c r="Q207" s="146">
        <v>0</v>
      </c>
      <c r="R207" s="146">
        <f>Q207*H207</f>
        <v>0</v>
      </c>
      <c r="S207" s="146">
        <v>0</v>
      </c>
      <c r="T207" s="147">
        <f>S207*H207</f>
        <v>0</v>
      </c>
      <c r="AR207" s="141" t="s">
        <v>155</v>
      </c>
      <c r="AT207" s="141" t="s">
        <v>151</v>
      </c>
      <c r="AU207" s="141" t="s">
        <v>80</v>
      </c>
      <c r="AY207" s="13" t="s">
        <v>149</v>
      </c>
      <c r="BE207" s="142">
        <f>IF(N207="základní",J207,0)</f>
        <v>0</v>
      </c>
      <c r="BF207" s="142">
        <f>IF(N207="snížená",J207,0)</f>
        <v>0</v>
      </c>
      <c r="BG207" s="142">
        <f>IF(N207="zákl. přenesená",J207,0)</f>
        <v>0</v>
      </c>
      <c r="BH207" s="142">
        <f>IF(N207="sníž. přenesená",J207,0)</f>
        <v>0</v>
      </c>
      <c r="BI207" s="142">
        <f>IF(N207="nulová",J207,0)</f>
        <v>0</v>
      </c>
      <c r="BJ207" s="13" t="s">
        <v>80</v>
      </c>
      <c r="BK207" s="142">
        <f>ROUND(I207*H207,2)</f>
        <v>0</v>
      </c>
      <c r="BL207" s="13" t="s">
        <v>155</v>
      </c>
      <c r="BM207" s="141" t="s">
        <v>859</v>
      </c>
    </row>
    <row r="208" spans="2:65" s="1" customFormat="1" ht="6.9" customHeight="1">
      <c r="B208" s="40"/>
      <c r="C208" s="41"/>
      <c r="D208" s="41"/>
      <c r="E208" s="41"/>
      <c r="F208" s="41"/>
      <c r="G208" s="41"/>
      <c r="H208" s="41"/>
      <c r="I208" s="41"/>
      <c r="J208" s="41"/>
      <c r="K208" s="41"/>
      <c r="L208" s="28"/>
    </row>
  </sheetData>
  <sheetProtection algorithmName="SHA-512" hashValue="uBTJ5EyWLAMFPJ0wMIf21GW/DE9abSN9sv2ugXJQuZjwBi5d/WB0Og7hMv+BnMqTAVAYUw7HPeCeGO762sqBAw==" saltValue="RbzBkIEbOEIW1PJLyhpA3JUgLF9gLmbUAVR1FQ56t6Nrp9MlYhWqC0s3RO2Lx/LnCHNHoyqWneP6cyY3vK4vVA==" spinCount="100000" sheet="1" objects="1" scenarios="1" formatColumns="0" formatRows="0" autoFilter="0"/>
  <autoFilter ref="C118:K207" xr:uid="{00000000-0009-0000-0000-000005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84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3" t="s">
        <v>97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hidden="1" customHeight="1">
      <c r="B4" s="16"/>
      <c r="D4" s="17" t="s">
        <v>113</v>
      </c>
      <c r="L4" s="16"/>
      <c r="M4" s="84" t="s">
        <v>10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16</v>
      </c>
      <c r="L6" s="16"/>
    </row>
    <row r="7" spans="2:46" ht="16.5" hidden="1" customHeight="1">
      <c r="B7" s="16"/>
      <c r="E7" s="203" t="str">
        <f>'Rekapitulace stavby'!K6</f>
        <v>Nový děkanát Jinonice</v>
      </c>
      <c r="F7" s="204"/>
      <c r="G7" s="204"/>
      <c r="H7" s="204"/>
      <c r="L7" s="16"/>
    </row>
    <row r="8" spans="2:46" s="1" customFormat="1" ht="12" hidden="1" customHeight="1">
      <c r="B8" s="28"/>
      <c r="D8" s="23" t="s">
        <v>114</v>
      </c>
      <c r="L8" s="28"/>
    </row>
    <row r="9" spans="2:46" s="1" customFormat="1" ht="16.5" hidden="1" customHeight="1">
      <c r="B9" s="28"/>
      <c r="E9" s="187" t="s">
        <v>1325</v>
      </c>
      <c r="F9" s="202"/>
      <c r="G9" s="202"/>
      <c r="H9" s="202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hidden="1" customHeight="1">
      <c r="B12" s="28"/>
      <c r="D12" s="23" t="s">
        <v>20</v>
      </c>
      <c r="F12" s="21" t="s">
        <v>21</v>
      </c>
      <c r="I12" s="23" t="s">
        <v>22</v>
      </c>
      <c r="J12" s="48">
        <f>'Rekapitulace stavby'!AN8</f>
        <v>0</v>
      </c>
      <c r="L12" s="28"/>
    </row>
    <row r="13" spans="2:46" s="1" customFormat="1" ht="10.8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IF('Rekapitulace stavby'!AN10="","",'Rekapitulace stavby'!AN10)</f>
        <v/>
      </c>
      <c r="L14" s="28"/>
    </row>
    <row r="15" spans="2:46" s="1" customFormat="1" ht="18" hidden="1" customHeight="1">
      <c r="B15" s="28"/>
      <c r="E15" s="21" t="str">
        <f>IF('Rekapitulace stavby'!E11="","",'Rekapitulace stavby'!E11)</f>
        <v xml:space="preserve"> </v>
      </c>
      <c r="I15" s="23" t="s">
        <v>25</v>
      </c>
      <c r="J15" s="21" t="str">
        <f>IF('Rekapitulace stavby'!AN11="","",'Rekapitulace stavby'!AN11)</f>
        <v/>
      </c>
      <c r="L15" s="28"/>
    </row>
    <row r="16" spans="2:46" s="1" customFormat="1" ht="6.9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'Rekapitulace stavby'!AN13</f>
        <v>Vyplň údaj</v>
      </c>
      <c r="L17" s="28"/>
    </row>
    <row r="18" spans="2:12" s="1" customFormat="1" ht="18" hidden="1" customHeight="1">
      <c r="B18" s="28"/>
      <c r="E18" s="205" t="str">
        <f>'Rekapitulace stavby'!E14</f>
        <v>Vyplň údaj</v>
      </c>
      <c r="F18" s="193"/>
      <c r="G18" s="193"/>
      <c r="H18" s="193"/>
      <c r="I18" s="23" t="s">
        <v>25</v>
      </c>
      <c r="J18" s="24" t="str">
        <f>'Rekapitulace stavby'!AN14</f>
        <v>Vyplň údaj</v>
      </c>
      <c r="L18" s="28"/>
    </row>
    <row r="19" spans="2:12" s="1" customFormat="1" ht="6.9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tr">
        <f>IF('Rekapitulace stavby'!AN16="","",'Rekapitulace stavby'!AN16)</f>
        <v/>
      </c>
      <c r="L20" s="28"/>
    </row>
    <row r="21" spans="2:12" s="1" customFormat="1" ht="18" hidden="1" customHeight="1">
      <c r="B21" s="28"/>
      <c r="E21" s="21" t="str">
        <f>IF('Rekapitulace stavby'!E17="","",'Rekapitulace stavby'!E17)</f>
        <v xml:space="preserve"> </v>
      </c>
      <c r="I21" s="23" t="s">
        <v>25</v>
      </c>
      <c r="J21" s="21" t="str">
        <f>IF('Rekapitulace stavby'!AN17="","",'Rekapitulace stavby'!AN17)</f>
        <v/>
      </c>
      <c r="L21" s="28"/>
    </row>
    <row r="22" spans="2:12" s="1" customFormat="1" ht="6.9" hidden="1" customHeight="1">
      <c r="B22" s="28"/>
      <c r="L22" s="28"/>
    </row>
    <row r="23" spans="2:12" s="1" customFormat="1" ht="12" hidden="1" customHeight="1">
      <c r="B23" s="28"/>
      <c r="D23" s="23" t="s">
        <v>30</v>
      </c>
      <c r="I23" s="23" t="s">
        <v>24</v>
      </c>
      <c r="J23" s="21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1" t="str">
        <f>IF('Rekapitulace stavby'!E20="","",'Rekapitulace stavby'!E20)</f>
        <v xml:space="preserve"> </v>
      </c>
      <c r="I24" s="23" t="s">
        <v>25</v>
      </c>
      <c r="J24" s="21" t="str">
        <f>IF('Rekapitulace stavby'!AN20="","",'Rekapitulace stavby'!AN20)</f>
        <v/>
      </c>
      <c r="L24" s="28"/>
    </row>
    <row r="25" spans="2:12" s="1" customFormat="1" ht="6.9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5"/>
      <c r="E27" s="197" t="s">
        <v>1</v>
      </c>
      <c r="F27" s="197"/>
      <c r="G27" s="197"/>
      <c r="H27" s="197"/>
      <c r="L27" s="85"/>
    </row>
    <row r="28" spans="2:12" s="1" customFormat="1" ht="6.9" hidden="1" customHeight="1">
      <c r="B28" s="28"/>
      <c r="L28" s="28"/>
    </row>
    <row r="29" spans="2:12" s="1" customFormat="1" ht="6.9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86" t="s">
        <v>32</v>
      </c>
      <c r="J30" s="62">
        <f>ROUND(J134, 2)</f>
        <v>0</v>
      </c>
      <c r="L30" s="28"/>
    </row>
    <row r="31" spans="2:12" s="1" customFormat="1" ht="6.9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>
      <c r="B33" s="28"/>
      <c r="D33" s="51" t="s">
        <v>36</v>
      </c>
      <c r="E33" s="23" t="s">
        <v>37</v>
      </c>
      <c r="F33" s="87">
        <f>ROUND((SUM(BE134:BE283)),  2)</f>
        <v>0</v>
      </c>
      <c r="I33" s="88">
        <v>0.21</v>
      </c>
      <c r="J33" s="87">
        <f>ROUND(((SUM(BE134:BE283))*I33),  2)</f>
        <v>0</v>
      </c>
      <c r="L33" s="28"/>
    </row>
    <row r="34" spans="2:12" s="1" customFormat="1" ht="14.4" hidden="1" customHeight="1">
      <c r="B34" s="28"/>
      <c r="E34" s="23" t="s">
        <v>38</v>
      </c>
      <c r="F34" s="87">
        <f>ROUND((SUM(BF134:BF283)),  2)</f>
        <v>0</v>
      </c>
      <c r="I34" s="88">
        <v>0.12</v>
      </c>
      <c r="J34" s="87">
        <f>ROUND(((SUM(BF134:BF283))*I34),  2)</f>
        <v>0</v>
      </c>
      <c r="L34" s="28"/>
    </row>
    <row r="35" spans="2:12" s="1" customFormat="1" ht="14.4" hidden="1" customHeight="1">
      <c r="B35" s="28"/>
      <c r="E35" s="23" t="s">
        <v>39</v>
      </c>
      <c r="F35" s="87">
        <f>ROUND((SUM(BG134:BG283)),  2)</f>
        <v>0</v>
      </c>
      <c r="I35" s="88">
        <v>0.21</v>
      </c>
      <c r="J35" s="87">
        <f>0</f>
        <v>0</v>
      </c>
      <c r="L35" s="28"/>
    </row>
    <row r="36" spans="2:12" s="1" customFormat="1" ht="14.4" hidden="1" customHeight="1">
      <c r="B36" s="28"/>
      <c r="E36" s="23" t="s">
        <v>40</v>
      </c>
      <c r="F36" s="87">
        <f>ROUND((SUM(BH134:BH283)),  2)</f>
        <v>0</v>
      </c>
      <c r="I36" s="88">
        <v>0.12</v>
      </c>
      <c r="J36" s="87">
        <f>0</f>
        <v>0</v>
      </c>
      <c r="L36" s="28"/>
    </row>
    <row r="37" spans="2:12" s="1" customFormat="1" ht="14.4" hidden="1" customHeight="1">
      <c r="B37" s="28"/>
      <c r="E37" s="23" t="s">
        <v>41</v>
      </c>
      <c r="F37" s="87">
        <f>ROUND((SUM(BI134:BI283)),  2)</f>
        <v>0</v>
      </c>
      <c r="I37" s="88">
        <v>0</v>
      </c>
      <c r="J37" s="87">
        <f>0</f>
        <v>0</v>
      </c>
      <c r="L37" s="28"/>
    </row>
    <row r="38" spans="2:12" s="1" customFormat="1" ht="6.9" hidden="1" customHeight="1">
      <c r="B38" s="28"/>
      <c r="L38" s="28"/>
    </row>
    <row r="39" spans="2:12" s="1" customFormat="1" ht="25.35" hidden="1" customHeight="1">
      <c r="B39" s="28"/>
      <c r="C39" s="89"/>
      <c r="D39" s="90" t="s">
        <v>42</v>
      </c>
      <c r="E39" s="53"/>
      <c r="F39" s="53"/>
      <c r="G39" s="91" t="s">
        <v>43</v>
      </c>
      <c r="H39" s="92" t="s">
        <v>44</v>
      </c>
      <c r="I39" s="53"/>
      <c r="J39" s="93">
        <f>SUM(J30:J37)</f>
        <v>0</v>
      </c>
      <c r="K39" s="94"/>
      <c r="L39" s="28"/>
    </row>
    <row r="40" spans="2:12" s="1" customFormat="1" ht="14.4" hidden="1" customHeight="1">
      <c r="B40" s="28"/>
      <c r="L40" s="28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8"/>
      <c r="D61" s="39" t="s">
        <v>47</v>
      </c>
      <c r="E61" s="30"/>
      <c r="F61" s="95" t="s">
        <v>48</v>
      </c>
      <c r="G61" s="39" t="s">
        <v>47</v>
      </c>
      <c r="H61" s="30"/>
      <c r="I61" s="30"/>
      <c r="J61" s="96" t="s">
        <v>48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8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8"/>
      <c r="D76" s="39" t="s">
        <v>47</v>
      </c>
      <c r="E76" s="30"/>
      <c r="F76" s="95" t="s">
        <v>48</v>
      </c>
      <c r="G76" s="39" t="s">
        <v>47</v>
      </c>
      <c r="H76" s="30"/>
      <c r="I76" s="30"/>
      <c r="J76" s="96" t="s">
        <v>48</v>
      </c>
      <c r="K76" s="30"/>
      <c r="L76" s="28"/>
    </row>
    <row r="77" spans="2:12" s="1" customFormat="1" ht="14.4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" hidden="1" customHeight="1">
      <c r="B82" s="28"/>
      <c r="C82" s="17" t="s">
        <v>116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16</v>
      </c>
      <c r="L84" s="28"/>
    </row>
    <row r="85" spans="2:47" s="1" customFormat="1" ht="16.5" hidden="1" customHeight="1">
      <c r="B85" s="28"/>
      <c r="E85" s="203" t="str">
        <f>E7</f>
        <v>Nový děkanát Jinonice</v>
      </c>
      <c r="F85" s="204"/>
      <c r="G85" s="204"/>
      <c r="H85" s="204"/>
      <c r="L85" s="28"/>
    </row>
    <row r="86" spans="2:47" s="1" customFormat="1" ht="12" hidden="1" customHeight="1">
      <c r="B86" s="28"/>
      <c r="C86" s="23" t="s">
        <v>114</v>
      </c>
      <c r="L86" s="28"/>
    </row>
    <row r="87" spans="2:47" s="1" customFormat="1" ht="16.5" hidden="1" customHeight="1">
      <c r="B87" s="28"/>
      <c r="E87" s="187" t="str">
        <f>E9</f>
        <v>D.1.6 - Elektroinstalace Silnoproud</v>
      </c>
      <c r="F87" s="202"/>
      <c r="G87" s="202"/>
      <c r="H87" s="202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>
        <f>IF(J12="","",J12)</f>
        <v>0</v>
      </c>
      <c r="L89" s="28"/>
    </row>
    <row r="90" spans="2:47" s="1" customFormat="1" ht="6.9" hidden="1" customHeight="1">
      <c r="B90" s="28"/>
      <c r="L90" s="28"/>
    </row>
    <row r="91" spans="2:47" s="1" customFormat="1" ht="15.15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15" hidden="1" customHeight="1">
      <c r="B92" s="28"/>
      <c r="C92" s="23" t="s">
        <v>26</v>
      </c>
      <c r="F92" s="21" t="str">
        <f>IF(E18="","",E18)</f>
        <v>Vyplň údaj</v>
      </c>
      <c r="I92" s="23" t="s">
        <v>30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7" t="s">
        <v>117</v>
      </c>
      <c r="D94" s="89"/>
      <c r="E94" s="89"/>
      <c r="F94" s="89"/>
      <c r="G94" s="89"/>
      <c r="H94" s="89"/>
      <c r="I94" s="89"/>
      <c r="J94" s="98" t="s">
        <v>118</v>
      </c>
      <c r="K94" s="89"/>
      <c r="L94" s="28"/>
    </row>
    <row r="95" spans="2:47" s="1" customFormat="1" ht="10.35" hidden="1" customHeight="1">
      <c r="B95" s="28"/>
      <c r="L95" s="28"/>
    </row>
    <row r="96" spans="2:47" s="1" customFormat="1" ht="22.8" hidden="1" customHeight="1">
      <c r="B96" s="28"/>
      <c r="C96" s="99" t="s">
        <v>119</v>
      </c>
      <c r="J96" s="62">
        <f>J134</f>
        <v>0</v>
      </c>
      <c r="L96" s="28"/>
      <c r="AU96" s="13" t="s">
        <v>120</v>
      </c>
    </row>
    <row r="97" spans="2:12" s="8" customFormat="1" ht="24.9" hidden="1" customHeight="1">
      <c r="B97" s="100"/>
      <c r="D97" s="101" t="s">
        <v>121</v>
      </c>
      <c r="E97" s="102"/>
      <c r="F97" s="102"/>
      <c r="G97" s="102"/>
      <c r="H97" s="102"/>
      <c r="I97" s="102"/>
      <c r="J97" s="103">
        <f>J135</f>
        <v>0</v>
      </c>
      <c r="L97" s="100"/>
    </row>
    <row r="98" spans="2:12" s="9" customFormat="1" ht="19.95" hidden="1" customHeight="1">
      <c r="B98" s="104"/>
      <c r="D98" s="105" t="s">
        <v>123</v>
      </c>
      <c r="E98" s="106"/>
      <c r="F98" s="106"/>
      <c r="G98" s="106"/>
      <c r="H98" s="106"/>
      <c r="I98" s="106"/>
      <c r="J98" s="107">
        <f>J136</f>
        <v>0</v>
      </c>
      <c r="L98" s="104"/>
    </row>
    <row r="99" spans="2:12" s="8" customFormat="1" ht="24.9" hidden="1" customHeight="1">
      <c r="B99" s="100"/>
      <c r="D99" s="101" t="s">
        <v>125</v>
      </c>
      <c r="E99" s="102"/>
      <c r="F99" s="102"/>
      <c r="G99" s="102"/>
      <c r="H99" s="102"/>
      <c r="I99" s="102"/>
      <c r="J99" s="103">
        <f>J138</f>
        <v>0</v>
      </c>
      <c r="L99" s="100"/>
    </row>
    <row r="100" spans="2:12" s="9" customFormat="1" ht="19.95" hidden="1" customHeight="1">
      <c r="B100" s="104"/>
      <c r="D100" s="105" t="s">
        <v>1326</v>
      </c>
      <c r="E100" s="106"/>
      <c r="F100" s="106"/>
      <c r="G100" s="106"/>
      <c r="H100" s="106"/>
      <c r="I100" s="106"/>
      <c r="J100" s="107">
        <f>J139</f>
        <v>0</v>
      </c>
      <c r="L100" s="104"/>
    </row>
    <row r="101" spans="2:12" s="9" customFormat="1" ht="19.95" hidden="1" customHeight="1">
      <c r="B101" s="104"/>
      <c r="D101" s="105" t="s">
        <v>1327</v>
      </c>
      <c r="E101" s="106"/>
      <c r="F101" s="106"/>
      <c r="G101" s="106"/>
      <c r="H101" s="106"/>
      <c r="I101" s="106"/>
      <c r="J101" s="107">
        <f>J140</f>
        <v>0</v>
      </c>
      <c r="L101" s="104"/>
    </row>
    <row r="102" spans="2:12" s="9" customFormat="1" ht="19.95" hidden="1" customHeight="1">
      <c r="B102" s="104"/>
      <c r="D102" s="105" t="s">
        <v>1328</v>
      </c>
      <c r="E102" s="106"/>
      <c r="F102" s="106"/>
      <c r="G102" s="106"/>
      <c r="H102" s="106"/>
      <c r="I102" s="106"/>
      <c r="J102" s="107">
        <f>J142</f>
        <v>0</v>
      </c>
      <c r="L102" s="104"/>
    </row>
    <row r="103" spans="2:12" s="9" customFormat="1" ht="19.95" hidden="1" customHeight="1">
      <c r="B103" s="104"/>
      <c r="D103" s="105" t="s">
        <v>1329</v>
      </c>
      <c r="E103" s="106"/>
      <c r="F103" s="106"/>
      <c r="G103" s="106"/>
      <c r="H103" s="106"/>
      <c r="I103" s="106"/>
      <c r="J103" s="107">
        <f>J144</f>
        <v>0</v>
      </c>
      <c r="L103" s="104"/>
    </row>
    <row r="104" spans="2:12" s="9" customFormat="1" ht="19.95" hidden="1" customHeight="1">
      <c r="B104" s="104"/>
      <c r="D104" s="105" t="s">
        <v>1330</v>
      </c>
      <c r="E104" s="106"/>
      <c r="F104" s="106"/>
      <c r="G104" s="106"/>
      <c r="H104" s="106"/>
      <c r="I104" s="106"/>
      <c r="J104" s="107">
        <f>J146</f>
        <v>0</v>
      </c>
      <c r="L104" s="104"/>
    </row>
    <row r="105" spans="2:12" s="9" customFormat="1" ht="19.95" hidden="1" customHeight="1">
      <c r="B105" s="104"/>
      <c r="D105" s="105" t="s">
        <v>1331</v>
      </c>
      <c r="E105" s="106"/>
      <c r="F105" s="106"/>
      <c r="G105" s="106"/>
      <c r="H105" s="106"/>
      <c r="I105" s="106"/>
      <c r="J105" s="107">
        <f>J148</f>
        <v>0</v>
      </c>
      <c r="L105" s="104"/>
    </row>
    <row r="106" spans="2:12" s="9" customFormat="1" ht="19.95" hidden="1" customHeight="1">
      <c r="B106" s="104"/>
      <c r="D106" s="105" t="s">
        <v>1332</v>
      </c>
      <c r="E106" s="106"/>
      <c r="F106" s="106"/>
      <c r="G106" s="106"/>
      <c r="H106" s="106"/>
      <c r="I106" s="106"/>
      <c r="J106" s="107">
        <f>J150</f>
        <v>0</v>
      </c>
      <c r="L106" s="104"/>
    </row>
    <row r="107" spans="2:12" s="9" customFormat="1" ht="14.85" hidden="1" customHeight="1">
      <c r="B107" s="104"/>
      <c r="D107" s="105" t="s">
        <v>1333</v>
      </c>
      <c r="E107" s="106"/>
      <c r="F107" s="106"/>
      <c r="G107" s="106"/>
      <c r="H107" s="106"/>
      <c r="I107" s="106"/>
      <c r="J107" s="107">
        <f>J152</f>
        <v>0</v>
      </c>
      <c r="L107" s="104"/>
    </row>
    <row r="108" spans="2:12" s="9" customFormat="1" ht="19.95" hidden="1" customHeight="1">
      <c r="B108" s="104"/>
      <c r="D108" s="105" t="s">
        <v>1334</v>
      </c>
      <c r="E108" s="106"/>
      <c r="F108" s="106"/>
      <c r="G108" s="106"/>
      <c r="H108" s="106"/>
      <c r="I108" s="106"/>
      <c r="J108" s="107">
        <f>J154</f>
        <v>0</v>
      </c>
      <c r="L108" s="104"/>
    </row>
    <row r="109" spans="2:12" s="9" customFormat="1" ht="19.95" hidden="1" customHeight="1">
      <c r="B109" s="104"/>
      <c r="D109" s="105" t="s">
        <v>1335</v>
      </c>
      <c r="E109" s="106"/>
      <c r="F109" s="106"/>
      <c r="G109" s="106"/>
      <c r="H109" s="106"/>
      <c r="I109" s="106"/>
      <c r="J109" s="107">
        <f>J172</f>
        <v>0</v>
      </c>
      <c r="L109" s="104"/>
    </row>
    <row r="110" spans="2:12" s="8" customFormat="1" ht="24.9" hidden="1" customHeight="1">
      <c r="B110" s="100"/>
      <c r="D110" s="101" t="s">
        <v>1336</v>
      </c>
      <c r="E110" s="102"/>
      <c r="F110" s="102"/>
      <c r="G110" s="102"/>
      <c r="H110" s="102"/>
      <c r="I110" s="102"/>
      <c r="J110" s="103">
        <f>J261</f>
        <v>0</v>
      </c>
      <c r="L110" s="100"/>
    </row>
    <row r="111" spans="2:12" s="9" customFormat="1" ht="19.95" hidden="1" customHeight="1">
      <c r="B111" s="104"/>
      <c r="D111" s="105" t="s">
        <v>1337</v>
      </c>
      <c r="E111" s="106"/>
      <c r="F111" s="106"/>
      <c r="G111" s="106"/>
      <c r="H111" s="106"/>
      <c r="I111" s="106"/>
      <c r="J111" s="107">
        <f>J262</f>
        <v>0</v>
      </c>
      <c r="L111" s="104"/>
    </row>
    <row r="112" spans="2:12" s="8" customFormat="1" ht="24.9" hidden="1" customHeight="1">
      <c r="B112" s="100"/>
      <c r="D112" s="101" t="s">
        <v>1338</v>
      </c>
      <c r="E112" s="102"/>
      <c r="F112" s="102"/>
      <c r="G112" s="102"/>
      <c r="H112" s="102"/>
      <c r="I112" s="102"/>
      <c r="J112" s="103">
        <f>J269</f>
        <v>0</v>
      </c>
      <c r="L112" s="100"/>
    </row>
    <row r="113" spans="2:12" s="9" customFormat="1" ht="19.95" hidden="1" customHeight="1">
      <c r="B113" s="104"/>
      <c r="D113" s="105" t="s">
        <v>1339</v>
      </c>
      <c r="E113" s="106"/>
      <c r="F113" s="106"/>
      <c r="G113" s="106"/>
      <c r="H113" s="106"/>
      <c r="I113" s="106"/>
      <c r="J113" s="107">
        <f>J270</f>
        <v>0</v>
      </c>
      <c r="L113" s="104"/>
    </row>
    <row r="114" spans="2:12" s="9" customFormat="1" ht="19.95" hidden="1" customHeight="1">
      <c r="B114" s="104"/>
      <c r="D114" s="105" t="s">
        <v>1340</v>
      </c>
      <c r="E114" s="106"/>
      <c r="F114" s="106"/>
      <c r="G114" s="106"/>
      <c r="H114" s="106"/>
      <c r="I114" s="106"/>
      <c r="J114" s="107">
        <f>J272</f>
        <v>0</v>
      </c>
      <c r="L114" s="104"/>
    </row>
    <row r="115" spans="2:12" s="1" customFormat="1" ht="21.75" hidden="1" customHeight="1">
      <c r="B115" s="28"/>
      <c r="L115" s="28"/>
    </row>
    <row r="116" spans="2:12" s="1" customFormat="1" ht="6.9" hidden="1" customHeight="1"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28"/>
    </row>
    <row r="117" spans="2:12" hidden="1"/>
    <row r="118" spans="2:12" hidden="1"/>
    <row r="119" spans="2:12" hidden="1"/>
    <row r="120" spans="2:12" s="1" customFormat="1" ht="6.9" customHeight="1"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28"/>
    </row>
    <row r="121" spans="2:12" s="1" customFormat="1" ht="24.9" customHeight="1">
      <c r="B121" s="28"/>
      <c r="C121" s="17" t="s">
        <v>134</v>
      </c>
      <c r="L121" s="28"/>
    </row>
    <row r="122" spans="2:12" s="1" customFormat="1" ht="6.9" customHeight="1">
      <c r="B122" s="28"/>
      <c r="L122" s="28"/>
    </row>
    <row r="123" spans="2:12" s="1" customFormat="1" ht="12" customHeight="1">
      <c r="B123" s="28"/>
      <c r="C123" s="23" t="s">
        <v>16</v>
      </c>
      <c r="L123" s="28"/>
    </row>
    <row r="124" spans="2:12" s="1" customFormat="1" ht="16.5" customHeight="1">
      <c r="B124" s="28"/>
      <c r="E124" s="203" t="str">
        <f>E7</f>
        <v>Nový děkanát Jinonice</v>
      </c>
      <c r="F124" s="204"/>
      <c r="G124" s="204"/>
      <c r="H124" s="204"/>
      <c r="L124" s="28"/>
    </row>
    <row r="125" spans="2:12" s="1" customFormat="1" ht="12" customHeight="1">
      <c r="B125" s="28"/>
      <c r="C125" s="23" t="s">
        <v>114</v>
      </c>
      <c r="L125" s="28"/>
    </row>
    <row r="126" spans="2:12" s="1" customFormat="1" ht="16.5" customHeight="1">
      <c r="B126" s="28"/>
      <c r="E126" s="187" t="str">
        <f>E9</f>
        <v>D.1.6 - Elektroinstalace Silnoproud</v>
      </c>
      <c r="F126" s="202"/>
      <c r="G126" s="202"/>
      <c r="H126" s="202"/>
      <c r="L126" s="28"/>
    </row>
    <row r="127" spans="2:12" s="1" customFormat="1" ht="6.9" customHeight="1">
      <c r="B127" s="28"/>
      <c r="L127" s="28"/>
    </row>
    <row r="128" spans="2:12" s="1" customFormat="1" ht="12" customHeight="1">
      <c r="B128" s="28"/>
      <c r="C128" s="23" t="s">
        <v>20</v>
      </c>
      <c r="F128" s="21" t="str">
        <f>F12</f>
        <v xml:space="preserve"> </v>
      </c>
      <c r="I128" s="23" t="s">
        <v>22</v>
      </c>
      <c r="J128" s="48">
        <f>IF(J12="","",J12)</f>
        <v>0</v>
      </c>
      <c r="L128" s="28"/>
    </row>
    <row r="129" spans="2:65" s="1" customFormat="1" ht="6.9" customHeight="1">
      <c r="B129" s="28"/>
      <c r="L129" s="28"/>
    </row>
    <row r="130" spans="2:65" s="1" customFormat="1" ht="15.15" customHeight="1">
      <c r="B130" s="28"/>
      <c r="C130" s="23" t="s">
        <v>23</v>
      </c>
      <c r="F130" s="21" t="str">
        <f>E15</f>
        <v xml:space="preserve"> </v>
      </c>
      <c r="I130" s="23" t="s">
        <v>28</v>
      </c>
      <c r="J130" s="26" t="str">
        <f>E21</f>
        <v xml:space="preserve"> </v>
      </c>
      <c r="L130" s="28"/>
    </row>
    <row r="131" spans="2:65" s="1" customFormat="1" ht="15.15" customHeight="1">
      <c r="B131" s="28"/>
      <c r="C131" s="23" t="s">
        <v>26</v>
      </c>
      <c r="F131" s="21" t="str">
        <f>IF(E18="","",E18)</f>
        <v>Vyplň údaj</v>
      </c>
      <c r="I131" s="23" t="s">
        <v>30</v>
      </c>
      <c r="J131" s="26" t="str">
        <f>E24</f>
        <v xml:space="preserve"> </v>
      </c>
      <c r="L131" s="28"/>
    </row>
    <row r="132" spans="2:65" s="1" customFormat="1" ht="10.35" customHeight="1">
      <c r="B132" s="28"/>
      <c r="L132" s="28"/>
    </row>
    <row r="133" spans="2:65" s="10" customFormat="1" ht="29.25" customHeight="1">
      <c r="B133" s="108"/>
      <c r="C133" s="109" t="s">
        <v>135</v>
      </c>
      <c r="D133" s="110" t="s">
        <v>57</v>
      </c>
      <c r="E133" s="110" t="s">
        <v>53</v>
      </c>
      <c r="F133" s="110" t="s">
        <v>54</v>
      </c>
      <c r="G133" s="110" t="s">
        <v>136</v>
      </c>
      <c r="H133" s="110" t="s">
        <v>137</v>
      </c>
      <c r="I133" s="110" t="s">
        <v>138</v>
      </c>
      <c r="J133" s="111" t="s">
        <v>118</v>
      </c>
      <c r="K133" s="112" t="s">
        <v>139</v>
      </c>
      <c r="L133" s="108"/>
      <c r="M133" s="55" t="s">
        <v>1</v>
      </c>
      <c r="N133" s="56" t="s">
        <v>36</v>
      </c>
      <c r="O133" s="56" t="s">
        <v>140</v>
      </c>
      <c r="P133" s="56" t="s">
        <v>141</v>
      </c>
      <c r="Q133" s="56" t="s">
        <v>142</v>
      </c>
      <c r="R133" s="56" t="s">
        <v>143</v>
      </c>
      <c r="S133" s="56" t="s">
        <v>144</v>
      </c>
      <c r="T133" s="57" t="s">
        <v>145</v>
      </c>
    </row>
    <row r="134" spans="2:65" s="1" customFormat="1" ht="22.8" customHeight="1">
      <c r="B134" s="28"/>
      <c r="C134" s="60" t="s">
        <v>146</v>
      </c>
      <c r="J134" s="113">
        <f>BK134</f>
        <v>0</v>
      </c>
      <c r="L134" s="28"/>
      <c r="M134" s="58"/>
      <c r="N134" s="49"/>
      <c r="O134" s="49"/>
      <c r="P134" s="114">
        <f>P135+P138+P261+P269</f>
        <v>0</v>
      </c>
      <c r="Q134" s="49"/>
      <c r="R134" s="114">
        <f>R135+R138+R261+R269</f>
        <v>2068.9804899999999</v>
      </c>
      <c r="S134" s="49"/>
      <c r="T134" s="115">
        <f>T135+T138+T261+T269</f>
        <v>4.7383800000000003</v>
      </c>
      <c r="AT134" s="13" t="s">
        <v>71</v>
      </c>
      <c r="AU134" s="13" t="s">
        <v>120</v>
      </c>
      <c r="BK134" s="116">
        <f>BK135+BK138+BK261+BK269</f>
        <v>0</v>
      </c>
    </row>
    <row r="135" spans="2:65" s="11" customFormat="1" ht="25.95" customHeight="1">
      <c r="B135" s="117"/>
      <c r="D135" s="118" t="s">
        <v>71</v>
      </c>
      <c r="E135" s="119" t="s">
        <v>147</v>
      </c>
      <c r="F135" s="119" t="s">
        <v>148</v>
      </c>
      <c r="I135" s="120"/>
      <c r="J135" s="121">
        <f>BK135</f>
        <v>0</v>
      </c>
      <c r="L135" s="117"/>
      <c r="M135" s="122"/>
      <c r="P135" s="123">
        <f>P136</f>
        <v>0</v>
      </c>
      <c r="R135" s="123">
        <f>R136</f>
        <v>0</v>
      </c>
      <c r="T135" s="124">
        <f>T136</f>
        <v>0</v>
      </c>
      <c r="AR135" s="118" t="s">
        <v>80</v>
      </c>
      <c r="AT135" s="125" t="s">
        <v>71</v>
      </c>
      <c r="AU135" s="125" t="s">
        <v>72</v>
      </c>
      <c r="AY135" s="118" t="s">
        <v>149</v>
      </c>
      <c r="BK135" s="126">
        <f>BK136</f>
        <v>0</v>
      </c>
    </row>
    <row r="136" spans="2:65" s="11" customFormat="1" ht="22.8" customHeight="1">
      <c r="B136" s="117"/>
      <c r="D136" s="118" t="s">
        <v>71</v>
      </c>
      <c r="E136" s="127" t="s">
        <v>156</v>
      </c>
      <c r="F136" s="127" t="s">
        <v>157</v>
      </c>
      <c r="I136" s="120"/>
      <c r="J136" s="128">
        <f>BK136</f>
        <v>0</v>
      </c>
      <c r="L136" s="117"/>
      <c r="M136" s="122"/>
      <c r="P136" s="123">
        <f>P137</f>
        <v>0</v>
      </c>
      <c r="R136" s="123">
        <f>R137</f>
        <v>0</v>
      </c>
      <c r="T136" s="124">
        <f>T137</f>
        <v>0</v>
      </c>
      <c r="AR136" s="118" t="s">
        <v>80</v>
      </c>
      <c r="AT136" s="125" t="s">
        <v>71</v>
      </c>
      <c r="AU136" s="125" t="s">
        <v>80</v>
      </c>
      <c r="AY136" s="118" t="s">
        <v>149</v>
      </c>
      <c r="BK136" s="126">
        <f>BK137</f>
        <v>0</v>
      </c>
    </row>
    <row r="137" spans="2:65" s="1" customFormat="1" ht="16.5" customHeight="1">
      <c r="B137" s="28"/>
      <c r="C137" s="129" t="s">
        <v>80</v>
      </c>
      <c r="D137" s="129" t="s">
        <v>151</v>
      </c>
      <c r="E137" s="130" t="s">
        <v>1341</v>
      </c>
      <c r="F137" s="131" t="s">
        <v>1342</v>
      </c>
      <c r="G137" s="132" t="s">
        <v>191</v>
      </c>
      <c r="H137" s="133">
        <v>6</v>
      </c>
      <c r="I137" s="134"/>
      <c r="J137" s="135">
        <f>ROUND(I137*H137,2)</f>
        <v>0</v>
      </c>
      <c r="K137" s="136"/>
      <c r="L137" s="28"/>
      <c r="M137" s="137" t="s">
        <v>1</v>
      </c>
      <c r="N137" s="138" t="s">
        <v>37</v>
      </c>
      <c r="P137" s="139">
        <f>O137*H137</f>
        <v>0</v>
      </c>
      <c r="Q137" s="139">
        <v>0</v>
      </c>
      <c r="R137" s="139">
        <f>Q137*H137</f>
        <v>0</v>
      </c>
      <c r="S137" s="139">
        <v>0</v>
      </c>
      <c r="T137" s="140">
        <f>S137*H137</f>
        <v>0</v>
      </c>
      <c r="AR137" s="141" t="s">
        <v>155</v>
      </c>
      <c r="AT137" s="141" t="s">
        <v>151</v>
      </c>
      <c r="AU137" s="141" t="s">
        <v>82</v>
      </c>
      <c r="AY137" s="13" t="s">
        <v>149</v>
      </c>
      <c r="BE137" s="142">
        <f>IF(N137="základní",J137,0)</f>
        <v>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13" t="s">
        <v>80</v>
      </c>
      <c r="BK137" s="142">
        <f>ROUND(I137*H137,2)</f>
        <v>0</v>
      </c>
      <c r="BL137" s="13" t="s">
        <v>155</v>
      </c>
      <c r="BM137" s="141" t="s">
        <v>82</v>
      </c>
    </row>
    <row r="138" spans="2:65" s="11" customFormat="1" ht="25.95" customHeight="1">
      <c r="B138" s="117"/>
      <c r="D138" s="118" t="s">
        <v>71</v>
      </c>
      <c r="E138" s="119" t="s">
        <v>244</v>
      </c>
      <c r="F138" s="119" t="s">
        <v>245</v>
      </c>
      <c r="I138" s="120"/>
      <c r="J138" s="121">
        <f>BK138</f>
        <v>0</v>
      </c>
      <c r="L138" s="117"/>
      <c r="M138" s="122"/>
      <c r="P138" s="123">
        <f>P139+P140+P142+P144+P146+P148+P150+P154+P172</f>
        <v>0</v>
      </c>
      <c r="R138" s="123">
        <f>R139+R140+R142+R144+R146+R148+R150+R154+R172</f>
        <v>2068.5079900000001</v>
      </c>
      <c r="T138" s="124">
        <f>T139+T140+T142+T144+T146+T148+T150+T154+T172</f>
        <v>0</v>
      </c>
      <c r="AR138" s="118" t="s">
        <v>82</v>
      </c>
      <c r="AT138" s="125" t="s">
        <v>71</v>
      </c>
      <c r="AU138" s="125" t="s">
        <v>72</v>
      </c>
      <c r="AY138" s="118" t="s">
        <v>149</v>
      </c>
      <c r="BK138" s="126">
        <f>BK139+BK140+BK142+BK144+BK146+BK148+BK150+BK154+BK172</f>
        <v>0</v>
      </c>
    </row>
    <row r="139" spans="2:65" s="11" customFormat="1" ht="22.8" customHeight="1">
      <c r="B139" s="117"/>
      <c r="D139" s="118" t="s">
        <v>71</v>
      </c>
      <c r="E139" s="127" t="s">
        <v>1343</v>
      </c>
      <c r="F139" s="127" t="s">
        <v>1344</v>
      </c>
      <c r="I139" s="120"/>
      <c r="J139" s="128">
        <f>BK139</f>
        <v>0</v>
      </c>
      <c r="L139" s="117"/>
      <c r="M139" s="122"/>
      <c r="P139" s="123">
        <v>0</v>
      </c>
      <c r="R139" s="123">
        <v>0</v>
      </c>
      <c r="T139" s="124">
        <v>0</v>
      </c>
      <c r="AR139" s="118" t="s">
        <v>80</v>
      </c>
      <c r="AT139" s="125" t="s">
        <v>71</v>
      </c>
      <c r="AU139" s="125" t="s">
        <v>80</v>
      </c>
      <c r="AY139" s="118" t="s">
        <v>149</v>
      </c>
      <c r="BK139" s="126">
        <v>0</v>
      </c>
    </row>
    <row r="140" spans="2:65" s="11" customFormat="1" ht="22.8" customHeight="1">
      <c r="B140" s="117"/>
      <c r="D140" s="118" t="s">
        <v>71</v>
      </c>
      <c r="E140" s="127" t="s">
        <v>1345</v>
      </c>
      <c r="F140" s="127" t="s">
        <v>1346</v>
      </c>
      <c r="I140" s="120"/>
      <c r="J140" s="128">
        <f>BK140</f>
        <v>0</v>
      </c>
      <c r="L140" s="117"/>
      <c r="M140" s="122"/>
      <c r="P140" s="123">
        <f>P141</f>
        <v>0</v>
      </c>
      <c r="R140" s="123">
        <f>R141</f>
        <v>0</v>
      </c>
      <c r="T140" s="124">
        <f>T141</f>
        <v>0</v>
      </c>
      <c r="AR140" s="118" t="s">
        <v>80</v>
      </c>
      <c r="AT140" s="125" t="s">
        <v>71</v>
      </c>
      <c r="AU140" s="125" t="s">
        <v>80</v>
      </c>
      <c r="AY140" s="118" t="s">
        <v>149</v>
      </c>
      <c r="BK140" s="126">
        <f>BK141</f>
        <v>0</v>
      </c>
    </row>
    <row r="141" spans="2:65" s="1" customFormat="1" ht="16.5" customHeight="1">
      <c r="B141" s="28"/>
      <c r="C141" s="148" t="s">
        <v>82</v>
      </c>
      <c r="D141" s="148" t="s">
        <v>354</v>
      </c>
      <c r="E141" s="149" t="s">
        <v>1347</v>
      </c>
      <c r="F141" s="150" t="s">
        <v>1348</v>
      </c>
      <c r="G141" s="151" t="s">
        <v>191</v>
      </c>
      <c r="H141" s="152">
        <v>6</v>
      </c>
      <c r="I141" s="153"/>
      <c r="J141" s="154">
        <f>ROUND(I141*H141,2)</f>
        <v>0</v>
      </c>
      <c r="K141" s="155"/>
      <c r="L141" s="156"/>
      <c r="M141" s="157" t="s">
        <v>1</v>
      </c>
      <c r="N141" s="158" t="s">
        <v>37</v>
      </c>
      <c r="P141" s="139">
        <f>O141*H141</f>
        <v>0</v>
      </c>
      <c r="Q141" s="139">
        <v>0</v>
      </c>
      <c r="R141" s="139">
        <f>Q141*H141</f>
        <v>0</v>
      </c>
      <c r="S141" s="139">
        <v>0</v>
      </c>
      <c r="T141" s="140">
        <f>S141*H141</f>
        <v>0</v>
      </c>
      <c r="AR141" s="141" t="s">
        <v>167</v>
      </c>
      <c r="AT141" s="141" t="s">
        <v>354</v>
      </c>
      <c r="AU141" s="141" t="s">
        <v>82</v>
      </c>
      <c r="AY141" s="13" t="s">
        <v>149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3" t="s">
        <v>80</v>
      </c>
      <c r="BK141" s="142">
        <f>ROUND(I141*H141,2)</f>
        <v>0</v>
      </c>
      <c r="BL141" s="13" t="s">
        <v>155</v>
      </c>
      <c r="BM141" s="141" t="s">
        <v>155</v>
      </c>
    </row>
    <row r="142" spans="2:65" s="11" customFormat="1" ht="22.8" customHeight="1">
      <c r="B142" s="117"/>
      <c r="D142" s="118" t="s">
        <v>71</v>
      </c>
      <c r="E142" s="127" t="s">
        <v>1349</v>
      </c>
      <c r="F142" s="127" t="s">
        <v>1350</v>
      </c>
      <c r="I142" s="120"/>
      <c r="J142" s="128">
        <f>BK142</f>
        <v>0</v>
      </c>
      <c r="L142" s="117"/>
      <c r="M142" s="122"/>
      <c r="P142" s="123">
        <f>P143</f>
        <v>0</v>
      </c>
      <c r="R142" s="123">
        <f>R143</f>
        <v>0</v>
      </c>
      <c r="T142" s="124">
        <f>T143</f>
        <v>0</v>
      </c>
      <c r="AR142" s="118" t="s">
        <v>80</v>
      </c>
      <c r="AT142" s="125" t="s">
        <v>71</v>
      </c>
      <c r="AU142" s="125" t="s">
        <v>80</v>
      </c>
      <c r="AY142" s="118" t="s">
        <v>149</v>
      </c>
      <c r="BK142" s="126">
        <f>BK143</f>
        <v>0</v>
      </c>
    </row>
    <row r="143" spans="2:65" s="1" customFormat="1" ht="24.15" customHeight="1">
      <c r="B143" s="28"/>
      <c r="C143" s="148" t="s">
        <v>160</v>
      </c>
      <c r="D143" s="148" t="s">
        <v>354</v>
      </c>
      <c r="E143" s="149" t="s">
        <v>1351</v>
      </c>
      <c r="F143" s="150" t="s">
        <v>1352</v>
      </c>
      <c r="G143" s="151" t="s">
        <v>191</v>
      </c>
      <c r="H143" s="152">
        <v>1</v>
      </c>
      <c r="I143" s="153"/>
      <c r="J143" s="154">
        <f>ROUND(I143*H143,2)</f>
        <v>0</v>
      </c>
      <c r="K143" s="155"/>
      <c r="L143" s="156"/>
      <c r="M143" s="157" t="s">
        <v>1</v>
      </c>
      <c r="N143" s="158" t="s">
        <v>37</v>
      </c>
      <c r="P143" s="139">
        <f>O143*H143</f>
        <v>0</v>
      </c>
      <c r="Q143" s="139">
        <v>0</v>
      </c>
      <c r="R143" s="139">
        <f>Q143*H143</f>
        <v>0</v>
      </c>
      <c r="S143" s="139">
        <v>0</v>
      </c>
      <c r="T143" s="140">
        <f>S143*H143</f>
        <v>0</v>
      </c>
      <c r="AR143" s="141" t="s">
        <v>167</v>
      </c>
      <c r="AT143" s="141" t="s">
        <v>354</v>
      </c>
      <c r="AU143" s="141" t="s">
        <v>82</v>
      </c>
      <c r="AY143" s="13" t="s">
        <v>149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3" t="s">
        <v>80</v>
      </c>
      <c r="BK143" s="142">
        <f>ROUND(I143*H143,2)</f>
        <v>0</v>
      </c>
      <c r="BL143" s="13" t="s">
        <v>155</v>
      </c>
      <c r="BM143" s="141" t="s">
        <v>163</v>
      </c>
    </row>
    <row r="144" spans="2:65" s="11" customFormat="1" ht="22.8" customHeight="1">
      <c r="B144" s="117"/>
      <c r="D144" s="118" t="s">
        <v>71</v>
      </c>
      <c r="E144" s="127" t="s">
        <v>1353</v>
      </c>
      <c r="F144" s="127" t="s">
        <v>1354</v>
      </c>
      <c r="I144" s="120"/>
      <c r="J144" s="128">
        <f>BK144</f>
        <v>0</v>
      </c>
      <c r="L144" s="117"/>
      <c r="M144" s="122"/>
      <c r="P144" s="123">
        <f>P145</f>
        <v>0</v>
      </c>
      <c r="R144" s="123">
        <f>R145</f>
        <v>0</v>
      </c>
      <c r="T144" s="124">
        <f>T145</f>
        <v>0</v>
      </c>
      <c r="AR144" s="118" t="s">
        <v>80</v>
      </c>
      <c r="AT144" s="125" t="s">
        <v>71</v>
      </c>
      <c r="AU144" s="125" t="s">
        <v>80</v>
      </c>
      <c r="AY144" s="118" t="s">
        <v>149</v>
      </c>
      <c r="BK144" s="126">
        <f>BK145</f>
        <v>0</v>
      </c>
    </row>
    <row r="145" spans="2:65" s="1" customFormat="1" ht="24.15" customHeight="1">
      <c r="B145" s="28"/>
      <c r="C145" s="148" t="s">
        <v>155</v>
      </c>
      <c r="D145" s="148" t="s">
        <v>354</v>
      </c>
      <c r="E145" s="149" t="s">
        <v>1355</v>
      </c>
      <c r="F145" s="150" t="s">
        <v>1352</v>
      </c>
      <c r="G145" s="151" t="s">
        <v>191</v>
      </c>
      <c r="H145" s="152">
        <v>1</v>
      </c>
      <c r="I145" s="153"/>
      <c r="J145" s="154">
        <f>ROUND(I145*H145,2)</f>
        <v>0</v>
      </c>
      <c r="K145" s="155"/>
      <c r="L145" s="156"/>
      <c r="M145" s="157" t="s">
        <v>1</v>
      </c>
      <c r="N145" s="158" t="s">
        <v>37</v>
      </c>
      <c r="P145" s="139">
        <f>O145*H145</f>
        <v>0</v>
      </c>
      <c r="Q145" s="139">
        <v>0</v>
      </c>
      <c r="R145" s="139">
        <f>Q145*H145</f>
        <v>0</v>
      </c>
      <c r="S145" s="139">
        <v>0</v>
      </c>
      <c r="T145" s="140">
        <f>S145*H145</f>
        <v>0</v>
      </c>
      <c r="AR145" s="141" t="s">
        <v>167</v>
      </c>
      <c r="AT145" s="141" t="s">
        <v>354</v>
      </c>
      <c r="AU145" s="141" t="s">
        <v>82</v>
      </c>
      <c r="AY145" s="13" t="s">
        <v>149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3" t="s">
        <v>80</v>
      </c>
      <c r="BK145" s="142">
        <f>ROUND(I145*H145,2)</f>
        <v>0</v>
      </c>
      <c r="BL145" s="13" t="s">
        <v>155</v>
      </c>
      <c r="BM145" s="141" t="s">
        <v>167</v>
      </c>
    </row>
    <row r="146" spans="2:65" s="11" customFormat="1" ht="22.8" customHeight="1">
      <c r="B146" s="117"/>
      <c r="D146" s="118" t="s">
        <v>71</v>
      </c>
      <c r="E146" s="127" t="s">
        <v>1356</v>
      </c>
      <c r="F146" s="127" t="s">
        <v>1357</v>
      </c>
      <c r="I146" s="120"/>
      <c r="J146" s="128">
        <f>BK146</f>
        <v>0</v>
      </c>
      <c r="L146" s="117"/>
      <c r="M146" s="122"/>
      <c r="P146" s="123">
        <f>P147</f>
        <v>0</v>
      </c>
      <c r="R146" s="123">
        <f>R147</f>
        <v>0</v>
      </c>
      <c r="T146" s="124">
        <f>T147</f>
        <v>0</v>
      </c>
      <c r="AR146" s="118" t="s">
        <v>80</v>
      </c>
      <c r="AT146" s="125" t="s">
        <v>71</v>
      </c>
      <c r="AU146" s="125" t="s">
        <v>80</v>
      </c>
      <c r="AY146" s="118" t="s">
        <v>149</v>
      </c>
      <c r="BK146" s="126">
        <f>BK147</f>
        <v>0</v>
      </c>
    </row>
    <row r="147" spans="2:65" s="1" customFormat="1" ht="24.15" customHeight="1">
      <c r="B147" s="28"/>
      <c r="C147" s="148" t="s">
        <v>168</v>
      </c>
      <c r="D147" s="148" t="s">
        <v>354</v>
      </c>
      <c r="E147" s="149" t="s">
        <v>1358</v>
      </c>
      <c r="F147" s="150" t="s">
        <v>1352</v>
      </c>
      <c r="G147" s="151" t="s">
        <v>191</v>
      </c>
      <c r="H147" s="152">
        <v>1</v>
      </c>
      <c r="I147" s="153"/>
      <c r="J147" s="154">
        <f>ROUND(I147*H147,2)</f>
        <v>0</v>
      </c>
      <c r="K147" s="155"/>
      <c r="L147" s="156"/>
      <c r="M147" s="157" t="s">
        <v>1</v>
      </c>
      <c r="N147" s="158" t="s">
        <v>37</v>
      </c>
      <c r="P147" s="139">
        <f>O147*H147</f>
        <v>0</v>
      </c>
      <c r="Q147" s="139">
        <v>0</v>
      </c>
      <c r="R147" s="139">
        <f>Q147*H147</f>
        <v>0</v>
      </c>
      <c r="S147" s="139">
        <v>0</v>
      </c>
      <c r="T147" s="140">
        <f>S147*H147</f>
        <v>0</v>
      </c>
      <c r="AR147" s="141" t="s">
        <v>167</v>
      </c>
      <c r="AT147" s="141" t="s">
        <v>354</v>
      </c>
      <c r="AU147" s="141" t="s">
        <v>82</v>
      </c>
      <c r="AY147" s="13" t="s">
        <v>149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3" t="s">
        <v>80</v>
      </c>
      <c r="BK147" s="142">
        <f>ROUND(I147*H147,2)</f>
        <v>0</v>
      </c>
      <c r="BL147" s="13" t="s">
        <v>155</v>
      </c>
      <c r="BM147" s="141" t="s">
        <v>171</v>
      </c>
    </row>
    <row r="148" spans="2:65" s="11" customFormat="1" ht="22.8" customHeight="1">
      <c r="B148" s="117"/>
      <c r="D148" s="118" t="s">
        <v>71</v>
      </c>
      <c r="E148" s="127" t="s">
        <v>1359</v>
      </c>
      <c r="F148" s="127" t="s">
        <v>1360</v>
      </c>
      <c r="I148" s="120"/>
      <c r="J148" s="128">
        <f>BK148</f>
        <v>0</v>
      </c>
      <c r="L148" s="117"/>
      <c r="M148" s="122"/>
      <c r="P148" s="123">
        <f>P149</f>
        <v>0</v>
      </c>
      <c r="R148" s="123">
        <f>R149</f>
        <v>0</v>
      </c>
      <c r="T148" s="124">
        <f>T149</f>
        <v>0</v>
      </c>
      <c r="AR148" s="118" t="s">
        <v>80</v>
      </c>
      <c r="AT148" s="125" t="s">
        <v>71</v>
      </c>
      <c r="AU148" s="125" t="s">
        <v>80</v>
      </c>
      <c r="AY148" s="118" t="s">
        <v>149</v>
      </c>
      <c r="BK148" s="126">
        <f>BK149</f>
        <v>0</v>
      </c>
    </row>
    <row r="149" spans="2:65" s="1" customFormat="1" ht="24.15" customHeight="1">
      <c r="B149" s="28"/>
      <c r="C149" s="148" t="s">
        <v>163</v>
      </c>
      <c r="D149" s="148" t="s">
        <v>354</v>
      </c>
      <c r="E149" s="149" t="s">
        <v>1361</v>
      </c>
      <c r="F149" s="150" t="s">
        <v>1362</v>
      </c>
      <c r="G149" s="151" t="s">
        <v>500</v>
      </c>
      <c r="H149" s="152">
        <v>1</v>
      </c>
      <c r="I149" s="153"/>
      <c r="J149" s="154">
        <f>ROUND(I149*H149,2)</f>
        <v>0</v>
      </c>
      <c r="K149" s="155"/>
      <c r="L149" s="156"/>
      <c r="M149" s="157" t="s">
        <v>1</v>
      </c>
      <c r="N149" s="158" t="s">
        <v>37</v>
      </c>
      <c r="P149" s="139">
        <f>O149*H149</f>
        <v>0</v>
      </c>
      <c r="Q149" s="139">
        <v>0</v>
      </c>
      <c r="R149" s="139">
        <f>Q149*H149</f>
        <v>0</v>
      </c>
      <c r="S149" s="139">
        <v>0</v>
      </c>
      <c r="T149" s="140">
        <f>S149*H149</f>
        <v>0</v>
      </c>
      <c r="AR149" s="141" t="s">
        <v>167</v>
      </c>
      <c r="AT149" s="141" t="s">
        <v>354</v>
      </c>
      <c r="AU149" s="141" t="s">
        <v>82</v>
      </c>
      <c r="AY149" s="13" t="s">
        <v>149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3" t="s">
        <v>80</v>
      </c>
      <c r="BK149" s="142">
        <f>ROUND(I149*H149,2)</f>
        <v>0</v>
      </c>
      <c r="BL149" s="13" t="s">
        <v>155</v>
      </c>
      <c r="BM149" s="141" t="s">
        <v>8</v>
      </c>
    </row>
    <row r="150" spans="2:65" s="11" customFormat="1" ht="22.8" customHeight="1">
      <c r="B150" s="117"/>
      <c r="D150" s="118" t="s">
        <v>71</v>
      </c>
      <c r="E150" s="127" t="s">
        <v>1363</v>
      </c>
      <c r="F150" s="127" t="s">
        <v>1364</v>
      </c>
      <c r="I150" s="120"/>
      <c r="J150" s="128">
        <f>BK150</f>
        <v>0</v>
      </c>
      <c r="L150" s="117"/>
      <c r="M150" s="122"/>
      <c r="P150" s="123">
        <f>P151+P152</f>
        <v>0</v>
      </c>
      <c r="R150" s="123">
        <f>R151+R152</f>
        <v>0</v>
      </c>
      <c r="T150" s="124">
        <f>T151+T152</f>
        <v>0</v>
      </c>
      <c r="AR150" s="118" t="s">
        <v>80</v>
      </c>
      <c r="AT150" s="125" t="s">
        <v>71</v>
      </c>
      <c r="AU150" s="125" t="s">
        <v>80</v>
      </c>
      <c r="AY150" s="118" t="s">
        <v>149</v>
      </c>
      <c r="BK150" s="126">
        <f>BK151+BK152</f>
        <v>0</v>
      </c>
    </row>
    <row r="151" spans="2:65" s="1" customFormat="1" ht="16.5" customHeight="1">
      <c r="B151" s="28"/>
      <c r="C151" s="148" t="s">
        <v>174</v>
      </c>
      <c r="D151" s="148" t="s">
        <v>354</v>
      </c>
      <c r="E151" s="149" t="s">
        <v>1365</v>
      </c>
      <c r="F151" s="150" t="s">
        <v>1364</v>
      </c>
      <c r="G151" s="151" t="s">
        <v>191</v>
      </c>
      <c r="H151" s="152">
        <v>1</v>
      </c>
      <c r="I151" s="153"/>
      <c r="J151" s="154">
        <f>ROUND(I151*H151,2)</f>
        <v>0</v>
      </c>
      <c r="K151" s="155"/>
      <c r="L151" s="156"/>
      <c r="M151" s="157" t="s">
        <v>1</v>
      </c>
      <c r="N151" s="158" t="s">
        <v>37</v>
      </c>
      <c r="P151" s="139">
        <f>O151*H151</f>
        <v>0</v>
      </c>
      <c r="Q151" s="139">
        <v>0</v>
      </c>
      <c r="R151" s="139">
        <f>Q151*H151</f>
        <v>0</v>
      </c>
      <c r="S151" s="139">
        <v>0</v>
      </c>
      <c r="T151" s="140">
        <f>S151*H151</f>
        <v>0</v>
      </c>
      <c r="AR151" s="141" t="s">
        <v>167</v>
      </c>
      <c r="AT151" s="141" t="s">
        <v>354</v>
      </c>
      <c r="AU151" s="141" t="s">
        <v>82</v>
      </c>
      <c r="AY151" s="13" t="s">
        <v>149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3" t="s">
        <v>80</v>
      </c>
      <c r="BK151" s="142">
        <f>ROUND(I151*H151,2)</f>
        <v>0</v>
      </c>
      <c r="BL151" s="13" t="s">
        <v>155</v>
      </c>
      <c r="BM151" s="141" t="s">
        <v>177</v>
      </c>
    </row>
    <row r="152" spans="2:65" s="11" customFormat="1" ht="20.85" customHeight="1">
      <c r="B152" s="117"/>
      <c r="D152" s="118" t="s">
        <v>71</v>
      </c>
      <c r="E152" s="127" t="s">
        <v>1366</v>
      </c>
      <c r="F152" s="127" t="s">
        <v>1367</v>
      </c>
      <c r="I152" s="120"/>
      <c r="J152" s="128">
        <f>BK152</f>
        <v>0</v>
      </c>
      <c r="L152" s="117"/>
      <c r="M152" s="122"/>
      <c r="P152" s="123">
        <f>P153</f>
        <v>0</v>
      </c>
      <c r="R152" s="123">
        <f>R153</f>
        <v>0</v>
      </c>
      <c r="T152" s="124">
        <f>T153</f>
        <v>0</v>
      </c>
      <c r="AR152" s="118" t="s">
        <v>80</v>
      </c>
      <c r="AT152" s="125" t="s">
        <v>71</v>
      </c>
      <c r="AU152" s="125" t="s">
        <v>82</v>
      </c>
      <c r="AY152" s="118" t="s">
        <v>149</v>
      </c>
      <c r="BK152" s="126">
        <f>BK153</f>
        <v>0</v>
      </c>
    </row>
    <row r="153" spans="2:65" s="1" customFormat="1" ht="16.5" customHeight="1">
      <c r="B153" s="28"/>
      <c r="C153" s="148" t="s">
        <v>709</v>
      </c>
      <c r="D153" s="148" t="s">
        <v>354</v>
      </c>
      <c r="E153" s="149" t="s">
        <v>1368</v>
      </c>
      <c r="F153" s="150" t="s">
        <v>1369</v>
      </c>
      <c r="G153" s="151" t="s">
        <v>191</v>
      </c>
      <c r="H153" s="152">
        <v>1</v>
      </c>
      <c r="I153" s="153"/>
      <c r="J153" s="154">
        <f>ROUND(I153*H153,2)</f>
        <v>0</v>
      </c>
      <c r="K153" s="155"/>
      <c r="L153" s="156"/>
      <c r="M153" s="157" t="s">
        <v>1</v>
      </c>
      <c r="N153" s="158" t="s">
        <v>37</v>
      </c>
      <c r="P153" s="139">
        <f>O153*H153</f>
        <v>0</v>
      </c>
      <c r="Q153" s="139">
        <v>0</v>
      </c>
      <c r="R153" s="139">
        <f>Q153*H153</f>
        <v>0</v>
      </c>
      <c r="S153" s="139">
        <v>0</v>
      </c>
      <c r="T153" s="140">
        <f>S153*H153</f>
        <v>0</v>
      </c>
      <c r="AR153" s="141" t="s">
        <v>167</v>
      </c>
      <c r="AT153" s="141" t="s">
        <v>354</v>
      </c>
      <c r="AU153" s="141" t="s">
        <v>160</v>
      </c>
      <c r="AY153" s="13" t="s">
        <v>149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3" t="s">
        <v>80</v>
      </c>
      <c r="BK153" s="142">
        <f>ROUND(I153*H153,2)</f>
        <v>0</v>
      </c>
      <c r="BL153" s="13" t="s">
        <v>155</v>
      </c>
      <c r="BM153" s="141" t="s">
        <v>1370</v>
      </c>
    </row>
    <row r="154" spans="2:65" s="11" customFormat="1" ht="22.8" customHeight="1">
      <c r="B154" s="117"/>
      <c r="D154" s="118" t="s">
        <v>71</v>
      </c>
      <c r="E154" s="127" t="s">
        <v>1371</v>
      </c>
      <c r="F154" s="127" t="s">
        <v>1372</v>
      </c>
      <c r="I154" s="120"/>
      <c r="J154" s="128">
        <f>BK154</f>
        <v>0</v>
      </c>
      <c r="L154" s="117"/>
      <c r="M154" s="122"/>
      <c r="P154" s="123">
        <f>SUM(P155:P171)</f>
        <v>0</v>
      </c>
      <c r="R154" s="123">
        <f>SUM(R155:R171)</f>
        <v>0</v>
      </c>
      <c r="T154" s="124">
        <f>SUM(T155:T171)</f>
        <v>0</v>
      </c>
      <c r="AR154" s="118" t="s">
        <v>80</v>
      </c>
      <c r="AT154" s="125" t="s">
        <v>71</v>
      </c>
      <c r="AU154" s="125" t="s">
        <v>80</v>
      </c>
      <c r="AY154" s="118" t="s">
        <v>149</v>
      </c>
      <c r="BK154" s="126">
        <f>SUM(BK155:BK171)</f>
        <v>0</v>
      </c>
    </row>
    <row r="155" spans="2:65" s="1" customFormat="1" ht="49.05" customHeight="1">
      <c r="B155" s="28"/>
      <c r="C155" s="129" t="s">
        <v>167</v>
      </c>
      <c r="D155" s="129" t="s">
        <v>151</v>
      </c>
      <c r="E155" s="130" t="s">
        <v>1373</v>
      </c>
      <c r="F155" s="131" t="s">
        <v>1374</v>
      </c>
      <c r="G155" s="132" t="s">
        <v>191</v>
      </c>
      <c r="H155" s="133">
        <v>231</v>
      </c>
      <c r="I155" s="134"/>
      <c r="J155" s="135">
        <f t="shared" ref="J155:J171" si="0">ROUND(I155*H155,2)</f>
        <v>0</v>
      </c>
      <c r="K155" s="136"/>
      <c r="L155" s="28"/>
      <c r="M155" s="137" t="s">
        <v>1</v>
      </c>
      <c r="N155" s="138" t="s">
        <v>37</v>
      </c>
      <c r="P155" s="139">
        <f t="shared" ref="P155:P171" si="1">O155*H155</f>
        <v>0</v>
      </c>
      <c r="Q155" s="139">
        <v>0</v>
      </c>
      <c r="R155" s="139">
        <f t="shared" ref="R155:R171" si="2">Q155*H155</f>
        <v>0</v>
      </c>
      <c r="S155" s="139">
        <v>0</v>
      </c>
      <c r="T155" s="140">
        <f t="shared" ref="T155:T171" si="3">S155*H155</f>
        <v>0</v>
      </c>
      <c r="AR155" s="141" t="s">
        <v>155</v>
      </c>
      <c r="AT155" s="141" t="s">
        <v>151</v>
      </c>
      <c r="AU155" s="141" t="s">
        <v>82</v>
      </c>
      <c r="AY155" s="13" t="s">
        <v>149</v>
      </c>
      <c r="BE155" s="142">
        <f t="shared" ref="BE155:BE171" si="4">IF(N155="základní",J155,0)</f>
        <v>0</v>
      </c>
      <c r="BF155" s="142">
        <f t="shared" ref="BF155:BF171" si="5">IF(N155="snížená",J155,0)</f>
        <v>0</v>
      </c>
      <c r="BG155" s="142">
        <f t="shared" ref="BG155:BG171" si="6">IF(N155="zákl. přenesená",J155,0)</f>
        <v>0</v>
      </c>
      <c r="BH155" s="142">
        <f t="shared" ref="BH155:BH171" si="7">IF(N155="sníž. přenesená",J155,0)</f>
        <v>0</v>
      </c>
      <c r="BI155" s="142">
        <f t="shared" ref="BI155:BI171" si="8">IF(N155="nulová",J155,0)</f>
        <v>0</v>
      </c>
      <c r="BJ155" s="13" t="s">
        <v>80</v>
      </c>
      <c r="BK155" s="142">
        <f t="shared" ref="BK155:BK171" si="9">ROUND(I155*H155,2)</f>
        <v>0</v>
      </c>
      <c r="BL155" s="13" t="s">
        <v>155</v>
      </c>
      <c r="BM155" s="141" t="s">
        <v>180</v>
      </c>
    </row>
    <row r="156" spans="2:65" s="1" customFormat="1" ht="16.5" customHeight="1">
      <c r="B156" s="28"/>
      <c r="C156" s="148" t="s">
        <v>171</v>
      </c>
      <c r="D156" s="148" t="s">
        <v>354</v>
      </c>
      <c r="E156" s="149" t="s">
        <v>1375</v>
      </c>
      <c r="F156" s="150" t="s">
        <v>1376</v>
      </c>
      <c r="G156" s="151" t="s">
        <v>191</v>
      </c>
      <c r="H156" s="152">
        <v>38</v>
      </c>
      <c r="I156" s="153"/>
      <c r="J156" s="154">
        <f t="shared" si="0"/>
        <v>0</v>
      </c>
      <c r="K156" s="155"/>
      <c r="L156" s="156"/>
      <c r="M156" s="157" t="s">
        <v>1</v>
      </c>
      <c r="N156" s="158" t="s">
        <v>37</v>
      </c>
      <c r="P156" s="139">
        <f t="shared" si="1"/>
        <v>0</v>
      </c>
      <c r="Q156" s="139">
        <v>0</v>
      </c>
      <c r="R156" s="139">
        <f t="shared" si="2"/>
        <v>0</v>
      </c>
      <c r="S156" s="139">
        <v>0</v>
      </c>
      <c r="T156" s="140">
        <f t="shared" si="3"/>
        <v>0</v>
      </c>
      <c r="AR156" s="141" t="s">
        <v>167</v>
      </c>
      <c r="AT156" s="141" t="s">
        <v>354</v>
      </c>
      <c r="AU156" s="141" t="s">
        <v>82</v>
      </c>
      <c r="AY156" s="13" t="s">
        <v>149</v>
      </c>
      <c r="BE156" s="142">
        <f t="shared" si="4"/>
        <v>0</v>
      </c>
      <c r="BF156" s="142">
        <f t="shared" si="5"/>
        <v>0</v>
      </c>
      <c r="BG156" s="142">
        <f t="shared" si="6"/>
        <v>0</v>
      </c>
      <c r="BH156" s="142">
        <f t="shared" si="7"/>
        <v>0</v>
      </c>
      <c r="BI156" s="142">
        <f t="shared" si="8"/>
        <v>0</v>
      </c>
      <c r="BJ156" s="13" t="s">
        <v>80</v>
      </c>
      <c r="BK156" s="142">
        <f t="shared" si="9"/>
        <v>0</v>
      </c>
      <c r="BL156" s="13" t="s">
        <v>155</v>
      </c>
      <c r="BM156" s="141" t="s">
        <v>187</v>
      </c>
    </row>
    <row r="157" spans="2:65" s="1" customFormat="1" ht="16.5" customHeight="1">
      <c r="B157" s="28"/>
      <c r="C157" s="148" t="s">
        <v>188</v>
      </c>
      <c r="D157" s="148" t="s">
        <v>354</v>
      </c>
      <c r="E157" s="149" t="s">
        <v>1377</v>
      </c>
      <c r="F157" s="150" t="s">
        <v>1378</v>
      </c>
      <c r="G157" s="151" t="s">
        <v>191</v>
      </c>
      <c r="H157" s="152">
        <v>54</v>
      </c>
      <c r="I157" s="153"/>
      <c r="J157" s="154">
        <f t="shared" si="0"/>
        <v>0</v>
      </c>
      <c r="K157" s="155"/>
      <c r="L157" s="156"/>
      <c r="M157" s="157" t="s">
        <v>1</v>
      </c>
      <c r="N157" s="158" t="s">
        <v>37</v>
      </c>
      <c r="P157" s="139">
        <f t="shared" si="1"/>
        <v>0</v>
      </c>
      <c r="Q157" s="139">
        <v>0</v>
      </c>
      <c r="R157" s="139">
        <f t="shared" si="2"/>
        <v>0</v>
      </c>
      <c r="S157" s="139">
        <v>0</v>
      </c>
      <c r="T157" s="140">
        <f t="shared" si="3"/>
        <v>0</v>
      </c>
      <c r="AR157" s="141" t="s">
        <v>167</v>
      </c>
      <c r="AT157" s="141" t="s">
        <v>354</v>
      </c>
      <c r="AU157" s="141" t="s">
        <v>82</v>
      </c>
      <c r="AY157" s="13" t="s">
        <v>149</v>
      </c>
      <c r="BE157" s="142">
        <f t="shared" si="4"/>
        <v>0</v>
      </c>
      <c r="BF157" s="142">
        <f t="shared" si="5"/>
        <v>0</v>
      </c>
      <c r="BG157" s="142">
        <f t="shared" si="6"/>
        <v>0</v>
      </c>
      <c r="BH157" s="142">
        <f t="shared" si="7"/>
        <v>0</v>
      </c>
      <c r="BI157" s="142">
        <f t="shared" si="8"/>
        <v>0</v>
      </c>
      <c r="BJ157" s="13" t="s">
        <v>80</v>
      </c>
      <c r="BK157" s="142">
        <f t="shared" si="9"/>
        <v>0</v>
      </c>
      <c r="BL157" s="13" t="s">
        <v>155</v>
      </c>
      <c r="BM157" s="141" t="s">
        <v>192</v>
      </c>
    </row>
    <row r="158" spans="2:65" s="1" customFormat="1" ht="16.5" customHeight="1">
      <c r="B158" s="28"/>
      <c r="C158" s="148" t="s">
        <v>8</v>
      </c>
      <c r="D158" s="148" t="s">
        <v>354</v>
      </c>
      <c r="E158" s="149" t="s">
        <v>1379</v>
      </c>
      <c r="F158" s="150" t="s">
        <v>1380</v>
      </c>
      <c r="G158" s="151" t="s">
        <v>191</v>
      </c>
      <c r="H158" s="152">
        <v>12</v>
      </c>
      <c r="I158" s="153"/>
      <c r="J158" s="154">
        <f t="shared" si="0"/>
        <v>0</v>
      </c>
      <c r="K158" s="155"/>
      <c r="L158" s="156"/>
      <c r="M158" s="157" t="s">
        <v>1</v>
      </c>
      <c r="N158" s="158" t="s">
        <v>37</v>
      </c>
      <c r="P158" s="139">
        <f t="shared" si="1"/>
        <v>0</v>
      </c>
      <c r="Q158" s="139">
        <v>0</v>
      </c>
      <c r="R158" s="139">
        <f t="shared" si="2"/>
        <v>0</v>
      </c>
      <c r="S158" s="139">
        <v>0</v>
      </c>
      <c r="T158" s="140">
        <f t="shared" si="3"/>
        <v>0</v>
      </c>
      <c r="AR158" s="141" t="s">
        <v>167</v>
      </c>
      <c r="AT158" s="141" t="s">
        <v>354</v>
      </c>
      <c r="AU158" s="141" t="s">
        <v>82</v>
      </c>
      <c r="AY158" s="13" t="s">
        <v>149</v>
      </c>
      <c r="BE158" s="142">
        <f t="shared" si="4"/>
        <v>0</v>
      </c>
      <c r="BF158" s="142">
        <f t="shared" si="5"/>
        <v>0</v>
      </c>
      <c r="BG158" s="142">
        <f t="shared" si="6"/>
        <v>0</v>
      </c>
      <c r="BH158" s="142">
        <f t="shared" si="7"/>
        <v>0</v>
      </c>
      <c r="BI158" s="142">
        <f t="shared" si="8"/>
        <v>0</v>
      </c>
      <c r="BJ158" s="13" t="s">
        <v>80</v>
      </c>
      <c r="BK158" s="142">
        <f t="shared" si="9"/>
        <v>0</v>
      </c>
      <c r="BL158" s="13" t="s">
        <v>155</v>
      </c>
      <c r="BM158" s="141" t="s">
        <v>198</v>
      </c>
    </row>
    <row r="159" spans="2:65" s="1" customFormat="1" ht="16.5" customHeight="1">
      <c r="B159" s="28"/>
      <c r="C159" s="148" t="s">
        <v>199</v>
      </c>
      <c r="D159" s="148" t="s">
        <v>354</v>
      </c>
      <c r="E159" s="149" t="s">
        <v>1381</v>
      </c>
      <c r="F159" s="150" t="s">
        <v>1382</v>
      </c>
      <c r="G159" s="151" t="s">
        <v>191</v>
      </c>
      <c r="H159" s="152">
        <v>4</v>
      </c>
      <c r="I159" s="153"/>
      <c r="J159" s="154">
        <f t="shared" si="0"/>
        <v>0</v>
      </c>
      <c r="K159" s="155"/>
      <c r="L159" s="156"/>
      <c r="M159" s="157" t="s">
        <v>1</v>
      </c>
      <c r="N159" s="158" t="s">
        <v>37</v>
      </c>
      <c r="P159" s="139">
        <f t="shared" si="1"/>
        <v>0</v>
      </c>
      <c r="Q159" s="139">
        <v>0</v>
      </c>
      <c r="R159" s="139">
        <f t="shared" si="2"/>
        <v>0</v>
      </c>
      <c r="S159" s="139">
        <v>0</v>
      </c>
      <c r="T159" s="140">
        <f t="shared" si="3"/>
        <v>0</v>
      </c>
      <c r="AR159" s="141" t="s">
        <v>167</v>
      </c>
      <c r="AT159" s="141" t="s">
        <v>354</v>
      </c>
      <c r="AU159" s="141" t="s">
        <v>82</v>
      </c>
      <c r="AY159" s="13" t="s">
        <v>149</v>
      </c>
      <c r="BE159" s="142">
        <f t="shared" si="4"/>
        <v>0</v>
      </c>
      <c r="BF159" s="142">
        <f t="shared" si="5"/>
        <v>0</v>
      </c>
      <c r="BG159" s="142">
        <f t="shared" si="6"/>
        <v>0</v>
      </c>
      <c r="BH159" s="142">
        <f t="shared" si="7"/>
        <v>0</v>
      </c>
      <c r="BI159" s="142">
        <f t="shared" si="8"/>
        <v>0</v>
      </c>
      <c r="BJ159" s="13" t="s">
        <v>80</v>
      </c>
      <c r="BK159" s="142">
        <f t="shared" si="9"/>
        <v>0</v>
      </c>
      <c r="BL159" s="13" t="s">
        <v>155</v>
      </c>
      <c r="BM159" s="141" t="s">
        <v>202</v>
      </c>
    </row>
    <row r="160" spans="2:65" s="1" customFormat="1" ht="16.5" customHeight="1">
      <c r="B160" s="28"/>
      <c r="C160" s="148" t="s">
        <v>180</v>
      </c>
      <c r="D160" s="148" t="s">
        <v>354</v>
      </c>
      <c r="E160" s="149" t="s">
        <v>1383</v>
      </c>
      <c r="F160" s="150" t="s">
        <v>1384</v>
      </c>
      <c r="G160" s="151" t="s">
        <v>191</v>
      </c>
      <c r="H160" s="152">
        <v>11</v>
      </c>
      <c r="I160" s="153"/>
      <c r="J160" s="154">
        <f t="shared" si="0"/>
        <v>0</v>
      </c>
      <c r="K160" s="155"/>
      <c r="L160" s="156"/>
      <c r="M160" s="157" t="s">
        <v>1</v>
      </c>
      <c r="N160" s="158" t="s">
        <v>37</v>
      </c>
      <c r="P160" s="139">
        <f t="shared" si="1"/>
        <v>0</v>
      </c>
      <c r="Q160" s="139">
        <v>0</v>
      </c>
      <c r="R160" s="139">
        <f t="shared" si="2"/>
        <v>0</v>
      </c>
      <c r="S160" s="139">
        <v>0</v>
      </c>
      <c r="T160" s="140">
        <f t="shared" si="3"/>
        <v>0</v>
      </c>
      <c r="AR160" s="141" t="s">
        <v>167</v>
      </c>
      <c r="AT160" s="141" t="s">
        <v>354</v>
      </c>
      <c r="AU160" s="141" t="s">
        <v>82</v>
      </c>
      <c r="AY160" s="13" t="s">
        <v>149</v>
      </c>
      <c r="BE160" s="142">
        <f t="shared" si="4"/>
        <v>0</v>
      </c>
      <c r="BF160" s="142">
        <f t="shared" si="5"/>
        <v>0</v>
      </c>
      <c r="BG160" s="142">
        <f t="shared" si="6"/>
        <v>0</v>
      </c>
      <c r="BH160" s="142">
        <f t="shared" si="7"/>
        <v>0</v>
      </c>
      <c r="BI160" s="142">
        <f t="shared" si="8"/>
        <v>0</v>
      </c>
      <c r="BJ160" s="13" t="s">
        <v>80</v>
      </c>
      <c r="BK160" s="142">
        <f t="shared" si="9"/>
        <v>0</v>
      </c>
      <c r="BL160" s="13" t="s">
        <v>155</v>
      </c>
      <c r="BM160" s="141" t="s">
        <v>212</v>
      </c>
    </row>
    <row r="161" spans="2:65" s="1" customFormat="1" ht="16.5" customHeight="1">
      <c r="B161" s="28"/>
      <c r="C161" s="148" t="s">
        <v>187</v>
      </c>
      <c r="D161" s="148" t="s">
        <v>354</v>
      </c>
      <c r="E161" s="149" t="s">
        <v>1385</v>
      </c>
      <c r="F161" s="150" t="s">
        <v>1386</v>
      </c>
      <c r="G161" s="151" t="s">
        <v>191</v>
      </c>
      <c r="H161" s="152">
        <v>27</v>
      </c>
      <c r="I161" s="153"/>
      <c r="J161" s="154">
        <f t="shared" si="0"/>
        <v>0</v>
      </c>
      <c r="K161" s="155"/>
      <c r="L161" s="156"/>
      <c r="M161" s="157" t="s">
        <v>1</v>
      </c>
      <c r="N161" s="158" t="s">
        <v>37</v>
      </c>
      <c r="P161" s="139">
        <f t="shared" si="1"/>
        <v>0</v>
      </c>
      <c r="Q161" s="139">
        <v>0</v>
      </c>
      <c r="R161" s="139">
        <f t="shared" si="2"/>
        <v>0</v>
      </c>
      <c r="S161" s="139">
        <v>0</v>
      </c>
      <c r="T161" s="140">
        <f t="shared" si="3"/>
        <v>0</v>
      </c>
      <c r="AR161" s="141" t="s">
        <v>167</v>
      </c>
      <c r="AT161" s="141" t="s">
        <v>354</v>
      </c>
      <c r="AU161" s="141" t="s">
        <v>82</v>
      </c>
      <c r="AY161" s="13" t="s">
        <v>149</v>
      </c>
      <c r="BE161" s="142">
        <f t="shared" si="4"/>
        <v>0</v>
      </c>
      <c r="BF161" s="142">
        <f t="shared" si="5"/>
        <v>0</v>
      </c>
      <c r="BG161" s="142">
        <f t="shared" si="6"/>
        <v>0</v>
      </c>
      <c r="BH161" s="142">
        <f t="shared" si="7"/>
        <v>0</v>
      </c>
      <c r="BI161" s="142">
        <f t="shared" si="8"/>
        <v>0</v>
      </c>
      <c r="BJ161" s="13" t="s">
        <v>80</v>
      </c>
      <c r="BK161" s="142">
        <f t="shared" si="9"/>
        <v>0</v>
      </c>
      <c r="BL161" s="13" t="s">
        <v>155</v>
      </c>
      <c r="BM161" s="141" t="s">
        <v>226</v>
      </c>
    </row>
    <row r="162" spans="2:65" s="1" customFormat="1" ht="21.75" customHeight="1">
      <c r="B162" s="28"/>
      <c r="C162" s="148" t="s">
        <v>7</v>
      </c>
      <c r="D162" s="148" t="s">
        <v>354</v>
      </c>
      <c r="E162" s="149" t="s">
        <v>1387</v>
      </c>
      <c r="F162" s="150" t="s">
        <v>1388</v>
      </c>
      <c r="G162" s="151" t="s">
        <v>191</v>
      </c>
      <c r="H162" s="152">
        <v>5</v>
      </c>
      <c r="I162" s="153"/>
      <c r="J162" s="154">
        <f t="shared" si="0"/>
        <v>0</v>
      </c>
      <c r="K162" s="155"/>
      <c r="L162" s="156"/>
      <c r="M162" s="157" t="s">
        <v>1</v>
      </c>
      <c r="N162" s="158" t="s">
        <v>37</v>
      </c>
      <c r="P162" s="139">
        <f t="shared" si="1"/>
        <v>0</v>
      </c>
      <c r="Q162" s="139">
        <v>0</v>
      </c>
      <c r="R162" s="139">
        <f t="shared" si="2"/>
        <v>0</v>
      </c>
      <c r="S162" s="139">
        <v>0</v>
      </c>
      <c r="T162" s="140">
        <f t="shared" si="3"/>
        <v>0</v>
      </c>
      <c r="AR162" s="141" t="s">
        <v>167</v>
      </c>
      <c r="AT162" s="141" t="s">
        <v>354</v>
      </c>
      <c r="AU162" s="141" t="s">
        <v>82</v>
      </c>
      <c r="AY162" s="13" t="s">
        <v>149</v>
      </c>
      <c r="BE162" s="142">
        <f t="shared" si="4"/>
        <v>0</v>
      </c>
      <c r="BF162" s="142">
        <f t="shared" si="5"/>
        <v>0</v>
      </c>
      <c r="BG162" s="142">
        <f t="shared" si="6"/>
        <v>0</v>
      </c>
      <c r="BH162" s="142">
        <f t="shared" si="7"/>
        <v>0</v>
      </c>
      <c r="BI162" s="142">
        <f t="shared" si="8"/>
        <v>0</v>
      </c>
      <c r="BJ162" s="13" t="s">
        <v>80</v>
      </c>
      <c r="BK162" s="142">
        <f t="shared" si="9"/>
        <v>0</v>
      </c>
      <c r="BL162" s="13" t="s">
        <v>155</v>
      </c>
      <c r="BM162" s="141" t="s">
        <v>229</v>
      </c>
    </row>
    <row r="163" spans="2:65" s="1" customFormat="1" ht="21.75" customHeight="1">
      <c r="B163" s="28"/>
      <c r="C163" s="148" t="s">
        <v>192</v>
      </c>
      <c r="D163" s="148" t="s">
        <v>354</v>
      </c>
      <c r="E163" s="149" t="s">
        <v>1389</v>
      </c>
      <c r="F163" s="150" t="s">
        <v>1390</v>
      </c>
      <c r="G163" s="151" t="s">
        <v>191</v>
      </c>
      <c r="H163" s="152">
        <v>7</v>
      </c>
      <c r="I163" s="153"/>
      <c r="J163" s="154">
        <f t="shared" si="0"/>
        <v>0</v>
      </c>
      <c r="K163" s="155"/>
      <c r="L163" s="156"/>
      <c r="M163" s="157" t="s">
        <v>1</v>
      </c>
      <c r="N163" s="158" t="s">
        <v>37</v>
      </c>
      <c r="P163" s="139">
        <f t="shared" si="1"/>
        <v>0</v>
      </c>
      <c r="Q163" s="139">
        <v>0</v>
      </c>
      <c r="R163" s="139">
        <f t="shared" si="2"/>
        <v>0</v>
      </c>
      <c r="S163" s="139">
        <v>0</v>
      </c>
      <c r="T163" s="140">
        <f t="shared" si="3"/>
        <v>0</v>
      </c>
      <c r="AR163" s="141" t="s">
        <v>167</v>
      </c>
      <c r="AT163" s="141" t="s">
        <v>354</v>
      </c>
      <c r="AU163" s="141" t="s">
        <v>82</v>
      </c>
      <c r="AY163" s="13" t="s">
        <v>149</v>
      </c>
      <c r="BE163" s="142">
        <f t="shared" si="4"/>
        <v>0</v>
      </c>
      <c r="BF163" s="142">
        <f t="shared" si="5"/>
        <v>0</v>
      </c>
      <c r="BG163" s="142">
        <f t="shared" si="6"/>
        <v>0</v>
      </c>
      <c r="BH163" s="142">
        <f t="shared" si="7"/>
        <v>0</v>
      </c>
      <c r="BI163" s="142">
        <f t="shared" si="8"/>
        <v>0</v>
      </c>
      <c r="BJ163" s="13" t="s">
        <v>80</v>
      </c>
      <c r="BK163" s="142">
        <f t="shared" si="9"/>
        <v>0</v>
      </c>
      <c r="BL163" s="13" t="s">
        <v>155</v>
      </c>
      <c r="BM163" s="141" t="s">
        <v>232</v>
      </c>
    </row>
    <row r="164" spans="2:65" s="1" customFormat="1" ht="21.75" customHeight="1">
      <c r="B164" s="28"/>
      <c r="C164" s="148" t="s">
        <v>233</v>
      </c>
      <c r="D164" s="148" t="s">
        <v>354</v>
      </c>
      <c r="E164" s="149" t="s">
        <v>1391</v>
      </c>
      <c r="F164" s="150" t="s">
        <v>1392</v>
      </c>
      <c r="G164" s="151" t="s">
        <v>191</v>
      </c>
      <c r="H164" s="152">
        <v>15</v>
      </c>
      <c r="I164" s="153"/>
      <c r="J164" s="154">
        <f t="shared" si="0"/>
        <v>0</v>
      </c>
      <c r="K164" s="155"/>
      <c r="L164" s="156"/>
      <c r="M164" s="157" t="s">
        <v>1</v>
      </c>
      <c r="N164" s="158" t="s">
        <v>37</v>
      </c>
      <c r="P164" s="139">
        <f t="shared" si="1"/>
        <v>0</v>
      </c>
      <c r="Q164" s="139">
        <v>0</v>
      </c>
      <c r="R164" s="139">
        <f t="shared" si="2"/>
        <v>0</v>
      </c>
      <c r="S164" s="139">
        <v>0</v>
      </c>
      <c r="T164" s="140">
        <f t="shared" si="3"/>
        <v>0</v>
      </c>
      <c r="AR164" s="141" t="s">
        <v>167</v>
      </c>
      <c r="AT164" s="141" t="s">
        <v>354</v>
      </c>
      <c r="AU164" s="141" t="s">
        <v>82</v>
      </c>
      <c r="AY164" s="13" t="s">
        <v>149</v>
      </c>
      <c r="BE164" s="142">
        <f t="shared" si="4"/>
        <v>0</v>
      </c>
      <c r="BF164" s="142">
        <f t="shared" si="5"/>
        <v>0</v>
      </c>
      <c r="BG164" s="142">
        <f t="shared" si="6"/>
        <v>0</v>
      </c>
      <c r="BH164" s="142">
        <f t="shared" si="7"/>
        <v>0</v>
      </c>
      <c r="BI164" s="142">
        <f t="shared" si="8"/>
        <v>0</v>
      </c>
      <c r="BJ164" s="13" t="s">
        <v>80</v>
      </c>
      <c r="BK164" s="142">
        <f t="shared" si="9"/>
        <v>0</v>
      </c>
      <c r="BL164" s="13" t="s">
        <v>155</v>
      </c>
      <c r="BM164" s="141" t="s">
        <v>236</v>
      </c>
    </row>
    <row r="165" spans="2:65" s="1" customFormat="1" ht="49.05" customHeight="1">
      <c r="B165" s="28"/>
      <c r="C165" s="148" t="s">
        <v>198</v>
      </c>
      <c r="D165" s="148" t="s">
        <v>354</v>
      </c>
      <c r="E165" s="149" t="s">
        <v>1393</v>
      </c>
      <c r="F165" s="150" t="s">
        <v>1394</v>
      </c>
      <c r="G165" s="151" t="s">
        <v>191</v>
      </c>
      <c r="H165" s="152">
        <v>1</v>
      </c>
      <c r="I165" s="153"/>
      <c r="J165" s="154">
        <f t="shared" si="0"/>
        <v>0</v>
      </c>
      <c r="K165" s="155"/>
      <c r="L165" s="156"/>
      <c r="M165" s="157" t="s">
        <v>1</v>
      </c>
      <c r="N165" s="158" t="s">
        <v>37</v>
      </c>
      <c r="P165" s="139">
        <f t="shared" si="1"/>
        <v>0</v>
      </c>
      <c r="Q165" s="139">
        <v>0</v>
      </c>
      <c r="R165" s="139">
        <f t="shared" si="2"/>
        <v>0</v>
      </c>
      <c r="S165" s="139">
        <v>0</v>
      </c>
      <c r="T165" s="140">
        <f t="shared" si="3"/>
        <v>0</v>
      </c>
      <c r="AR165" s="141" t="s">
        <v>167</v>
      </c>
      <c r="AT165" s="141" t="s">
        <v>354</v>
      </c>
      <c r="AU165" s="141" t="s">
        <v>82</v>
      </c>
      <c r="AY165" s="13" t="s">
        <v>149</v>
      </c>
      <c r="BE165" s="142">
        <f t="shared" si="4"/>
        <v>0</v>
      </c>
      <c r="BF165" s="142">
        <f t="shared" si="5"/>
        <v>0</v>
      </c>
      <c r="BG165" s="142">
        <f t="shared" si="6"/>
        <v>0</v>
      </c>
      <c r="BH165" s="142">
        <f t="shared" si="7"/>
        <v>0</v>
      </c>
      <c r="BI165" s="142">
        <f t="shared" si="8"/>
        <v>0</v>
      </c>
      <c r="BJ165" s="13" t="s">
        <v>80</v>
      </c>
      <c r="BK165" s="142">
        <f t="shared" si="9"/>
        <v>0</v>
      </c>
      <c r="BL165" s="13" t="s">
        <v>155</v>
      </c>
      <c r="BM165" s="141" t="s">
        <v>239</v>
      </c>
    </row>
    <row r="166" spans="2:65" s="1" customFormat="1" ht="24.15" customHeight="1">
      <c r="B166" s="28"/>
      <c r="C166" s="148" t="s">
        <v>675</v>
      </c>
      <c r="D166" s="148" t="s">
        <v>354</v>
      </c>
      <c r="E166" s="149" t="s">
        <v>1395</v>
      </c>
      <c r="F166" s="150" t="s">
        <v>1396</v>
      </c>
      <c r="G166" s="151" t="s">
        <v>1</v>
      </c>
      <c r="H166" s="152">
        <v>7</v>
      </c>
      <c r="I166" s="153"/>
      <c r="J166" s="154">
        <f t="shared" si="0"/>
        <v>0</v>
      </c>
      <c r="K166" s="155"/>
      <c r="L166" s="156"/>
      <c r="M166" s="157" t="s">
        <v>1</v>
      </c>
      <c r="N166" s="158" t="s">
        <v>37</v>
      </c>
      <c r="P166" s="139">
        <f t="shared" si="1"/>
        <v>0</v>
      </c>
      <c r="Q166" s="139">
        <v>0</v>
      </c>
      <c r="R166" s="139">
        <f t="shared" si="2"/>
        <v>0</v>
      </c>
      <c r="S166" s="139">
        <v>0</v>
      </c>
      <c r="T166" s="140">
        <f t="shared" si="3"/>
        <v>0</v>
      </c>
      <c r="AR166" s="141" t="s">
        <v>167</v>
      </c>
      <c r="AT166" s="141" t="s">
        <v>354</v>
      </c>
      <c r="AU166" s="141" t="s">
        <v>82</v>
      </c>
      <c r="AY166" s="13" t="s">
        <v>149</v>
      </c>
      <c r="BE166" s="142">
        <f t="shared" si="4"/>
        <v>0</v>
      </c>
      <c r="BF166" s="142">
        <f t="shared" si="5"/>
        <v>0</v>
      </c>
      <c r="BG166" s="142">
        <f t="shared" si="6"/>
        <v>0</v>
      </c>
      <c r="BH166" s="142">
        <f t="shared" si="7"/>
        <v>0</v>
      </c>
      <c r="BI166" s="142">
        <f t="shared" si="8"/>
        <v>0</v>
      </c>
      <c r="BJ166" s="13" t="s">
        <v>80</v>
      </c>
      <c r="BK166" s="142">
        <f t="shared" si="9"/>
        <v>0</v>
      </c>
      <c r="BL166" s="13" t="s">
        <v>155</v>
      </c>
      <c r="BM166" s="141" t="s">
        <v>1397</v>
      </c>
    </row>
    <row r="167" spans="2:65" s="1" customFormat="1" ht="24.15" customHeight="1">
      <c r="B167" s="28"/>
      <c r="C167" s="148" t="s">
        <v>677</v>
      </c>
      <c r="D167" s="148" t="s">
        <v>354</v>
      </c>
      <c r="E167" s="149" t="s">
        <v>1398</v>
      </c>
      <c r="F167" s="150" t="s">
        <v>1399</v>
      </c>
      <c r="G167" s="151" t="s">
        <v>1</v>
      </c>
      <c r="H167" s="152">
        <v>2</v>
      </c>
      <c r="I167" s="153"/>
      <c r="J167" s="154">
        <f t="shared" si="0"/>
        <v>0</v>
      </c>
      <c r="K167" s="155"/>
      <c r="L167" s="156"/>
      <c r="M167" s="157" t="s">
        <v>1</v>
      </c>
      <c r="N167" s="158" t="s">
        <v>37</v>
      </c>
      <c r="P167" s="139">
        <f t="shared" si="1"/>
        <v>0</v>
      </c>
      <c r="Q167" s="139">
        <v>0</v>
      </c>
      <c r="R167" s="139">
        <f t="shared" si="2"/>
        <v>0</v>
      </c>
      <c r="S167" s="139">
        <v>0</v>
      </c>
      <c r="T167" s="140">
        <f t="shared" si="3"/>
        <v>0</v>
      </c>
      <c r="AR167" s="141" t="s">
        <v>167</v>
      </c>
      <c r="AT167" s="141" t="s">
        <v>354</v>
      </c>
      <c r="AU167" s="141" t="s">
        <v>82</v>
      </c>
      <c r="AY167" s="13" t="s">
        <v>149</v>
      </c>
      <c r="BE167" s="142">
        <f t="shared" si="4"/>
        <v>0</v>
      </c>
      <c r="BF167" s="142">
        <f t="shared" si="5"/>
        <v>0</v>
      </c>
      <c r="BG167" s="142">
        <f t="shared" si="6"/>
        <v>0</v>
      </c>
      <c r="BH167" s="142">
        <f t="shared" si="7"/>
        <v>0</v>
      </c>
      <c r="BI167" s="142">
        <f t="shared" si="8"/>
        <v>0</v>
      </c>
      <c r="BJ167" s="13" t="s">
        <v>80</v>
      </c>
      <c r="BK167" s="142">
        <f t="shared" si="9"/>
        <v>0</v>
      </c>
      <c r="BL167" s="13" t="s">
        <v>155</v>
      </c>
      <c r="BM167" s="141" t="s">
        <v>1400</v>
      </c>
    </row>
    <row r="168" spans="2:65" s="1" customFormat="1" ht="24.15" customHeight="1">
      <c r="B168" s="28"/>
      <c r="C168" s="148" t="s">
        <v>685</v>
      </c>
      <c r="D168" s="148" t="s">
        <v>354</v>
      </c>
      <c r="E168" s="149" t="s">
        <v>1401</v>
      </c>
      <c r="F168" s="150" t="s">
        <v>1402</v>
      </c>
      <c r="G168" s="151" t="s">
        <v>1</v>
      </c>
      <c r="H168" s="152">
        <v>4</v>
      </c>
      <c r="I168" s="153"/>
      <c r="J168" s="154">
        <f t="shared" si="0"/>
        <v>0</v>
      </c>
      <c r="K168" s="155"/>
      <c r="L168" s="156"/>
      <c r="M168" s="157" t="s">
        <v>1</v>
      </c>
      <c r="N168" s="158" t="s">
        <v>37</v>
      </c>
      <c r="P168" s="139">
        <f t="shared" si="1"/>
        <v>0</v>
      </c>
      <c r="Q168" s="139">
        <v>0</v>
      </c>
      <c r="R168" s="139">
        <f t="shared" si="2"/>
        <v>0</v>
      </c>
      <c r="S168" s="139">
        <v>0</v>
      </c>
      <c r="T168" s="140">
        <f t="shared" si="3"/>
        <v>0</v>
      </c>
      <c r="AR168" s="141" t="s">
        <v>167</v>
      </c>
      <c r="AT168" s="141" t="s">
        <v>354</v>
      </c>
      <c r="AU168" s="141" t="s">
        <v>82</v>
      </c>
      <c r="AY168" s="13" t="s">
        <v>149</v>
      </c>
      <c r="BE168" s="142">
        <f t="shared" si="4"/>
        <v>0</v>
      </c>
      <c r="BF168" s="142">
        <f t="shared" si="5"/>
        <v>0</v>
      </c>
      <c r="BG168" s="142">
        <f t="shared" si="6"/>
        <v>0</v>
      </c>
      <c r="BH168" s="142">
        <f t="shared" si="7"/>
        <v>0</v>
      </c>
      <c r="BI168" s="142">
        <f t="shared" si="8"/>
        <v>0</v>
      </c>
      <c r="BJ168" s="13" t="s">
        <v>80</v>
      </c>
      <c r="BK168" s="142">
        <f t="shared" si="9"/>
        <v>0</v>
      </c>
      <c r="BL168" s="13" t="s">
        <v>155</v>
      </c>
      <c r="BM168" s="141" t="s">
        <v>1403</v>
      </c>
    </row>
    <row r="169" spans="2:65" s="1" customFormat="1" ht="24.15" customHeight="1">
      <c r="B169" s="28"/>
      <c r="C169" s="148" t="s">
        <v>689</v>
      </c>
      <c r="D169" s="148" t="s">
        <v>354</v>
      </c>
      <c r="E169" s="149" t="s">
        <v>1404</v>
      </c>
      <c r="F169" s="150" t="s">
        <v>1405</v>
      </c>
      <c r="G169" s="151" t="s">
        <v>1</v>
      </c>
      <c r="H169" s="152">
        <v>17</v>
      </c>
      <c r="I169" s="153"/>
      <c r="J169" s="154">
        <f t="shared" si="0"/>
        <v>0</v>
      </c>
      <c r="K169" s="155"/>
      <c r="L169" s="156"/>
      <c r="M169" s="157" t="s">
        <v>1</v>
      </c>
      <c r="N169" s="158" t="s">
        <v>37</v>
      </c>
      <c r="P169" s="139">
        <f t="shared" si="1"/>
        <v>0</v>
      </c>
      <c r="Q169" s="139">
        <v>0</v>
      </c>
      <c r="R169" s="139">
        <f t="shared" si="2"/>
        <v>0</v>
      </c>
      <c r="S169" s="139">
        <v>0</v>
      </c>
      <c r="T169" s="140">
        <f t="shared" si="3"/>
        <v>0</v>
      </c>
      <c r="AR169" s="141" t="s">
        <v>167</v>
      </c>
      <c r="AT169" s="141" t="s">
        <v>354</v>
      </c>
      <c r="AU169" s="141" t="s">
        <v>82</v>
      </c>
      <c r="AY169" s="13" t="s">
        <v>149</v>
      </c>
      <c r="BE169" s="142">
        <f t="shared" si="4"/>
        <v>0</v>
      </c>
      <c r="BF169" s="142">
        <f t="shared" si="5"/>
        <v>0</v>
      </c>
      <c r="BG169" s="142">
        <f t="shared" si="6"/>
        <v>0</v>
      </c>
      <c r="BH169" s="142">
        <f t="shared" si="7"/>
        <v>0</v>
      </c>
      <c r="BI169" s="142">
        <f t="shared" si="8"/>
        <v>0</v>
      </c>
      <c r="BJ169" s="13" t="s">
        <v>80</v>
      </c>
      <c r="BK169" s="142">
        <f t="shared" si="9"/>
        <v>0</v>
      </c>
      <c r="BL169" s="13" t="s">
        <v>155</v>
      </c>
      <c r="BM169" s="141" t="s">
        <v>1406</v>
      </c>
    </row>
    <row r="170" spans="2:65" s="1" customFormat="1" ht="24.15" customHeight="1">
      <c r="B170" s="28"/>
      <c r="C170" s="148" t="s">
        <v>697</v>
      </c>
      <c r="D170" s="148" t="s">
        <v>354</v>
      </c>
      <c r="E170" s="149" t="s">
        <v>1407</v>
      </c>
      <c r="F170" s="150" t="s">
        <v>1408</v>
      </c>
      <c r="G170" s="151" t="s">
        <v>1</v>
      </c>
      <c r="H170" s="152">
        <v>6</v>
      </c>
      <c r="I170" s="153"/>
      <c r="J170" s="154">
        <f t="shared" si="0"/>
        <v>0</v>
      </c>
      <c r="K170" s="155"/>
      <c r="L170" s="156"/>
      <c r="M170" s="157" t="s">
        <v>1</v>
      </c>
      <c r="N170" s="158" t="s">
        <v>37</v>
      </c>
      <c r="P170" s="139">
        <f t="shared" si="1"/>
        <v>0</v>
      </c>
      <c r="Q170" s="139">
        <v>0</v>
      </c>
      <c r="R170" s="139">
        <f t="shared" si="2"/>
        <v>0</v>
      </c>
      <c r="S170" s="139">
        <v>0</v>
      </c>
      <c r="T170" s="140">
        <f t="shared" si="3"/>
        <v>0</v>
      </c>
      <c r="AR170" s="141" t="s">
        <v>167</v>
      </c>
      <c r="AT170" s="141" t="s">
        <v>354</v>
      </c>
      <c r="AU170" s="141" t="s">
        <v>82</v>
      </c>
      <c r="AY170" s="13" t="s">
        <v>149</v>
      </c>
      <c r="BE170" s="142">
        <f t="shared" si="4"/>
        <v>0</v>
      </c>
      <c r="BF170" s="142">
        <f t="shared" si="5"/>
        <v>0</v>
      </c>
      <c r="BG170" s="142">
        <f t="shared" si="6"/>
        <v>0</v>
      </c>
      <c r="BH170" s="142">
        <f t="shared" si="7"/>
        <v>0</v>
      </c>
      <c r="BI170" s="142">
        <f t="shared" si="8"/>
        <v>0</v>
      </c>
      <c r="BJ170" s="13" t="s">
        <v>80</v>
      </c>
      <c r="BK170" s="142">
        <f t="shared" si="9"/>
        <v>0</v>
      </c>
      <c r="BL170" s="13" t="s">
        <v>155</v>
      </c>
      <c r="BM170" s="141" t="s">
        <v>1409</v>
      </c>
    </row>
    <row r="171" spans="2:65" s="1" customFormat="1" ht="24.15" customHeight="1">
      <c r="B171" s="28"/>
      <c r="C171" s="148" t="s">
        <v>701</v>
      </c>
      <c r="D171" s="148" t="s">
        <v>354</v>
      </c>
      <c r="E171" s="149" t="s">
        <v>1410</v>
      </c>
      <c r="F171" s="150" t="s">
        <v>1411</v>
      </c>
      <c r="G171" s="151" t="s">
        <v>1</v>
      </c>
      <c r="H171" s="152">
        <v>1</v>
      </c>
      <c r="I171" s="153"/>
      <c r="J171" s="154">
        <f t="shared" si="0"/>
        <v>0</v>
      </c>
      <c r="K171" s="155"/>
      <c r="L171" s="156"/>
      <c r="M171" s="157" t="s">
        <v>1</v>
      </c>
      <c r="N171" s="158" t="s">
        <v>37</v>
      </c>
      <c r="P171" s="139">
        <f t="shared" si="1"/>
        <v>0</v>
      </c>
      <c r="Q171" s="139">
        <v>0</v>
      </c>
      <c r="R171" s="139">
        <f t="shared" si="2"/>
        <v>0</v>
      </c>
      <c r="S171" s="139">
        <v>0</v>
      </c>
      <c r="T171" s="140">
        <f t="shared" si="3"/>
        <v>0</v>
      </c>
      <c r="AR171" s="141" t="s">
        <v>167</v>
      </c>
      <c r="AT171" s="141" t="s">
        <v>354</v>
      </c>
      <c r="AU171" s="141" t="s">
        <v>82</v>
      </c>
      <c r="AY171" s="13" t="s">
        <v>149</v>
      </c>
      <c r="BE171" s="142">
        <f t="shared" si="4"/>
        <v>0</v>
      </c>
      <c r="BF171" s="142">
        <f t="shared" si="5"/>
        <v>0</v>
      </c>
      <c r="BG171" s="142">
        <f t="shared" si="6"/>
        <v>0</v>
      </c>
      <c r="BH171" s="142">
        <f t="shared" si="7"/>
        <v>0</v>
      </c>
      <c r="BI171" s="142">
        <f t="shared" si="8"/>
        <v>0</v>
      </c>
      <c r="BJ171" s="13" t="s">
        <v>80</v>
      </c>
      <c r="BK171" s="142">
        <f t="shared" si="9"/>
        <v>0</v>
      </c>
      <c r="BL171" s="13" t="s">
        <v>155</v>
      </c>
      <c r="BM171" s="141" t="s">
        <v>1412</v>
      </c>
    </row>
    <row r="172" spans="2:65" s="11" customFormat="1" ht="22.8" customHeight="1">
      <c r="B172" s="117"/>
      <c r="D172" s="118" t="s">
        <v>71</v>
      </c>
      <c r="E172" s="127" t="s">
        <v>1413</v>
      </c>
      <c r="F172" s="127" t="s">
        <v>1414</v>
      </c>
      <c r="I172" s="120"/>
      <c r="J172" s="128">
        <f>BK172</f>
        <v>0</v>
      </c>
      <c r="L172" s="117"/>
      <c r="M172" s="122"/>
      <c r="P172" s="123">
        <f>SUM(P173:P260)</f>
        <v>0</v>
      </c>
      <c r="R172" s="123">
        <f>SUM(R173:R260)</f>
        <v>2068.5079900000001</v>
      </c>
      <c r="T172" s="124">
        <f>SUM(T173:T260)</f>
        <v>0</v>
      </c>
      <c r="AR172" s="118" t="s">
        <v>82</v>
      </c>
      <c r="AT172" s="125" t="s">
        <v>71</v>
      </c>
      <c r="AU172" s="125" t="s">
        <v>80</v>
      </c>
      <c r="AY172" s="118" t="s">
        <v>149</v>
      </c>
      <c r="BK172" s="126">
        <f>SUM(BK173:BK260)</f>
        <v>0</v>
      </c>
    </row>
    <row r="173" spans="2:65" s="1" customFormat="1" ht="24.15" customHeight="1">
      <c r="B173" s="28"/>
      <c r="C173" s="129" t="s">
        <v>240</v>
      </c>
      <c r="D173" s="129" t="s">
        <v>151</v>
      </c>
      <c r="E173" s="130" t="s">
        <v>1415</v>
      </c>
      <c r="F173" s="131" t="s">
        <v>1416</v>
      </c>
      <c r="G173" s="132" t="s">
        <v>191</v>
      </c>
      <c r="H173" s="133">
        <v>9</v>
      </c>
      <c r="I173" s="134"/>
      <c r="J173" s="135">
        <f t="shared" ref="J173:J204" si="10">ROUND(I173*H173,2)</f>
        <v>0</v>
      </c>
      <c r="K173" s="136"/>
      <c r="L173" s="28"/>
      <c r="M173" s="137" t="s">
        <v>1</v>
      </c>
      <c r="N173" s="138" t="s">
        <v>37</v>
      </c>
      <c r="P173" s="139">
        <f t="shared" ref="P173:P204" si="11">O173*H173</f>
        <v>0</v>
      </c>
      <c r="Q173" s="139">
        <v>0</v>
      </c>
      <c r="R173" s="139">
        <f t="shared" ref="R173:R204" si="12">Q173*H173</f>
        <v>0</v>
      </c>
      <c r="S173" s="139">
        <v>0</v>
      </c>
      <c r="T173" s="140">
        <f t="shared" ref="T173:T204" si="13">S173*H173</f>
        <v>0</v>
      </c>
      <c r="AR173" s="141" t="s">
        <v>180</v>
      </c>
      <c r="AT173" s="141" t="s">
        <v>151</v>
      </c>
      <c r="AU173" s="141" t="s">
        <v>82</v>
      </c>
      <c r="AY173" s="13" t="s">
        <v>149</v>
      </c>
      <c r="BE173" s="142">
        <f t="shared" ref="BE173:BE204" si="14">IF(N173="základní",J173,0)</f>
        <v>0</v>
      </c>
      <c r="BF173" s="142">
        <f t="shared" ref="BF173:BF204" si="15">IF(N173="snížená",J173,0)</f>
        <v>0</v>
      </c>
      <c r="BG173" s="142">
        <f t="shared" ref="BG173:BG204" si="16">IF(N173="zákl. přenesená",J173,0)</f>
        <v>0</v>
      </c>
      <c r="BH173" s="142">
        <f t="shared" ref="BH173:BH204" si="17">IF(N173="sníž. přenesená",J173,0)</f>
        <v>0</v>
      </c>
      <c r="BI173" s="142">
        <f t="shared" ref="BI173:BI204" si="18">IF(N173="nulová",J173,0)</f>
        <v>0</v>
      </c>
      <c r="BJ173" s="13" t="s">
        <v>80</v>
      </c>
      <c r="BK173" s="142">
        <f t="shared" ref="BK173:BK204" si="19">ROUND(I173*H173,2)</f>
        <v>0</v>
      </c>
      <c r="BL173" s="13" t="s">
        <v>180</v>
      </c>
      <c r="BM173" s="141" t="s">
        <v>243</v>
      </c>
    </row>
    <row r="174" spans="2:65" s="1" customFormat="1" ht="33" customHeight="1">
      <c r="B174" s="28"/>
      <c r="C174" s="129" t="s">
        <v>202</v>
      </c>
      <c r="D174" s="129" t="s">
        <v>151</v>
      </c>
      <c r="E174" s="130" t="s">
        <v>1417</v>
      </c>
      <c r="F174" s="131" t="s">
        <v>1418</v>
      </c>
      <c r="G174" s="132" t="s">
        <v>191</v>
      </c>
      <c r="H174" s="133">
        <v>9</v>
      </c>
      <c r="I174" s="134"/>
      <c r="J174" s="135">
        <f t="shared" si="10"/>
        <v>0</v>
      </c>
      <c r="K174" s="136"/>
      <c r="L174" s="28"/>
      <c r="M174" s="137" t="s">
        <v>1</v>
      </c>
      <c r="N174" s="138" t="s">
        <v>37</v>
      </c>
      <c r="P174" s="139">
        <f t="shared" si="11"/>
        <v>0</v>
      </c>
      <c r="Q174" s="139">
        <v>0</v>
      </c>
      <c r="R174" s="139">
        <f t="shared" si="12"/>
        <v>0</v>
      </c>
      <c r="S174" s="139">
        <v>0</v>
      </c>
      <c r="T174" s="140">
        <f t="shared" si="13"/>
        <v>0</v>
      </c>
      <c r="AR174" s="141" t="s">
        <v>180</v>
      </c>
      <c r="AT174" s="141" t="s">
        <v>151</v>
      </c>
      <c r="AU174" s="141" t="s">
        <v>82</v>
      </c>
      <c r="AY174" s="13" t="s">
        <v>149</v>
      </c>
      <c r="BE174" s="142">
        <f t="shared" si="14"/>
        <v>0</v>
      </c>
      <c r="BF174" s="142">
        <f t="shared" si="15"/>
        <v>0</v>
      </c>
      <c r="BG174" s="142">
        <f t="shared" si="16"/>
        <v>0</v>
      </c>
      <c r="BH174" s="142">
        <f t="shared" si="17"/>
        <v>0</v>
      </c>
      <c r="BI174" s="142">
        <f t="shared" si="18"/>
        <v>0</v>
      </c>
      <c r="BJ174" s="13" t="s">
        <v>80</v>
      </c>
      <c r="BK174" s="142">
        <f t="shared" si="19"/>
        <v>0</v>
      </c>
      <c r="BL174" s="13" t="s">
        <v>180</v>
      </c>
      <c r="BM174" s="141" t="s">
        <v>250</v>
      </c>
    </row>
    <row r="175" spans="2:65" s="1" customFormat="1" ht="49.05" customHeight="1">
      <c r="B175" s="28"/>
      <c r="C175" s="129" t="s">
        <v>253</v>
      </c>
      <c r="D175" s="129" t="s">
        <v>151</v>
      </c>
      <c r="E175" s="130" t="s">
        <v>1419</v>
      </c>
      <c r="F175" s="131" t="s">
        <v>1420</v>
      </c>
      <c r="G175" s="132" t="s">
        <v>191</v>
      </c>
      <c r="H175" s="133">
        <v>1</v>
      </c>
      <c r="I175" s="134"/>
      <c r="J175" s="135">
        <f t="shared" si="10"/>
        <v>0</v>
      </c>
      <c r="K175" s="136"/>
      <c r="L175" s="28"/>
      <c r="M175" s="137" t="s">
        <v>1</v>
      </c>
      <c r="N175" s="138" t="s">
        <v>37</v>
      </c>
      <c r="P175" s="139">
        <f t="shared" si="11"/>
        <v>0</v>
      </c>
      <c r="Q175" s="139">
        <v>0</v>
      </c>
      <c r="R175" s="139">
        <f t="shared" si="12"/>
        <v>0</v>
      </c>
      <c r="S175" s="139">
        <v>0</v>
      </c>
      <c r="T175" s="140">
        <f t="shared" si="13"/>
        <v>0</v>
      </c>
      <c r="AR175" s="141" t="s">
        <v>180</v>
      </c>
      <c r="AT175" s="141" t="s">
        <v>151</v>
      </c>
      <c r="AU175" s="141" t="s">
        <v>82</v>
      </c>
      <c r="AY175" s="13" t="s">
        <v>149</v>
      </c>
      <c r="BE175" s="142">
        <f t="shared" si="14"/>
        <v>0</v>
      </c>
      <c r="BF175" s="142">
        <f t="shared" si="15"/>
        <v>0</v>
      </c>
      <c r="BG175" s="142">
        <f t="shared" si="16"/>
        <v>0</v>
      </c>
      <c r="BH175" s="142">
        <f t="shared" si="17"/>
        <v>0</v>
      </c>
      <c r="BI175" s="142">
        <f t="shared" si="18"/>
        <v>0</v>
      </c>
      <c r="BJ175" s="13" t="s">
        <v>80</v>
      </c>
      <c r="BK175" s="142">
        <f t="shared" si="19"/>
        <v>0</v>
      </c>
      <c r="BL175" s="13" t="s">
        <v>180</v>
      </c>
      <c r="BM175" s="141" t="s">
        <v>256</v>
      </c>
    </row>
    <row r="176" spans="2:65" s="1" customFormat="1" ht="49.05" customHeight="1">
      <c r="B176" s="28"/>
      <c r="C176" s="148" t="s">
        <v>205</v>
      </c>
      <c r="D176" s="148" t="s">
        <v>354</v>
      </c>
      <c r="E176" s="149" t="s">
        <v>1421</v>
      </c>
      <c r="F176" s="150" t="s">
        <v>1422</v>
      </c>
      <c r="G176" s="151" t="s">
        <v>191</v>
      </c>
      <c r="H176" s="152">
        <v>1</v>
      </c>
      <c r="I176" s="153"/>
      <c r="J176" s="154">
        <f t="shared" si="10"/>
        <v>0</v>
      </c>
      <c r="K176" s="155"/>
      <c r="L176" s="156"/>
      <c r="M176" s="157" t="s">
        <v>1</v>
      </c>
      <c r="N176" s="158" t="s">
        <v>37</v>
      </c>
      <c r="P176" s="139">
        <f t="shared" si="11"/>
        <v>0</v>
      </c>
      <c r="Q176" s="139">
        <v>0</v>
      </c>
      <c r="R176" s="139">
        <f t="shared" si="12"/>
        <v>0</v>
      </c>
      <c r="S176" s="139">
        <v>0</v>
      </c>
      <c r="T176" s="140">
        <f t="shared" si="13"/>
        <v>0</v>
      </c>
      <c r="AR176" s="141" t="s">
        <v>212</v>
      </c>
      <c r="AT176" s="141" t="s">
        <v>354</v>
      </c>
      <c r="AU176" s="141" t="s">
        <v>82</v>
      </c>
      <c r="AY176" s="13" t="s">
        <v>149</v>
      </c>
      <c r="BE176" s="142">
        <f t="shared" si="14"/>
        <v>0</v>
      </c>
      <c r="BF176" s="142">
        <f t="shared" si="15"/>
        <v>0</v>
      </c>
      <c r="BG176" s="142">
        <f t="shared" si="16"/>
        <v>0</v>
      </c>
      <c r="BH176" s="142">
        <f t="shared" si="17"/>
        <v>0</v>
      </c>
      <c r="BI176" s="142">
        <f t="shared" si="18"/>
        <v>0</v>
      </c>
      <c r="BJ176" s="13" t="s">
        <v>80</v>
      </c>
      <c r="BK176" s="142">
        <f t="shared" si="19"/>
        <v>0</v>
      </c>
      <c r="BL176" s="13" t="s">
        <v>180</v>
      </c>
      <c r="BM176" s="141" t="s">
        <v>261</v>
      </c>
    </row>
    <row r="177" spans="2:65" s="1" customFormat="1" ht="66.75" customHeight="1">
      <c r="B177" s="28"/>
      <c r="C177" s="129" t="s">
        <v>264</v>
      </c>
      <c r="D177" s="129" t="s">
        <v>151</v>
      </c>
      <c r="E177" s="130" t="s">
        <v>1423</v>
      </c>
      <c r="F177" s="131" t="s">
        <v>1424</v>
      </c>
      <c r="G177" s="132" t="s">
        <v>500</v>
      </c>
      <c r="H177" s="133">
        <v>1</v>
      </c>
      <c r="I177" s="134"/>
      <c r="J177" s="135">
        <f t="shared" si="10"/>
        <v>0</v>
      </c>
      <c r="K177" s="136"/>
      <c r="L177" s="28"/>
      <c r="M177" s="137" t="s">
        <v>1</v>
      </c>
      <c r="N177" s="138" t="s">
        <v>37</v>
      </c>
      <c r="P177" s="139">
        <f t="shared" si="11"/>
        <v>0</v>
      </c>
      <c r="Q177" s="139">
        <v>0</v>
      </c>
      <c r="R177" s="139">
        <f t="shared" si="12"/>
        <v>0</v>
      </c>
      <c r="S177" s="139">
        <v>0</v>
      </c>
      <c r="T177" s="140">
        <f t="shared" si="13"/>
        <v>0</v>
      </c>
      <c r="AR177" s="141" t="s">
        <v>180</v>
      </c>
      <c r="AT177" s="141" t="s">
        <v>151</v>
      </c>
      <c r="AU177" s="141" t="s">
        <v>82</v>
      </c>
      <c r="AY177" s="13" t="s">
        <v>149</v>
      </c>
      <c r="BE177" s="142">
        <f t="shared" si="14"/>
        <v>0</v>
      </c>
      <c r="BF177" s="142">
        <f t="shared" si="15"/>
        <v>0</v>
      </c>
      <c r="BG177" s="142">
        <f t="shared" si="16"/>
        <v>0</v>
      </c>
      <c r="BH177" s="142">
        <f t="shared" si="17"/>
        <v>0</v>
      </c>
      <c r="BI177" s="142">
        <f t="shared" si="18"/>
        <v>0</v>
      </c>
      <c r="BJ177" s="13" t="s">
        <v>80</v>
      </c>
      <c r="BK177" s="142">
        <f t="shared" si="19"/>
        <v>0</v>
      </c>
      <c r="BL177" s="13" t="s">
        <v>180</v>
      </c>
      <c r="BM177" s="141" t="s">
        <v>267</v>
      </c>
    </row>
    <row r="178" spans="2:65" s="1" customFormat="1" ht="37.799999999999997" customHeight="1">
      <c r="B178" s="28"/>
      <c r="C178" s="129" t="s">
        <v>209</v>
      </c>
      <c r="D178" s="129" t="s">
        <v>151</v>
      </c>
      <c r="E178" s="130" t="s">
        <v>1425</v>
      </c>
      <c r="F178" s="131" t="s">
        <v>1426</v>
      </c>
      <c r="G178" s="132" t="s">
        <v>186</v>
      </c>
      <c r="H178" s="133">
        <v>30</v>
      </c>
      <c r="I178" s="134"/>
      <c r="J178" s="135">
        <f t="shared" si="10"/>
        <v>0</v>
      </c>
      <c r="K178" s="136"/>
      <c r="L178" s="28"/>
      <c r="M178" s="137" t="s">
        <v>1</v>
      </c>
      <c r="N178" s="138" t="s">
        <v>37</v>
      </c>
      <c r="P178" s="139">
        <f t="shared" si="11"/>
        <v>0</v>
      </c>
      <c r="Q178" s="139">
        <v>0</v>
      </c>
      <c r="R178" s="139">
        <f t="shared" si="12"/>
        <v>0</v>
      </c>
      <c r="S178" s="139">
        <v>0</v>
      </c>
      <c r="T178" s="140">
        <f t="shared" si="13"/>
        <v>0</v>
      </c>
      <c r="AR178" s="141" t="s">
        <v>180</v>
      </c>
      <c r="AT178" s="141" t="s">
        <v>151</v>
      </c>
      <c r="AU178" s="141" t="s">
        <v>82</v>
      </c>
      <c r="AY178" s="13" t="s">
        <v>149</v>
      </c>
      <c r="BE178" s="142">
        <f t="shared" si="14"/>
        <v>0</v>
      </c>
      <c r="BF178" s="142">
        <f t="shared" si="15"/>
        <v>0</v>
      </c>
      <c r="BG178" s="142">
        <f t="shared" si="16"/>
        <v>0</v>
      </c>
      <c r="BH178" s="142">
        <f t="shared" si="17"/>
        <v>0</v>
      </c>
      <c r="BI178" s="142">
        <f t="shared" si="18"/>
        <v>0</v>
      </c>
      <c r="BJ178" s="13" t="s">
        <v>80</v>
      </c>
      <c r="BK178" s="142">
        <f t="shared" si="19"/>
        <v>0</v>
      </c>
      <c r="BL178" s="13" t="s">
        <v>180</v>
      </c>
      <c r="BM178" s="141" t="s">
        <v>270</v>
      </c>
    </row>
    <row r="179" spans="2:65" s="1" customFormat="1" ht="24.15" customHeight="1">
      <c r="B179" s="28"/>
      <c r="C179" s="148" t="s">
        <v>271</v>
      </c>
      <c r="D179" s="148" t="s">
        <v>354</v>
      </c>
      <c r="E179" s="149" t="s">
        <v>1427</v>
      </c>
      <c r="F179" s="150" t="s">
        <v>1428</v>
      </c>
      <c r="G179" s="151" t="s">
        <v>186</v>
      </c>
      <c r="H179" s="152">
        <v>30</v>
      </c>
      <c r="I179" s="153"/>
      <c r="J179" s="154">
        <f t="shared" si="10"/>
        <v>0</v>
      </c>
      <c r="K179" s="155"/>
      <c r="L179" s="156"/>
      <c r="M179" s="157" t="s">
        <v>1</v>
      </c>
      <c r="N179" s="158" t="s">
        <v>37</v>
      </c>
      <c r="P179" s="139">
        <f t="shared" si="11"/>
        <v>0</v>
      </c>
      <c r="Q179" s="139">
        <v>1.8000000000000001E-4</v>
      </c>
      <c r="R179" s="139">
        <f t="shared" si="12"/>
        <v>5.4000000000000003E-3</v>
      </c>
      <c r="S179" s="139">
        <v>0</v>
      </c>
      <c r="T179" s="140">
        <f t="shared" si="13"/>
        <v>0</v>
      </c>
      <c r="AR179" s="141" t="s">
        <v>212</v>
      </c>
      <c r="AT179" s="141" t="s">
        <v>354</v>
      </c>
      <c r="AU179" s="141" t="s">
        <v>82</v>
      </c>
      <c r="AY179" s="13" t="s">
        <v>149</v>
      </c>
      <c r="BE179" s="142">
        <f t="shared" si="14"/>
        <v>0</v>
      </c>
      <c r="BF179" s="142">
        <f t="shared" si="15"/>
        <v>0</v>
      </c>
      <c r="BG179" s="142">
        <f t="shared" si="16"/>
        <v>0</v>
      </c>
      <c r="BH179" s="142">
        <f t="shared" si="17"/>
        <v>0</v>
      </c>
      <c r="BI179" s="142">
        <f t="shared" si="18"/>
        <v>0</v>
      </c>
      <c r="BJ179" s="13" t="s">
        <v>80</v>
      </c>
      <c r="BK179" s="142">
        <f t="shared" si="19"/>
        <v>0</v>
      </c>
      <c r="BL179" s="13" t="s">
        <v>180</v>
      </c>
      <c r="BM179" s="141" t="s">
        <v>274</v>
      </c>
    </row>
    <row r="180" spans="2:65" s="1" customFormat="1" ht="44.25" customHeight="1">
      <c r="B180" s="28"/>
      <c r="C180" s="129" t="s">
        <v>212</v>
      </c>
      <c r="D180" s="129" t="s">
        <v>151</v>
      </c>
      <c r="E180" s="130" t="s">
        <v>1429</v>
      </c>
      <c r="F180" s="131" t="s">
        <v>1430</v>
      </c>
      <c r="G180" s="132" t="s">
        <v>186</v>
      </c>
      <c r="H180" s="133">
        <v>300</v>
      </c>
      <c r="I180" s="134"/>
      <c r="J180" s="135">
        <f t="shared" si="10"/>
        <v>0</v>
      </c>
      <c r="K180" s="136"/>
      <c r="L180" s="28"/>
      <c r="M180" s="137" t="s">
        <v>1</v>
      </c>
      <c r="N180" s="138" t="s">
        <v>37</v>
      </c>
      <c r="P180" s="139">
        <f t="shared" si="11"/>
        <v>0</v>
      </c>
      <c r="Q180" s="139">
        <v>0</v>
      </c>
      <c r="R180" s="139">
        <f t="shared" si="12"/>
        <v>0</v>
      </c>
      <c r="S180" s="139">
        <v>0</v>
      </c>
      <c r="T180" s="140">
        <f t="shared" si="13"/>
        <v>0</v>
      </c>
      <c r="AR180" s="141" t="s">
        <v>180</v>
      </c>
      <c r="AT180" s="141" t="s">
        <v>151</v>
      </c>
      <c r="AU180" s="141" t="s">
        <v>82</v>
      </c>
      <c r="AY180" s="13" t="s">
        <v>149</v>
      </c>
      <c r="BE180" s="142">
        <f t="shared" si="14"/>
        <v>0</v>
      </c>
      <c r="BF180" s="142">
        <f t="shared" si="15"/>
        <v>0</v>
      </c>
      <c r="BG180" s="142">
        <f t="shared" si="16"/>
        <v>0</v>
      </c>
      <c r="BH180" s="142">
        <f t="shared" si="17"/>
        <v>0</v>
      </c>
      <c r="BI180" s="142">
        <f t="shared" si="18"/>
        <v>0</v>
      </c>
      <c r="BJ180" s="13" t="s">
        <v>80</v>
      </c>
      <c r="BK180" s="142">
        <f t="shared" si="19"/>
        <v>0</v>
      </c>
      <c r="BL180" s="13" t="s">
        <v>180</v>
      </c>
      <c r="BM180" s="141" t="s">
        <v>277</v>
      </c>
    </row>
    <row r="181" spans="2:65" s="1" customFormat="1" ht="24.15" customHeight="1">
      <c r="B181" s="28"/>
      <c r="C181" s="148" t="s">
        <v>280</v>
      </c>
      <c r="D181" s="148" t="s">
        <v>354</v>
      </c>
      <c r="E181" s="149" t="s">
        <v>1431</v>
      </c>
      <c r="F181" s="150" t="s">
        <v>1432</v>
      </c>
      <c r="G181" s="151" t="s">
        <v>186</v>
      </c>
      <c r="H181" s="152">
        <v>300</v>
      </c>
      <c r="I181" s="153"/>
      <c r="J181" s="154">
        <f t="shared" si="10"/>
        <v>0</v>
      </c>
      <c r="K181" s="155"/>
      <c r="L181" s="156"/>
      <c r="M181" s="157" t="s">
        <v>1</v>
      </c>
      <c r="N181" s="158" t="s">
        <v>37</v>
      </c>
      <c r="P181" s="139">
        <f t="shared" si="11"/>
        <v>0</v>
      </c>
      <c r="Q181" s="139">
        <v>0</v>
      </c>
      <c r="R181" s="139">
        <f t="shared" si="12"/>
        <v>0</v>
      </c>
      <c r="S181" s="139">
        <v>0</v>
      </c>
      <c r="T181" s="140">
        <f t="shared" si="13"/>
        <v>0</v>
      </c>
      <c r="AR181" s="141" t="s">
        <v>212</v>
      </c>
      <c r="AT181" s="141" t="s">
        <v>354</v>
      </c>
      <c r="AU181" s="141" t="s">
        <v>82</v>
      </c>
      <c r="AY181" s="13" t="s">
        <v>149</v>
      </c>
      <c r="BE181" s="142">
        <f t="shared" si="14"/>
        <v>0</v>
      </c>
      <c r="BF181" s="142">
        <f t="shared" si="15"/>
        <v>0</v>
      </c>
      <c r="BG181" s="142">
        <f t="shared" si="16"/>
        <v>0</v>
      </c>
      <c r="BH181" s="142">
        <f t="shared" si="17"/>
        <v>0</v>
      </c>
      <c r="BI181" s="142">
        <f t="shared" si="18"/>
        <v>0</v>
      </c>
      <c r="BJ181" s="13" t="s">
        <v>80</v>
      </c>
      <c r="BK181" s="142">
        <f t="shared" si="19"/>
        <v>0</v>
      </c>
      <c r="BL181" s="13" t="s">
        <v>180</v>
      </c>
      <c r="BM181" s="141" t="s">
        <v>283</v>
      </c>
    </row>
    <row r="182" spans="2:65" s="1" customFormat="1" ht="49.05" customHeight="1">
      <c r="B182" s="28"/>
      <c r="C182" s="129" t="s">
        <v>216</v>
      </c>
      <c r="D182" s="129" t="s">
        <v>151</v>
      </c>
      <c r="E182" s="130" t="s">
        <v>1433</v>
      </c>
      <c r="F182" s="131" t="s">
        <v>1434</v>
      </c>
      <c r="G182" s="132" t="s">
        <v>191</v>
      </c>
      <c r="H182" s="133">
        <v>446</v>
      </c>
      <c r="I182" s="134"/>
      <c r="J182" s="135">
        <f t="shared" si="10"/>
        <v>0</v>
      </c>
      <c r="K182" s="136"/>
      <c r="L182" s="28"/>
      <c r="M182" s="137" t="s">
        <v>1</v>
      </c>
      <c r="N182" s="138" t="s">
        <v>37</v>
      </c>
      <c r="P182" s="139">
        <f t="shared" si="11"/>
        <v>0</v>
      </c>
      <c r="Q182" s="139">
        <v>0</v>
      </c>
      <c r="R182" s="139">
        <f t="shared" si="12"/>
        <v>0</v>
      </c>
      <c r="S182" s="139">
        <v>0</v>
      </c>
      <c r="T182" s="140">
        <f t="shared" si="13"/>
        <v>0</v>
      </c>
      <c r="AR182" s="141" t="s">
        <v>180</v>
      </c>
      <c r="AT182" s="141" t="s">
        <v>151</v>
      </c>
      <c r="AU182" s="141" t="s">
        <v>82</v>
      </c>
      <c r="AY182" s="13" t="s">
        <v>149</v>
      </c>
      <c r="BE182" s="142">
        <f t="shared" si="14"/>
        <v>0</v>
      </c>
      <c r="BF182" s="142">
        <f t="shared" si="15"/>
        <v>0</v>
      </c>
      <c r="BG182" s="142">
        <f t="shared" si="16"/>
        <v>0</v>
      </c>
      <c r="BH182" s="142">
        <f t="shared" si="17"/>
        <v>0</v>
      </c>
      <c r="BI182" s="142">
        <f t="shared" si="18"/>
        <v>0</v>
      </c>
      <c r="BJ182" s="13" t="s">
        <v>80</v>
      </c>
      <c r="BK182" s="142">
        <f t="shared" si="19"/>
        <v>0</v>
      </c>
      <c r="BL182" s="13" t="s">
        <v>180</v>
      </c>
      <c r="BM182" s="141" t="s">
        <v>286</v>
      </c>
    </row>
    <row r="183" spans="2:65" s="1" customFormat="1" ht="21.75" customHeight="1">
      <c r="B183" s="28"/>
      <c r="C183" s="148" t="s">
        <v>289</v>
      </c>
      <c r="D183" s="148" t="s">
        <v>354</v>
      </c>
      <c r="E183" s="149" t="s">
        <v>1435</v>
      </c>
      <c r="F183" s="150" t="s">
        <v>1436</v>
      </c>
      <c r="G183" s="151" t="s">
        <v>191</v>
      </c>
      <c r="H183" s="152">
        <v>83</v>
      </c>
      <c r="I183" s="153"/>
      <c r="J183" s="154">
        <f t="shared" si="10"/>
        <v>0</v>
      </c>
      <c r="K183" s="155"/>
      <c r="L183" s="156"/>
      <c r="M183" s="157" t="s">
        <v>1</v>
      </c>
      <c r="N183" s="158" t="s">
        <v>37</v>
      </c>
      <c r="P183" s="139">
        <f t="shared" si="11"/>
        <v>0</v>
      </c>
      <c r="Q183" s="139">
        <v>4.0000000000000003E-5</v>
      </c>
      <c r="R183" s="139">
        <f t="shared" si="12"/>
        <v>3.3200000000000005E-3</v>
      </c>
      <c r="S183" s="139">
        <v>0</v>
      </c>
      <c r="T183" s="140">
        <f t="shared" si="13"/>
        <v>0</v>
      </c>
      <c r="AR183" s="141" t="s">
        <v>212</v>
      </c>
      <c r="AT183" s="141" t="s">
        <v>354</v>
      </c>
      <c r="AU183" s="141" t="s">
        <v>82</v>
      </c>
      <c r="AY183" s="13" t="s">
        <v>149</v>
      </c>
      <c r="BE183" s="142">
        <f t="shared" si="14"/>
        <v>0</v>
      </c>
      <c r="BF183" s="142">
        <f t="shared" si="15"/>
        <v>0</v>
      </c>
      <c r="BG183" s="142">
        <f t="shared" si="16"/>
        <v>0</v>
      </c>
      <c r="BH183" s="142">
        <f t="shared" si="17"/>
        <v>0</v>
      </c>
      <c r="BI183" s="142">
        <f t="shared" si="18"/>
        <v>0</v>
      </c>
      <c r="BJ183" s="13" t="s">
        <v>80</v>
      </c>
      <c r="BK183" s="142">
        <f t="shared" si="19"/>
        <v>0</v>
      </c>
      <c r="BL183" s="13" t="s">
        <v>180</v>
      </c>
      <c r="BM183" s="141" t="s">
        <v>292</v>
      </c>
    </row>
    <row r="184" spans="2:65" s="1" customFormat="1" ht="24.15" customHeight="1">
      <c r="B184" s="28"/>
      <c r="C184" s="148" t="s">
        <v>219</v>
      </c>
      <c r="D184" s="148" t="s">
        <v>354</v>
      </c>
      <c r="E184" s="149" t="s">
        <v>1437</v>
      </c>
      <c r="F184" s="150" t="s">
        <v>1438</v>
      </c>
      <c r="G184" s="151" t="s">
        <v>191</v>
      </c>
      <c r="H184" s="152">
        <v>363</v>
      </c>
      <c r="I184" s="153"/>
      <c r="J184" s="154">
        <f t="shared" si="10"/>
        <v>0</v>
      </c>
      <c r="K184" s="155"/>
      <c r="L184" s="156"/>
      <c r="M184" s="157" t="s">
        <v>1</v>
      </c>
      <c r="N184" s="158" t="s">
        <v>37</v>
      </c>
      <c r="P184" s="139">
        <f t="shared" si="11"/>
        <v>0</v>
      </c>
      <c r="Q184" s="139">
        <v>5.0000000000000002E-5</v>
      </c>
      <c r="R184" s="139">
        <f t="shared" si="12"/>
        <v>1.8149999999999999E-2</v>
      </c>
      <c r="S184" s="139">
        <v>0</v>
      </c>
      <c r="T184" s="140">
        <f t="shared" si="13"/>
        <v>0</v>
      </c>
      <c r="AR184" s="141" t="s">
        <v>212</v>
      </c>
      <c r="AT184" s="141" t="s">
        <v>354</v>
      </c>
      <c r="AU184" s="141" t="s">
        <v>82</v>
      </c>
      <c r="AY184" s="13" t="s">
        <v>149</v>
      </c>
      <c r="BE184" s="142">
        <f t="shared" si="14"/>
        <v>0</v>
      </c>
      <c r="BF184" s="142">
        <f t="shared" si="15"/>
        <v>0</v>
      </c>
      <c r="BG184" s="142">
        <f t="shared" si="16"/>
        <v>0</v>
      </c>
      <c r="BH184" s="142">
        <f t="shared" si="17"/>
        <v>0</v>
      </c>
      <c r="BI184" s="142">
        <f t="shared" si="18"/>
        <v>0</v>
      </c>
      <c r="BJ184" s="13" t="s">
        <v>80</v>
      </c>
      <c r="BK184" s="142">
        <f t="shared" si="19"/>
        <v>0</v>
      </c>
      <c r="BL184" s="13" t="s">
        <v>180</v>
      </c>
      <c r="BM184" s="141" t="s">
        <v>295</v>
      </c>
    </row>
    <row r="185" spans="2:65" s="1" customFormat="1" ht="24.15" customHeight="1">
      <c r="B185" s="28"/>
      <c r="C185" s="129" t="s">
        <v>298</v>
      </c>
      <c r="D185" s="129" t="s">
        <v>151</v>
      </c>
      <c r="E185" s="130" t="s">
        <v>1439</v>
      </c>
      <c r="F185" s="131" t="s">
        <v>1440</v>
      </c>
      <c r="G185" s="132" t="s">
        <v>154</v>
      </c>
      <c r="H185" s="133">
        <v>2</v>
      </c>
      <c r="I185" s="134"/>
      <c r="J185" s="135">
        <f t="shared" si="10"/>
        <v>0</v>
      </c>
      <c r="K185" s="136"/>
      <c r="L185" s="28"/>
      <c r="M185" s="137" t="s">
        <v>1</v>
      </c>
      <c r="N185" s="138" t="s">
        <v>37</v>
      </c>
      <c r="P185" s="139">
        <f t="shared" si="11"/>
        <v>0</v>
      </c>
      <c r="Q185" s="139">
        <v>0</v>
      </c>
      <c r="R185" s="139">
        <f t="shared" si="12"/>
        <v>0</v>
      </c>
      <c r="S185" s="139">
        <v>0</v>
      </c>
      <c r="T185" s="140">
        <f t="shared" si="13"/>
        <v>0</v>
      </c>
      <c r="AR185" s="141" t="s">
        <v>180</v>
      </c>
      <c r="AT185" s="141" t="s">
        <v>151</v>
      </c>
      <c r="AU185" s="141" t="s">
        <v>82</v>
      </c>
      <c r="AY185" s="13" t="s">
        <v>149</v>
      </c>
      <c r="BE185" s="142">
        <f t="shared" si="14"/>
        <v>0</v>
      </c>
      <c r="BF185" s="142">
        <f t="shared" si="15"/>
        <v>0</v>
      </c>
      <c r="BG185" s="142">
        <f t="shared" si="16"/>
        <v>0</v>
      </c>
      <c r="BH185" s="142">
        <f t="shared" si="17"/>
        <v>0</v>
      </c>
      <c r="BI185" s="142">
        <f t="shared" si="18"/>
        <v>0</v>
      </c>
      <c r="BJ185" s="13" t="s">
        <v>80</v>
      </c>
      <c r="BK185" s="142">
        <f t="shared" si="19"/>
        <v>0</v>
      </c>
      <c r="BL185" s="13" t="s">
        <v>180</v>
      </c>
      <c r="BM185" s="141" t="s">
        <v>301</v>
      </c>
    </row>
    <row r="186" spans="2:65" s="1" customFormat="1" ht="49.05" customHeight="1">
      <c r="B186" s="28"/>
      <c r="C186" s="148" t="s">
        <v>223</v>
      </c>
      <c r="D186" s="148" t="s">
        <v>354</v>
      </c>
      <c r="E186" s="149" t="s">
        <v>1441</v>
      </c>
      <c r="F186" s="150" t="s">
        <v>1442</v>
      </c>
      <c r="G186" s="151" t="s">
        <v>154</v>
      </c>
      <c r="H186" s="152">
        <v>2</v>
      </c>
      <c r="I186" s="153"/>
      <c r="J186" s="154">
        <f t="shared" si="10"/>
        <v>0</v>
      </c>
      <c r="K186" s="155"/>
      <c r="L186" s="156"/>
      <c r="M186" s="157" t="s">
        <v>1</v>
      </c>
      <c r="N186" s="158" t="s">
        <v>37</v>
      </c>
      <c r="P186" s="139">
        <f t="shared" si="11"/>
        <v>0</v>
      </c>
      <c r="Q186" s="139">
        <v>0</v>
      </c>
      <c r="R186" s="139">
        <f t="shared" si="12"/>
        <v>0</v>
      </c>
      <c r="S186" s="139">
        <v>0</v>
      </c>
      <c r="T186" s="140">
        <f t="shared" si="13"/>
        <v>0</v>
      </c>
      <c r="AR186" s="141" t="s">
        <v>212</v>
      </c>
      <c r="AT186" s="141" t="s">
        <v>354</v>
      </c>
      <c r="AU186" s="141" t="s">
        <v>82</v>
      </c>
      <c r="AY186" s="13" t="s">
        <v>149</v>
      </c>
      <c r="BE186" s="142">
        <f t="shared" si="14"/>
        <v>0</v>
      </c>
      <c r="BF186" s="142">
        <f t="shared" si="15"/>
        <v>0</v>
      </c>
      <c r="BG186" s="142">
        <f t="shared" si="16"/>
        <v>0</v>
      </c>
      <c r="BH186" s="142">
        <f t="shared" si="17"/>
        <v>0</v>
      </c>
      <c r="BI186" s="142">
        <f t="shared" si="18"/>
        <v>0</v>
      </c>
      <c r="BJ186" s="13" t="s">
        <v>80</v>
      </c>
      <c r="BK186" s="142">
        <f t="shared" si="19"/>
        <v>0</v>
      </c>
      <c r="BL186" s="13" t="s">
        <v>180</v>
      </c>
      <c r="BM186" s="141" t="s">
        <v>304</v>
      </c>
    </row>
    <row r="187" spans="2:65" s="1" customFormat="1" ht="24.15" customHeight="1">
      <c r="B187" s="28"/>
      <c r="C187" s="148" t="s">
        <v>305</v>
      </c>
      <c r="D187" s="148" t="s">
        <v>354</v>
      </c>
      <c r="E187" s="149" t="s">
        <v>1443</v>
      </c>
      <c r="F187" s="150" t="s">
        <v>1444</v>
      </c>
      <c r="G187" s="151" t="s">
        <v>500</v>
      </c>
      <c r="H187" s="152">
        <v>600</v>
      </c>
      <c r="I187" s="153"/>
      <c r="J187" s="154">
        <f t="shared" si="10"/>
        <v>0</v>
      </c>
      <c r="K187" s="155"/>
      <c r="L187" s="156"/>
      <c r="M187" s="157" t="s">
        <v>1</v>
      </c>
      <c r="N187" s="158" t="s">
        <v>37</v>
      </c>
      <c r="P187" s="139">
        <f t="shared" si="11"/>
        <v>0</v>
      </c>
      <c r="Q187" s="139">
        <v>0</v>
      </c>
      <c r="R187" s="139">
        <f t="shared" si="12"/>
        <v>0</v>
      </c>
      <c r="S187" s="139">
        <v>0</v>
      </c>
      <c r="T187" s="140">
        <f t="shared" si="13"/>
        <v>0</v>
      </c>
      <c r="AR187" s="141" t="s">
        <v>212</v>
      </c>
      <c r="AT187" s="141" t="s">
        <v>354</v>
      </c>
      <c r="AU187" s="141" t="s">
        <v>82</v>
      </c>
      <c r="AY187" s="13" t="s">
        <v>149</v>
      </c>
      <c r="BE187" s="142">
        <f t="shared" si="14"/>
        <v>0</v>
      </c>
      <c r="BF187" s="142">
        <f t="shared" si="15"/>
        <v>0</v>
      </c>
      <c r="BG187" s="142">
        <f t="shared" si="16"/>
        <v>0</v>
      </c>
      <c r="BH187" s="142">
        <f t="shared" si="17"/>
        <v>0</v>
      </c>
      <c r="BI187" s="142">
        <f t="shared" si="18"/>
        <v>0</v>
      </c>
      <c r="BJ187" s="13" t="s">
        <v>80</v>
      </c>
      <c r="BK187" s="142">
        <f t="shared" si="19"/>
        <v>0</v>
      </c>
      <c r="BL187" s="13" t="s">
        <v>180</v>
      </c>
      <c r="BM187" s="141" t="s">
        <v>308</v>
      </c>
    </row>
    <row r="188" spans="2:65" s="1" customFormat="1" ht="37.799999999999997" customHeight="1">
      <c r="B188" s="28"/>
      <c r="C188" s="129" t="s">
        <v>226</v>
      </c>
      <c r="D188" s="129" t="s">
        <v>151</v>
      </c>
      <c r="E188" s="130" t="s">
        <v>1445</v>
      </c>
      <c r="F188" s="131" t="s">
        <v>1446</v>
      </c>
      <c r="G188" s="132" t="s">
        <v>186</v>
      </c>
      <c r="H188" s="133">
        <v>540</v>
      </c>
      <c r="I188" s="134"/>
      <c r="J188" s="135">
        <f t="shared" si="10"/>
        <v>0</v>
      </c>
      <c r="K188" s="136"/>
      <c r="L188" s="28"/>
      <c r="M188" s="137" t="s">
        <v>1</v>
      </c>
      <c r="N188" s="138" t="s">
        <v>37</v>
      </c>
      <c r="P188" s="139">
        <f t="shared" si="11"/>
        <v>0</v>
      </c>
      <c r="Q188" s="139">
        <v>0</v>
      </c>
      <c r="R188" s="139">
        <f t="shared" si="12"/>
        <v>0</v>
      </c>
      <c r="S188" s="139">
        <v>0</v>
      </c>
      <c r="T188" s="140">
        <f t="shared" si="13"/>
        <v>0</v>
      </c>
      <c r="AR188" s="141" t="s">
        <v>180</v>
      </c>
      <c r="AT188" s="141" t="s">
        <v>151</v>
      </c>
      <c r="AU188" s="141" t="s">
        <v>82</v>
      </c>
      <c r="AY188" s="13" t="s">
        <v>149</v>
      </c>
      <c r="BE188" s="142">
        <f t="shared" si="14"/>
        <v>0</v>
      </c>
      <c r="BF188" s="142">
        <f t="shared" si="15"/>
        <v>0</v>
      </c>
      <c r="BG188" s="142">
        <f t="shared" si="16"/>
        <v>0</v>
      </c>
      <c r="BH188" s="142">
        <f t="shared" si="17"/>
        <v>0</v>
      </c>
      <c r="BI188" s="142">
        <f t="shared" si="18"/>
        <v>0</v>
      </c>
      <c r="BJ188" s="13" t="s">
        <v>80</v>
      </c>
      <c r="BK188" s="142">
        <f t="shared" si="19"/>
        <v>0</v>
      </c>
      <c r="BL188" s="13" t="s">
        <v>180</v>
      </c>
      <c r="BM188" s="141" t="s">
        <v>313</v>
      </c>
    </row>
    <row r="189" spans="2:65" s="1" customFormat="1" ht="16.5" customHeight="1">
      <c r="B189" s="28"/>
      <c r="C189" s="148" t="s">
        <v>420</v>
      </c>
      <c r="D189" s="148" t="s">
        <v>354</v>
      </c>
      <c r="E189" s="149" t="s">
        <v>1447</v>
      </c>
      <c r="F189" s="150" t="s">
        <v>1448</v>
      </c>
      <c r="G189" s="151" t="s">
        <v>186</v>
      </c>
      <c r="H189" s="152">
        <v>540</v>
      </c>
      <c r="I189" s="153"/>
      <c r="J189" s="154">
        <f t="shared" si="10"/>
        <v>0</v>
      </c>
      <c r="K189" s="155"/>
      <c r="L189" s="156"/>
      <c r="M189" s="157" t="s">
        <v>1</v>
      </c>
      <c r="N189" s="158" t="s">
        <v>37</v>
      </c>
      <c r="P189" s="139">
        <f t="shared" si="11"/>
        <v>0</v>
      </c>
      <c r="Q189" s="139">
        <v>1.8000000000000001E-4</v>
      </c>
      <c r="R189" s="139">
        <f t="shared" si="12"/>
        <v>9.7200000000000009E-2</v>
      </c>
      <c r="S189" s="139">
        <v>0</v>
      </c>
      <c r="T189" s="140">
        <f t="shared" si="13"/>
        <v>0</v>
      </c>
      <c r="AR189" s="141" t="s">
        <v>212</v>
      </c>
      <c r="AT189" s="141" t="s">
        <v>354</v>
      </c>
      <c r="AU189" s="141" t="s">
        <v>82</v>
      </c>
      <c r="AY189" s="13" t="s">
        <v>149</v>
      </c>
      <c r="BE189" s="142">
        <f t="shared" si="14"/>
        <v>0</v>
      </c>
      <c r="BF189" s="142">
        <f t="shared" si="15"/>
        <v>0</v>
      </c>
      <c r="BG189" s="142">
        <f t="shared" si="16"/>
        <v>0</v>
      </c>
      <c r="BH189" s="142">
        <f t="shared" si="17"/>
        <v>0</v>
      </c>
      <c r="BI189" s="142">
        <f t="shared" si="18"/>
        <v>0</v>
      </c>
      <c r="BJ189" s="13" t="s">
        <v>80</v>
      </c>
      <c r="BK189" s="142">
        <f t="shared" si="19"/>
        <v>0</v>
      </c>
      <c r="BL189" s="13" t="s">
        <v>180</v>
      </c>
      <c r="BM189" s="141" t="s">
        <v>423</v>
      </c>
    </row>
    <row r="190" spans="2:65" s="1" customFormat="1" ht="37.799999999999997" customHeight="1">
      <c r="B190" s="28"/>
      <c r="C190" s="129" t="s">
        <v>229</v>
      </c>
      <c r="D190" s="129" t="s">
        <v>151</v>
      </c>
      <c r="E190" s="130" t="s">
        <v>1449</v>
      </c>
      <c r="F190" s="131" t="s">
        <v>1450</v>
      </c>
      <c r="G190" s="132" t="s">
        <v>186</v>
      </c>
      <c r="H190" s="133">
        <v>6050</v>
      </c>
      <c r="I190" s="134"/>
      <c r="J190" s="135">
        <f t="shared" si="10"/>
        <v>0</v>
      </c>
      <c r="K190" s="136"/>
      <c r="L190" s="28"/>
      <c r="M190" s="137" t="s">
        <v>1</v>
      </c>
      <c r="N190" s="138" t="s">
        <v>37</v>
      </c>
      <c r="P190" s="139">
        <f t="shared" si="11"/>
        <v>0</v>
      </c>
      <c r="Q190" s="139">
        <v>0</v>
      </c>
      <c r="R190" s="139">
        <f t="shared" si="12"/>
        <v>0</v>
      </c>
      <c r="S190" s="139">
        <v>0</v>
      </c>
      <c r="T190" s="140">
        <f t="shared" si="13"/>
        <v>0</v>
      </c>
      <c r="AR190" s="141" t="s">
        <v>180</v>
      </c>
      <c r="AT190" s="141" t="s">
        <v>151</v>
      </c>
      <c r="AU190" s="141" t="s">
        <v>82</v>
      </c>
      <c r="AY190" s="13" t="s">
        <v>149</v>
      </c>
      <c r="BE190" s="142">
        <f t="shared" si="14"/>
        <v>0</v>
      </c>
      <c r="BF190" s="142">
        <f t="shared" si="15"/>
        <v>0</v>
      </c>
      <c r="BG190" s="142">
        <f t="shared" si="16"/>
        <v>0</v>
      </c>
      <c r="BH190" s="142">
        <f t="shared" si="17"/>
        <v>0</v>
      </c>
      <c r="BI190" s="142">
        <f t="shared" si="18"/>
        <v>0</v>
      </c>
      <c r="BJ190" s="13" t="s">
        <v>80</v>
      </c>
      <c r="BK190" s="142">
        <f t="shared" si="19"/>
        <v>0</v>
      </c>
      <c r="BL190" s="13" t="s">
        <v>180</v>
      </c>
      <c r="BM190" s="141" t="s">
        <v>426</v>
      </c>
    </row>
    <row r="191" spans="2:65" s="1" customFormat="1" ht="16.5" customHeight="1">
      <c r="B191" s="28"/>
      <c r="C191" s="148" t="s">
        <v>427</v>
      </c>
      <c r="D191" s="148" t="s">
        <v>354</v>
      </c>
      <c r="E191" s="149" t="s">
        <v>1451</v>
      </c>
      <c r="F191" s="150" t="s">
        <v>1452</v>
      </c>
      <c r="G191" s="151" t="s">
        <v>186</v>
      </c>
      <c r="H191" s="152">
        <v>6050</v>
      </c>
      <c r="I191" s="153"/>
      <c r="J191" s="154">
        <f t="shared" si="10"/>
        <v>0</v>
      </c>
      <c r="K191" s="155"/>
      <c r="L191" s="156"/>
      <c r="M191" s="157" t="s">
        <v>1</v>
      </c>
      <c r="N191" s="158" t="s">
        <v>37</v>
      </c>
      <c r="P191" s="139">
        <f t="shared" si="11"/>
        <v>0</v>
      </c>
      <c r="Q191" s="139">
        <v>0.17</v>
      </c>
      <c r="R191" s="139">
        <f t="shared" si="12"/>
        <v>1028.5</v>
      </c>
      <c r="S191" s="139">
        <v>0</v>
      </c>
      <c r="T191" s="140">
        <f t="shared" si="13"/>
        <v>0</v>
      </c>
      <c r="AR191" s="141" t="s">
        <v>212</v>
      </c>
      <c r="AT191" s="141" t="s">
        <v>354</v>
      </c>
      <c r="AU191" s="141" t="s">
        <v>82</v>
      </c>
      <c r="AY191" s="13" t="s">
        <v>149</v>
      </c>
      <c r="BE191" s="142">
        <f t="shared" si="14"/>
        <v>0</v>
      </c>
      <c r="BF191" s="142">
        <f t="shared" si="15"/>
        <v>0</v>
      </c>
      <c r="BG191" s="142">
        <f t="shared" si="16"/>
        <v>0</v>
      </c>
      <c r="BH191" s="142">
        <f t="shared" si="17"/>
        <v>0</v>
      </c>
      <c r="BI191" s="142">
        <f t="shared" si="18"/>
        <v>0</v>
      </c>
      <c r="BJ191" s="13" t="s">
        <v>80</v>
      </c>
      <c r="BK191" s="142">
        <f t="shared" si="19"/>
        <v>0</v>
      </c>
      <c r="BL191" s="13" t="s">
        <v>180</v>
      </c>
      <c r="BM191" s="141" t="s">
        <v>430</v>
      </c>
    </row>
    <row r="192" spans="2:65" s="1" customFormat="1" ht="37.799999999999997" customHeight="1">
      <c r="B192" s="28"/>
      <c r="C192" s="129" t="s">
        <v>232</v>
      </c>
      <c r="D192" s="129" t="s">
        <v>151</v>
      </c>
      <c r="E192" s="130" t="s">
        <v>1453</v>
      </c>
      <c r="F192" s="131" t="s">
        <v>1454</v>
      </c>
      <c r="G192" s="132" t="s">
        <v>186</v>
      </c>
      <c r="H192" s="133">
        <v>320</v>
      </c>
      <c r="I192" s="134"/>
      <c r="J192" s="135">
        <f t="shared" si="10"/>
        <v>0</v>
      </c>
      <c r="K192" s="136"/>
      <c r="L192" s="28"/>
      <c r="M192" s="137" t="s">
        <v>1</v>
      </c>
      <c r="N192" s="138" t="s">
        <v>37</v>
      </c>
      <c r="P192" s="139">
        <f t="shared" si="11"/>
        <v>0</v>
      </c>
      <c r="Q192" s="139">
        <v>0</v>
      </c>
      <c r="R192" s="139">
        <f t="shared" si="12"/>
        <v>0</v>
      </c>
      <c r="S192" s="139">
        <v>0</v>
      </c>
      <c r="T192" s="140">
        <f t="shared" si="13"/>
        <v>0</v>
      </c>
      <c r="AR192" s="141" t="s">
        <v>180</v>
      </c>
      <c r="AT192" s="141" t="s">
        <v>151</v>
      </c>
      <c r="AU192" s="141" t="s">
        <v>82</v>
      </c>
      <c r="AY192" s="13" t="s">
        <v>149</v>
      </c>
      <c r="BE192" s="142">
        <f t="shared" si="14"/>
        <v>0</v>
      </c>
      <c r="BF192" s="142">
        <f t="shared" si="15"/>
        <v>0</v>
      </c>
      <c r="BG192" s="142">
        <f t="shared" si="16"/>
        <v>0</v>
      </c>
      <c r="BH192" s="142">
        <f t="shared" si="17"/>
        <v>0</v>
      </c>
      <c r="BI192" s="142">
        <f t="shared" si="18"/>
        <v>0</v>
      </c>
      <c r="BJ192" s="13" t="s">
        <v>80</v>
      </c>
      <c r="BK192" s="142">
        <f t="shared" si="19"/>
        <v>0</v>
      </c>
      <c r="BL192" s="13" t="s">
        <v>180</v>
      </c>
      <c r="BM192" s="141" t="s">
        <v>433</v>
      </c>
    </row>
    <row r="193" spans="2:65" s="1" customFormat="1" ht="16.5" customHeight="1">
      <c r="B193" s="28"/>
      <c r="C193" s="148" t="s">
        <v>434</v>
      </c>
      <c r="D193" s="148" t="s">
        <v>354</v>
      </c>
      <c r="E193" s="149" t="s">
        <v>1455</v>
      </c>
      <c r="F193" s="150" t="s">
        <v>1456</v>
      </c>
      <c r="G193" s="151" t="s">
        <v>186</v>
      </c>
      <c r="H193" s="152">
        <v>320</v>
      </c>
      <c r="I193" s="153"/>
      <c r="J193" s="154">
        <f t="shared" si="10"/>
        <v>0</v>
      </c>
      <c r="K193" s="155"/>
      <c r="L193" s="156"/>
      <c r="M193" s="157" t="s">
        <v>1</v>
      </c>
      <c r="N193" s="158" t="s">
        <v>37</v>
      </c>
      <c r="P193" s="139">
        <f t="shared" si="11"/>
        <v>0</v>
      </c>
      <c r="Q193" s="139">
        <v>0.24</v>
      </c>
      <c r="R193" s="139">
        <f t="shared" si="12"/>
        <v>76.8</v>
      </c>
      <c r="S193" s="139">
        <v>0</v>
      </c>
      <c r="T193" s="140">
        <f t="shared" si="13"/>
        <v>0</v>
      </c>
      <c r="AR193" s="141" t="s">
        <v>212</v>
      </c>
      <c r="AT193" s="141" t="s">
        <v>354</v>
      </c>
      <c r="AU193" s="141" t="s">
        <v>82</v>
      </c>
      <c r="AY193" s="13" t="s">
        <v>149</v>
      </c>
      <c r="BE193" s="142">
        <f t="shared" si="14"/>
        <v>0</v>
      </c>
      <c r="BF193" s="142">
        <f t="shared" si="15"/>
        <v>0</v>
      </c>
      <c r="BG193" s="142">
        <f t="shared" si="16"/>
        <v>0</v>
      </c>
      <c r="BH193" s="142">
        <f t="shared" si="17"/>
        <v>0</v>
      </c>
      <c r="BI193" s="142">
        <f t="shared" si="18"/>
        <v>0</v>
      </c>
      <c r="BJ193" s="13" t="s">
        <v>80</v>
      </c>
      <c r="BK193" s="142">
        <f t="shared" si="19"/>
        <v>0</v>
      </c>
      <c r="BL193" s="13" t="s">
        <v>180</v>
      </c>
      <c r="BM193" s="141" t="s">
        <v>437</v>
      </c>
    </row>
    <row r="194" spans="2:65" s="1" customFormat="1" ht="37.799999999999997" customHeight="1">
      <c r="B194" s="28"/>
      <c r="C194" s="129" t="s">
        <v>236</v>
      </c>
      <c r="D194" s="129" t="s">
        <v>151</v>
      </c>
      <c r="E194" s="130" t="s">
        <v>1457</v>
      </c>
      <c r="F194" s="131" t="s">
        <v>1458</v>
      </c>
      <c r="G194" s="132" t="s">
        <v>186</v>
      </c>
      <c r="H194" s="133">
        <v>160</v>
      </c>
      <c r="I194" s="134"/>
      <c r="J194" s="135">
        <f t="shared" si="10"/>
        <v>0</v>
      </c>
      <c r="K194" s="136"/>
      <c r="L194" s="28"/>
      <c r="M194" s="137" t="s">
        <v>1</v>
      </c>
      <c r="N194" s="138" t="s">
        <v>37</v>
      </c>
      <c r="P194" s="139">
        <f t="shared" si="11"/>
        <v>0</v>
      </c>
      <c r="Q194" s="139">
        <v>0</v>
      </c>
      <c r="R194" s="139">
        <f t="shared" si="12"/>
        <v>0</v>
      </c>
      <c r="S194" s="139">
        <v>0</v>
      </c>
      <c r="T194" s="140">
        <f t="shared" si="13"/>
        <v>0</v>
      </c>
      <c r="AR194" s="141" t="s">
        <v>180</v>
      </c>
      <c r="AT194" s="141" t="s">
        <v>151</v>
      </c>
      <c r="AU194" s="141" t="s">
        <v>82</v>
      </c>
      <c r="AY194" s="13" t="s">
        <v>149</v>
      </c>
      <c r="BE194" s="142">
        <f t="shared" si="14"/>
        <v>0</v>
      </c>
      <c r="BF194" s="142">
        <f t="shared" si="15"/>
        <v>0</v>
      </c>
      <c r="BG194" s="142">
        <f t="shared" si="16"/>
        <v>0</v>
      </c>
      <c r="BH194" s="142">
        <f t="shared" si="17"/>
        <v>0</v>
      </c>
      <c r="BI194" s="142">
        <f t="shared" si="18"/>
        <v>0</v>
      </c>
      <c r="BJ194" s="13" t="s">
        <v>80</v>
      </c>
      <c r="BK194" s="142">
        <f t="shared" si="19"/>
        <v>0</v>
      </c>
      <c r="BL194" s="13" t="s">
        <v>180</v>
      </c>
      <c r="BM194" s="141" t="s">
        <v>440</v>
      </c>
    </row>
    <row r="195" spans="2:65" s="1" customFormat="1" ht="16.5" customHeight="1">
      <c r="B195" s="28"/>
      <c r="C195" s="148" t="s">
        <v>441</v>
      </c>
      <c r="D195" s="148" t="s">
        <v>354</v>
      </c>
      <c r="E195" s="149" t="s">
        <v>1459</v>
      </c>
      <c r="F195" s="150" t="s">
        <v>1460</v>
      </c>
      <c r="G195" s="151" t="s">
        <v>186</v>
      </c>
      <c r="H195" s="152">
        <v>160</v>
      </c>
      <c r="I195" s="153"/>
      <c r="J195" s="154">
        <f t="shared" si="10"/>
        <v>0</v>
      </c>
      <c r="K195" s="155"/>
      <c r="L195" s="156"/>
      <c r="M195" s="157" t="s">
        <v>1</v>
      </c>
      <c r="N195" s="158" t="s">
        <v>37</v>
      </c>
      <c r="P195" s="139">
        <f t="shared" si="11"/>
        <v>0</v>
      </c>
      <c r="Q195" s="139">
        <v>0.46</v>
      </c>
      <c r="R195" s="139">
        <f t="shared" si="12"/>
        <v>73.600000000000009</v>
      </c>
      <c r="S195" s="139">
        <v>0</v>
      </c>
      <c r="T195" s="140">
        <f t="shared" si="13"/>
        <v>0</v>
      </c>
      <c r="AR195" s="141" t="s">
        <v>212</v>
      </c>
      <c r="AT195" s="141" t="s">
        <v>354</v>
      </c>
      <c r="AU195" s="141" t="s">
        <v>82</v>
      </c>
      <c r="AY195" s="13" t="s">
        <v>149</v>
      </c>
      <c r="BE195" s="142">
        <f t="shared" si="14"/>
        <v>0</v>
      </c>
      <c r="BF195" s="142">
        <f t="shared" si="15"/>
        <v>0</v>
      </c>
      <c r="BG195" s="142">
        <f t="shared" si="16"/>
        <v>0</v>
      </c>
      <c r="BH195" s="142">
        <f t="shared" si="17"/>
        <v>0</v>
      </c>
      <c r="BI195" s="142">
        <f t="shared" si="18"/>
        <v>0</v>
      </c>
      <c r="BJ195" s="13" t="s">
        <v>80</v>
      </c>
      <c r="BK195" s="142">
        <f t="shared" si="19"/>
        <v>0</v>
      </c>
      <c r="BL195" s="13" t="s">
        <v>180</v>
      </c>
      <c r="BM195" s="141" t="s">
        <v>444</v>
      </c>
    </row>
    <row r="196" spans="2:65" s="1" customFormat="1" ht="37.799999999999997" customHeight="1">
      <c r="B196" s="28"/>
      <c r="C196" s="129" t="s">
        <v>239</v>
      </c>
      <c r="D196" s="129" t="s">
        <v>151</v>
      </c>
      <c r="E196" s="130" t="s">
        <v>1461</v>
      </c>
      <c r="F196" s="131" t="s">
        <v>1462</v>
      </c>
      <c r="G196" s="132" t="s">
        <v>186</v>
      </c>
      <c r="H196" s="133">
        <v>340</v>
      </c>
      <c r="I196" s="134"/>
      <c r="J196" s="135">
        <f t="shared" si="10"/>
        <v>0</v>
      </c>
      <c r="K196" s="136"/>
      <c r="L196" s="28"/>
      <c r="M196" s="137" t="s">
        <v>1</v>
      </c>
      <c r="N196" s="138" t="s">
        <v>37</v>
      </c>
      <c r="P196" s="139">
        <f t="shared" si="11"/>
        <v>0</v>
      </c>
      <c r="Q196" s="139">
        <v>0</v>
      </c>
      <c r="R196" s="139">
        <f t="shared" si="12"/>
        <v>0</v>
      </c>
      <c r="S196" s="139">
        <v>0</v>
      </c>
      <c r="T196" s="140">
        <f t="shared" si="13"/>
        <v>0</v>
      </c>
      <c r="AR196" s="141" t="s">
        <v>180</v>
      </c>
      <c r="AT196" s="141" t="s">
        <v>151</v>
      </c>
      <c r="AU196" s="141" t="s">
        <v>82</v>
      </c>
      <c r="AY196" s="13" t="s">
        <v>149</v>
      </c>
      <c r="BE196" s="142">
        <f t="shared" si="14"/>
        <v>0</v>
      </c>
      <c r="BF196" s="142">
        <f t="shared" si="15"/>
        <v>0</v>
      </c>
      <c r="BG196" s="142">
        <f t="shared" si="16"/>
        <v>0</v>
      </c>
      <c r="BH196" s="142">
        <f t="shared" si="17"/>
        <v>0</v>
      </c>
      <c r="BI196" s="142">
        <f t="shared" si="18"/>
        <v>0</v>
      </c>
      <c r="BJ196" s="13" t="s">
        <v>80</v>
      </c>
      <c r="BK196" s="142">
        <f t="shared" si="19"/>
        <v>0</v>
      </c>
      <c r="BL196" s="13" t="s">
        <v>180</v>
      </c>
      <c r="BM196" s="141" t="s">
        <v>447</v>
      </c>
    </row>
    <row r="197" spans="2:65" s="1" customFormat="1" ht="16.5" customHeight="1">
      <c r="B197" s="28"/>
      <c r="C197" s="148" t="s">
        <v>448</v>
      </c>
      <c r="D197" s="148" t="s">
        <v>354</v>
      </c>
      <c r="E197" s="149" t="s">
        <v>1463</v>
      </c>
      <c r="F197" s="150" t="s">
        <v>1464</v>
      </c>
      <c r="G197" s="151" t="s">
        <v>186</v>
      </c>
      <c r="H197" s="152">
        <v>340</v>
      </c>
      <c r="I197" s="153"/>
      <c r="J197" s="154">
        <f t="shared" si="10"/>
        <v>0</v>
      </c>
      <c r="K197" s="155"/>
      <c r="L197" s="156"/>
      <c r="M197" s="157" t="s">
        <v>1</v>
      </c>
      <c r="N197" s="158" t="s">
        <v>37</v>
      </c>
      <c r="P197" s="139">
        <f t="shared" si="11"/>
        <v>0</v>
      </c>
      <c r="Q197" s="139">
        <v>0.65</v>
      </c>
      <c r="R197" s="139">
        <f t="shared" si="12"/>
        <v>221</v>
      </c>
      <c r="S197" s="139">
        <v>0</v>
      </c>
      <c r="T197" s="140">
        <f t="shared" si="13"/>
        <v>0</v>
      </c>
      <c r="AR197" s="141" t="s">
        <v>212</v>
      </c>
      <c r="AT197" s="141" t="s">
        <v>354</v>
      </c>
      <c r="AU197" s="141" t="s">
        <v>82</v>
      </c>
      <c r="AY197" s="13" t="s">
        <v>149</v>
      </c>
      <c r="BE197" s="142">
        <f t="shared" si="14"/>
        <v>0</v>
      </c>
      <c r="BF197" s="142">
        <f t="shared" si="15"/>
        <v>0</v>
      </c>
      <c r="BG197" s="142">
        <f t="shared" si="16"/>
        <v>0</v>
      </c>
      <c r="BH197" s="142">
        <f t="shared" si="17"/>
        <v>0</v>
      </c>
      <c r="BI197" s="142">
        <f t="shared" si="18"/>
        <v>0</v>
      </c>
      <c r="BJ197" s="13" t="s">
        <v>80</v>
      </c>
      <c r="BK197" s="142">
        <f t="shared" si="19"/>
        <v>0</v>
      </c>
      <c r="BL197" s="13" t="s">
        <v>180</v>
      </c>
      <c r="BM197" s="141" t="s">
        <v>451</v>
      </c>
    </row>
    <row r="198" spans="2:65" s="1" customFormat="1" ht="44.25" customHeight="1">
      <c r="B198" s="28"/>
      <c r="C198" s="129" t="s">
        <v>243</v>
      </c>
      <c r="D198" s="129" t="s">
        <v>151</v>
      </c>
      <c r="E198" s="130" t="s">
        <v>1465</v>
      </c>
      <c r="F198" s="131" t="s">
        <v>1466</v>
      </c>
      <c r="G198" s="132" t="s">
        <v>186</v>
      </c>
      <c r="H198" s="133">
        <v>4335</v>
      </c>
      <c r="I198" s="134"/>
      <c r="J198" s="135">
        <f t="shared" si="10"/>
        <v>0</v>
      </c>
      <c r="K198" s="136"/>
      <c r="L198" s="28"/>
      <c r="M198" s="137" t="s">
        <v>1</v>
      </c>
      <c r="N198" s="138" t="s">
        <v>37</v>
      </c>
      <c r="P198" s="139">
        <f t="shared" si="11"/>
        <v>0</v>
      </c>
      <c r="Q198" s="139">
        <v>0</v>
      </c>
      <c r="R198" s="139">
        <f t="shared" si="12"/>
        <v>0</v>
      </c>
      <c r="S198" s="139">
        <v>0</v>
      </c>
      <c r="T198" s="140">
        <f t="shared" si="13"/>
        <v>0</v>
      </c>
      <c r="AR198" s="141" t="s">
        <v>180</v>
      </c>
      <c r="AT198" s="141" t="s">
        <v>151</v>
      </c>
      <c r="AU198" s="141" t="s">
        <v>82</v>
      </c>
      <c r="AY198" s="13" t="s">
        <v>149</v>
      </c>
      <c r="BE198" s="142">
        <f t="shared" si="14"/>
        <v>0</v>
      </c>
      <c r="BF198" s="142">
        <f t="shared" si="15"/>
        <v>0</v>
      </c>
      <c r="BG198" s="142">
        <f t="shared" si="16"/>
        <v>0</v>
      </c>
      <c r="BH198" s="142">
        <f t="shared" si="17"/>
        <v>0</v>
      </c>
      <c r="BI198" s="142">
        <f t="shared" si="18"/>
        <v>0</v>
      </c>
      <c r="BJ198" s="13" t="s">
        <v>80</v>
      </c>
      <c r="BK198" s="142">
        <f t="shared" si="19"/>
        <v>0</v>
      </c>
      <c r="BL198" s="13" t="s">
        <v>180</v>
      </c>
      <c r="BM198" s="141" t="s">
        <v>402</v>
      </c>
    </row>
    <row r="199" spans="2:65" s="1" customFormat="1" ht="16.5" customHeight="1">
      <c r="B199" s="28"/>
      <c r="C199" s="148" t="s">
        <v>453</v>
      </c>
      <c r="D199" s="148" t="s">
        <v>354</v>
      </c>
      <c r="E199" s="149" t="s">
        <v>1467</v>
      </c>
      <c r="F199" s="150" t="s">
        <v>1468</v>
      </c>
      <c r="G199" s="151" t="s">
        <v>186</v>
      </c>
      <c r="H199" s="152">
        <v>2085</v>
      </c>
      <c r="I199" s="153"/>
      <c r="J199" s="154">
        <f t="shared" si="10"/>
        <v>0</v>
      </c>
      <c r="K199" s="155"/>
      <c r="L199" s="156"/>
      <c r="M199" s="157" t="s">
        <v>1</v>
      </c>
      <c r="N199" s="158" t="s">
        <v>37</v>
      </c>
      <c r="P199" s="139">
        <f t="shared" si="11"/>
        <v>0</v>
      </c>
      <c r="Q199" s="139">
        <v>0.18</v>
      </c>
      <c r="R199" s="139">
        <f t="shared" si="12"/>
        <v>375.3</v>
      </c>
      <c r="S199" s="139">
        <v>0</v>
      </c>
      <c r="T199" s="140">
        <f t="shared" si="13"/>
        <v>0</v>
      </c>
      <c r="AR199" s="141" t="s">
        <v>212</v>
      </c>
      <c r="AT199" s="141" t="s">
        <v>354</v>
      </c>
      <c r="AU199" s="141" t="s">
        <v>82</v>
      </c>
      <c r="AY199" s="13" t="s">
        <v>149</v>
      </c>
      <c r="BE199" s="142">
        <f t="shared" si="14"/>
        <v>0</v>
      </c>
      <c r="BF199" s="142">
        <f t="shared" si="15"/>
        <v>0</v>
      </c>
      <c r="BG199" s="142">
        <f t="shared" si="16"/>
        <v>0</v>
      </c>
      <c r="BH199" s="142">
        <f t="shared" si="17"/>
        <v>0</v>
      </c>
      <c r="BI199" s="142">
        <f t="shared" si="18"/>
        <v>0</v>
      </c>
      <c r="BJ199" s="13" t="s">
        <v>80</v>
      </c>
      <c r="BK199" s="142">
        <f t="shared" si="19"/>
        <v>0</v>
      </c>
      <c r="BL199" s="13" t="s">
        <v>180</v>
      </c>
      <c r="BM199" s="141" t="s">
        <v>455</v>
      </c>
    </row>
    <row r="200" spans="2:65" s="1" customFormat="1" ht="16.5" customHeight="1">
      <c r="B200" s="28"/>
      <c r="C200" s="148" t="s">
        <v>250</v>
      </c>
      <c r="D200" s="148" t="s">
        <v>354</v>
      </c>
      <c r="E200" s="149" t="s">
        <v>1469</v>
      </c>
      <c r="F200" s="150" t="s">
        <v>1470</v>
      </c>
      <c r="G200" s="151" t="s">
        <v>186</v>
      </c>
      <c r="H200" s="152">
        <v>2250</v>
      </c>
      <c r="I200" s="153"/>
      <c r="J200" s="154">
        <f t="shared" si="10"/>
        <v>0</v>
      </c>
      <c r="K200" s="155"/>
      <c r="L200" s="156"/>
      <c r="M200" s="157" t="s">
        <v>1</v>
      </c>
      <c r="N200" s="158" t="s">
        <v>37</v>
      </c>
      <c r="P200" s="139">
        <f t="shared" si="11"/>
        <v>0</v>
      </c>
      <c r="Q200" s="139">
        <v>0.13</v>
      </c>
      <c r="R200" s="139">
        <f t="shared" si="12"/>
        <v>292.5</v>
      </c>
      <c r="S200" s="139">
        <v>0</v>
      </c>
      <c r="T200" s="140">
        <f t="shared" si="13"/>
        <v>0</v>
      </c>
      <c r="AR200" s="141" t="s">
        <v>212</v>
      </c>
      <c r="AT200" s="141" t="s">
        <v>354</v>
      </c>
      <c r="AU200" s="141" t="s">
        <v>82</v>
      </c>
      <c r="AY200" s="13" t="s">
        <v>149</v>
      </c>
      <c r="BE200" s="142">
        <f t="shared" si="14"/>
        <v>0</v>
      </c>
      <c r="BF200" s="142">
        <f t="shared" si="15"/>
        <v>0</v>
      </c>
      <c r="BG200" s="142">
        <f t="shared" si="16"/>
        <v>0</v>
      </c>
      <c r="BH200" s="142">
        <f t="shared" si="17"/>
        <v>0</v>
      </c>
      <c r="BI200" s="142">
        <f t="shared" si="18"/>
        <v>0</v>
      </c>
      <c r="BJ200" s="13" t="s">
        <v>80</v>
      </c>
      <c r="BK200" s="142">
        <f t="shared" si="19"/>
        <v>0</v>
      </c>
      <c r="BL200" s="13" t="s">
        <v>180</v>
      </c>
      <c r="BM200" s="141" t="s">
        <v>458</v>
      </c>
    </row>
    <row r="201" spans="2:65" s="1" customFormat="1" ht="49.05" customHeight="1">
      <c r="B201" s="28"/>
      <c r="C201" s="129" t="s">
        <v>459</v>
      </c>
      <c r="D201" s="129" t="s">
        <v>151</v>
      </c>
      <c r="E201" s="130" t="s">
        <v>1471</v>
      </c>
      <c r="F201" s="131" t="s">
        <v>1472</v>
      </c>
      <c r="G201" s="132" t="s">
        <v>186</v>
      </c>
      <c r="H201" s="133">
        <v>60</v>
      </c>
      <c r="I201" s="134"/>
      <c r="J201" s="135">
        <f t="shared" si="10"/>
        <v>0</v>
      </c>
      <c r="K201" s="136"/>
      <c r="L201" s="28"/>
      <c r="M201" s="137" t="s">
        <v>1</v>
      </c>
      <c r="N201" s="138" t="s">
        <v>37</v>
      </c>
      <c r="P201" s="139">
        <f t="shared" si="11"/>
        <v>0</v>
      </c>
      <c r="Q201" s="139">
        <v>0</v>
      </c>
      <c r="R201" s="139">
        <f t="shared" si="12"/>
        <v>0</v>
      </c>
      <c r="S201" s="139">
        <v>0</v>
      </c>
      <c r="T201" s="140">
        <f t="shared" si="13"/>
        <v>0</v>
      </c>
      <c r="AR201" s="141" t="s">
        <v>180</v>
      </c>
      <c r="AT201" s="141" t="s">
        <v>151</v>
      </c>
      <c r="AU201" s="141" t="s">
        <v>82</v>
      </c>
      <c r="AY201" s="13" t="s">
        <v>149</v>
      </c>
      <c r="BE201" s="142">
        <f t="shared" si="14"/>
        <v>0</v>
      </c>
      <c r="BF201" s="142">
        <f t="shared" si="15"/>
        <v>0</v>
      </c>
      <c r="BG201" s="142">
        <f t="shared" si="16"/>
        <v>0</v>
      </c>
      <c r="BH201" s="142">
        <f t="shared" si="17"/>
        <v>0</v>
      </c>
      <c r="BI201" s="142">
        <f t="shared" si="18"/>
        <v>0</v>
      </c>
      <c r="BJ201" s="13" t="s">
        <v>80</v>
      </c>
      <c r="BK201" s="142">
        <f t="shared" si="19"/>
        <v>0</v>
      </c>
      <c r="BL201" s="13" t="s">
        <v>180</v>
      </c>
      <c r="BM201" s="141" t="s">
        <v>462</v>
      </c>
    </row>
    <row r="202" spans="2:65" s="1" customFormat="1" ht="49.05" customHeight="1">
      <c r="B202" s="28"/>
      <c r="C202" s="148" t="s">
        <v>256</v>
      </c>
      <c r="D202" s="148" t="s">
        <v>354</v>
      </c>
      <c r="E202" s="149" t="s">
        <v>1473</v>
      </c>
      <c r="F202" s="150" t="s">
        <v>1474</v>
      </c>
      <c r="G202" s="151" t="s">
        <v>186</v>
      </c>
      <c r="H202" s="152">
        <v>60</v>
      </c>
      <c r="I202" s="153"/>
      <c r="J202" s="154">
        <f t="shared" si="10"/>
        <v>0</v>
      </c>
      <c r="K202" s="155"/>
      <c r="L202" s="156"/>
      <c r="M202" s="157" t="s">
        <v>1</v>
      </c>
      <c r="N202" s="158" t="s">
        <v>37</v>
      </c>
      <c r="P202" s="139">
        <f t="shared" si="11"/>
        <v>0</v>
      </c>
      <c r="Q202" s="139">
        <v>1.6000000000000001E-3</v>
      </c>
      <c r="R202" s="139">
        <f t="shared" si="12"/>
        <v>9.6000000000000002E-2</v>
      </c>
      <c r="S202" s="139">
        <v>0</v>
      </c>
      <c r="T202" s="140">
        <f t="shared" si="13"/>
        <v>0</v>
      </c>
      <c r="AR202" s="141" t="s">
        <v>212</v>
      </c>
      <c r="AT202" s="141" t="s">
        <v>354</v>
      </c>
      <c r="AU202" s="141" t="s">
        <v>82</v>
      </c>
      <c r="AY202" s="13" t="s">
        <v>149</v>
      </c>
      <c r="BE202" s="142">
        <f t="shared" si="14"/>
        <v>0</v>
      </c>
      <c r="BF202" s="142">
        <f t="shared" si="15"/>
        <v>0</v>
      </c>
      <c r="BG202" s="142">
        <f t="shared" si="16"/>
        <v>0</v>
      </c>
      <c r="BH202" s="142">
        <f t="shared" si="17"/>
        <v>0</v>
      </c>
      <c r="BI202" s="142">
        <f t="shared" si="18"/>
        <v>0</v>
      </c>
      <c r="BJ202" s="13" t="s">
        <v>80</v>
      </c>
      <c r="BK202" s="142">
        <f t="shared" si="19"/>
        <v>0</v>
      </c>
      <c r="BL202" s="13" t="s">
        <v>180</v>
      </c>
      <c r="BM202" s="141" t="s">
        <v>466</v>
      </c>
    </row>
    <row r="203" spans="2:65" s="1" customFormat="1" ht="49.05" customHeight="1">
      <c r="B203" s="28"/>
      <c r="C203" s="129" t="s">
        <v>467</v>
      </c>
      <c r="D203" s="129" t="s">
        <v>151</v>
      </c>
      <c r="E203" s="130" t="s">
        <v>1475</v>
      </c>
      <c r="F203" s="131" t="s">
        <v>1476</v>
      </c>
      <c r="G203" s="132" t="s">
        <v>186</v>
      </c>
      <c r="H203" s="133">
        <v>280</v>
      </c>
      <c r="I203" s="134"/>
      <c r="J203" s="135">
        <f t="shared" si="10"/>
        <v>0</v>
      </c>
      <c r="K203" s="136"/>
      <c r="L203" s="28"/>
      <c r="M203" s="137" t="s">
        <v>1</v>
      </c>
      <c r="N203" s="138" t="s">
        <v>37</v>
      </c>
      <c r="P203" s="139">
        <f t="shared" si="11"/>
        <v>0</v>
      </c>
      <c r="Q203" s="139">
        <v>0</v>
      </c>
      <c r="R203" s="139">
        <f t="shared" si="12"/>
        <v>0</v>
      </c>
      <c r="S203" s="139">
        <v>0</v>
      </c>
      <c r="T203" s="140">
        <f t="shared" si="13"/>
        <v>0</v>
      </c>
      <c r="AR203" s="141" t="s">
        <v>180</v>
      </c>
      <c r="AT203" s="141" t="s">
        <v>151</v>
      </c>
      <c r="AU203" s="141" t="s">
        <v>82</v>
      </c>
      <c r="AY203" s="13" t="s">
        <v>149</v>
      </c>
      <c r="BE203" s="142">
        <f t="shared" si="14"/>
        <v>0</v>
      </c>
      <c r="BF203" s="142">
        <f t="shared" si="15"/>
        <v>0</v>
      </c>
      <c r="BG203" s="142">
        <f t="shared" si="16"/>
        <v>0</v>
      </c>
      <c r="BH203" s="142">
        <f t="shared" si="17"/>
        <v>0</v>
      </c>
      <c r="BI203" s="142">
        <f t="shared" si="18"/>
        <v>0</v>
      </c>
      <c r="BJ203" s="13" t="s">
        <v>80</v>
      </c>
      <c r="BK203" s="142">
        <f t="shared" si="19"/>
        <v>0</v>
      </c>
      <c r="BL203" s="13" t="s">
        <v>180</v>
      </c>
      <c r="BM203" s="141" t="s">
        <v>470</v>
      </c>
    </row>
    <row r="204" spans="2:65" s="1" customFormat="1" ht="49.05" customHeight="1">
      <c r="B204" s="28"/>
      <c r="C204" s="148" t="s">
        <v>261</v>
      </c>
      <c r="D204" s="148" t="s">
        <v>354</v>
      </c>
      <c r="E204" s="149" t="s">
        <v>1477</v>
      </c>
      <c r="F204" s="150" t="s">
        <v>1478</v>
      </c>
      <c r="G204" s="151" t="s">
        <v>186</v>
      </c>
      <c r="H204" s="152">
        <v>280</v>
      </c>
      <c r="I204" s="153"/>
      <c r="J204" s="154">
        <f t="shared" si="10"/>
        <v>0</v>
      </c>
      <c r="K204" s="155"/>
      <c r="L204" s="156"/>
      <c r="M204" s="157" t="s">
        <v>1</v>
      </c>
      <c r="N204" s="158" t="s">
        <v>37</v>
      </c>
      <c r="P204" s="139">
        <f t="shared" si="11"/>
        <v>0</v>
      </c>
      <c r="Q204" s="139">
        <v>7.3999999999999999E-4</v>
      </c>
      <c r="R204" s="139">
        <f t="shared" si="12"/>
        <v>0.2072</v>
      </c>
      <c r="S204" s="139">
        <v>0</v>
      </c>
      <c r="T204" s="140">
        <f t="shared" si="13"/>
        <v>0</v>
      </c>
      <c r="AR204" s="141" t="s">
        <v>212</v>
      </c>
      <c r="AT204" s="141" t="s">
        <v>354</v>
      </c>
      <c r="AU204" s="141" t="s">
        <v>82</v>
      </c>
      <c r="AY204" s="13" t="s">
        <v>149</v>
      </c>
      <c r="BE204" s="142">
        <f t="shared" si="14"/>
        <v>0</v>
      </c>
      <c r="BF204" s="142">
        <f t="shared" si="15"/>
        <v>0</v>
      </c>
      <c r="BG204" s="142">
        <f t="shared" si="16"/>
        <v>0</v>
      </c>
      <c r="BH204" s="142">
        <f t="shared" si="17"/>
        <v>0</v>
      </c>
      <c r="BI204" s="142">
        <f t="shared" si="18"/>
        <v>0</v>
      </c>
      <c r="BJ204" s="13" t="s">
        <v>80</v>
      </c>
      <c r="BK204" s="142">
        <f t="shared" si="19"/>
        <v>0</v>
      </c>
      <c r="BL204" s="13" t="s">
        <v>180</v>
      </c>
      <c r="BM204" s="141" t="s">
        <v>473</v>
      </c>
    </row>
    <row r="205" spans="2:65" s="1" customFormat="1" ht="24.15" customHeight="1">
      <c r="B205" s="28"/>
      <c r="C205" s="129" t="s">
        <v>474</v>
      </c>
      <c r="D205" s="129" t="s">
        <v>151</v>
      </c>
      <c r="E205" s="130" t="s">
        <v>1479</v>
      </c>
      <c r="F205" s="131" t="s">
        <v>1480</v>
      </c>
      <c r="G205" s="132" t="s">
        <v>191</v>
      </c>
      <c r="H205" s="133">
        <v>2</v>
      </c>
      <c r="I205" s="134"/>
      <c r="J205" s="135">
        <f t="shared" ref="J205:J236" si="20">ROUND(I205*H205,2)</f>
        <v>0</v>
      </c>
      <c r="K205" s="136"/>
      <c r="L205" s="28"/>
      <c r="M205" s="137" t="s">
        <v>1</v>
      </c>
      <c r="N205" s="138" t="s">
        <v>37</v>
      </c>
      <c r="P205" s="139">
        <f t="shared" ref="P205:P236" si="21">O205*H205</f>
        <v>0</v>
      </c>
      <c r="Q205" s="139">
        <v>0</v>
      </c>
      <c r="R205" s="139">
        <f t="shared" ref="R205:R236" si="22">Q205*H205</f>
        <v>0</v>
      </c>
      <c r="S205" s="139">
        <v>0</v>
      </c>
      <c r="T205" s="140">
        <f t="shared" ref="T205:T236" si="23">S205*H205</f>
        <v>0</v>
      </c>
      <c r="AR205" s="141" t="s">
        <v>180</v>
      </c>
      <c r="AT205" s="141" t="s">
        <v>151</v>
      </c>
      <c r="AU205" s="141" t="s">
        <v>82</v>
      </c>
      <c r="AY205" s="13" t="s">
        <v>149</v>
      </c>
      <c r="BE205" s="142">
        <f t="shared" ref="BE205:BE236" si="24">IF(N205="základní",J205,0)</f>
        <v>0</v>
      </c>
      <c r="BF205" s="142">
        <f t="shared" ref="BF205:BF236" si="25">IF(N205="snížená",J205,0)</f>
        <v>0</v>
      </c>
      <c r="BG205" s="142">
        <f t="shared" ref="BG205:BG236" si="26">IF(N205="zákl. přenesená",J205,0)</f>
        <v>0</v>
      </c>
      <c r="BH205" s="142">
        <f t="shared" ref="BH205:BH236" si="27">IF(N205="sníž. přenesená",J205,0)</f>
        <v>0</v>
      </c>
      <c r="BI205" s="142">
        <f t="shared" ref="BI205:BI236" si="28">IF(N205="nulová",J205,0)</f>
        <v>0</v>
      </c>
      <c r="BJ205" s="13" t="s">
        <v>80</v>
      </c>
      <c r="BK205" s="142">
        <f t="shared" ref="BK205:BK236" si="29">ROUND(I205*H205,2)</f>
        <v>0</v>
      </c>
      <c r="BL205" s="13" t="s">
        <v>180</v>
      </c>
      <c r="BM205" s="141" t="s">
        <v>477</v>
      </c>
    </row>
    <row r="206" spans="2:65" s="1" customFormat="1" ht="16.5" customHeight="1">
      <c r="B206" s="28"/>
      <c r="C206" s="148" t="s">
        <v>267</v>
      </c>
      <c r="D206" s="148" t="s">
        <v>354</v>
      </c>
      <c r="E206" s="149" t="s">
        <v>1481</v>
      </c>
      <c r="F206" s="150" t="s">
        <v>1482</v>
      </c>
      <c r="G206" s="151" t="s">
        <v>191</v>
      </c>
      <c r="H206" s="152">
        <v>1</v>
      </c>
      <c r="I206" s="153"/>
      <c r="J206" s="154">
        <f t="shared" si="20"/>
        <v>0</v>
      </c>
      <c r="K206" s="155"/>
      <c r="L206" s="156"/>
      <c r="M206" s="157" t="s">
        <v>1</v>
      </c>
      <c r="N206" s="158" t="s">
        <v>37</v>
      </c>
      <c r="P206" s="139">
        <f t="shared" si="21"/>
        <v>0</v>
      </c>
      <c r="Q206" s="139">
        <v>0</v>
      </c>
      <c r="R206" s="139">
        <f t="shared" si="22"/>
        <v>0</v>
      </c>
      <c r="S206" s="139">
        <v>0</v>
      </c>
      <c r="T206" s="140">
        <f t="shared" si="23"/>
        <v>0</v>
      </c>
      <c r="AR206" s="141" t="s">
        <v>212</v>
      </c>
      <c r="AT206" s="141" t="s">
        <v>354</v>
      </c>
      <c r="AU206" s="141" t="s">
        <v>82</v>
      </c>
      <c r="AY206" s="13" t="s">
        <v>149</v>
      </c>
      <c r="BE206" s="142">
        <f t="shared" si="24"/>
        <v>0</v>
      </c>
      <c r="BF206" s="142">
        <f t="shared" si="25"/>
        <v>0</v>
      </c>
      <c r="BG206" s="142">
        <f t="shared" si="26"/>
        <v>0</v>
      </c>
      <c r="BH206" s="142">
        <f t="shared" si="27"/>
        <v>0</v>
      </c>
      <c r="BI206" s="142">
        <f t="shared" si="28"/>
        <v>0</v>
      </c>
      <c r="BJ206" s="13" t="s">
        <v>80</v>
      </c>
      <c r="BK206" s="142">
        <f t="shared" si="29"/>
        <v>0</v>
      </c>
      <c r="BL206" s="13" t="s">
        <v>180</v>
      </c>
      <c r="BM206" s="141" t="s">
        <v>480</v>
      </c>
    </row>
    <row r="207" spans="2:65" s="1" customFormat="1" ht="16.5" customHeight="1">
      <c r="B207" s="28"/>
      <c r="C207" s="148" t="s">
        <v>481</v>
      </c>
      <c r="D207" s="148" t="s">
        <v>354</v>
      </c>
      <c r="E207" s="149" t="s">
        <v>1483</v>
      </c>
      <c r="F207" s="150" t="s">
        <v>1484</v>
      </c>
      <c r="G207" s="151" t="s">
        <v>191</v>
      </c>
      <c r="H207" s="152">
        <v>1</v>
      </c>
      <c r="I207" s="153"/>
      <c r="J207" s="154">
        <f t="shared" si="20"/>
        <v>0</v>
      </c>
      <c r="K207" s="155"/>
      <c r="L207" s="156"/>
      <c r="M207" s="157" t="s">
        <v>1</v>
      </c>
      <c r="N207" s="158" t="s">
        <v>37</v>
      </c>
      <c r="P207" s="139">
        <f t="shared" si="21"/>
        <v>0</v>
      </c>
      <c r="Q207" s="139">
        <v>0</v>
      </c>
      <c r="R207" s="139">
        <f t="shared" si="22"/>
        <v>0</v>
      </c>
      <c r="S207" s="139">
        <v>0</v>
      </c>
      <c r="T207" s="140">
        <f t="shared" si="23"/>
        <v>0</v>
      </c>
      <c r="AR207" s="141" t="s">
        <v>212</v>
      </c>
      <c r="AT207" s="141" t="s">
        <v>354</v>
      </c>
      <c r="AU207" s="141" t="s">
        <v>82</v>
      </c>
      <c r="AY207" s="13" t="s">
        <v>149</v>
      </c>
      <c r="BE207" s="142">
        <f t="shared" si="24"/>
        <v>0</v>
      </c>
      <c r="BF207" s="142">
        <f t="shared" si="25"/>
        <v>0</v>
      </c>
      <c r="BG207" s="142">
        <f t="shared" si="26"/>
        <v>0</v>
      </c>
      <c r="BH207" s="142">
        <f t="shared" si="27"/>
        <v>0</v>
      </c>
      <c r="BI207" s="142">
        <f t="shared" si="28"/>
        <v>0</v>
      </c>
      <c r="BJ207" s="13" t="s">
        <v>80</v>
      </c>
      <c r="BK207" s="142">
        <f t="shared" si="29"/>
        <v>0</v>
      </c>
      <c r="BL207" s="13" t="s">
        <v>180</v>
      </c>
      <c r="BM207" s="141" t="s">
        <v>484</v>
      </c>
    </row>
    <row r="208" spans="2:65" s="1" customFormat="1" ht="24.15" customHeight="1">
      <c r="B208" s="28"/>
      <c r="C208" s="129" t="s">
        <v>270</v>
      </c>
      <c r="D208" s="129" t="s">
        <v>151</v>
      </c>
      <c r="E208" s="130" t="s">
        <v>1485</v>
      </c>
      <c r="F208" s="131" t="s">
        <v>1486</v>
      </c>
      <c r="G208" s="132" t="s">
        <v>191</v>
      </c>
      <c r="H208" s="133">
        <v>1800</v>
      </c>
      <c r="I208" s="134"/>
      <c r="J208" s="135">
        <f t="shared" si="20"/>
        <v>0</v>
      </c>
      <c r="K208" s="136"/>
      <c r="L208" s="28"/>
      <c r="M208" s="137" t="s">
        <v>1</v>
      </c>
      <c r="N208" s="138" t="s">
        <v>37</v>
      </c>
      <c r="P208" s="139">
        <f t="shared" si="21"/>
        <v>0</v>
      </c>
      <c r="Q208" s="139">
        <v>0</v>
      </c>
      <c r="R208" s="139">
        <f t="shared" si="22"/>
        <v>0</v>
      </c>
      <c r="S208" s="139">
        <v>0</v>
      </c>
      <c r="T208" s="140">
        <f t="shared" si="23"/>
        <v>0</v>
      </c>
      <c r="AR208" s="141" t="s">
        <v>180</v>
      </c>
      <c r="AT208" s="141" t="s">
        <v>151</v>
      </c>
      <c r="AU208" s="141" t="s">
        <v>82</v>
      </c>
      <c r="AY208" s="13" t="s">
        <v>149</v>
      </c>
      <c r="BE208" s="142">
        <f t="shared" si="24"/>
        <v>0</v>
      </c>
      <c r="BF208" s="142">
        <f t="shared" si="25"/>
        <v>0</v>
      </c>
      <c r="BG208" s="142">
        <f t="shared" si="26"/>
        <v>0</v>
      </c>
      <c r="BH208" s="142">
        <f t="shared" si="27"/>
        <v>0</v>
      </c>
      <c r="BI208" s="142">
        <f t="shared" si="28"/>
        <v>0</v>
      </c>
      <c r="BJ208" s="13" t="s">
        <v>80</v>
      </c>
      <c r="BK208" s="142">
        <f t="shared" si="29"/>
        <v>0</v>
      </c>
      <c r="BL208" s="13" t="s">
        <v>180</v>
      </c>
      <c r="BM208" s="141" t="s">
        <v>487</v>
      </c>
    </row>
    <row r="209" spans="2:65" s="1" customFormat="1" ht="33" customHeight="1">
      <c r="B209" s="28"/>
      <c r="C209" s="148" t="s">
        <v>488</v>
      </c>
      <c r="D209" s="148" t="s">
        <v>354</v>
      </c>
      <c r="E209" s="149" t="s">
        <v>1487</v>
      </c>
      <c r="F209" s="150" t="s">
        <v>1488</v>
      </c>
      <c r="G209" s="151" t="s">
        <v>191</v>
      </c>
      <c r="H209" s="152">
        <v>1800</v>
      </c>
      <c r="I209" s="153"/>
      <c r="J209" s="154">
        <f t="shared" si="20"/>
        <v>0</v>
      </c>
      <c r="K209" s="155"/>
      <c r="L209" s="156"/>
      <c r="M209" s="157" t="s">
        <v>1</v>
      </c>
      <c r="N209" s="158" t="s">
        <v>37</v>
      </c>
      <c r="P209" s="139">
        <f t="shared" si="21"/>
        <v>0</v>
      </c>
      <c r="Q209" s="139">
        <v>0</v>
      </c>
      <c r="R209" s="139">
        <f t="shared" si="22"/>
        <v>0</v>
      </c>
      <c r="S209" s="139">
        <v>0</v>
      </c>
      <c r="T209" s="140">
        <f t="shared" si="23"/>
        <v>0</v>
      </c>
      <c r="AR209" s="141" t="s">
        <v>212</v>
      </c>
      <c r="AT209" s="141" t="s">
        <v>354</v>
      </c>
      <c r="AU209" s="141" t="s">
        <v>82</v>
      </c>
      <c r="AY209" s="13" t="s">
        <v>149</v>
      </c>
      <c r="BE209" s="142">
        <f t="shared" si="24"/>
        <v>0</v>
      </c>
      <c r="BF209" s="142">
        <f t="shared" si="25"/>
        <v>0</v>
      </c>
      <c r="BG209" s="142">
        <f t="shared" si="26"/>
        <v>0</v>
      </c>
      <c r="BH209" s="142">
        <f t="shared" si="27"/>
        <v>0</v>
      </c>
      <c r="BI209" s="142">
        <f t="shared" si="28"/>
        <v>0</v>
      </c>
      <c r="BJ209" s="13" t="s">
        <v>80</v>
      </c>
      <c r="BK209" s="142">
        <f t="shared" si="29"/>
        <v>0</v>
      </c>
      <c r="BL209" s="13" t="s">
        <v>180</v>
      </c>
      <c r="BM209" s="141" t="s">
        <v>491</v>
      </c>
    </row>
    <row r="210" spans="2:65" s="1" customFormat="1" ht="24.15" customHeight="1">
      <c r="B210" s="28"/>
      <c r="C210" s="129" t="s">
        <v>274</v>
      </c>
      <c r="D210" s="129" t="s">
        <v>151</v>
      </c>
      <c r="E210" s="130" t="s">
        <v>1485</v>
      </c>
      <c r="F210" s="131" t="s">
        <v>1486</v>
      </c>
      <c r="G210" s="132" t="s">
        <v>191</v>
      </c>
      <c r="H210" s="133">
        <v>2400</v>
      </c>
      <c r="I210" s="134"/>
      <c r="J210" s="135">
        <f t="shared" si="20"/>
        <v>0</v>
      </c>
      <c r="K210" s="136"/>
      <c r="L210" s="28"/>
      <c r="M210" s="137" t="s">
        <v>1</v>
      </c>
      <c r="N210" s="138" t="s">
        <v>37</v>
      </c>
      <c r="P210" s="139">
        <f t="shared" si="21"/>
        <v>0</v>
      </c>
      <c r="Q210" s="139">
        <v>0</v>
      </c>
      <c r="R210" s="139">
        <f t="shared" si="22"/>
        <v>0</v>
      </c>
      <c r="S210" s="139">
        <v>0</v>
      </c>
      <c r="T210" s="140">
        <f t="shared" si="23"/>
        <v>0</v>
      </c>
      <c r="AR210" s="141" t="s">
        <v>180</v>
      </c>
      <c r="AT210" s="141" t="s">
        <v>151</v>
      </c>
      <c r="AU210" s="141" t="s">
        <v>82</v>
      </c>
      <c r="AY210" s="13" t="s">
        <v>149</v>
      </c>
      <c r="BE210" s="142">
        <f t="shared" si="24"/>
        <v>0</v>
      </c>
      <c r="BF210" s="142">
        <f t="shared" si="25"/>
        <v>0</v>
      </c>
      <c r="BG210" s="142">
        <f t="shared" si="26"/>
        <v>0</v>
      </c>
      <c r="BH210" s="142">
        <f t="shared" si="27"/>
        <v>0</v>
      </c>
      <c r="BI210" s="142">
        <f t="shared" si="28"/>
        <v>0</v>
      </c>
      <c r="BJ210" s="13" t="s">
        <v>80</v>
      </c>
      <c r="BK210" s="142">
        <f t="shared" si="29"/>
        <v>0</v>
      </c>
      <c r="BL210" s="13" t="s">
        <v>180</v>
      </c>
      <c r="BM210" s="141" t="s">
        <v>494</v>
      </c>
    </row>
    <row r="211" spans="2:65" s="1" customFormat="1" ht="16.5" customHeight="1">
      <c r="B211" s="28"/>
      <c r="C211" s="148" t="s">
        <v>1107</v>
      </c>
      <c r="D211" s="148" t="s">
        <v>354</v>
      </c>
      <c r="E211" s="149" t="s">
        <v>1489</v>
      </c>
      <c r="F211" s="150" t="s">
        <v>1490</v>
      </c>
      <c r="G211" s="151" t="s">
        <v>191</v>
      </c>
      <c r="H211" s="152">
        <v>2400</v>
      </c>
      <c r="I211" s="153"/>
      <c r="J211" s="154">
        <f t="shared" si="20"/>
        <v>0</v>
      </c>
      <c r="K211" s="155"/>
      <c r="L211" s="156"/>
      <c r="M211" s="157" t="s">
        <v>1</v>
      </c>
      <c r="N211" s="158" t="s">
        <v>37</v>
      </c>
      <c r="P211" s="139">
        <f t="shared" si="21"/>
        <v>0</v>
      </c>
      <c r="Q211" s="139">
        <v>0</v>
      </c>
      <c r="R211" s="139">
        <f t="shared" si="22"/>
        <v>0</v>
      </c>
      <c r="S211" s="139">
        <v>0</v>
      </c>
      <c r="T211" s="140">
        <f t="shared" si="23"/>
        <v>0</v>
      </c>
      <c r="AR211" s="141" t="s">
        <v>212</v>
      </c>
      <c r="AT211" s="141" t="s">
        <v>354</v>
      </c>
      <c r="AU211" s="141" t="s">
        <v>82</v>
      </c>
      <c r="AY211" s="13" t="s">
        <v>149</v>
      </c>
      <c r="BE211" s="142">
        <f t="shared" si="24"/>
        <v>0</v>
      </c>
      <c r="BF211" s="142">
        <f t="shared" si="25"/>
        <v>0</v>
      </c>
      <c r="BG211" s="142">
        <f t="shared" si="26"/>
        <v>0</v>
      </c>
      <c r="BH211" s="142">
        <f t="shared" si="27"/>
        <v>0</v>
      </c>
      <c r="BI211" s="142">
        <f t="shared" si="28"/>
        <v>0</v>
      </c>
      <c r="BJ211" s="13" t="s">
        <v>80</v>
      </c>
      <c r="BK211" s="142">
        <f t="shared" si="29"/>
        <v>0</v>
      </c>
      <c r="BL211" s="13" t="s">
        <v>180</v>
      </c>
      <c r="BM211" s="141" t="s">
        <v>655</v>
      </c>
    </row>
    <row r="212" spans="2:65" s="1" customFormat="1" ht="16.5" customHeight="1">
      <c r="B212" s="28"/>
      <c r="C212" s="148" t="s">
        <v>277</v>
      </c>
      <c r="D212" s="148" t="s">
        <v>354</v>
      </c>
      <c r="E212" s="149" t="s">
        <v>1491</v>
      </c>
      <c r="F212" s="150" t="s">
        <v>1492</v>
      </c>
      <c r="G212" s="151" t="s">
        <v>191</v>
      </c>
      <c r="H212" s="152">
        <v>83</v>
      </c>
      <c r="I212" s="153"/>
      <c r="J212" s="154">
        <f t="shared" si="20"/>
        <v>0</v>
      </c>
      <c r="K212" s="155"/>
      <c r="L212" s="156"/>
      <c r="M212" s="157" t="s">
        <v>1</v>
      </c>
      <c r="N212" s="158" t="s">
        <v>37</v>
      </c>
      <c r="P212" s="139">
        <f t="shared" si="21"/>
        <v>0</v>
      </c>
      <c r="Q212" s="139">
        <v>1.0000000000000001E-5</v>
      </c>
      <c r="R212" s="139">
        <f t="shared" si="22"/>
        <v>8.3000000000000012E-4</v>
      </c>
      <c r="S212" s="139">
        <v>0</v>
      </c>
      <c r="T212" s="140">
        <f t="shared" si="23"/>
        <v>0</v>
      </c>
      <c r="AR212" s="141" t="s">
        <v>212</v>
      </c>
      <c r="AT212" s="141" t="s">
        <v>354</v>
      </c>
      <c r="AU212" s="141" t="s">
        <v>82</v>
      </c>
      <c r="AY212" s="13" t="s">
        <v>149</v>
      </c>
      <c r="BE212" s="142">
        <f t="shared" si="24"/>
        <v>0</v>
      </c>
      <c r="BF212" s="142">
        <f t="shared" si="25"/>
        <v>0</v>
      </c>
      <c r="BG212" s="142">
        <f t="shared" si="26"/>
        <v>0</v>
      </c>
      <c r="BH212" s="142">
        <f t="shared" si="27"/>
        <v>0</v>
      </c>
      <c r="BI212" s="142">
        <f t="shared" si="28"/>
        <v>0</v>
      </c>
      <c r="BJ212" s="13" t="s">
        <v>80</v>
      </c>
      <c r="BK212" s="142">
        <f t="shared" si="29"/>
        <v>0</v>
      </c>
      <c r="BL212" s="13" t="s">
        <v>180</v>
      </c>
      <c r="BM212" s="141" t="s">
        <v>663</v>
      </c>
    </row>
    <row r="213" spans="2:65" s="1" customFormat="1" ht="16.5" customHeight="1">
      <c r="B213" s="28"/>
      <c r="C213" s="148" t="s">
        <v>1112</v>
      </c>
      <c r="D213" s="148" t="s">
        <v>354</v>
      </c>
      <c r="E213" s="149" t="s">
        <v>1493</v>
      </c>
      <c r="F213" s="150" t="s">
        <v>1494</v>
      </c>
      <c r="G213" s="151" t="s">
        <v>191</v>
      </c>
      <c r="H213" s="152">
        <v>6</v>
      </c>
      <c r="I213" s="153"/>
      <c r="J213" s="154">
        <f t="shared" si="20"/>
        <v>0</v>
      </c>
      <c r="K213" s="155"/>
      <c r="L213" s="156"/>
      <c r="M213" s="157" t="s">
        <v>1</v>
      </c>
      <c r="N213" s="158" t="s">
        <v>37</v>
      </c>
      <c r="P213" s="139">
        <f t="shared" si="21"/>
        <v>0</v>
      </c>
      <c r="Q213" s="139">
        <v>2.0000000000000002E-5</v>
      </c>
      <c r="R213" s="139">
        <f t="shared" si="22"/>
        <v>1.2000000000000002E-4</v>
      </c>
      <c r="S213" s="139">
        <v>0</v>
      </c>
      <c r="T213" s="140">
        <f t="shared" si="23"/>
        <v>0</v>
      </c>
      <c r="AR213" s="141" t="s">
        <v>212</v>
      </c>
      <c r="AT213" s="141" t="s">
        <v>354</v>
      </c>
      <c r="AU213" s="141" t="s">
        <v>82</v>
      </c>
      <c r="AY213" s="13" t="s">
        <v>149</v>
      </c>
      <c r="BE213" s="142">
        <f t="shared" si="24"/>
        <v>0</v>
      </c>
      <c r="BF213" s="142">
        <f t="shared" si="25"/>
        <v>0</v>
      </c>
      <c r="BG213" s="142">
        <f t="shared" si="26"/>
        <v>0</v>
      </c>
      <c r="BH213" s="142">
        <f t="shared" si="27"/>
        <v>0</v>
      </c>
      <c r="BI213" s="142">
        <f t="shared" si="28"/>
        <v>0</v>
      </c>
      <c r="BJ213" s="13" t="s">
        <v>80</v>
      </c>
      <c r="BK213" s="142">
        <f t="shared" si="29"/>
        <v>0</v>
      </c>
      <c r="BL213" s="13" t="s">
        <v>180</v>
      </c>
      <c r="BM213" s="141" t="s">
        <v>671</v>
      </c>
    </row>
    <row r="214" spans="2:65" s="1" customFormat="1" ht="16.5" customHeight="1">
      <c r="B214" s="28"/>
      <c r="C214" s="148" t="s">
        <v>283</v>
      </c>
      <c r="D214" s="148" t="s">
        <v>354</v>
      </c>
      <c r="E214" s="149" t="s">
        <v>1495</v>
      </c>
      <c r="F214" s="150" t="s">
        <v>1496</v>
      </c>
      <c r="G214" s="151" t="s">
        <v>191</v>
      </c>
      <c r="H214" s="152">
        <v>52</v>
      </c>
      <c r="I214" s="153"/>
      <c r="J214" s="154">
        <f t="shared" si="20"/>
        <v>0</v>
      </c>
      <c r="K214" s="155"/>
      <c r="L214" s="156"/>
      <c r="M214" s="157" t="s">
        <v>1</v>
      </c>
      <c r="N214" s="158" t="s">
        <v>37</v>
      </c>
      <c r="P214" s="139">
        <f t="shared" si="21"/>
        <v>0</v>
      </c>
      <c r="Q214" s="139">
        <v>3.0000000000000001E-5</v>
      </c>
      <c r="R214" s="139">
        <f t="shared" si="22"/>
        <v>1.56E-3</v>
      </c>
      <c r="S214" s="139">
        <v>0</v>
      </c>
      <c r="T214" s="140">
        <f t="shared" si="23"/>
        <v>0</v>
      </c>
      <c r="AR214" s="141" t="s">
        <v>212</v>
      </c>
      <c r="AT214" s="141" t="s">
        <v>354</v>
      </c>
      <c r="AU214" s="141" t="s">
        <v>82</v>
      </c>
      <c r="AY214" s="13" t="s">
        <v>149</v>
      </c>
      <c r="BE214" s="142">
        <f t="shared" si="24"/>
        <v>0</v>
      </c>
      <c r="BF214" s="142">
        <f t="shared" si="25"/>
        <v>0</v>
      </c>
      <c r="BG214" s="142">
        <f t="shared" si="26"/>
        <v>0</v>
      </c>
      <c r="BH214" s="142">
        <f t="shared" si="27"/>
        <v>0</v>
      </c>
      <c r="BI214" s="142">
        <f t="shared" si="28"/>
        <v>0</v>
      </c>
      <c r="BJ214" s="13" t="s">
        <v>80</v>
      </c>
      <c r="BK214" s="142">
        <f t="shared" si="29"/>
        <v>0</v>
      </c>
      <c r="BL214" s="13" t="s">
        <v>180</v>
      </c>
      <c r="BM214" s="141" t="s">
        <v>677</v>
      </c>
    </row>
    <row r="215" spans="2:65" s="1" customFormat="1" ht="16.5" customHeight="1">
      <c r="B215" s="28"/>
      <c r="C215" s="148" t="s">
        <v>1117</v>
      </c>
      <c r="D215" s="148" t="s">
        <v>354</v>
      </c>
      <c r="E215" s="149" t="s">
        <v>1497</v>
      </c>
      <c r="F215" s="150" t="s">
        <v>1498</v>
      </c>
      <c r="G215" s="151" t="s">
        <v>191</v>
      </c>
      <c r="H215" s="152">
        <v>32</v>
      </c>
      <c r="I215" s="153"/>
      <c r="J215" s="154">
        <f t="shared" si="20"/>
        <v>0</v>
      </c>
      <c r="K215" s="155"/>
      <c r="L215" s="156"/>
      <c r="M215" s="157" t="s">
        <v>1</v>
      </c>
      <c r="N215" s="158" t="s">
        <v>37</v>
      </c>
      <c r="P215" s="139">
        <f t="shared" si="21"/>
        <v>0</v>
      </c>
      <c r="Q215" s="139">
        <v>4.0000000000000003E-5</v>
      </c>
      <c r="R215" s="139">
        <f t="shared" si="22"/>
        <v>1.2800000000000001E-3</v>
      </c>
      <c r="S215" s="139">
        <v>0</v>
      </c>
      <c r="T215" s="140">
        <f t="shared" si="23"/>
        <v>0</v>
      </c>
      <c r="AR215" s="141" t="s">
        <v>212</v>
      </c>
      <c r="AT215" s="141" t="s">
        <v>354</v>
      </c>
      <c r="AU215" s="141" t="s">
        <v>82</v>
      </c>
      <c r="AY215" s="13" t="s">
        <v>149</v>
      </c>
      <c r="BE215" s="142">
        <f t="shared" si="24"/>
        <v>0</v>
      </c>
      <c r="BF215" s="142">
        <f t="shared" si="25"/>
        <v>0</v>
      </c>
      <c r="BG215" s="142">
        <f t="shared" si="26"/>
        <v>0</v>
      </c>
      <c r="BH215" s="142">
        <f t="shared" si="27"/>
        <v>0</v>
      </c>
      <c r="BI215" s="142">
        <f t="shared" si="28"/>
        <v>0</v>
      </c>
      <c r="BJ215" s="13" t="s">
        <v>80</v>
      </c>
      <c r="BK215" s="142">
        <f t="shared" si="29"/>
        <v>0</v>
      </c>
      <c r="BL215" s="13" t="s">
        <v>180</v>
      </c>
      <c r="BM215" s="141" t="s">
        <v>689</v>
      </c>
    </row>
    <row r="216" spans="2:65" s="1" customFormat="1" ht="24.15" customHeight="1">
      <c r="B216" s="28"/>
      <c r="C216" s="129" t="s">
        <v>286</v>
      </c>
      <c r="D216" s="129" t="s">
        <v>151</v>
      </c>
      <c r="E216" s="130" t="s">
        <v>1499</v>
      </c>
      <c r="F216" s="131" t="s">
        <v>1500</v>
      </c>
      <c r="G216" s="132" t="s">
        <v>186</v>
      </c>
      <c r="H216" s="133">
        <v>210</v>
      </c>
      <c r="I216" s="134"/>
      <c r="J216" s="135">
        <f t="shared" si="20"/>
        <v>0</v>
      </c>
      <c r="K216" s="136"/>
      <c r="L216" s="28"/>
      <c r="M216" s="137" t="s">
        <v>1</v>
      </c>
      <c r="N216" s="138" t="s">
        <v>37</v>
      </c>
      <c r="P216" s="139">
        <f t="shared" si="21"/>
        <v>0</v>
      </c>
      <c r="Q216" s="139">
        <v>0</v>
      </c>
      <c r="R216" s="139">
        <f t="shared" si="22"/>
        <v>0</v>
      </c>
      <c r="S216" s="139">
        <v>0</v>
      </c>
      <c r="T216" s="140">
        <f t="shared" si="23"/>
        <v>0</v>
      </c>
      <c r="AR216" s="141" t="s">
        <v>180</v>
      </c>
      <c r="AT216" s="141" t="s">
        <v>151</v>
      </c>
      <c r="AU216" s="141" t="s">
        <v>82</v>
      </c>
      <c r="AY216" s="13" t="s">
        <v>149</v>
      </c>
      <c r="BE216" s="142">
        <f t="shared" si="24"/>
        <v>0</v>
      </c>
      <c r="BF216" s="142">
        <f t="shared" si="25"/>
        <v>0</v>
      </c>
      <c r="BG216" s="142">
        <f t="shared" si="26"/>
        <v>0</v>
      </c>
      <c r="BH216" s="142">
        <f t="shared" si="27"/>
        <v>0</v>
      </c>
      <c r="BI216" s="142">
        <f t="shared" si="28"/>
        <v>0</v>
      </c>
      <c r="BJ216" s="13" t="s">
        <v>80</v>
      </c>
      <c r="BK216" s="142">
        <f t="shared" si="29"/>
        <v>0</v>
      </c>
      <c r="BL216" s="13" t="s">
        <v>180</v>
      </c>
      <c r="BM216" s="141" t="s">
        <v>697</v>
      </c>
    </row>
    <row r="217" spans="2:65" s="1" customFormat="1" ht="21.75" customHeight="1">
      <c r="B217" s="28"/>
      <c r="C217" s="148" t="s">
        <v>1122</v>
      </c>
      <c r="D217" s="148" t="s">
        <v>354</v>
      </c>
      <c r="E217" s="149" t="s">
        <v>1501</v>
      </c>
      <c r="F217" s="150" t="s">
        <v>1502</v>
      </c>
      <c r="G217" s="151" t="s">
        <v>186</v>
      </c>
      <c r="H217" s="152">
        <v>210</v>
      </c>
      <c r="I217" s="153"/>
      <c r="J217" s="154">
        <f t="shared" si="20"/>
        <v>0</v>
      </c>
      <c r="K217" s="155"/>
      <c r="L217" s="156"/>
      <c r="M217" s="157" t="s">
        <v>1</v>
      </c>
      <c r="N217" s="158" t="s">
        <v>37</v>
      </c>
      <c r="P217" s="139">
        <f t="shared" si="21"/>
        <v>0</v>
      </c>
      <c r="Q217" s="139">
        <v>2.0000000000000001E-4</v>
      </c>
      <c r="R217" s="139">
        <f t="shared" si="22"/>
        <v>4.2000000000000003E-2</v>
      </c>
      <c r="S217" s="139">
        <v>0</v>
      </c>
      <c r="T217" s="140">
        <f t="shared" si="23"/>
        <v>0</v>
      </c>
      <c r="AR217" s="141" t="s">
        <v>212</v>
      </c>
      <c r="AT217" s="141" t="s">
        <v>354</v>
      </c>
      <c r="AU217" s="141" t="s">
        <v>82</v>
      </c>
      <c r="AY217" s="13" t="s">
        <v>149</v>
      </c>
      <c r="BE217" s="142">
        <f t="shared" si="24"/>
        <v>0</v>
      </c>
      <c r="BF217" s="142">
        <f t="shared" si="25"/>
        <v>0</v>
      </c>
      <c r="BG217" s="142">
        <f t="shared" si="26"/>
        <v>0</v>
      </c>
      <c r="BH217" s="142">
        <f t="shared" si="27"/>
        <v>0</v>
      </c>
      <c r="BI217" s="142">
        <f t="shared" si="28"/>
        <v>0</v>
      </c>
      <c r="BJ217" s="13" t="s">
        <v>80</v>
      </c>
      <c r="BK217" s="142">
        <f t="shared" si="29"/>
        <v>0</v>
      </c>
      <c r="BL217" s="13" t="s">
        <v>180</v>
      </c>
      <c r="BM217" s="141" t="s">
        <v>705</v>
      </c>
    </row>
    <row r="218" spans="2:65" s="1" customFormat="1" ht="16.5" customHeight="1">
      <c r="B218" s="28"/>
      <c r="C218" s="129" t="s">
        <v>292</v>
      </c>
      <c r="D218" s="129" t="s">
        <v>151</v>
      </c>
      <c r="E218" s="130" t="s">
        <v>1503</v>
      </c>
      <c r="F218" s="131" t="s">
        <v>1504</v>
      </c>
      <c r="G218" s="132" t="s">
        <v>191</v>
      </c>
      <c r="H218" s="133">
        <v>21</v>
      </c>
      <c r="I218" s="134"/>
      <c r="J218" s="135">
        <f t="shared" si="20"/>
        <v>0</v>
      </c>
      <c r="K218" s="136"/>
      <c r="L218" s="28"/>
      <c r="M218" s="137" t="s">
        <v>1</v>
      </c>
      <c r="N218" s="138" t="s">
        <v>37</v>
      </c>
      <c r="P218" s="139">
        <f t="shared" si="21"/>
        <v>0</v>
      </c>
      <c r="Q218" s="139">
        <v>0</v>
      </c>
      <c r="R218" s="139">
        <f t="shared" si="22"/>
        <v>0</v>
      </c>
      <c r="S218" s="139">
        <v>0</v>
      </c>
      <c r="T218" s="140">
        <f t="shared" si="23"/>
        <v>0</v>
      </c>
      <c r="AR218" s="141" t="s">
        <v>180</v>
      </c>
      <c r="AT218" s="141" t="s">
        <v>151</v>
      </c>
      <c r="AU218" s="141" t="s">
        <v>82</v>
      </c>
      <c r="AY218" s="13" t="s">
        <v>149</v>
      </c>
      <c r="BE218" s="142">
        <f t="shared" si="24"/>
        <v>0</v>
      </c>
      <c r="BF218" s="142">
        <f t="shared" si="25"/>
        <v>0</v>
      </c>
      <c r="BG218" s="142">
        <f t="shared" si="26"/>
        <v>0</v>
      </c>
      <c r="BH218" s="142">
        <f t="shared" si="27"/>
        <v>0</v>
      </c>
      <c r="BI218" s="142">
        <f t="shared" si="28"/>
        <v>0</v>
      </c>
      <c r="BJ218" s="13" t="s">
        <v>80</v>
      </c>
      <c r="BK218" s="142">
        <f t="shared" si="29"/>
        <v>0</v>
      </c>
      <c r="BL218" s="13" t="s">
        <v>180</v>
      </c>
      <c r="BM218" s="141" t="s">
        <v>711</v>
      </c>
    </row>
    <row r="219" spans="2:65" s="1" customFormat="1" ht="44.25" customHeight="1">
      <c r="B219" s="28"/>
      <c r="C219" s="148" t="s">
        <v>1129</v>
      </c>
      <c r="D219" s="148" t="s">
        <v>354</v>
      </c>
      <c r="E219" s="149" t="s">
        <v>1505</v>
      </c>
      <c r="F219" s="150" t="s">
        <v>1506</v>
      </c>
      <c r="G219" s="151" t="s">
        <v>191</v>
      </c>
      <c r="H219" s="152">
        <v>12</v>
      </c>
      <c r="I219" s="153"/>
      <c r="J219" s="154">
        <f t="shared" si="20"/>
        <v>0</v>
      </c>
      <c r="K219" s="155"/>
      <c r="L219" s="156"/>
      <c r="M219" s="157" t="s">
        <v>1</v>
      </c>
      <c r="N219" s="158" t="s">
        <v>37</v>
      </c>
      <c r="P219" s="139">
        <f t="shared" si="21"/>
        <v>0</v>
      </c>
      <c r="Q219" s="139">
        <v>1.32E-3</v>
      </c>
      <c r="R219" s="139">
        <f t="shared" si="22"/>
        <v>1.584E-2</v>
      </c>
      <c r="S219" s="139">
        <v>0</v>
      </c>
      <c r="T219" s="140">
        <f t="shared" si="23"/>
        <v>0</v>
      </c>
      <c r="AR219" s="141" t="s">
        <v>212</v>
      </c>
      <c r="AT219" s="141" t="s">
        <v>354</v>
      </c>
      <c r="AU219" s="141" t="s">
        <v>82</v>
      </c>
      <c r="AY219" s="13" t="s">
        <v>149</v>
      </c>
      <c r="BE219" s="142">
        <f t="shared" si="24"/>
        <v>0</v>
      </c>
      <c r="BF219" s="142">
        <f t="shared" si="25"/>
        <v>0</v>
      </c>
      <c r="BG219" s="142">
        <f t="shared" si="26"/>
        <v>0</v>
      </c>
      <c r="BH219" s="142">
        <f t="shared" si="27"/>
        <v>0</v>
      </c>
      <c r="BI219" s="142">
        <f t="shared" si="28"/>
        <v>0</v>
      </c>
      <c r="BJ219" s="13" t="s">
        <v>80</v>
      </c>
      <c r="BK219" s="142">
        <f t="shared" si="29"/>
        <v>0</v>
      </c>
      <c r="BL219" s="13" t="s">
        <v>180</v>
      </c>
      <c r="BM219" s="141" t="s">
        <v>719</v>
      </c>
    </row>
    <row r="220" spans="2:65" s="1" customFormat="1" ht="44.25" customHeight="1">
      <c r="B220" s="28"/>
      <c r="C220" s="148" t="s">
        <v>295</v>
      </c>
      <c r="D220" s="148" t="s">
        <v>354</v>
      </c>
      <c r="E220" s="149" t="s">
        <v>1507</v>
      </c>
      <c r="F220" s="150" t="s">
        <v>1508</v>
      </c>
      <c r="G220" s="151" t="s">
        <v>191</v>
      </c>
      <c r="H220" s="152">
        <v>3</v>
      </c>
      <c r="I220" s="153"/>
      <c r="J220" s="154">
        <f t="shared" si="20"/>
        <v>0</v>
      </c>
      <c r="K220" s="155"/>
      <c r="L220" s="156"/>
      <c r="M220" s="157" t="s">
        <v>1</v>
      </c>
      <c r="N220" s="158" t="s">
        <v>37</v>
      </c>
      <c r="P220" s="139">
        <f t="shared" si="21"/>
        <v>0</v>
      </c>
      <c r="Q220" s="139">
        <v>0</v>
      </c>
      <c r="R220" s="139">
        <f t="shared" si="22"/>
        <v>0</v>
      </c>
      <c r="S220" s="139">
        <v>0</v>
      </c>
      <c r="T220" s="140">
        <f t="shared" si="23"/>
        <v>0</v>
      </c>
      <c r="AR220" s="141" t="s">
        <v>212</v>
      </c>
      <c r="AT220" s="141" t="s">
        <v>354</v>
      </c>
      <c r="AU220" s="141" t="s">
        <v>82</v>
      </c>
      <c r="AY220" s="13" t="s">
        <v>149</v>
      </c>
      <c r="BE220" s="142">
        <f t="shared" si="24"/>
        <v>0</v>
      </c>
      <c r="BF220" s="142">
        <f t="shared" si="25"/>
        <v>0</v>
      </c>
      <c r="BG220" s="142">
        <f t="shared" si="26"/>
        <v>0</v>
      </c>
      <c r="BH220" s="142">
        <f t="shared" si="27"/>
        <v>0</v>
      </c>
      <c r="BI220" s="142">
        <f t="shared" si="28"/>
        <v>0</v>
      </c>
      <c r="BJ220" s="13" t="s">
        <v>80</v>
      </c>
      <c r="BK220" s="142">
        <f t="shared" si="29"/>
        <v>0</v>
      </c>
      <c r="BL220" s="13" t="s">
        <v>180</v>
      </c>
      <c r="BM220" s="141" t="s">
        <v>727</v>
      </c>
    </row>
    <row r="221" spans="2:65" s="1" customFormat="1" ht="37.799999999999997" customHeight="1">
      <c r="B221" s="28"/>
      <c r="C221" s="148" t="s">
        <v>1136</v>
      </c>
      <c r="D221" s="148" t="s">
        <v>354</v>
      </c>
      <c r="E221" s="149" t="s">
        <v>1509</v>
      </c>
      <c r="F221" s="150" t="s">
        <v>1510</v>
      </c>
      <c r="G221" s="151" t="s">
        <v>191</v>
      </c>
      <c r="H221" s="152">
        <v>6</v>
      </c>
      <c r="I221" s="153"/>
      <c r="J221" s="154">
        <f t="shared" si="20"/>
        <v>0</v>
      </c>
      <c r="K221" s="155"/>
      <c r="L221" s="156"/>
      <c r="M221" s="157" t="s">
        <v>1</v>
      </c>
      <c r="N221" s="158" t="s">
        <v>37</v>
      </c>
      <c r="P221" s="139">
        <f t="shared" si="21"/>
        <v>0</v>
      </c>
      <c r="Q221" s="139">
        <v>0</v>
      </c>
      <c r="R221" s="139">
        <f t="shared" si="22"/>
        <v>0</v>
      </c>
      <c r="S221" s="139">
        <v>0</v>
      </c>
      <c r="T221" s="140">
        <f t="shared" si="23"/>
        <v>0</v>
      </c>
      <c r="AR221" s="141" t="s">
        <v>212</v>
      </c>
      <c r="AT221" s="141" t="s">
        <v>354</v>
      </c>
      <c r="AU221" s="141" t="s">
        <v>82</v>
      </c>
      <c r="AY221" s="13" t="s">
        <v>149</v>
      </c>
      <c r="BE221" s="142">
        <f t="shared" si="24"/>
        <v>0</v>
      </c>
      <c r="BF221" s="142">
        <f t="shared" si="25"/>
        <v>0</v>
      </c>
      <c r="BG221" s="142">
        <f t="shared" si="26"/>
        <v>0</v>
      </c>
      <c r="BH221" s="142">
        <f t="shared" si="27"/>
        <v>0</v>
      </c>
      <c r="BI221" s="142">
        <f t="shared" si="28"/>
        <v>0</v>
      </c>
      <c r="BJ221" s="13" t="s">
        <v>80</v>
      </c>
      <c r="BK221" s="142">
        <f t="shared" si="29"/>
        <v>0</v>
      </c>
      <c r="BL221" s="13" t="s">
        <v>180</v>
      </c>
      <c r="BM221" s="141" t="s">
        <v>735</v>
      </c>
    </row>
    <row r="222" spans="2:65" s="1" customFormat="1" ht="24.15" customHeight="1">
      <c r="B222" s="28"/>
      <c r="C222" s="129" t="s">
        <v>301</v>
      </c>
      <c r="D222" s="129" t="s">
        <v>151</v>
      </c>
      <c r="E222" s="130" t="s">
        <v>1511</v>
      </c>
      <c r="F222" s="131" t="s">
        <v>1512</v>
      </c>
      <c r="G222" s="132" t="s">
        <v>191</v>
      </c>
      <c r="H222" s="133">
        <v>21</v>
      </c>
      <c r="I222" s="134"/>
      <c r="J222" s="135">
        <f t="shared" si="20"/>
        <v>0</v>
      </c>
      <c r="K222" s="136"/>
      <c r="L222" s="28"/>
      <c r="M222" s="137" t="s">
        <v>1</v>
      </c>
      <c r="N222" s="138" t="s">
        <v>37</v>
      </c>
      <c r="P222" s="139">
        <f t="shared" si="21"/>
        <v>0</v>
      </c>
      <c r="Q222" s="139">
        <v>0</v>
      </c>
      <c r="R222" s="139">
        <f t="shared" si="22"/>
        <v>0</v>
      </c>
      <c r="S222" s="139">
        <v>0</v>
      </c>
      <c r="T222" s="140">
        <f t="shared" si="23"/>
        <v>0</v>
      </c>
      <c r="AR222" s="141" t="s">
        <v>180</v>
      </c>
      <c r="AT222" s="141" t="s">
        <v>151</v>
      </c>
      <c r="AU222" s="141" t="s">
        <v>82</v>
      </c>
      <c r="AY222" s="13" t="s">
        <v>149</v>
      </c>
      <c r="BE222" s="142">
        <f t="shared" si="24"/>
        <v>0</v>
      </c>
      <c r="BF222" s="142">
        <f t="shared" si="25"/>
        <v>0</v>
      </c>
      <c r="BG222" s="142">
        <f t="shared" si="26"/>
        <v>0</v>
      </c>
      <c r="BH222" s="142">
        <f t="shared" si="27"/>
        <v>0</v>
      </c>
      <c r="BI222" s="142">
        <f t="shared" si="28"/>
        <v>0</v>
      </c>
      <c r="BJ222" s="13" t="s">
        <v>80</v>
      </c>
      <c r="BK222" s="142">
        <f t="shared" si="29"/>
        <v>0</v>
      </c>
      <c r="BL222" s="13" t="s">
        <v>180</v>
      </c>
      <c r="BM222" s="141" t="s">
        <v>743</v>
      </c>
    </row>
    <row r="223" spans="2:65" s="1" customFormat="1" ht="21.75" customHeight="1">
      <c r="B223" s="28"/>
      <c r="C223" s="129" t="s">
        <v>1290</v>
      </c>
      <c r="D223" s="129" t="s">
        <v>151</v>
      </c>
      <c r="E223" s="130" t="s">
        <v>1513</v>
      </c>
      <c r="F223" s="131" t="s">
        <v>1514</v>
      </c>
      <c r="G223" s="132" t="s">
        <v>191</v>
      </c>
      <c r="H223" s="133">
        <v>63</v>
      </c>
      <c r="I223" s="134"/>
      <c r="J223" s="135">
        <f t="shared" si="20"/>
        <v>0</v>
      </c>
      <c r="K223" s="136"/>
      <c r="L223" s="28"/>
      <c r="M223" s="137" t="s">
        <v>1</v>
      </c>
      <c r="N223" s="138" t="s">
        <v>37</v>
      </c>
      <c r="P223" s="139">
        <f t="shared" si="21"/>
        <v>0</v>
      </c>
      <c r="Q223" s="139">
        <v>0</v>
      </c>
      <c r="R223" s="139">
        <f t="shared" si="22"/>
        <v>0</v>
      </c>
      <c r="S223" s="139">
        <v>0</v>
      </c>
      <c r="T223" s="140">
        <f t="shared" si="23"/>
        <v>0</v>
      </c>
      <c r="AR223" s="141" t="s">
        <v>180</v>
      </c>
      <c r="AT223" s="141" t="s">
        <v>151</v>
      </c>
      <c r="AU223" s="141" t="s">
        <v>82</v>
      </c>
      <c r="AY223" s="13" t="s">
        <v>149</v>
      </c>
      <c r="BE223" s="142">
        <f t="shared" si="24"/>
        <v>0</v>
      </c>
      <c r="BF223" s="142">
        <f t="shared" si="25"/>
        <v>0</v>
      </c>
      <c r="BG223" s="142">
        <f t="shared" si="26"/>
        <v>0</v>
      </c>
      <c r="BH223" s="142">
        <f t="shared" si="27"/>
        <v>0</v>
      </c>
      <c r="BI223" s="142">
        <f t="shared" si="28"/>
        <v>0</v>
      </c>
      <c r="BJ223" s="13" t="s">
        <v>80</v>
      </c>
      <c r="BK223" s="142">
        <f t="shared" si="29"/>
        <v>0</v>
      </c>
      <c r="BL223" s="13" t="s">
        <v>180</v>
      </c>
      <c r="BM223" s="141" t="s">
        <v>751</v>
      </c>
    </row>
    <row r="224" spans="2:65" s="1" customFormat="1" ht="33" customHeight="1">
      <c r="B224" s="28"/>
      <c r="C224" s="129" t="s">
        <v>304</v>
      </c>
      <c r="D224" s="129" t="s">
        <v>151</v>
      </c>
      <c r="E224" s="130" t="s">
        <v>1515</v>
      </c>
      <c r="F224" s="131" t="s">
        <v>1516</v>
      </c>
      <c r="G224" s="132" t="s">
        <v>191</v>
      </c>
      <c r="H224" s="133">
        <v>600</v>
      </c>
      <c r="I224" s="134"/>
      <c r="J224" s="135">
        <f t="shared" si="20"/>
        <v>0</v>
      </c>
      <c r="K224" s="136"/>
      <c r="L224" s="28"/>
      <c r="M224" s="137" t="s">
        <v>1</v>
      </c>
      <c r="N224" s="138" t="s">
        <v>37</v>
      </c>
      <c r="P224" s="139">
        <f t="shared" si="21"/>
        <v>0</v>
      </c>
      <c r="Q224" s="139">
        <v>0</v>
      </c>
      <c r="R224" s="139">
        <f t="shared" si="22"/>
        <v>0</v>
      </c>
      <c r="S224" s="139">
        <v>0</v>
      </c>
      <c r="T224" s="140">
        <f t="shared" si="23"/>
        <v>0</v>
      </c>
      <c r="AR224" s="141" t="s">
        <v>180</v>
      </c>
      <c r="AT224" s="141" t="s">
        <v>151</v>
      </c>
      <c r="AU224" s="141" t="s">
        <v>82</v>
      </c>
      <c r="AY224" s="13" t="s">
        <v>149</v>
      </c>
      <c r="BE224" s="142">
        <f t="shared" si="24"/>
        <v>0</v>
      </c>
      <c r="BF224" s="142">
        <f t="shared" si="25"/>
        <v>0</v>
      </c>
      <c r="BG224" s="142">
        <f t="shared" si="26"/>
        <v>0</v>
      </c>
      <c r="BH224" s="142">
        <f t="shared" si="27"/>
        <v>0</v>
      </c>
      <c r="BI224" s="142">
        <f t="shared" si="28"/>
        <v>0</v>
      </c>
      <c r="BJ224" s="13" t="s">
        <v>80</v>
      </c>
      <c r="BK224" s="142">
        <f t="shared" si="29"/>
        <v>0</v>
      </c>
      <c r="BL224" s="13" t="s">
        <v>180</v>
      </c>
      <c r="BM224" s="141" t="s">
        <v>761</v>
      </c>
    </row>
    <row r="225" spans="2:65" s="1" customFormat="1" ht="33" customHeight="1">
      <c r="B225" s="28"/>
      <c r="C225" s="129" t="s">
        <v>1295</v>
      </c>
      <c r="D225" s="129" t="s">
        <v>151</v>
      </c>
      <c r="E225" s="130" t="s">
        <v>1517</v>
      </c>
      <c r="F225" s="131" t="s">
        <v>1518</v>
      </c>
      <c r="G225" s="132" t="s">
        <v>191</v>
      </c>
      <c r="H225" s="133">
        <v>20</v>
      </c>
      <c r="I225" s="134"/>
      <c r="J225" s="135">
        <f t="shared" si="20"/>
        <v>0</v>
      </c>
      <c r="K225" s="136"/>
      <c r="L225" s="28"/>
      <c r="M225" s="137" t="s">
        <v>1</v>
      </c>
      <c r="N225" s="138" t="s">
        <v>37</v>
      </c>
      <c r="P225" s="139">
        <f t="shared" si="21"/>
        <v>0</v>
      </c>
      <c r="Q225" s="139">
        <v>0</v>
      </c>
      <c r="R225" s="139">
        <f t="shared" si="22"/>
        <v>0</v>
      </c>
      <c r="S225" s="139">
        <v>0</v>
      </c>
      <c r="T225" s="140">
        <f t="shared" si="23"/>
        <v>0</v>
      </c>
      <c r="AR225" s="141" t="s">
        <v>180</v>
      </c>
      <c r="AT225" s="141" t="s">
        <v>151</v>
      </c>
      <c r="AU225" s="141" t="s">
        <v>82</v>
      </c>
      <c r="AY225" s="13" t="s">
        <v>149</v>
      </c>
      <c r="BE225" s="142">
        <f t="shared" si="24"/>
        <v>0</v>
      </c>
      <c r="BF225" s="142">
        <f t="shared" si="25"/>
        <v>0</v>
      </c>
      <c r="BG225" s="142">
        <f t="shared" si="26"/>
        <v>0</v>
      </c>
      <c r="BH225" s="142">
        <f t="shared" si="27"/>
        <v>0</v>
      </c>
      <c r="BI225" s="142">
        <f t="shared" si="28"/>
        <v>0</v>
      </c>
      <c r="BJ225" s="13" t="s">
        <v>80</v>
      </c>
      <c r="BK225" s="142">
        <f t="shared" si="29"/>
        <v>0</v>
      </c>
      <c r="BL225" s="13" t="s">
        <v>180</v>
      </c>
      <c r="BM225" s="141" t="s">
        <v>769</v>
      </c>
    </row>
    <row r="226" spans="2:65" s="1" customFormat="1" ht="33" customHeight="1">
      <c r="B226" s="28"/>
      <c r="C226" s="129" t="s">
        <v>308</v>
      </c>
      <c r="D226" s="129" t="s">
        <v>151</v>
      </c>
      <c r="E226" s="130" t="s">
        <v>1519</v>
      </c>
      <c r="F226" s="131" t="s">
        <v>1520</v>
      </c>
      <c r="G226" s="132" t="s">
        <v>191</v>
      </c>
      <c r="H226" s="133">
        <v>40</v>
      </c>
      <c r="I226" s="134"/>
      <c r="J226" s="135">
        <f t="shared" si="20"/>
        <v>0</v>
      </c>
      <c r="K226" s="136"/>
      <c r="L226" s="28"/>
      <c r="M226" s="137" t="s">
        <v>1</v>
      </c>
      <c r="N226" s="138" t="s">
        <v>37</v>
      </c>
      <c r="P226" s="139">
        <f t="shared" si="21"/>
        <v>0</v>
      </c>
      <c r="Q226" s="139">
        <v>0</v>
      </c>
      <c r="R226" s="139">
        <f t="shared" si="22"/>
        <v>0</v>
      </c>
      <c r="S226" s="139">
        <v>0</v>
      </c>
      <c r="T226" s="140">
        <f t="shared" si="23"/>
        <v>0</v>
      </c>
      <c r="AR226" s="141" t="s">
        <v>180</v>
      </c>
      <c r="AT226" s="141" t="s">
        <v>151</v>
      </c>
      <c r="AU226" s="141" t="s">
        <v>82</v>
      </c>
      <c r="AY226" s="13" t="s">
        <v>149</v>
      </c>
      <c r="BE226" s="142">
        <f t="shared" si="24"/>
        <v>0</v>
      </c>
      <c r="BF226" s="142">
        <f t="shared" si="25"/>
        <v>0</v>
      </c>
      <c r="BG226" s="142">
        <f t="shared" si="26"/>
        <v>0</v>
      </c>
      <c r="BH226" s="142">
        <f t="shared" si="27"/>
        <v>0</v>
      </c>
      <c r="BI226" s="142">
        <f t="shared" si="28"/>
        <v>0</v>
      </c>
      <c r="BJ226" s="13" t="s">
        <v>80</v>
      </c>
      <c r="BK226" s="142">
        <f t="shared" si="29"/>
        <v>0</v>
      </c>
      <c r="BL226" s="13" t="s">
        <v>180</v>
      </c>
      <c r="BM226" s="141" t="s">
        <v>777</v>
      </c>
    </row>
    <row r="227" spans="2:65" s="1" customFormat="1" ht="33" customHeight="1">
      <c r="B227" s="28"/>
      <c r="C227" s="129" t="s">
        <v>1300</v>
      </c>
      <c r="D227" s="129" t="s">
        <v>151</v>
      </c>
      <c r="E227" s="130" t="s">
        <v>1521</v>
      </c>
      <c r="F227" s="131" t="s">
        <v>1522</v>
      </c>
      <c r="G227" s="132" t="s">
        <v>191</v>
      </c>
      <c r="H227" s="133">
        <v>8</v>
      </c>
      <c r="I227" s="134"/>
      <c r="J227" s="135">
        <f t="shared" si="20"/>
        <v>0</v>
      </c>
      <c r="K227" s="136"/>
      <c r="L227" s="28"/>
      <c r="M227" s="137" t="s">
        <v>1</v>
      </c>
      <c r="N227" s="138" t="s">
        <v>37</v>
      </c>
      <c r="P227" s="139">
        <f t="shared" si="21"/>
        <v>0</v>
      </c>
      <c r="Q227" s="139">
        <v>0</v>
      </c>
      <c r="R227" s="139">
        <f t="shared" si="22"/>
        <v>0</v>
      </c>
      <c r="S227" s="139">
        <v>0</v>
      </c>
      <c r="T227" s="140">
        <f t="shared" si="23"/>
        <v>0</v>
      </c>
      <c r="AR227" s="141" t="s">
        <v>180</v>
      </c>
      <c r="AT227" s="141" t="s">
        <v>151</v>
      </c>
      <c r="AU227" s="141" t="s">
        <v>82</v>
      </c>
      <c r="AY227" s="13" t="s">
        <v>149</v>
      </c>
      <c r="BE227" s="142">
        <f t="shared" si="24"/>
        <v>0</v>
      </c>
      <c r="BF227" s="142">
        <f t="shared" si="25"/>
        <v>0</v>
      </c>
      <c r="BG227" s="142">
        <f t="shared" si="26"/>
        <v>0</v>
      </c>
      <c r="BH227" s="142">
        <f t="shared" si="27"/>
        <v>0</v>
      </c>
      <c r="BI227" s="142">
        <f t="shared" si="28"/>
        <v>0</v>
      </c>
      <c r="BJ227" s="13" t="s">
        <v>80</v>
      </c>
      <c r="BK227" s="142">
        <f t="shared" si="29"/>
        <v>0</v>
      </c>
      <c r="BL227" s="13" t="s">
        <v>180</v>
      </c>
      <c r="BM227" s="141" t="s">
        <v>785</v>
      </c>
    </row>
    <row r="228" spans="2:65" s="1" customFormat="1" ht="16.5" customHeight="1">
      <c r="B228" s="28"/>
      <c r="C228" s="129" t="s">
        <v>313</v>
      </c>
      <c r="D228" s="129" t="s">
        <v>151</v>
      </c>
      <c r="E228" s="130" t="s">
        <v>1523</v>
      </c>
      <c r="F228" s="131" t="s">
        <v>1524</v>
      </c>
      <c r="G228" s="132" t="s">
        <v>191</v>
      </c>
      <c r="H228" s="133">
        <v>1</v>
      </c>
      <c r="I228" s="134"/>
      <c r="J228" s="135">
        <f t="shared" si="20"/>
        <v>0</v>
      </c>
      <c r="K228" s="136"/>
      <c r="L228" s="28"/>
      <c r="M228" s="137" t="s">
        <v>1</v>
      </c>
      <c r="N228" s="138" t="s">
        <v>37</v>
      </c>
      <c r="P228" s="139">
        <f t="shared" si="21"/>
        <v>0</v>
      </c>
      <c r="Q228" s="139">
        <v>0</v>
      </c>
      <c r="R228" s="139">
        <f t="shared" si="22"/>
        <v>0</v>
      </c>
      <c r="S228" s="139">
        <v>0</v>
      </c>
      <c r="T228" s="140">
        <f t="shared" si="23"/>
        <v>0</v>
      </c>
      <c r="AR228" s="141" t="s">
        <v>180</v>
      </c>
      <c r="AT228" s="141" t="s">
        <v>151</v>
      </c>
      <c r="AU228" s="141" t="s">
        <v>82</v>
      </c>
      <c r="AY228" s="13" t="s">
        <v>149</v>
      </c>
      <c r="BE228" s="142">
        <f t="shared" si="24"/>
        <v>0</v>
      </c>
      <c r="BF228" s="142">
        <f t="shared" si="25"/>
        <v>0</v>
      </c>
      <c r="BG228" s="142">
        <f t="shared" si="26"/>
        <v>0</v>
      </c>
      <c r="BH228" s="142">
        <f t="shared" si="27"/>
        <v>0</v>
      </c>
      <c r="BI228" s="142">
        <f t="shared" si="28"/>
        <v>0</v>
      </c>
      <c r="BJ228" s="13" t="s">
        <v>80</v>
      </c>
      <c r="BK228" s="142">
        <f t="shared" si="29"/>
        <v>0</v>
      </c>
      <c r="BL228" s="13" t="s">
        <v>180</v>
      </c>
      <c r="BM228" s="141" t="s">
        <v>793</v>
      </c>
    </row>
    <row r="229" spans="2:65" s="1" customFormat="1" ht="24.15" customHeight="1">
      <c r="B229" s="28"/>
      <c r="C229" s="129" t="s">
        <v>1305</v>
      </c>
      <c r="D229" s="129" t="s">
        <v>151</v>
      </c>
      <c r="E229" s="130" t="s">
        <v>1525</v>
      </c>
      <c r="F229" s="131" t="s">
        <v>1526</v>
      </c>
      <c r="G229" s="132" t="s">
        <v>186</v>
      </c>
      <c r="H229" s="133">
        <v>550</v>
      </c>
      <c r="I229" s="134"/>
      <c r="J229" s="135">
        <f t="shared" si="20"/>
        <v>0</v>
      </c>
      <c r="K229" s="136"/>
      <c r="L229" s="28"/>
      <c r="M229" s="137" t="s">
        <v>1</v>
      </c>
      <c r="N229" s="138" t="s">
        <v>37</v>
      </c>
      <c r="P229" s="139">
        <f t="shared" si="21"/>
        <v>0</v>
      </c>
      <c r="Q229" s="139">
        <v>0</v>
      </c>
      <c r="R229" s="139">
        <f t="shared" si="22"/>
        <v>0</v>
      </c>
      <c r="S229" s="139">
        <v>0</v>
      </c>
      <c r="T229" s="140">
        <f t="shared" si="23"/>
        <v>0</v>
      </c>
      <c r="AR229" s="141" t="s">
        <v>180</v>
      </c>
      <c r="AT229" s="141" t="s">
        <v>151</v>
      </c>
      <c r="AU229" s="141" t="s">
        <v>82</v>
      </c>
      <c r="AY229" s="13" t="s">
        <v>149</v>
      </c>
      <c r="BE229" s="142">
        <f t="shared" si="24"/>
        <v>0</v>
      </c>
      <c r="BF229" s="142">
        <f t="shared" si="25"/>
        <v>0</v>
      </c>
      <c r="BG229" s="142">
        <f t="shared" si="26"/>
        <v>0</v>
      </c>
      <c r="BH229" s="142">
        <f t="shared" si="27"/>
        <v>0</v>
      </c>
      <c r="BI229" s="142">
        <f t="shared" si="28"/>
        <v>0</v>
      </c>
      <c r="BJ229" s="13" t="s">
        <v>80</v>
      </c>
      <c r="BK229" s="142">
        <f t="shared" si="29"/>
        <v>0</v>
      </c>
      <c r="BL229" s="13" t="s">
        <v>180</v>
      </c>
      <c r="BM229" s="141" t="s">
        <v>803</v>
      </c>
    </row>
    <row r="230" spans="2:65" s="1" customFormat="1" ht="24.15" customHeight="1">
      <c r="B230" s="28"/>
      <c r="C230" s="148" t="s">
        <v>423</v>
      </c>
      <c r="D230" s="148" t="s">
        <v>354</v>
      </c>
      <c r="E230" s="149" t="s">
        <v>1527</v>
      </c>
      <c r="F230" s="150" t="s">
        <v>1528</v>
      </c>
      <c r="G230" s="151" t="s">
        <v>186</v>
      </c>
      <c r="H230" s="152">
        <v>250</v>
      </c>
      <c r="I230" s="153"/>
      <c r="J230" s="154">
        <f t="shared" si="20"/>
        <v>0</v>
      </c>
      <c r="K230" s="155"/>
      <c r="L230" s="156"/>
      <c r="M230" s="157" t="s">
        <v>1</v>
      </c>
      <c r="N230" s="158" t="s">
        <v>37</v>
      </c>
      <c r="P230" s="139">
        <f t="shared" si="21"/>
        <v>0</v>
      </c>
      <c r="Q230" s="139">
        <v>1.7000000000000001E-4</v>
      </c>
      <c r="R230" s="139">
        <f t="shared" si="22"/>
        <v>4.2500000000000003E-2</v>
      </c>
      <c r="S230" s="139">
        <v>0</v>
      </c>
      <c r="T230" s="140">
        <f t="shared" si="23"/>
        <v>0</v>
      </c>
      <c r="AR230" s="141" t="s">
        <v>212</v>
      </c>
      <c r="AT230" s="141" t="s">
        <v>354</v>
      </c>
      <c r="AU230" s="141" t="s">
        <v>82</v>
      </c>
      <c r="AY230" s="13" t="s">
        <v>149</v>
      </c>
      <c r="BE230" s="142">
        <f t="shared" si="24"/>
        <v>0</v>
      </c>
      <c r="BF230" s="142">
        <f t="shared" si="25"/>
        <v>0</v>
      </c>
      <c r="BG230" s="142">
        <f t="shared" si="26"/>
        <v>0</v>
      </c>
      <c r="BH230" s="142">
        <f t="shared" si="27"/>
        <v>0</v>
      </c>
      <c r="BI230" s="142">
        <f t="shared" si="28"/>
        <v>0</v>
      </c>
      <c r="BJ230" s="13" t="s">
        <v>80</v>
      </c>
      <c r="BK230" s="142">
        <f t="shared" si="29"/>
        <v>0</v>
      </c>
      <c r="BL230" s="13" t="s">
        <v>180</v>
      </c>
      <c r="BM230" s="141" t="s">
        <v>811</v>
      </c>
    </row>
    <row r="231" spans="2:65" s="1" customFormat="1" ht="24.15" customHeight="1">
      <c r="B231" s="28"/>
      <c r="C231" s="148" t="s">
        <v>1310</v>
      </c>
      <c r="D231" s="148" t="s">
        <v>354</v>
      </c>
      <c r="E231" s="149" t="s">
        <v>1529</v>
      </c>
      <c r="F231" s="150" t="s">
        <v>1530</v>
      </c>
      <c r="G231" s="151" t="s">
        <v>186</v>
      </c>
      <c r="H231" s="152">
        <v>200</v>
      </c>
      <c r="I231" s="153"/>
      <c r="J231" s="154">
        <f t="shared" si="20"/>
        <v>0</v>
      </c>
      <c r="K231" s="155"/>
      <c r="L231" s="156"/>
      <c r="M231" s="157" t="s">
        <v>1</v>
      </c>
      <c r="N231" s="158" t="s">
        <v>37</v>
      </c>
      <c r="P231" s="139">
        <f t="shared" si="21"/>
        <v>0</v>
      </c>
      <c r="Q231" s="139">
        <v>6.9999999999999994E-5</v>
      </c>
      <c r="R231" s="139">
        <f t="shared" si="22"/>
        <v>1.3999999999999999E-2</v>
      </c>
      <c r="S231" s="139">
        <v>0</v>
      </c>
      <c r="T231" s="140">
        <f t="shared" si="23"/>
        <v>0</v>
      </c>
      <c r="AR231" s="141" t="s">
        <v>212</v>
      </c>
      <c r="AT231" s="141" t="s">
        <v>354</v>
      </c>
      <c r="AU231" s="141" t="s">
        <v>82</v>
      </c>
      <c r="AY231" s="13" t="s">
        <v>149</v>
      </c>
      <c r="BE231" s="142">
        <f t="shared" si="24"/>
        <v>0</v>
      </c>
      <c r="BF231" s="142">
        <f t="shared" si="25"/>
        <v>0</v>
      </c>
      <c r="BG231" s="142">
        <f t="shared" si="26"/>
        <v>0</v>
      </c>
      <c r="BH231" s="142">
        <f t="shared" si="27"/>
        <v>0</v>
      </c>
      <c r="BI231" s="142">
        <f t="shared" si="28"/>
        <v>0</v>
      </c>
      <c r="BJ231" s="13" t="s">
        <v>80</v>
      </c>
      <c r="BK231" s="142">
        <f t="shared" si="29"/>
        <v>0</v>
      </c>
      <c r="BL231" s="13" t="s">
        <v>180</v>
      </c>
      <c r="BM231" s="141" t="s">
        <v>819</v>
      </c>
    </row>
    <row r="232" spans="2:65" s="1" customFormat="1" ht="24.15" customHeight="1">
      <c r="B232" s="28"/>
      <c r="C232" s="148" t="s">
        <v>426</v>
      </c>
      <c r="D232" s="148" t="s">
        <v>354</v>
      </c>
      <c r="E232" s="149" t="s">
        <v>1531</v>
      </c>
      <c r="F232" s="150" t="s">
        <v>1532</v>
      </c>
      <c r="G232" s="151" t="s">
        <v>186</v>
      </c>
      <c r="H232" s="152">
        <v>100</v>
      </c>
      <c r="I232" s="153"/>
      <c r="J232" s="154">
        <f t="shared" si="20"/>
        <v>0</v>
      </c>
      <c r="K232" s="155"/>
      <c r="L232" s="156"/>
      <c r="M232" s="157" t="s">
        <v>1</v>
      </c>
      <c r="N232" s="158" t="s">
        <v>37</v>
      </c>
      <c r="P232" s="139">
        <f t="shared" si="21"/>
        <v>0</v>
      </c>
      <c r="Q232" s="139">
        <v>5.0000000000000002E-5</v>
      </c>
      <c r="R232" s="139">
        <f t="shared" si="22"/>
        <v>5.0000000000000001E-3</v>
      </c>
      <c r="S232" s="139">
        <v>0</v>
      </c>
      <c r="T232" s="140">
        <f t="shared" si="23"/>
        <v>0</v>
      </c>
      <c r="AR232" s="141" t="s">
        <v>212</v>
      </c>
      <c r="AT232" s="141" t="s">
        <v>354</v>
      </c>
      <c r="AU232" s="141" t="s">
        <v>82</v>
      </c>
      <c r="AY232" s="13" t="s">
        <v>149</v>
      </c>
      <c r="BE232" s="142">
        <f t="shared" si="24"/>
        <v>0</v>
      </c>
      <c r="BF232" s="142">
        <f t="shared" si="25"/>
        <v>0</v>
      </c>
      <c r="BG232" s="142">
        <f t="shared" si="26"/>
        <v>0</v>
      </c>
      <c r="BH232" s="142">
        <f t="shared" si="27"/>
        <v>0</v>
      </c>
      <c r="BI232" s="142">
        <f t="shared" si="28"/>
        <v>0</v>
      </c>
      <c r="BJ232" s="13" t="s">
        <v>80</v>
      </c>
      <c r="BK232" s="142">
        <f t="shared" si="29"/>
        <v>0</v>
      </c>
      <c r="BL232" s="13" t="s">
        <v>180</v>
      </c>
      <c r="BM232" s="141" t="s">
        <v>827</v>
      </c>
    </row>
    <row r="233" spans="2:65" s="1" customFormat="1" ht="16.5" customHeight="1">
      <c r="B233" s="28"/>
      <c r="C233" s="129" t="s">
        <v>1314</v>
      </c>
      <c r="D233" s="129" t="s">
        <v>151</v>
      </c>
      <c r="E233" s="130" t="s">
        <v>1533</v>
      </c>
      <c r="F233" s="131" t="s">
        <v>1534</v>
      </c>
      <c r="G233" s="132" t="s">
        <v>191</v>
      </c>
      <c r="H233" s="133">
        <v>18</v>
      </c>
      <c r="I233" s="134"/>
      <c r="J233" s="135">
        <f t="shared" si="20"/>
        <v>0</v>
      </c>
      <c r="K233" s="136"/>
      <c r="L233" s="28"/>
      <c r="M233" s="137" t="s">
        <v>1</v>
      </c>
      <c r="N233" s="138" t="s">
        <v>37</v>
      </c>
      <c r="P233" s="139">
        <f t="shared" si="21"/>
        <v>0</v>
      </c>
      <c r="Q233" s="139">
        <v>0</v>
      </c>
      <c r="R233" s="139">
        <f t="shared" si="22"/>
        <v>0</v>
      </c>
      <c r="S233" s="139">
        <v>0</v>
      </c>
      <c r="T233" s="140">
        <f t="shared" si="23"/>
        <v>0</v>
      </c>
      <c r="AR233" s="141" t="s">
        <v>180</v>
      </c>
      <c r="AT233" s="141" t="s">
        <v>151</v>
      </c>
      <c r="AU233" s="141" t="s">
        <v>82</v>
      </c>
      <c r="AY233" s="13" t="s">
        <v>149</v>
      </c>
      <c r="BE233" s="142">
        <f t="shared" si="24"/>
        <v>0</v>
      </c>
      <c r="BF233" s="142">
        <f t="shared" si="25"/>
        <v>0</v>
      </c>
      <c r="BG233" s="142">
        <f t="shared" si="26"/>
        <v>0</v>
      </c>
      <c r="BH233" s="142">
        <f t="shared" si="27"/>
        <v>0</v>
      </c>
      <c r="BI233" s="142">
        <f t="shared" si="28"/>
        <v>0</v>
      </c>
      <c r="BJ233" s="13" t="s">
        <v>80</v>
      </c>
      <c r="BK233" s="142">
        <f t="shared" si="29"/>
        <v>0</v>
      </c>
      <c r="BL233" s="13" t="s">
        <v>180</v>
      </c>
      <c r="BM233" s="141" t="s">
        <v>835</v>
      </c>
    </row>
    <row r="234" spans="2:65" s="1" customFormat="1" ht="37.799999999999997" customHeight="1">
      <c r="B234" s="28"/>
      <c r="C234" s="148" t="s">
        <v>430</v>
      </c>
      <c r="D234" s="148" t="s">
        <v>354</v>
      </c>
      <c r="E234" s="149" t="s">
        <v>1535</v>
      </c>
      <c r="F234" s="150" t="s">
        <v>1536</v>
      </c>
      <c r="G234" s="151" t="s">
        <v>191</v>
      </c>
      <c r="H234" s="152">
        <v>18</v>
      </c>
      <c r="I234" s="153"/>
      <c r="J234" s="154">
        <f t="shared" si="20"/>
        <v>0</v>
      </c>
      <c r="K234" s="155"/>
      <c r="L234" s="156"/>
      <c r="M234" s="157" t="s">
        <v>1</v>
      </c>
      <c r="N234" s="158" t="s">
        <v>37</v>
      </c>
      <c r="P234" s="139">
        <f t="shared" si="21"/>
        <v>0</v>
      </c>
      <c r="Q234" s="139">
        <v>0</v>
      </c>
      <c r="R234" s="139">
        <f t="shared" si="22"/>
        <v>0</v>
      </c>
      <c r="S234" s="139">
        <v>0</v>
      </c>
      <c r="T234" s="140">
        <f t="shared" si="23"/>
        <v>0</v>
      </c>
      <c r="AR234" s="141" t="s">
        <v>212</v>
      </c>
      <c r="AT234" s="141" t="s">
        <v>354</v>
      </c>
      <c r="AU234" s="141" t="s">
        <v>82</v>
      </c>
      <c r="AY234" s="13" t="s">
        <v>149</v>
      </c>
      <c r="BE234" s="142">
        <f t="shared" si="24"/>
        <v>0</v>
      </c>
      <c r="BF234" s="142">
        <f t="shared" si="25"/>
        <v>0</v>
      </c>
      <c r="BG234" s="142">
        <f t="shared" si="26"/>
        <v>0</v>
      </c>
      <c r="BH234" s="142">
        <f t="shared" si="27"/>
        <v>0</v>
      </c>
      <c r="BI234" s="142">
        <f t="shared" si="28"/>
        <v>0</v>
      </c>
      <c r="BJ234" s="13" t="s">
        <v>80</v>
      </c>
      <c r="BK234" s="142">
        <f t="shared" si="29"/>
        <v>0</v>
      </c>
      <c r="BL234" s="13" t="s">
        <v>180</v>
      </c>
      <c r="BM234" s="141" t="s">
        <v>843</v>
      </c>
    </row>
    <row r="235" spans="2:65" s="1" customFormat="1" ht="24.15" customHeight="1">
      <c r="B235" s="28"/>
      <c r="C235" s="129" t="s">
        <v>1320</v>
      </c>
      <c r="D235" s="129" t="s">
        <v>151</v>
      </c>
      <c r="E235" s="130" t="s">
        <v>1537</v>
      </c>
      <c r="F235" s="131" t="s">
        <v>1538</v>
      </c>
      <c r="G235" s="132" t="s">
        <v>191</v>
      </c>
      <c r="H235" s="133">
        <v>34</v>
      </c>
      <c r="I235" s="134"/>
      <c r="J235" s="135">
        <f t="shared" si="20"/>
        <v>0</v>
      </c>
      <c r="K235" s="136"/>
      <c r="L235" s="28"/>
      <c r="M235" s="137" t="s">
        <v>1</v>
      </c>
      <c r="N235" s="138" t="s">
        <v>37</v>
      </c>
      <c r="P235" s="139">
        <f t="shared" si="21"/>
        <v>0</v>
      </c>
      <c r="Q235" s="139">
        <v>0</v>
      </c>
      <c r="R235" s="139">
        <f t="shared" si="22"/>
        <v>0</v>
      </c>
      <c r="S235" s="139">
        <v>0</v>
      </c>
      <c r="T235" s="140">
        <f t="shared" si="23"/>
        <v>0</v>
      </c>
      <c r="AR235" s="141" t="s">
        <v>180</v>
      </c>
      <c r="AT235" s="141" t="s">
        <v>151</v>
      </c>
      <c r="AU235" s="141" t="s">
        <v>82</v>
      </c>
      <c r="AY235" s="13" t="s">
        <v>149</v>
      </c>
      <c r="BE235" s="142">
        <f t="shared" si="24"/>
        <v>0</v>
      </c>
      <c r="BF235" s="142">
        <f t="shared" si="25"/>
        <v>0</v>
      </c>
      <c r="BG235" s="142">
        <f t="shared" si="26"/>
        <v>0</v>
      </c>
      <c r="BH235" s="142">
        <f t="shared" si="27"/>
        <v>0</v>
      </c>
      <c r="BI235" s="142">
        <f t="shared" si="28"/>
        <v>0</v>
      </c>
      <c r="BJ235" s="13" t="s">
        <v>80</v>
      </c>
      <c r="BK235" s="142">
        <f t="shared" si="29"/>
        <v>0</v>
      </c>
      <c r="BL235" s="13" t="s">
        <v>180</v>
      </c>
      <c r="BM235" s="141" t="s">
        <v>851</v>
      </c>
    </row>
    <row r="236" spans="2:65" s="1" customFormat="1" ht="24.15" customHeight="1">
      <c r="B236" s="28"/>
      <c r="C236" s="129" t="s">
        <v>433</v>
      </c>
      <c r="D236" s="129" t="s">
        <v>151</v>
      </c>
      <c r="E236" s="130" t="s">
        <v>1539</v>
      </c>
      <c r="F236" s="131" t="s">
        <v>1538</v>
      </c>
      <c r="G236" s="132" t="s">
        <v>191</v>
      </c>
      <c r="H236" s="133">
        <v>2</v>
      </c>
      <c r="I236" s="134"/>
      <c r="J236" s="135">
        <f t="shared" si="20"/>
        <v>0</v>
      </c>
      <c r="K236" s="136"/>
      <c r="L236" s="28"/>
      <c r="M236" s="137" t="s">
        <v>1</v>
      </c>
      <c r="N236" s="138" t="s">
        <v>37</v>
      </c>
      <c r="P236" s="139">
        <f t="shared" si="21"/>
        <v>0</v>
      </c>
      <c r="Q236" s="139">
        <v>0</v>
      </c>
      <c r="R236" s="139">
        <f t="shared" si="22"/>
        <v>0</v>
      </c>
      <c r="S236" s="139">
        <v>0</v>
      </c>
      <c r="T236" s="140">
        <f t="shared" si="23"/>
        <v>0</v>
      </c>
      <c r="AR236" s="141" t="s">
        <v>180</v>
      </c>
      <c r="AT236" s="141" t="s">
        <v>151</v>
      </c>
      <c r="AU236" s="141" t="s">
        <v>82</v>
      </c>
      <c r="AY236" s="13" t="s">
        <v>149</v>
      </c>
      <c r="BE236" s="142">
        <f t="shared" si="24"/>
        <v>0</v>
      </c>
      <c r="BF236" s="142">
        <f t="shared" si="25"/>
        <v>0</v>
      </c>
      <c r="BG236" s="142">
        <f t="shared" si="26"/>
        <v>0</v>
      </c>
      <c r="BH236" s="142">
        <f t="shared" si="27"/>
        <v>0</v>
      </c>
      <c r="BI236" s="142">
        <f t="shared" si="28"/>
        <v>0</v>
      </c>
      <c r="BJ236" s="13" t="s">
        <v>80</v>
      </c>
      <c r="BK236" s="142">
        <f t="shared" si="29"/>
        <v>0</v>
      </c>
      <c r="BL236" s="13" t="s">
        <v>180</v>
      </c>
      <c r="BM236" s="141" t="s">
        <v>859</v>
      </c>
    </row>
    <row r="237" spans="2:65" s="1" customFormat="1" ht="16.5" customHeight="1">
      <c r="B237" s="28"/>
      <c r="C237" s="148" t="s">
        <v>1222</v>
      </c>
      <c r="D237" s="148" t="s">
        <v>354</v>
      </c>
      <c r="E237" s="149" t="s">
        <v>1540</v>
      </c>
      <c r="F237" s="150" t="s">
        <v>1541</v>
      </c>
      <c r="G237" s="151" t="s">
        <v>191</v>
      </c>
      <c r="H237" s="152">
        <v>16</v>
      </c>
      <c r="I237" s="153"/>
      <c r="J237" s="154">
        <f t="shared" ref="J237:J260" si="30">ROUND(I237*H237,2)</f>
        <v>0</v>
      </c>
      <c r="K237" s="155"/>
      <c r="L237" s="156"/>
      <c r="M237" s="157" t="s">
        <v>1</v>
      </c>
      <c r="N237" s="158" t="s">
        <v>37</v>
      </c>
      <c r="P237" s="139">
        <f t="shared" ref="P237:P260" si="31">O237*H237</f>
        <v>0</v>
      </c>
      <c r="Q237" s="139">
        <v>3.0000000000000001E-5</v>
      </c>
      <c r="R237" s="139">
        <f t="shared" ref="R237:R260" si="32">Q237*H237</f>
        <v>4.8000000000000001E-4</v>
      </c>
      <c r="S237" s="139">
        <v>0</v>
      </c>
      <c r="T237" s="140">
        <f t="shared" ref="T237:T260" si="33">S237*H237</f>
        <v>0</v>
      </c>
      <c r="AR237" s="141" t="s">
        <v>212</v>
      </c>
      <c r="AT237" s="141" t="s">
        <v>354</v>
      </c>
      <c r="AU237" s="141" t="s">
        <v>82</v>
      </c>
      <c r="AY237" s="13" t="s">
        <v>149</v>
      </c>
      <c r="BE237" s="142">
        <f t="shared" ref="BE237:BE260" si="34">IF(N237="základní",J237,0)</f>
        <v>0</v>
      </c>
      <c r="BF237" s="142">
        <f t="shared" ref="BF237:BF260" si="35">IF(N237="snížená",J237,0)</f>
        <v>0</v>
      </c>
      <c r="BG237" s="142">
        <f t="shared" ref="BG237:BG260" si="36">IF(N237="zákl. přenesená",J237,0)</f>
        <v>0</v>
      </c>
      <c r="BH237" s="142">
        <f t="shared" ref="BH237:BH260" si="37">IF(N237="sníž. přenesená",J237,0)</f>
        <v>0</v>
      </c>
      <c r="BI237" s="142">
        <f t="shared" ref="BI237:BI260" si="38">IF(N237="nulová",J237,0)</f>
        <v>0</v>
      </c>
      <c r="BJ237" s="13" t="s">
        <v>80</v>
      </c>
      <c r="BK237" s="142">
        <f t="shared" ref="BK237:BK260" si="39">ROUND(I237*H237,2)</f>
        <v>0</v>
      </c>
      <c r="BL237" s="13" t="s">
        <v>180</v>
      </c>
      <c r="BM237" s="141" t="s">
        <v>867</v>
      </c>
    </row>
    <row r="238" spans="2:65" s="1" customFormat="1" ht="49.05" customHeight="1">
      <c r="B238" s="28"/>
      <c r="C238" s="129" t="s">
        <v>437</v>
      </c>
      <c r="D238" s="129" t="s">
        <v>151</v>
      </c>
      <c r="E238" s="130" t="s">
        <v>1542</v>
      </c>
      <c r="F238" s="131" t="s">
        <v>1543</v>
      </c>
      <c r="G238" s="132" t="s">
        <v>191</v>
      </c>
      <c r="H238" s="133">
        <v>9</v>
      </c>
      <c r="I238" s="134"/>
      <c r="J238" s="135">
        <f t="shared" si="30"/>
        <v>0</v>
      </c>
      <c r="K238" s="136"/>
      <c r="L238" s="28"/>
      <c r="M238" s="137" t="s">
        <v>1</v>
      </c>
      <c r="N238" s="138" t="s">
        <v>37</v>
      </c>
      <c r="P238" s="139">
        <f t="shared" si="31"/>
        <v>0</v>
      </c>
      <c r="Q238" s="139">
        <v>0</v>
      </c>
      <c r="R238" s="139">
        <f t="shared" si="32"/>
        <v>0</v>
      </c>
      <c r="S238" s="139">
        <v>0</v>
      </c>
      <c r="T238" s="140">
        <f t="shared" si="33"/>
        <v>0</v>
      </c>
      <c r="AR238" s="141" t="s">
        <v>180</v>
      </c>
      <c r="AT238" s="141" t="s">
        <v>151</v>
      </c>
      <c r="AU238" s="141" t="s">
        <v>82</v>
      </c>
      <c r="AY238" s="13" t="s">
        <v>149</v>
      </c>
      <c r="BE238" s="142">
        <f t="shared" si="34"/>
        <v>0</v>
      </c>
      <c r="BF238" s="142">
        <f t="shared" si="35"/>
        <v>0</v>
      </c>
      <c r="BG238" s="142">
        <f t="shared" si="36"/>
        <v>0</v>
      </c>
      <c r="BH238" s="142">
        <f t="shared" si="37"/>
        <v>0</v>
      </c>
      <c r="BI238" s="142">
        <f t="shared" si="38"/>
        <v>0</v>
      </c>
      <c r="BJ238" s="13" t="s">
        <v>80</v>
      </c>
      <c r="BK238" s="142">
        <f t="shared" si="39"/>
        <v>0</v>
      </c>
      <c r="BL238" s="13" t="s">
        <v>180</v>
      </c>
      <c r="BM238" s="141" t="s">
        <v>875</v>
      </c>
    </row>
    <row r="239" spans="2:65" s="1" customFormat="1" ht="24.15" customHeight="1">
      <c r="B239" s="28"/>
      <c r="C239" s="148" t="s">
        <v>1544</v>
      </c>
      <c r="D239" s="148" t="s">
        <v>354</v>
      </c>
      <c r="E239" s="149" t="s">
        <v>1545</v>
      </c>
      <c r="F239" s="150" t="s">
        <v>1546</v>
      </c>
      <c r="G239" s="151" t="s">
        <v>191</v>
      </c>
      <c r="H239" s="152">
        <v>9</v>
      </c>
      <c r="I239" s="153"/>
      <c r="J239" s="154">
        <f t="shared" si="30"/>
        <v>0</v>
      </c>
      <c r="K239" s="155"/>
      <c r="L239" s="156"/>
      <c r="M239" s="157" t="s">
        <v>1</v>
      </c>
      <c r="N239" s="158" t="s">
        <v>37</v>
      </c>
      <c r="P239" s="139">
        <f t="shared" si="31"/>
        <v>0</v>
      </c>
      <c r="Q239" s="139">
        <v>4.0000000000000003E-5</v>
      </c>
      <c r="R239" s="139">
        <f t="shared" si="32"/>
        <v>3.6000000000000002E-4</v>
      </c>
      <c r="S239" s="139">
        <v>0</v>
      </c>
      <c r="T239" s="140">
        <f t="shared" si="33"/>
        <v>0</v>
      </c>
      <c r="AR239" s="141" t="s">
        <v>212</v>
      </c>
      <c r="AT239" s="141" t="s">
        <v>354</v>
      </c>
      <c r="AU239" s="141" t="s">
        <v>82</v>
      </c>
      <c r="AY239" s="13" t="s">
        <v>149</v>
      </c>
      <c r="BE239" s="142">
        <f t="shared" si="34"/>
        <v>0</v>
      </c>
      <c r="BF239" s="142">
        <f t="shared" si="35"/>
        <v>0</v>
      </c>
      <c r="BG239" s="142">
        <f t="shared" si="36"/>
        <v>0</v>
      </c>
      <c r="BH239" s="142">
        <f t="shared" si="37"/>
        <v>0</v>
      </c>
      <c r="BI239" s="142">
        <f t="shared" si="38"/>
        <v>0</v>
      </c>
      <c r="BJ239" s="13" t="s">
        <v>80</v>
      </c>
      <c r="BK239" s="142">
        <f t="shared" si="39"/>
        <v>0</v>
      </c>
      <c r="BL239" s="13" t="s">
        <v>180</v>
      </c>
      <c r="BM239" s="141" t="s">
        <v>885</v>
      </c>
    </row>
    <row r="240" spans="2:65" s="1" customFormat="1" ht="37.799999999999997" customHeight="1">
      <c r="B240" s="28"/>
      <c r="C240" s="129" t="s">
        <v>440</v>
      </c>
      <c r="D240" s="129" t="s">
        <v>151</v>
      </c>
      <c r="E240" s="130" t="s">
        <v>1547</v>
      </c>
      <c r="F240" s="131" t="s">
        <v>1548</v>
      </c>
      <c r="G240" s="132" t="s">
        <v>191</v>
      </c>
      <c r="H240" s="133">
        <v>2</v>
      </c>
      <c r="I240" s="134"/>
      <c r="J240" s="135">
        <f t="shared" si="30"/>
        <v>0</v>
      </c>
      <c r="K240" s="136"/>
      <c r="L240" s="28"/>
      <c r="M240" s="137" t="s">
        <v>1</v>
      </c>
      <c r="N240" s="138" t="s">
        <v>37</v>
      </c>
      <c r="P240" s="139">
        <f t="shared" si="31"/>
        <v>0</v>
      </c>
      <c r="Q240" s="139">
        <v>0</v>
      </c>
      <c r="R240" s="139">
        <f t="shared" si="32"/>
        <v>0</v>
      </c>
      <c r="S240" s="139">
        <v>0</v>
      </c>
      <c r="T240" s="140">
        <f t="shared" si="33"/>
        <v>0</v>
      </c>
      <c r="AR240" s="141" t="s">
        <v>180</v>
      </c>
      <c r="AT240" s="141" t="s">
        <v>151</v>
      </c>
      <c r="AU240" s="141" t="s">
        <v>82</v>
      </c>
      <c r="AY240" s="13" t="s">
        <v>149</v>
      </c>
      <c r="BE240" s="142">
        <f t="shared" si="34"/>
        <v>0</v>
      </c>
      <c r="BF240" s="142">
        <f t="shared" si="35"/>
        <v>0</v>
      </c>
      <c r="BG240" s="142">
        <f t="shared" si="36"/>
        <v>0</v>
      </c>
      <c r="BH240" s="142">
        <f t="shared" si="37"/>
        <v>0</v>
      </c>
      <c r="BI240" s="142">
        <f t="shared" si="38"/>
        <v>0</v>
      </c>
      <c r="BJ240" s="13" t="s">
        <v>80</v>
      </c>
      <c r="BK240" s="142">
        <f t="shared" si="39"/>
        <v>0</v>
      </c>
      <c r="BL240" s="13" t="s">
        <v>180</v>
      </c>
      <c r="BM240" s="141" t="s">
        <v>538</v>
      </c>
    </row>
    <row r="241" spans="2:65" s="1" customFormat="1" ht="24.15" customHeight="1">
      <c r="B241" s="28"/>
      <c r="C241" s="148" t="s">
        <v>539</v>
      </c>
      <c r="D241" s="148" t="s">
        <v>354</v>
      </c>
      <c r="E241" s="149" t="s">
        <v>1549</v>
      </c>
      <c r="F241" s="150" t="s">
        <v>1550</v>
      </c>
      <c r="G241" s="151" t="s">
        <v>191</v>
      </c>
      <c r="H241" s="152">
        <v>2</v>
      </c>
      <c r="I241" s="153"/>
      <c r="J241" s="154">
        <f t="shared" si="30"/>
        <v>0</v>
      </c>
      <c r="K241" s="155"/>
      <c r="L241" s="156"/>
      <c r="M241" s="157" t="s">
        <v>1</v>
      </c>
      <c r="N241" s="158" t="s">
        <v>37</v>
      </c>
      <c r="P241" s="139">
        <f t="shared" si="31"/>
        <v>0</v>
      </c>
      <c r="Q241" s="139">
        <v>9.0000000000000006E-5</v>
      </c>
      <c r="R241" s="139">
        <f t="shared" si="32"/>
        <v>1.8000000000000001E-4</v>
      </c>
      <c r="S241" s="139">
        <v>0</v>
      </c>
      <c r="T241" s="140">
        <f t="shared" si="33"/>
        <v>0</v>
      </c>
      <c r="AR241" s="141" t="s">
        <v>212</v>
      </c>
      <c r="AT241" s="141" t="s">
        <v>354</v>
      </c>
      <c r="AU241" s="141" t="s">
        <v>82</v>
      </c>
      <c r="AY241" s="13" t="s">
        <v>149</v>
      </c>
      <c r="BE241" s="142">
        <f t="shared" si="34"/>
        <v>0</v>
      </c>
      <c r="BF241" s="142">
        <f t="shared" si="35"/>
        <v>0</v>
      </c>
      <c r="BG241" s="142">
        <f t="shared" si="36"/>
        <v>0</v>
      </c>
      <c r="BH241" s="142">
        <f t="shared" si="37"/>
        <v>0</v>
      </c>
      <c r="BI241" s="142">
        <f t="shared" si="38"/>
        <v>0</v>
      </c>
      <c r="BJ241" s="13" t="s">
        <v>80</v>
      </c>
      <c r="BK241" s="142">
        <f t="shared" si="39"/>
        <v>0</v>
      </c>
      <c r="BL241" s="13" t="s">
        <v>180</v>
      </c>
      <c r="BM241" s="141" t="s">
        <v>542</v>
      </c>
    </row>
    <row r="242" spans="2:65" s="1" customFormat="1" ht="37.799999999999997" customHeight="1">
      <c r="B242" s="28"/>
      <c r="C242" s="129" t="s">
        <v>444</v>
      </c>
      <c r="D242" s="129" t="s">
        <v>151</v>
      </c>
      <c r="E242" s="130" t="s">
        <v>1551</v>
      </c>
      <c r="F242" s="131" t="s">
        <v>1552</v>
      </c>
      <c r="G242" s="132" t="s">
        <v>191</v>
      </c>
      <c r="H242" s="133">
        <v>7</v>
      </c>
      <c r="I242" s="134"/>
      <c r="J242" s="135">
        <f t="shared" si="30"/>
        <v>0</v>
      </c>
      <c r="K242" s="136"/>
      <c r="L242" s="28"/>
      <c r="M242" s="137" t="s">
        <v>1</v>
      </c>
      <c r="N242" s="138" t="s">
        <v>37</v>
      </c>
      <c r="P242" s="139">
        <f t="shared" si="31"/>
        <v>0</v>
      </c>
      <c r="Q242" s="139">
        <v>0</v>
      </c>
      <c r="R242" s="139">
        <f t="shared" si="32"/>
        <v>0</v>
      </c>
      <c r="S242" s="139">
        <v>0</v>
      </c>
      <c r="T242" s="140">
        <f t="shared" si="33"/>
        <v>0</v>
      </c>
      <c r="AR242" s="141" t="s">
        <v>180</v>
      </c>
      <c r="AT242" s="141" t="s">
        <v>151</v>
      </c>
      <c r="AU242" s="141" t="s">
        <v>82</v>
      </c>
      <c r="AY242" s="13" t="s">
        <v>149</v>
      </c>
      <c r="BE242" s="142">
        <f t="shared" si="34"/>
        <v>0</v>
      </c>
      <c r="BF242" s="142">
        <f t="shared" si="35"/>
        <v>0</v>
      </c>
      <c r="BG242" s="142">
        <f t="shared" si="36"/>
        <v>0</v>
      </c>
      <c r="BH242" s="142">
        <f t="shared" si="37"/>
        <v>0</v>
      </c>
      <c r="BI242" s="142">
        <f t="shared" si="38"/>
        <v>0</v>
      </c>
      <c r="BJ242" s="13" t="s">
        <v>80</v>
      </c>
      <c r="BK242" s="142">
        <f t="shared" si="39"/>
        <v>0</v>
      </c>
      <c r="BL242" s="13" t="s">
        <v>180</v>
      </c>
      <c r="BM242" s="141" t="s">
        <v>549</v>
      </c>
    </row>
    <row r="243" spans="2:65" s="1" customFormat="1" ht="24.15" customHeight="1">
      <c r="B243" s="28"/>
      <c r="C243" s="148" t="s">
        <v>550</v>
      </c>
      <c r="D243" s="148" t="s">
        <v>354</v>
      </c>
      <c r="E243" s="149" t="s">
        <v>1553</v>
      </c>
      <c r="F243" s="150" t="s">
        <v>1554</v>
      </c>
      <c r="G243" s="151" t="s">
        <v>191</v>
      </c>
      <c r="H243" s="152">
        <v>7</v>
      </c>
      <c r="I243" s="153"/>
      <c r="J243" s="154">
        <f t="shared" si="30"/>
        <v>0</v>
      </c>
      <c r="K243" s="155"/>
      <c r="L243" s="156"/>
      <c r="M243" s="157" t="s">
        <v>1</v>
      </c>
      <c r="N243" s="158" t="s">
        <v>37</v>
      </c>
      <c r="P243" s="139">
        <f t="shared" si="31"/>
        <v>0</v>
      </c>
      <c r="Q243" s="139">
        <v>9.0000000000000006E-5</v>
      </c>
      <c r="R243" s="139">
        <f t="shared" si="32"/>
        <v>6.3000000000000003E-4</v>
      </c>
      <c r="S243" s="139">
        <v>0</v>
      </c>
      <c r="T243" s="140">
        <f t="shared" si="33"/>
        <v>0</v>
      </c>
      <c r="AR243" s="141" t="s">
        <v>212</v>
      </c>
      <c r="AT243" s="141" t="s">
        <v>354</v>
      </c>
      <c r="AU243" s="141" t="s">
        <v>82</v>
      </c>
      <c r="AY243" s="13" t="s">
        <v>149</v>
      </c>
      <c r="BE243" s="142">
        <f t="shared" si="34"/>
        <v>0</v>
      </c>
      <c r="BF243" s="142">
        <f t="shared" si="35"/>
        <v>0</v>
      </c>
      <c r="BG243" s="142">
        <f t="shared" si="36"/>
        <v>0</v>
      </c>
      <c r="BH243" s="142">
        <f t="shared" si="37"/>
        <v>0</v>
      </c>
      <c r="BI243" s="142">
        <f t="shared" si="38"/>
        <v>0</v>
      </c>
      <c r="BJ243" s="13" t="s">
        <v>80</v>
      </c>
      <c r="BK243" s="142">
        <f t="shared" si="39"/>
        <v>0</v>
      </c>
      <c r="BL243" s="13" t="s">
        <v>180</v>
      </c>
      <c r="BM243" s="141" t="s">
        <v>554</v>
      </c>
    </row>
    <row r="244" spans="2:65" s="1" customFormat="1" ht="24.15" customHeight="1">
      <c r="B244" s="28"/>
      <c r="C244" s="129" t="s">
        <v>447</v>
      </c>
      <c r="D244" s="129" t="s">
        <v>151</v>
      </c>
      <c r="E244" s="130" t="s">
        <v>1555</v>
      </c>
      <c r="F244" s="131" t="s">
        <v>1556</v>
      </c>
      <c r="G244" s="132" t="s">
        <v>191</v>
      </c>
      <c r="H244" s="133">
        <v>36</v>
      </c>
      <c r="I244" s="134"/>
      <c r="J244" s="135">
        <f t="shared" si="30"/>
        <v>0</v>
      </c>
      <c r="K244" s="136"/>
      <c r="L244" s="28"/>
      <c r="M244" s="137" t="s">
        <v>1</v>
      </c>
      <c r="N244" s="138" t="s">
        <v>37</v>
      </c>
      <c r="P244" s="139">
        <f t="shared" si="31"/>
        <v>0</v>
      </c>
      <c r="Q244" s="139">
        <v>0</v>
      </c>
      <c r="R244" s="139">
        <f t="shared" si="32"/>
        <v>0</v>
      </c>
      <c r="S244" s="139">
        <v>0</v>
      </c>
      <c r="T244" s="140">
        <f t="shared" si="33"/>
        <v>0</v>
      </c>
      <c r="AR244" s="141" t="s">
        <v>180</v>
      </c>
      <c r="AT244" s="141" t="s">
        <v>151</v>
      </c>
      <c r="AU244" s="141" t="s">
        <v>82</v>
      </c>
      <c r="AY244" s="13" t="s">
        <v>149</v>
      </c>
      <c r="BE244" s="142">
        <f t="shared" si="34"/>
        <v>0</v>
      </c>
      <c r="BF244" s="142">
        <f t="shared" si="35"/>
        <v>0</v>
      </c>
      <c r="BG244" s="142">
        <f t="shared" si="36"/>
        <v>0</v>
      </c>
      <c r="BH244" s="142">
        <f t="shared" si="37"/>
        <v>0</v>
      </c>
      <c r="BI244" s="142">
        <f t="shared" si="38"/>
        <v>0</v>
      </c>
      <c r="BJ244" s="13" t="s">
        <v>80</v>
      </c>
      <c r="BK244" s="142">
        <f t="shared" si="39"/>
        <v>0</v>
      </c>
      <c r="BL244" s="13" t="s">
        <v>180</v>
      </c>
      <c r="BM244" s="141" t="s">
        <v>543</v>
      </c>
    </row>
    <row r="245" spans="2:65" s="1" customFormat="1" ht="24.15" customHeight="1">
      <c r="B245" s="28"/>
      <c r="C245" s="148" t="s">
        <v>557</v>
      </c>
      <c r="D245" s="148" t="s">
        <v>354</v>
      </c>
      <c r="E245" s="149" t="s">
        <v>1557</v>
      </c>
      <c r="F245" s="150" t="s">
        <v>1558</v>
      </c>
      <c r="G245" s="151" t="s">
        <v>191</v>
      </c>
      <c r="H245" s="152">
        <v>34</v>
      </c>
      <c r="I245" s="153"/>
      <c r="J245" s="154">
        <f t="shared" si="30"/>
        <v>0</v>
      </c>
      <c r="K245" s="155"/>
      <c r="L245" s="156"/>
      <c r="M245" s="157" t="s">
        <v>1</v>
      </c>
      <c r="N245" s="158" t="s">
        <v>37</v>
      </c>
      <c r="P245" s="139">
        <f t="shared" si="31"/>
        <v>0</v>
      </c>
      <c r="Q245" s="139">
        <v>0</v>
      </c>
      <c r="R245" s="139">
        <f t="shared" si="32"/>
        <v>0</v>
      </c>
      <c r="S245" s="139">
        <v>0</v>
      </c>
      <c r="T245" s="140">
        <f t="shared" si="33"/>
        <v>0</v>
      </c>
      <c r="AR245" s="141" t="s">
        <v>212</v>
      </c>
      <c r="AT245" s="141" t="s">
        <v>354</v>
      </c>
      <c r="AU245" s="141" t="s">
        <v>82</v>
      </c>
      <c r="AY245" s="13" t="s">
        <v>149</v>
      </c>
      <c r="BE245" s="142">
        <f t="shared" si="34"/>
        <v>0</v>
      </c>
      <c r="BF245" s="142">
        <f t="shared" si="35"/>
        <v>0</v>
      </c>
      <c r="BG245" s="142">
        <f t="shared" si="36"/>
        <v>0</v>
      </c>
      <c r="BH245" s="142">
        <f t="shared" si="37"/>
        <v>0</v>
      </c>
      <c r="BI245" s="142">
        <f t="shared" si="38"/>
        <v>0</v>
      </c>
      <c r="BJ245" s="13" t="s">
        <v>80</v>
      </c>
      <c r="BK245" s="142">
        <f t="shared" si="39"/>
        <v>0</v>
      </c>
      <c r="BL245" s="13" t="s">
        <v>180</v>
      </c>
      <c r="BM245" s="141" t="s">
        <v>560</v>
      </c>
    </row>
    <row r="246" spans="2:65" s="1" customFormat="1" ht="16.5" customHeight="1">
      <c r="B246" s="28"/>
      <c r="C246" s="148" t="s">
        <v>451</v>
      </c>
      <c r="D246" s="148" t="s">
        <v>354</v>
      </c>
      <c r="E246" s="149" t="s">
        <v>1559</v>
      </c>
      <c r="F246" s="150" t="s">
        <v>1560</v>
      </c>
      <c r="G246" s="151" t="s">
        <v>191</v>
      </c>
      <c r="H246" s="152">
        <v>2</v>
      </c>
      <c r="I246" s="153"/>
      <c r="J246" s="154">
        <f t="shared" si="30"/>
        <v>0</v>
      </c>
      <c r="K246" s="155"/>
      <c r="L246" s="156"/>
      <c r="M246" s="157" t="s">
        <v>1</v>
      </c>
      <c r="N246" s="158" t="s">
        <v>37</v>
      </c>
      <c r="P246" s="139">
        <f t="shared" si="31"/>
        <v>0</v>
      </c>
      <c r="Q246" s="139">
        <v>0</v>
      </c>
      <c r="R246" s="139">
        <f t="shared" si="32"/>
        <v>0</v>
      </c>
      <c r="S246" s="139">
        <v>0</v>
      </c>
      <c r="T246" s="140">
        <f t="shared" si="33"/>
        <v>0</v>
      </c>
      <c r="AR246" s="141" t="s">
        <v>212</v>
      </c>
      <c r="AT246" s="141" t="s">
        <v>354</v>
      </c>
      <c r="AU246" s="141" t="s">
        <v>82</v>
      </c>
      <c r="AY246" s="13" t="s">
        <v>149</v>
      </c>
      <c r="BE246" s="142">
        <f t="shared" si="34"/>
        <v>0</v>
      </c>
      <c r="BF246" s="142">
        <f t="shared" si="35"/>
        <v>0</v>
      </c>
      <c r="BG246" s="142">
        <f t="shared" si="36"/>
        <v>0</v>
      </c>
      <c r="BH246" s="142">
        <f t="shared" si="37"/>
        <v>0</v>
      </c>
      <c r="BI246" s="142">
        <f t="shared" si="38"/>
        <v>0</v>
      </c>
      <c r="BJ246" s="13" t="s">
        <v>80</v>
      </c>
      <c r="BK246" s="142">
        <f t="shared" si="39"/>
        <v>0</v>
      </c>
      <c r="BL246" s="13" t="s">
        <v>180</v>
      </c>
      <c r="BM246" s="141" t="s">
        <v>506</v>
      </c>
    </row>
    <row r="247" spans="2:65" s="1" customFormat="1" ht="49.05" customHeight="1">
      <c r="B247" s="28"/>
      <c r="C247" s="129" t="s">
        <v>563</v>
      </c>
      <c r="D247" s="129" t="s">
        <v>151</v>
      </c>
      <c r="E247" s="130" t="s">
        <v>1561</v>
      </c>
      <c r="F247" s="131" t="s">
        <v>1562</v>
      </c>
      <c r="G247" s="132" t="s">
        <v>191</v>
      </c>
      <c r="H247" s="133">
        <v>287</v>
      </c>
      <c r="I247" s="134"/>
      <c r="J247" s="135">
        <f t="shared" si="30"/>
        <v>0</v>
      </c>
      <c r="K247" s="136"/>
      <c r="L247" s="28"/>
      <c r="M247" s="137" t="s">
        <v>1</v>
      </c>
      <c r="N247" s="138" t="s">
        <v>37</v>
      </c>
      <c r="P247" s="139">
        <f t="shared" si="31"/>
        <v>0</v>
      </c>
      <c r="Q247" s="139">
        <v>0</v>
      </c>
      <c r="R247" s="139">
        <f t="shared" si="32"/>
        <v>0</v>
      </c>
      <c r="S247" s="139">
        <v>0</v>
      </c>
      <c r="T247" s="140">
        <f t="shared" si="33"/>
        <v>0</v>
      </c>
      <c r="AR247" s="141" t="s">
        <v>180</v>
      </c>
      <c r="AT247" s="141" t="s">
        <v>151</v>
      </c>
      <c r="AU247" s="141" t="s">
        <v>82</v>
      </c>
      <c r="AY247" s="13" t="s">
        <v>149</v>
      </c>
      <c r="BE247" s="142">
        <f t="shared" si="34"/>
        <v>0</v>
      </c>
      <c r="BF247" s="142">
        <f t="shared" si="35"/>
        <v>0</v>
      </c>
      <c r="BG247" s="142">
        <f t="shared" si="36"/>
        <v>0</v>
      </c>
      <c r="BH247" s="142">
        <f t="shared" si="37"/>
        <v>0</v>
      </c>
      <c r="BI247" s="142">
        <f t="shared" si="38"/>
        <v>0</v>
      </c>
      <c r="BJ247" s="13" t="s">
        <v>80</v>
      </c>
      <c r="BK247" s="142">
        <f t="shared" si="39"/>
        <v>0</v>
      </c>
      <c r="BL247" s="13" t="s">
        <v>180</v>
      </c>
      <c r="BM247" s="141" t="s">
        <v>514</v>
      </c>
    </row>
    <row r="248" spans="2:65" s="1" customFormat="1" ht="24.15" customHeight="1">
      <c r="B248" s="28"/>
      <c r="C248" s="148" t="s">
        <v>402</v>
      </c>
      <c r="D248" s="148" t="s">
        <v>354</v>
      </c>
      <c r="E248" s="149" t="s">
        <v>1563</v>
      </c>
      <c r="F248" s="150" t="s">
        <v>1564</v>
      </c>
      <c r="G248" s="151" t="s">
        <v>191</v>
      </c>
      <c r="H248" s="152">
        <v>141</v>
      </c>
      <c r="I248" s="153"/>
      <c r="J248" s="154">
        <f t="shared" si="30"/>
        <v>0</v>
      </c>
      <c r="K248" s="155"/>
      <c r="L248" s="156"/>
      <c r="M248" s="157" t="s">
        <v>1</v>
      </c>
      <c r="N248" s="158" t="s">
        <v>37</v>
      </c>
      <c r="P248" s="139">
        <f t="shared" si="31"/>
        <v>0</v>
      </c>
      <c r="Q248" s="139">
        <v>6.0000000000000002E-5</v>
      </c>
      <c r="R248" s="139">
        <f t="shared" si="32"/>
        <v>8.4600000000000005E-3</v>
      </c>
      <c r="S248" s="139">
        <v>0</v>
      </c>
      <c r="T248" s="140">
        <f t="shared" si="33"/>
        <v>0</v>
      </c>
      <c r="AR248" s="141" t="s">
        <v>212</v>
      </c>
      <c r="AT248" s="141" t="s">
        <v>354</v>
      </c>
      <c r="AU248" s="141" t="s">
        <v>82</v>
      </c>
      <c r="AY248" s="13" t="s">
        <v>149</v>
      </c>
      <c r="BE248" s="142">
        <f t="shared" si="34"/>
        <v>0</v>
      </c>
      <c r="BF248" s="142">
        <f t="shared" si="35"/>
        <v>0</v>
      </c>
      <c r="BG248" s="142">
        <f t="shared" si="36"/>
        <v>0</v>
      </c>
      <c r="BH248" s="142">
        <f t="shared" si="37"/>
        <v>0</v>
      </c>
      <c r="BI248" s="142">
        <f t="shared" si="38"/>
        <v>0</v>
      </c>
      <c r="BJ248" s="13" t="s">
        <v>80</v>
      </c>
      <c r="BK248" s="142">
        <f t="shared" si="39"/>
        <v>0</v>
      </c>
      <c r="BL248" s="13" t="s">
        <v>180</v>
      </c>
      <c r="BM248" s="141" t="s">
        <v>522</v>
      </c>
    </row>
    <row r="249" spans="2:65" s="1" customFormat="1" ht="24.15" customHeight="1">
      <c r="B249" s="28"/>
      <c r="C249" s="148" t="s">
        <v>418</v>
      </c>
      <c r="D249" s="148" t="s">
        <v>354</v>
      </c>
      <c r="E249" s="149" t="s">
        <v>1565</v>
      </c>
      <c r="F249" s="150" t="s">
        <v>1566</v>
      </c>
      <c r="G249" s="151" t="s">
        <v>191</v>
      </c>
      <c r="H249" s="152">
        <v>66</v>
      </c>
      <c r="I249" s="153"/>
      <c r="J249" s="154">
        <f t="shared" si="30"/>
        <v>0</v>
      </c>
      <c r="K249" s="155"/>
      <c r="L249" s="156"/>
      <c r="M249" s="157" t="s">
        <v>1</v>
      </c>
      <c r="N249" s="158" t="s">
        <v>37</v>
      </c>
      <c r="P249" s="139">
        <f t="shared" si="31"/>
        <v>0</v>
      </c>
      <c r="Q249" s="139">
        <v>0</v>
      </c>
      <c r="R249" s="139">
        <f t="shared" si="32"/>
        <v>0</v>
      </c>
      <c r="S249" s="139">
        <v>0</v>
      </c>
      <c r="T249" s="140">
        <f t="shared" si="33"/>
        <v>0</v>
      </c>
      <c r="AR249" s="141" t="s">
        <v>212</v>
      </c>
      <c r="AT249" s="141" t="s">
        <v>354</v>
      </c>
      <c r="AU249" s="141" t="s">
        <v>82</v>
      </c>
      <c r="AY249" s="13" t="s">
        <v>149</v>
      </c>
      <c r="BE249" s="142">
        <f t="shared" si="34"/>
        <v>0</v>
      </c>
      <c r="BF249" s="142">
        <f t="shared" si="35"/>
        <v>0</v>
      </c>
      <c r="BG249" s="142">
        <f t="shared" si="36"/>
        <v>0</v>
      </c>
      <c r="BH249" s="142">
        <f t="shared" si="37"/>
        <v>0</v>
      </c>
      <c r="BI249" s="142">
        <f t="shared" si="38"/>
        <v>0</v>
      </c>
      <c r="BJ249" s="13" t="s">
        <v>80</v>
      </c>
      <c r="BK249" s="142">
        <f t="shared" si="39"/>
        <v>0</v>
      </c>
      <c r="BL249" s="13" t="s">
        <v>180</v>
      </c>
      <c r="BM249" s="141" t="s">
        <v>530</v>
      </c>
    </row>
    <row r="250" spans="2:65" s="1" customFormat="1" ht="24.15" customHeight="1">
      <c r="B250" s="28"/>
      <c r="C250" s="148" t="s">
        <v>455</v>
      </c>
      <c r="D250" s="148" t="s">
        <v>354</v>
      </c>
      <c r="E250" s="149" t="s">
        <v>1567</v>
      </c>
      <c r="F250" s="150" t="s">
        <v>1568</v>
      </c>
      <c r="G250" s="151" t="s">
        <v>191</v>
      </c>
      <c r="H250" s="152">
        <v>54</v>
      </c>
      <c r="I250" s="153"/>
      <c r="J250" s="154">
        <f t="shared" si="30"/>
        <v>0</v>
      </c>
      <c r="K250" s="155"/>
      <c r="L250" s="156"/>
      <c r="M250" s="157" t="s">
        <v>1</v>
      </c>
      <c r="N250" s="158" t="s">
        <v>37</v>
      </c>
      <c r="P250" s="139">
        <f t="shared" si="31"/>
        <v>0</v>
      </c>
      <c r="Q250" s="139">
        <v>0</v>
      </c>
      <c r="R250" s="139">
        <f t="shared" si="32"/>
        <v>0</v>
      </c>
      <c r="S250" s="139">
        <v>0</v>
      </c>
      <c r="T250" s="140">
        <f t="shared" si="33"/>
        <v>0</v>
      </c>
      <c r="AR250" s="141" t="s">
        <v>212</v>
      </c>
      <c r="AT250" s="141" t="s">
        <v>354</v>
      </c>
      <c r="AU250" s="141" t="s">
        <v>82</v>
      </c>
      <c r="AY250" s="13" t="s">
        <v>149</v>
      </c>
      <c r="BE250" s="142">
        <f t="shared" si="34"/>
        <v>0</v>
      </c>
      <c r="BF250" s="142">
        <f t="shared" si="35"/>
        <v>0</v>
      </c>
      <c r="BG250" s="142">
        <f t="shared" si="36"/>
        <v>0</v>
      </c>
      <c r="BH250" s="142">
        <f t="shared" si="37"/>
        <v>0</v>
      </c>
      <c r="BI250" s="142">
        <f t="shared" si="38"/>
        <v>0</v>
      </c>
      <c r="BJ250" s="13" t="s">
        <v>80</v>
      </c>
      <c r="BK250" s="142">
        <f t="shared" si="39"/>
        <v>0</v>
      </c>
      <c r="BL250" s="13" t="s">
        <v>180</v>
      </c>
      <c r="BM250" s="141" t="s">
        <v>572</v>
      </c>
    </row>
    <row r="251" spans="2:65" s="1" customFormat="1" ht="24.15" customHeight="1">
      <c r="B251" s="28"/>
      <c r="C251" s="148" t="s">
        <v>495</v>
      </c>
      <c r="D251" s="148" t="s">
        <v>354</v>
      </c>
      <c r="E251" s="149" t="s">
        <v>1569</v>
      </c>
      <c r="F251" s="150" t="s">
        <v>1570</v>
      </c>
      <c r="G251" s="151" t="s">
        <v>191</v>
      </c>
      <c r="H251" s="152">
        <v>30</v>
      </c>
      <c r="I251" s="153"/>
      <c r="J251" s="154">
        <f t="shared" si="30"/>
        <v>0</v>
      </c>
      <c r="K251" s="155"/>
      <c r="L251" s="156"/>
      <c r="M251" s="157" t="s">
        <v>1</v>
      </c>
      <c r="N251" s="158" t="s">
        <v>37</v>
      </c>
      <c r="P251" s="139">
        <f t="shared" si="31"/>
        <v>0</v>
      </c>
      <c r="Q251" s="139">
        <v>0</v>
      </c>
      <c r="R251" s="139">
        <f t="shared" si="32"/>
        <v>0</v>
      </c>
      <c r="S251" s="139">
        <v>0</v>
      </c>
      <c r="T251" s="140">
        <f t="shared" si="33"/>
        <v>0</v>
      </c>
      <c r="AR251" s="141" t="s">
        <v>212</v>
      </c>
      <c r="AT251" s="141" t="s">
        <v>354</v>
      </c>
      <c r="AU251" s="141" t="s">
        <v>82</v>
      </c>
      <c r="AY251" s="13" t="s">
        <v>149</v>
      </c>
      <c r="BE251" s="142">
        <f t="shared" si="34"/>
        <v>0</v>
      </c>
      <c r="BF251" s="142">
        <f t="shared" si="35"/>
        <v>0</v>
      </c>
      <c r="BG251" s="142">
        <f t="shared" si="36"/>
        <v>0</v>
      </c>
      <c r="BH251" s="142">
        <f t="shared" si="37"/>
        <v>0</v>
      </c>
      <c r="BI251" s="142">
        <f t="shared" si="38"/>
        <v>0</v>
      </c>
      <c r="BJ251" s="13" t="s">
        <v>80</v>
      </c>
      <c r="BK251" s="142">
        <f t="shared" si="39"/>
        <v>0</v>
      </c>
      <c r="BL251" s="13" t="s">
        <v>180</v>
      </c>
      <c r="BM251" s="141" t="s">
        <v>575</v>
      </c>
    </row>
    <row r="252" spans="2:65" s="1" customFormat="1" ht="33" customHeight="1">
      <c r="B252" s="28"/>
      <c r="C252" s="129" t="s">
        <v>458</v>
      </c>
      <c r="D252" s="129" t="s">
        <v>151</v>
      </c>
      <c r="E252" s="130" t="s">
        <v>1571</v>
      </c>
      <c r="F252" s="131" t="s">
        <v>1572</v>
      </c>
      <c r="G252" s="132" t="s">
        <v>186</v>
      </c>
      <c r="H252" s="133">
        <v>270</v>
      </c>
      <c r="I252" s="134"/>
      <c r="J252" s="135">
        <f t="shared" si="30"/>
        <v>0</v>
      </c>
      <c r="K252" s="136"/>
      <c r="L252" s="28"/>
      <c r="M252" s="137" t="s">
        <v>1</v>
      </c>
      <c r="N252" s="138" t="s">
        <v>37</v>
      </c>
      <c r="P252" s="139">
        <f t="shared" si="31"/>
        <v>0</v>
      </c>
      <c r="Q252" s="139">
        <v>0</v>
      </c>
      <c r="R252" s="139">
        <f t="shared" si="32"/>
        <v>0</v>
      </c>
      <c r="S252" s="139">
        <v>0</v>
      </c>
      <c r="T252" s="140">
        <f t="shared" si="33"/>
        <v>0</v>
      </c>
      <c r="AR252" s="141" t="s">
        <v>180</v>
      </c>
      <c r="AT252" s="141" t="s">
        <v>151</v>
      </c>
      <c r="AU252" s="141" t="s">
        <v>82</v>
      </c>
      <c r="AY252" s="13" t="s">
        <v>149</v>
      </c>
      <c r="BE252" s="142">
        <f t="shared" si="34"/>
        <v>0</v>
      </c>
      <c r="BF252" s="142">
        <f t="shared" si="35"/>
        <v>0</v>
      </c>
      <c r="BG252" s="142">
        <f t="shared" si="36"/>
        <v>0</v>
      </c>
      <c r="BH252" s="142">
        <f t="shared" si="37"/>
        <v>0</v>
      </c>
      <c r="BI252" s="142">
        <f t="shared" si="38"/>
        <v>0</v>
      </c>
      <c r="BJ252" s="13" t="s">
        <v>80</v>
      </c>
      <c r="BK252" s="142">
        <f t="shared" si="39"/>
        <v>0</v>
      </c>
      <c r="BL252" s="13" t="s">
        <v>180</v>
      </c>
      <c r="BM252" s="141" t="s">
        <v>578</v>
      </c>
    </row>
    <row r="253" spans="2:65" s="1" customFormat="1" ht="21.75" customHeight="1">
      <c r="B253" s="28"/>
      <c r="C253" s="148" t="s">
        <v>579</v>
      </c>
      <c r="D253" s="148" t="s">
        <v>354</v>
      </c>
      <c r="E253" s="149" t="s">
        <v>1573</v>
      </c>
      <c r="F253" s="150" t="s">
        <v>1574</v>
      </c>
      <c r="G253" s="151" t="s">
        <v>186</v>
      </c>
      <c r="H253" s="152">
        <v>180</v>
      </c>
      <c r="I253" s="153"/>
      <c r="J253" s="154">
        <f t="shared" si="30"/>
        <v>0</v>
      </c>
      <c r="K253" s="155"/>
      <c r="L253" s="156"/>
      <c r="M253" s="157" t="s">
        <v>1</v>
      </c>
      <c r="N253" s="158" t="s">
        <v>37</v>
      </c>
      <c r="P253" s="139">
        <f t="shared" si="31"/>
        <v>0</v>
      </c>
      <c r="Q253" s="139">
        <v>0</v>
      </c>
      <c r="R253" s="139">
        <f t="shared" si="32"/>
        <v>0</v>
      </c>
      <c r="S253" s="139">
        <v>0</v>
      </c>
      <c r="T253" s="140">
        <f t="shared" si="33"/>
        <v>0</v>
      </c>
      <c r="AR253" s="141" t="s">
        <v>212</v>
      </c>
      <c r="AT253" s="141" t="s">
        <v>354</v>
      </c>
      <c r="AU253" s="141" t="s">
        <v>82</v>
      </c>
      <c r="AY253" s="13" t="s">
        <v>149</v>
      </c>
      <c r="BE253" s="142">
        <f t="shared" si="34"/>
        <v>0</v>
      </c>
      <c r="BF253" s="142">
        <f t="shared" si="35"/>
        <v>0</v>
      </c>
      <c r="BG253" s="142">
        <f t="shared" si="36"/>
        <v>0</v>
      </c>
      <c r="BH253" s="142">
        <f t="shared" si="37"/>
        <v>0</v>
      </c>
      <c r="BI253" s="142">
        <f t="shared" si="38"/>
        <v>0</v>
      </c>
      <c r="BJ253" s="13" t="s">
        <v>80</v>
      </c>
      <c r="BK253" s="142">
        <f t="shared" si="39"/>
        <v>0</v>
      </c>
      <c r="BL253" s="13" t="s">
        <v>180</v>
      </c>
      <c r="BM253" s="141" t="s">
        <v>580</v>
      </c>
    </row>
    <row r="254" spans="2:65" s="1" customFormat="1" ht="21.75" customHeight="1">
      <c r="B254" s="28"/>
      <c r="C254" s="148" t="s">
        <v>462</v>
      </c>
      <c r="D254" s="148" t="s">
        <v>354</v>
      </c>
      <c r="E254" s="149" t="s">
        <v>1575</v>
      </c>
      <c r="F254" s="150" t="s">
        <v>1576</v>
      </c>
      <c r="G254" s="151" t="s">
        <v>186</v>
      </c>
      <c r="H254" s="152">
        <v>450</v>
      </c>
      <c r="I254" s="153"/>
      <c r="J254" s="154">
        <f t="shared" si="30"/>
        <v>0</v>
      </c>
      <c r="K254" s="155"/>
      <c r="L254" s="156"/>
      <c r="M254" s="157" t="s">
        <v>1</v>
      </c>
      <c r="N254" s="158" t="s">
        <v>37</v>
      </c>
      <c r="P254" s="139">
        <f t="shared" si="31"/>
        <v>0</v>
      </c>
      <c r="Q254" s="139">
        <v>0</v>
      </c>
      <c r="R254" s="139">
        <f t="shared" si="32"/>
        <v>0</v>
      </c>
      <c r="S254" s="139">
        <v>0</v>
      </c>
      <c r="T254" s="140">
        <f t="shared" si="33"/>
        <v>0</v>
      </c>
      <c r="AR254" s="141" t="s">
        <v>212</v>
      </c>
      <c r="AT254" s="141" t="s">
        <v>354</v>
      </c>
      <c r="AU254" s="141" t="s">
        <v>82</v>
      </c>
      <c r="AY254" s="13" t="s">
        <v>149</v>
      </c>
      <c r="BE254" s="142">
        <f t="shared" si="34"/>
        <v>0</v>
      </c>
      <c r="BF254" s="142">
        <f t="shared" si="35"/>
        <v>0</v>
      </c>
      <c r="BG254" s="142">
        <f t="shared" si="36"/>
        <v>0</v>
      </c>
      <c r="BH254" s="142">
        <f t="shared" si="37"/>
        <v>0</v>
      </c>
      <c r="BI254" s="142">
        <f t="shared" si="38"/>
        <v>0</v>
      </c>
      <c r="BJ254" s="13" t="s">
        <v>80</v>
      </c>
      <c r="BK254" s="142">
        <f t="shared" si="39"/>
        <v>0</v>
      </c>
      <c r="BL254" s="13" t="s">
        <v>180</v>
      </c>
      <c r="BM254" s="141" t="s">
        <v>583</v>
      </c>
    </row>
    <row r="255" spans="2:65" s="1" customFormat="1" ht="44.25" customHeight="1">
      <c r="B255" s="28"/>
      <c r="C255" s="129" t="s">
        <v>584</v>
      </c>
      <c r="D255" s="129" t="s">
        <v>151</v>
      </c>
      <c r="E255" s="130" t="s">
        <v>1577</v>
      </c>
      <c r="F255" s="131" t="s">
        <v>1578</v>
      </c>
      <c r="G255" s="132" t="s">
        <v>191</v>
      </c>
      <c r="H255" s="133">
        <v>1</v>
      </c>
      <c r="I255" s="134"/>
      <c r="J255" s="135">
        <f t="shared" si="30"/>
        <v>0</v>
      </c>
      <c r="K255" s="136"/>
      <c r="L255" s="28"/>
      <c r="M255" s="137" t="s">
        <v>1</v>
      </c>
      <c r="N255" s="138" t="s">
        <v>37</v>
      </c>
      <c r="P255" s="139">
        <f t="shared" si="31"/>
        <v>0</v>
      </c>
      <c r="Q255" s="139">
        <v>0</v>
      </c>
      <c r="R255" s="139">
        <f t="shared" si="32"/>
        <v>0</v>
      </c>
      <c r="S255" s="139">
        <v>0</v>
      </c>
      <c r="T255" s="140">
        <f t="shared" si="33"/>
        <v>0</v>
      </c>
      <c r="AR255" s="141" t="s">
        <v>180</v>
      </c>
      <c r="AT255" s="141" t="s">
        <v>151</v>
      </c>
      <c r="AU255" s="141" t="s">
        <v>82</v>
      </c>
      <c r="AY255" s="13" t="s">
        <v>149</v>
      </c>
      <c r="BE255" s="142">
        <f t="shared" si="34"/>
        <v>0</v>
      </c>
      <c r="BF255" s="142">
        <f t="shared" si="35"/>
        <v>0</v>
      </c>
      <c r="BG255" s="142">
        <f t="shared" si="36"/>
        <v>0</v>
      </c>
      <c r="BH255" s="142">
        <f t="shared" si="37"/>
        <v>0</v>
      </c>
      <c r="BI255" s="142">
        <f t="shared" si="38"/>
        <v>0</v>
      </c>
      <c r="BJ255" s="13" t="s">
        <v>80</v>
      </c>
      <c r="BK255" s="142">
        <f t="shared" si="39"/>
        <v>0</v>
      </c>
      <c r="BL255" s="13" t="s">
        <v>180</v>
      </c>
      <c r="BM255" s="141" t="s">
        <v>587</v>
      </c>
    </row>
    <row r="256" spans="2:65" s="1" customFormat="1" ht="55.5" customHeight="1">
      <c r="B256" s="28"/>
      <c r="C256" s="129" t="s">
        <v>466</v>
      </c>
      <c r="D256" s="129" t="s">
        <v>151</v>
      </c>
      <c r="E256" s="130" t="s">
        <v>1579</v>
      </c>
      <c r="F256" s="131" t="s">
        <v>1580</v>
      </c>
      <c r="G256" s="132" t="s">
        <v>191</v>
      </c>
      <c r="H256" s="133">
        <v>3</v>
      </c>
      <c r="I256" s="134"/>
      <c r="J256" s="135">
        <f t="shared" si="30"/>
        <v>0</v>
      </c>
      <c r="K256" s="136"/>
      <c r="L256" s="28"/>
      <c r="M256" s="137" t="s">
        <v>1</v>
      </c>
      <c r="N256" s="138" t="s">
        <v>37</v>
      </c>
      <c r="P256" s="139">
        <f t="shared" si="31"/>
        <v>0</v>
      </c>
      <c r="Q256" s="139">
        <v>0</v>
      </c>
      <c r="R256" s="139">
        <f t="shared" si="32"/>
        <v>0</v>
      </c>
      <c r="S256" s="139">
        <v>0</v>
      </c>
      <c r="T256" s="140">
        <f t="shared" si="33"/>
        <v>0</v>
      </c>
      <c r="AR256" s="141" t="s">
        <v>180</v>
      </c>
      <c r="AT256" s="141" t="s">
        <v>151</v>
      </c>
      <c r="AU256" s="141" t="s">
        <v>82</v>
      </c>
      <c r="AY256" s="13" t="s">
        <v>149</v>
      </c>
      <c r="BE256" s="142">
        <f t="shared" si="34"/>
        <v>0</v>
      </c>
      <c r="BF256" s="142">
        <f t="shared" si="35"/>
        <v>0</v>
      </c>
      <c r="BG256" s="142">
        <f t="shared" si="36"/>
        <v>0</v>
      </c>
      <c r="BH256" s="142">
        <f t="shared" si="37"/>
        <v>0</v>
      </c>
      <c r="BI256" s="142">
        <f t="shared" si="38"/>
        <v>0</v>
      </c>
      <c r="BJ256" s="13" t="s">
        <v>80</v>
      </c>
      <c r="BK256" s="142">
        <f t="shared" si="39"/>
        <v>0</v>
      </c>
      <c r="BL256" s="13" t="s">
        <v>180</v>
      </c>
      <c r="BM256" s="141" t="s">
        <v>592</v>
      </c>
    </row>
    <row r="257" spans="2:65" s="1" customFormat="1" ht="33" customHeight="1">
      <c r="B257" s="28"/>
      <c r="C257" s="129" t="s">
        <v>593</v>
      </c>
      <c r="D257" s="129" t="s">
        <v>151</v>
      </c>
      <c r="E257" s="130" t="s">
        <v>1581</v>
      </c>
      <c r="F257" s="131" t="s">
        <v>1582</v>
      </c>
      <c r="G257" s="132" t="s">
        <v>191</v>
      </c>
      <c r="H257" s="133">
        <v>7</v>
      </c>
      <c r="I257" s="134"/>
      <c r="J257" s="135">
        <f t="shared" si="30"/>
        <v>0</v>
      </c>
      <c r="K257" s="136"/>
      <c r="L257" s="28"/>
      <c r="M257" s="137" t="s">
        <v>1</v>
      </c>
      <c r="N257" s="138" t="s">
        <v>37</v>
      </c>
      <c r="P257" s="139">
        <f t="shared" si="31"/>
        <v>0</v>
      </c>
      <c r="Q257" s="139">
        <v>0</v>
      </c>
      <c r="R257" s="139">
        <f t="shared" si="32"/>
        <v>0</v>
      </c>
      <c r="S257" s="139">
        <v>0</v>
      </c>
      <c r="T257" s="140">
        <f t="shared" si="33"/>
        <v>0</v>
      </c>
      <c r="AR257" s="141" t="s">
        <v>180</v>
      </c>
      <c r="AT257" s="141" t="s">
        <v>151</v>
      </c>
      <c r="AU257" s="141" t="s">
        <v>82</v>
      </c>
      <c r="AY257" s="13" t="s">
        <v>149</v>
      </c>
      <c r="BE257" s="142">
        <f t="shared" si="34"/>
        <v>0</v>
      </c>
      <c r="BF257" s="142">
        <f t="shared" si="35"/>
        <v>0</v>
      </c>
      <c r="BG257" s="142">
        <f t="shared" si="36"/>
        <v>0</v>
      </c>
      <c r="BH257" s="142">
        <f t="shared" si="37"/>
        <v>0</v>
      </c>
      <c r="BI257" s="142">
        <f t="shared" si="38"/>
        <v>0</v>
      </c>
      <c r="BJ257" s="13" t="s">
        <v>80</v>
      </c>
      <c r="BK257" s="142">
        <f t="shared" si="39"/>
        <v>0</v>
      </c>
      <c r="BL257" s="13" t="s">
        <v>180</v>
      </c>
      <c r="BM257" s="141" t="s">
        <v>596</v>
      </c>
    </row>
    <row r="258" spans="2:65" s="1" customFormat="1" ht="16.5" customHeight="1">
      <c r="B258" s="28"/>
      <c r="C258" s="148" t="s">
        <v>470</v>
      </c>
      <c r="D258" s="148" t="s">
        <v>354</v>
      </c>
      <c r="E258" s="149" t="s">
        <v>1583</v>
      </c>
      <c r="F258" s="150" t="s">
        <v>1584</v>
      </c>
      <c r="G258" s="151" t="s">
        <v>191</v>
      </c>
      <c r="H258" s="152">
        <v>7</v>
      </c>
      <c r="I258" s="153"/>
      <c r="J258" s="154">
        <f t="shared" si="30"/>
        <v>0</v>
      </c>
      <c r="K258" s="155"/>
      <c r="L258" s="156"/>
      <c r="M258" s="157" t="s">
        <v>1</v>
      </c>
      <c r="N258" s="158" t="s">
        <v>37</v>
      </c>
      <c r="P258" s="139">
        <f t="shared" si="31"/>
        <v>0</v>
      </c>
      <c r="Q258" s="139">
        <v>0</v>
      </c>
      <c r="R258" s="139">
        <f t="shared" si="32"/>
        <v>0</v>
      </c>
      <c r="S258" s="139">
        <v>0</v>
      </c>
      <c r="T258" s="140">
        <f t="shared" si="33"/>
        <v>0</v>
      </c>
      <c r="AR258" s="141" t="s">
        <v>212</v>
      </c>
      <c r="AT258" s="141" t="s">
        <v>354</v>
      </c>
      <c r="AU258" s="141" t="s">
        <v>82</v>
      </c>
      <c r="AY258" s="13" t="s">
        <v>149</v>
      </c>
      <c r="BE258" s="142">
        <f t="shared" si="34"/>
        <v>0</v>
      </c>
      <c r="BF258" s="142">
        <f t="shared" si="35"/>
        <v>0</v>
      </c>
      <c r="BG258" s="142">
        <f t="shared" si="36"/>
        <v>0</v>
      </c>
      <c r="BH258" s="142">
        <f t="shared" si="37"/>
        <v>0</v>
      </c>
      <c r="BI258" s="142">
        <f t="shared" si="38"/>
        <v>0</v>
      </c>
      <c r="BJ258" s="13" t="s">
        <v>80</v>
      </c>
      <c r="BK258" s="142">
        <f t="shared" si="39"/>
        <v>0</v>
      </c>
      <c r="BL258" s="13" t="s">
        <v>180</v>
      </c>
      <c r="BM258" s="141" t="s">
        <v>599</v>
      </c>
    </row>
    <row r="259" spans="2:65" s="1" customFormat="1" ht="49.05" customHeight="1">
      <c r="B259" s="28"/>
      <c r="C259" s="129" t="s">
        <v>600</v>
      </c>
      <c r="D259" s="129" t="s">
        <v>151</v>
      </c>
      <c r="E259" s="130" t="s">
        <v>1585</v>
      </c>
      <c r="F259" s="131" t="s">
        <v>1586</v>
      </c>
      <c r="G259" s="132" t="s">
        <v>186</v>
      </c>
      <c r="H259" s="133">
        <v>80</v>
      </c>
      <c r="I259" s="134"/>
      <c r="J259" s="135">
        <f t="shared" si="30"/>
        <v>0</v>
      </c>
      <c r="K259" s="136"/>
      <c r="L259" s="28"/>
      <c r="M259" s="137" t="s">
        <v>1</v>
      </c>
      <c r="N259" s="138" t="s">
        <v>37</v>
      </c>
      <c r="P259" s="139">
        <f t="shared" si="31"/>
        <v>0</v>
      </c>
      <c r="Q259" s="139">
        <v>0</v>
      </c>
      <c r="R259" s="139">
        <f t="shared" si="32"/>
        <v>0</v>
      </c>
      <c r="S259" s="139">
        <v>0</v>
      </c>
      <c r="T259" s="140">
        <f t="shared" si="33"/>
        <v>0</v>
      </c>
      <c r="AR259" s="141" t="s">
        <v>180</v>
      </c>
      <c r="AT259" s="141" t="s">
        <v>151</v>
      </c>
      <c r="AU259" s="141" t="s">
        <v>82</v>
      </c>
      <c r="AY259" s="13" t="s">
        <v>149</v>
      </c>
      <c r="BE259" s="142">
        <f t="shared" si="34"/>
        <v>0</v>
      </c>
      <c r="BF259" s="142">
        <f t="shared" si="35"/>
        <v>0</v>
      </c>
      <c r="BG259" s="142">
        <f t="shared" si="36"/>
        <v>0</v>
      </c>
      <c r="BH259" s="142">
        <f t="shared" si="37"/>
        <v>0</v>
      </c>
      <c r="BI259" s="142">
        <f t="shared" si="38"/>
        <v>0</v>
      </c>
      <c r="BJ259" s="13" t="s">
        <v>80</v>
      </c>
      <c r="BK259" s="142">
        <f t="shared" si="39"/>
        <v>0</v>
      </c>
      <c r="BL259" s="13" t="s">
        <v>180</v>
      </c>
      <c r="BM259" s="141" t="s">
        <v>603</v>
      </c>
    </row>
    <row r="260" spans="2:65" s="1" customFormat="1" ht="49.05" customHeight="1">
      <c r="B260" s="28"/>
      <c r="C260" s="148" t="s">
        <v>473</v>
      </c>
      <c r="D260" s="148" t="s">
        <v>354</v>
      </c>
      <c r="E260" s="149" t="s">
        <v>1587</v>
      </c>
      <c r="F260" s="150" t="s">
        <v>1588</v>
      </c>
      <c r="G260" s="151" t="s">
        <v>186</v>
      </c>
      <c r="H260" s="152">
        <v>92</v>
      </c>
      <c r="I260" s="153"/>
      <c r="J260" s="154">
        <f t="shared" si="30"/>
        <v>0</v>
      </c>
      <c r="K260" s="155"/>
      <c r="L260" s="156"/>
      <c r="M260" s="157" t="s">
        <v>1</v>
      </c>
      <c r="N260" s="158" t="s">
        <v>37</v>
      </c>
      <c r="P260" s="139">
        <f t="shared" si="31"/>
        <v>0</v>
      </c>
      <c r="Q260" s="139">
        <v>2.6900000000000001E-3</v>
      </c>
      <c r="R260" s="139">
        <f t="shared" si="32"/>
        <v>0.24748000000000001</v>
      </c>
      <c r="S260" s="139">
        <v>0</v>
      </c>
      <c r="T260" s="140">
        <f t="shared" si="33"/>
        <v>0</v>
      </c>
      <c r="AR260" s="141" t="s">
        <v>212</v>
      </c>
      <c r="AT260" s="141" t="s">
        <v>354</v>
      </c>
      <c r="AU260" s="141" t="s">
        <v>82</v>
      </c>
      <c r="AY260" s="13" t="s">
        <v>149</v>
      </c>
      <c r="BE260" s="142">
        <f t="shared" si="34"/>
        <v>0</v>
      </c>
      <c r="BF260" s="142">
        <f t="shared" si="35"/>
        <v>0</v>
      </c>
      <c r="BG260" s="142">
        <f t="shared" si="36"/>
        <v>0</v>
      </c>
      <c r="BH260" s="142">
        <f t="shared" si="37"/>
        <v>0</v>
      </c>
      <c r="BI260" s="142">
        <f t="shared" si="38"/>
        <v>0</v>
      </c>
      <c r="BJ260" s="13" t="s">
        <v>80</v>
      </c>
      <c r="BK260" s="142">
        <f t="shared" si="39"/>
        <v>0</v>
      </c>
      <c r="BL260" s="13" t="s">
        <v>180</v>
      </c>
      <c r="BM260" s="141" t="s">
        <v>606</v>
      </c>
    </row>
    <row r="261" spans="2:65" s="11" customFormat="1" ht="25.95" customHeight="1">
      <c r="B261" s="117"/>
      <c r="D261" s="118" t="s">
        <v>71</v>
      </c>
      <c r="E261" s="119" t="s">
        <v>354</v>
      </c>
      <c r="F261" s="119" t="s">
        <v>1589</v>
      </c>
      <c r="I261" s="120"/>
      <c r="J261" s="121">
        <f>BK261</f>
        <v>0</v>
      </c>
      <c r="L261" s="117"/>
      <c r="M261" s="122"/>
      <c r="P261" s="123">
        <f>P262</f>
        <v>0</v>
      </c>
      <c r="R261" s="123">
        <f>R262</f>
        <v>0.47249999999999998</v>
      </c>
      <c r="T261" s="124">
        <f>T262</f>
        <v>4.7383800000000003</v>
      </c>
      <c r="AR261" s="118" t="s">
        <v>160</v>
      </c>
      <c r="AT261" s="125" t="s">
        <v>71</v>
      </c>
      <c r="AU261" s="125" t="s">
        <v>72</v>
      </c>
      <c r="AY261" s="118" t="s">
        <v>149</v>
      </c>
      <c r="BK261" s="126">
        <f>BK262</f>
        <v>0</v>
      </c>
    </row>
    <row r="262" spans="2:65" s="11" customFormat="1" ht="22.8" customHeight="1">
      <c r="B262" s="117"/>
      <c r="D262" s="118" t="s">
        <v>71</v>
      </c>
      <c r="E262" s="127" t="s">
        <v>1590</v>
      </c>
      <c r="F262" s="127" t="s">
        <v>1591</v>
      </c>
      <c r="I262" s="120"/>
      <c r="J262" s="128">
        <f>BK262</f>
        <v>0</v>
      </c>
      <c r="L262" s="117"/>
      <c r="M262" s="122"/>
      <c r="P262" s="123">
        <f>SUM(P263:P268)</f>
        <v>0</v>
      </c>
      <c r="R262" s="123">
        <f>SUM(R263:R268)</f>
        <v>0.47249999999999998</v>
      </c>
      <c r="T262" s="124">
        <f>SUM(T263:T268)</f>
        <v>4.7383800000000003</v>
      </c>
      <c r="AR262" s="118" t="s">
        <v>160</v>
      </c>
      <c r="AT262" s="125" t="s">
        <v>71</v>
      </c>
      <c r="AU262" s="125" t="s">
        <v>80</v>
      </c>
      <c r="AY262" s="118" t="s">
        <v>149</v>
      </c>
      <c r="BK262" s="126">
        <f>SUM(BK263:BK268)</f>
        <v>0</v>
      </c>
    </row>
    <row r="263" spans="2:65" s="1" customFormat="1" ht="24.15" customHeight="1">
      <c r="B263" s="28"/>
      <c r="C263" s="129" t="s">
        <v>607</v>
      </c>
      <c r="D263" s="129" t="s">
        <v>151</v>
      </c>
      <c r="E263" s="130" t="s">
        <v>1592</v>
      </c>
      <c r="F263" s="131" t="s">
        <v>1593</v>
      </c>
      <c r="G263" s="132" t="s">
        <v>186</v>
      </c>
      <c r="H263" s="133">
        <v>1350</v>
      </c>
      <c r="I263" s="134"/>
      <c r="J263" s="135">
        <f t="shared" ref="J263:J268" si="40">ROUND(I263*H263,2)</f>
        <v>0</v>
      </c>
      <c r="K263" s="136"/>
      <c r="L263" s="28"/>
      <c r="M263" s="137" t="s">
        <v>1</v>
      </c>
      <c r="N263" s="138" t="s">
        <v>37</v>
      </c>
      <c r="P263" s="139">
        <f t="shared" ref="P263:P268" si="41">O263*H263</f>
        <v>0</v>
      </c>
      <c r="Q263" s="139">
        <v>3.5E-4</v>
      </c>
      <c r="R263" s="139">
        <f t="shared" ref="R263:R268" si="42">Q263*H263</f>
        <v>0.47249999999999998</v>
      </c>
      <c r="S263" s="139">
        <v>0</v>
      </c>
      <c r="T263" s="140">
        <f t="shared" ref="T263:T268" si="43">S263*H263</f>
        <v>0</v>
      </c>
      <c r="AR263" s="141" t="s">
        <v>277</v>
      </c>
      <c r="AT263" s="141" t="s">
        <v>151</v>
      </c>
      <c r="AU263" s="141" t="s">
        <v>82</v>
      </c>
      <c r="AY263" s="13" t="s">
        <v>149</v>
      </c>
      <c r="BE263" s="142">
        <f t="shared" ref="BE263:BE268" si="44">IF(N263="základní",J263,0)</f>
        <v>0</v>
      </c>
      <c r="BF263" s="142">
        <f t="shared" ref="BF263:BF268" si="45">IF(N263="snížená",J263,0)</f>
        <v>0</v>
      </c>
      <c r="BG263" s="142">
        <f t="shared" ref="BG263:BG268" si="46">IF(N263="zákl. přenesená",J263,0)</f>
        <v>0</v>
      </c>
      <c r="BH263" s="142">
        <f t="shared" ref="BH263:BH268" si="47">IF(N263="sníž. přenesená",J263,0)</f>
        <v>0</v>
      </c>
      <c r="BI263" s="142">
        <f t="shared" ref="BI263:BI268" si="48">IF(N263="nulová",J263,0)</f>
        <v>0</v>
      </c>
      <c r="BJ263" s="13" t="s">
        <v>80</v>
      </c>
      <c r="BK263" s="142">
        <f t="shared" ref="BK263:BK268" si="49">ROUND(I263*H263,2)</f>
        <v>0</v>
      </c>
      <c r="BL263" s="13" t="s">
        <v>277</v>
      </c>
      <c r="BM263" s="141" t="s">
        <v>610</v>
      </c>
    </row>
    <row r="264" spans="2:65" s="1" customFormat="1" ht="49.05" customHeight="1">
      <c r="B264" s="28"/>
      <c r="C264" s="129" t="s">
        <v>477</v>
      </c>
      <c r="D264" s="129" t="s">
        <v>151</v>
      </c>
      <c r="E264" s="130" t="s">
        <v>1594</v>
      </c>
      <c r="F264" s="131" t="s">
        <v>1595</v>
      </c>
      <c r="G264" s="132" t="s">
        <v>191</v>
      </c>
      <c r="H264" s="133">
        <v>446</v>
      </c>
      <c r="I264" s="134"/>
      <c r="J264" s="135">
        <f t="shared" si="40"/>
        <v>0</v>
      </c>
      <c r="K264" s="136"/>
      <c r="L264" s="28"/>
      <c r="M264" s="137" t="s">
        <v>1</v>
      </c>
      <c r="N264" s="138" t="s">
        <v>37</v>
      </c>
      <c r="P264" s="139">
        <f t="shared" si="41"/>
        <v>0</v>
      </c>
      <c r="Q264" s="139">
        <v>0</v>
      </c>
      <c r="R264" s="139">
        <f t="shared" si="42"/>
        <v>0</v>
      </c>
      <c r="S264" s="139">
        <v>3.0000000000000001E-5</v>
      </c>
      <c r="T264" s="140">
        <f t="shared" si="43"/>
        <v>1.338E-2</v>
      </c>
      <c r="AR264" s="141" t="s">
        <v>277</v>
      </c>
      <c r="AT264" s="141" t="s">
        <v>151</v>
      </c>
      <c r="AU264" s="141" t="s">
        <v>82</v>
      </c>
      <c r="AY264" s="13" t="s">
        <v>149</v>
      </c>
      <c r="BE264" s="142">
        <f t="shared" si="44"/>
        <v>0</v>
      </c>
      <c r="BF264" s="142">
        <f t="shared" si="45"/>
        <v>0</v>
      </c>
      <c r="BG264" s="142">
        <f t="shared" si="46"/>
        <v>0</v>
      </c>
      <c r="BH264" s="142">
        <f t="shared" si="47"/>
        <v>0</v>
      </c>
      <c r="BI264" s="142">
        <f t="shared" si="48"/>
        <v>0</v>
      </c>
      <c r="BJ264" s="13" t="s">
        <v>80</v>
      </c>
      <c r="BK264" s="142">
        <f t="shared" si="49"/>
        <v>0</v>
      </c>
      <c r="BL264" s="13" t="s">
        <v>277</v>
      </c>
      <c r="BM264" s="141" t="s">
        <v>613</v>
      </c>
    </row>
    <row r="265" spans="2:65" s="1" customFormat="1" ht="37.799999999999997" customHeight="1">
      <c r="B265" s="28"/>
      <c r="C265" s="129" t="s">
        <v>614</v>
      </c>
      <c r="D265" s="129" t="s">
        <v>151</v>
      </c>
      <c r="E265" s="130" t="s">
        <v>1596</v>
      </c>
      <c r="F265" s="131" t="s">
        <v>1597</v>
      </c>
      <c r="G265" s="132" t="s">
        <v>186</v>
      </c>
      <c r="H265" s="133">
        <v>1350</v>
      </c>
      <c r="I265" s="134"/>
      <c r="J265" s="135">
        <f t="shared" si="40"/>
        <v>0</v>
      </c>
      <c r="K265" s="136"/>
      <c r="L265" s="28"/>
      <c r="M265" s="137" t="s">
        <v>1</v>
      </c>
      <c r="N265" s="138" t="s">
        <v>37</v>
      </c>
      <c r="P265" s="139">
        <f t="shared" si="41"/>
        <v>0</v>
      </c>
      <c r="Q265" s="139">
        <v>0</v>
      </c>
      <c r="R265" s="139">
        <f t="shared" si="42"/>
        <v>0</v>
      </c>
      <c r="S265" s="139">
        <v>3.5000000000000001E-3</v>
      </c>
      <c r="T265" s="140">
        <f t="shared" si="43"/>
        <v>4.7250000000000005</v>
      </c>
      <c r="AR265" s="141" t="s">
        <v>277</v>
      </c>
      <c r="AT265" s="141" t="s">
        <v>151</v>
      </c>
      <c r="AU265" s="141" t="s">
        <v>82</v>
      </c>
      <c r="AY265" s="13" t="s">
        <v>149</v>
      </c>
      <c r="BE265" s="142">
        <f t="shared" si="44"/>
        <v>0</v>
      </c>
      <c r="BF265" s="142">
        <f t="shared" si="45"/>
        <v>0</v>
      </c>
      <c r="BG265" s="142">
        <f t="shared" si="46"/>
        <v>0</v>
      </c>
      <c r="BH265" s="142">
        <f t="shared" si="47"/>
        <v>0</v>
      </c>
      <c r="BI265" s="142">
        <f t="shared" si="48"/>
        <v>0</v>
      </c>
      <c r="BJ265" s="13" t="s">
        <v>80</v>
      </c>
      <c r="BK265" s="142">
        <f t="shared" si="49"/>
        <v>0</v>
      </c>
      <c r="BL265" s="13" t="s">
        <v>277</v>
      </c>
      <c r="BM265" s="141" t="s">
        <v>617</v>
      </c>
    </row>
    <row r="266" spans="2:65" s="1" customFormat="1" ht="24.15" customHeight="1">
      <c r="B266" s="28"/>
      <c r="C266" s="129" t="s">
        <v>480</v>
      </c>
      <c r="D266" s="129" t="s">
        <v>151</v>
      </c>
      <c r="E266" s="130" t="s">
        <v>1598</v>
      </c>
      <c r="F266" s="131" t="s">
        <v>1599</v>
      </c>
      <c r="G266" s="132" t="s">
        <v>197</v>
      </c>
      <c r="H266" s="133">
        <v>5.9379999999999997</v>
      </c>
      <c r="I266" s="134"/>
      <c r="J266" s="135">
        <f t="shared" si="40"/>
        <v>0</v>
      </c>
      <c r="K266" s="136"/>
      <c r="L266" s="28"/>
      <c r="M266" s="137" t="s">
        <v>1</v>
      </c>
      <c r="N266" s="138" t="s">
        <v>37</v>
      </c>
      <c r="P266" s="139">
        <f t="shared" si="41"/>
        <v>0</v>
      </c>
      <c r="Q266" s="139">
        <v>0</v>
      </c>
      <c r="R266" s="139">
        <f t="shared" si="42"/>
        <v>0</v>
      </c>
      <c r="S266" s="139">
        <v>0</v>
      </c>
      <c r="T266" s="140">
        <f t="shared" si="43"/>
        <v>0</v>
      </c>
      <c r="AR266" s="141" t="s">
        <v>277</v>
      </c>
      <c r="AT266" s="141" t="s">
        <v>151</v>
      </c>
      <c r="AU266" s="141" t="s">
        <v>82</v>
      </c>
      <c r="AY266" s="13" t="s">
        <v>149</v>
      </c>
      <c r="BE266" s="142">
        <f t="shared" si="44"/>
        <v>0</v>
      </c>
      <c r="BF266" s="142">
        <f t="shared" si="45"/>
        <v>0</v>
      </c>
      <c r="BG266" s="142">
        <f t="shared" si="46"/>
        <v>0</v>
      </c>
      <c r="BH266" s="142">
        <f t="shared" si="47"/>
        <v>0</v>
      </c>
      <c r="BI266" s="142">
        <f t="shared" si="48"/>
        <v>0</v>
      </c>
      <c r="BJ266" s="13" t="s">
        <v>80</v>
      </c>
      <c r="BK266" s="142">
        <f t="shared" si="49"/>
        <v>0</v>
      </c>
      <c r="BL266" s="13" t="s">
        <v>277</v>
      </c>
      <c r="BM266" s="141" t="s">
        <v>620</v>
      </c>
    </row>
    <row r="267" spans="2:65" s="1" customFormat="1" ht="37.799999999999997" customHeight="1">
      <c r="B267" s="28"/>
      <c r="C267" s="129" t="s">
        <v>621</v>
      </c>
      <c r="D267" s="129" t="s">
        <v>151</v>
      </c>
      <c r="E267" s="130" t="s">
        <v>1600</v>
      </c>
      <c r="F267" s="131" t="s">
        <v>1601</v>
      </c>
      <c r="G267" s="132" t="s">
        <v>197</v>
      </c>
      <c r="H267" s="133">
        <v>118.7</v>
      </c>
      <c r="I267" s="134"/>
      <c r="J267" s="135">
        <f t="shared" si="40"/>
        <v>0</v>
      </c>
      <c r="K267" s="136"/>
      <c r="L267" s="28"/>
      <c r="M267" s="137" t="s">
        <v>1</v>
      </c>
      <c r="N267" s="138" t="s">
        <v>37</v>
      </c>
      <c r="P267" s="139">
        <f t="shared" si="41"/>
        <v>0</v>
      </c>
      <c r="Q267" s="139">
        <v>0</v>
      </c>
      <c r="R267" s="139">
        <f t="shared" si="42"/>
        <v>0</v>
      </c>
      <c r="S267" s="139">
        <v>0</v>
      </c>
      <c r="T267" s="140">
        <f t="shared" si="43"/>
        <v>0</v>
      </c>
      <c r="AR267" s="141" t="s">
        <v>277</v>
      </c>
      <c r="AT267" s="141" t="s">
        <v>151</v>
      </c>
      <c r="AU267" s="141" t="s">
        <v>82</v>
      </c>
      <c r="AY267" s="13" t="s">
        <v>149</v>
      </c>
      <c r="BE267" s="142">
        <f t="shared" si="44"/>
        <v>0</v>
      </c>
      <c r="BF267" s="142">
        <f t="shared" si="45"/>
        <v>0</v>
      </c>
      <c r="BG267" s="142">
        <f t="shared" si="46"/>
        <v>0</v>
      </c>
      <c r="BH267" s="142">
        <f t="shared" si="47"/>
        <v>0</v>
      </c>
      <c r="BI267" s="142">
        <f t="shared" si="48"/>
        <v>0</v>
      </c>
      <c r="BJ267" s="13" t="s">
        <v>80</v>
      </c>
      <c r="BK267" s="142">
        <f t="shared" si="49"/>
        <v>0</v>
      </c>
      <c r="BL267" s="13" t="s">
        <v>277</v>
      </c>
      <c r="BM267" s="141" t="s">
        <v>624</v>
      </c>
    </row>
    <row r="268" spans="2:65" s="1" customFormat="1" ht="44.25" customHeight="1">
      <c r="B268" s="28"/>
      <c r="C268" s="129" t="s">
        <v>484</v>
      </c>
      <c r="D268" s="129" t="s">
        <v>151</v>
      </c>
      <c r="E268" s="130" t="s">
        <v>1602</v>
      </c>
      <c r="F268" s="131" t="s">
        <v>1603</v>
      </c>
      <c r="G268" s="132" t="s">
        <v>197</v>
      </c>
      <c r="H268" s="133">
        <v>5.9379999999999997</v>
      </c>
      <c r="I268" s="134"/>
      <c r="J268" s="135">
        <f t="shared" si="40"/>
        <v>0</v>
      </c>
      <c r="K268" s="136"/>
      <c r="L268" s="28"/>
      <c r="M268" s="137" t="s">
        <v>1</v>
      </c>
      <c r="N268" s="138" t="s">
        <v>37</v>
      </c>
      <c r="P268" s="139">
        <f t="shared" si="41"/>
        <v>0</v>
      </c>
      <c r="Q268" s="139">
        <v>0</v>
      </c>
      <c r="R268" s="139">
        <f t="shared" si="42"/>
        <v>0</v>
      </c>
      <c r="S268" s="139">
        <v>0</v>
      </c>
      <c r="T268" s="140">
        <f t="shared" si="43"/>
        <v>0</v>
      </c>
      <c r="AR268" s="141" t="s">
        <v>277</v>
      </c>
      <c r="AT268" s="141" t="s">
        <v>151</v>
      </c>
      <c r="AU268" s="141" t="s">
        <v>82</v>
      </c>
      <c r="AY268" s="13" t="s">
        <v>149</v>
      </c>
      <c r="BE268" s="142">
        <f t="shared" si="44"/>
        <v>0</v>
      </c>
      <c r="BF268" s="142">
        <f t="shared" si="45"/>
        <v>0</v>
      </c>
      <c r="BG268" s="142">
        <f t="shared" si="46"/>
        <v>0</v>
      </c>
      <c r="BH268" s="142">
        <f t="shared" si="47"/>
        <v>0</v>
      </c>
      <c r="BI268" s="142">
        <f t="shared" si="48"/>
        <v>0</v>
      </c>
      <c r="BJ268" s="13" t="s">
        <v>80</v>
      </c>
      <c r="BK268" s="142">
        <f t="shared" si="49"/>
        <v>0</v>
      </c>
      <c r="BL268" s="13" t="s">
        <v>277</v>
      </c>
      <c r="BM268" s="141" t="s">
        <v>627</v>
      </c>
    </row>
    <row r="269" spans="2:65" s="11" customFormat="1" ht="25.95" customHeight="1">
      <c r="B269" s="117"/>
      <c r="D269" s="118" t="s">
        <v>71</v>
      </c>
      <c r="E269" s="119" t="s">
        <v>110</v>
      </c>
      <c r="F269" s="119" t="s">
        <v>111</v>
      </c>
      <c r="I269" s="120"/>
      <c r="J269" s="121">
        <f>BK269</f>
        <v>0</v>
      </c>
      <c r="L269" s="117"/>
      <c r="M269" s="122"/>
      <c r="P269" s="123">
        <f>P270+P272</f>
        <v>0</v>
      </c>
      <c r="R269" s="123">
        <f>R270+R272</f>
        <v>0</v>
      </c>
      <c r="T269" s="124">
        <f>T270+T272</f>
        <v>0</v>
      </c>
      <c r="AR269" s="118" t="s">
        <v>168</v>
      </c>
      <c r="AT269" s="125" t="s">
        <v>71</v>
      </c>
      <c r="AU269" s="125" t="s">
        <v>72</v>
      </c>
      <c r="AY269" s="118" t="s">
        <v>149</v>
      </c>
      <c r="BK269" s="126">
        <f>BK270+BK272</f>
        <v>0</v>
      </c>
    </row>
    <row r="270" spans="2:65" s="11" customFormat="1" ht="22.8" customHeight="1">
      <c r="B270" s="117"/>
      <c r="D270" s="118" t="s">
        <v>71</v>
      </c>
      <c r="E270" s="127" t="s">
        <v>1604</v>
      </c>
      <c r="F270" s="127" t="s">
        <v>1605</v>
      </c>
      <c r="I270" s="120"/>
      <c r="J270" s="128">
        <f>BK270</f>
        <v>0</v>
      </c>
      <c r="L270" s="117"/>
      <c r="M270" s="122"/>
      <c r="P270" s="123">
        <f>P271</f>
        <v>0</v>
      </c>
      <c r="R270" s="123">
        <f>R271</f>
        <v>0</v>
      </c>
      <c r="T270" s="124">
        <f>T271</f>
        <v>0</v>
      </c>
      <c r="AR270" s="118" t="s">
        <v>168</v>
      </c>
      <c r="AT270" s="125" t="s">
        <v>71</v>
      </c>
      <c r="AU270" s="125" t="s">
        <v>80</v>
      </c>
      <c r="AY270" s="118" t="s">
        <v>149</v>
      </c>
      <c r="BK270" s="126">
        <f>BK271</f>
        <v>0</v>
      </c>
    </row>
    <row r="271" spans="2:65" s="1" customFormat="1" ht="16.5" customHeight="1">
      <c r="B271" s="28"/>
      <c r="C271" s="129" t="s">
        <v>628</v>
      </c>
      <c r="D271" s="129" t="s">
        <v>151</v>
      </c>
      <c r="E271" s="130" t="s">
        <v>1606</v>
      </c>
      <c r="F271" s="131" t="s">
        <v>1607</v>
      </c>
      <c r="G271" s="132" t="s">
        <v>395</v>
      </c>
      <c r="H271" s="133">
        <v>1</v>
      </c>
      <c r="I271" s="134"/>
      <c r="J271" s="135">
        <f>ROUND(I271*H271,2)</f>
        <v>0</v>
      </c>
      <c r="K271" s="136"/>
      <c r="L271" s="28"/>
      <c r="M271" s="137" t="s">
        <v>1</v>
      </c>
      <c r="N271" s="138" t="s">
        <v>37</v>
      </c>
      <c r="P271" s="139">
        <f>O271*H271</f>
        <v>0</v>
      </c>
      <c r="Q271" s="139">
        <v>0</v>
      </c>
      <c r="R271" s="139">
        <f>Q271*H271</f>
        <v>0</v>
      </c>
      <c r="S271" s="139">
        <v>0</v>
      </c>
      <c r="T271" s="140">
        <f>S271*H271</f>
        <v>0</v>
      </c>
      <c r="AR271" s="141" t="s">
        <v>155</v>
      </c>
      <c r="AT271" s="141" t="s">
        <v>151</v>
      </c>
      <c r="AU271" s="141" t="s">
        <v>82</v>
      </c>
      <c r="AY271" s="13" t="s">
        <v>149</v>
      </c>
      <c r="BE271" s="142">
        <f>IF(N271="základní",J271,0)</f>
        <v>0</v>
      </c>
      <c r="BF271" s="142">
        <f>IF(N271="snížená",J271,0)</f>
        <v>0</v>
      </c>
      <c r="BG271" s="142">
        <f>IF(N271="zákl. přenesená",J271,0)</f>
        <v>0</v>
      </c>
      <c r="BH271" s="142">
        <f>IF(N271="sníž. přenesená",J271,0)</f>
        <v>0</v>
      </c>
      <c r="BI271" s="142">
        <f>IF(N271="nulová",J271,0)</f>
        <v>0</v>
      </c>
      <c r="BJ271" s="13" t="s">
        <v>80</v>
      </c>
      <c r="BK271" s="142">
        <f>ROUND(I271*H271,2)</f>
        <v>0</v>
      </c>
      <c r="BL271" s="13" t="s">
        <v>155</v>
      </c>
      <c r="BM271" s="141" t="s">
        <v>631</v>
      </c>
    </row>
    <row r="272" spans="2:65" s="11" customFormat="1" ht="22.8" customHeight="1">
      <c r="B272" s="117"/>
      <c r="D272" s="118" t="s">
        <v>71</v>
      </c>
      <c r="E272" s="127" t="s">
        <v>1608</v>
      </c>
      <c r="F272" s="127" t="s">
        <v>1609</v>
      </c>
      <c r="I272" s="120"/>
      <c r="J272" s="128">
        <f>BK272</f>
        <v>0</v>
      </c>
      <c r="L272" s="117"/>
      <c r="M272" s="122"/>
      <c r="P272" s="123">
        <f>SUM(P273:P283)</f>
        <v>0</v>
      </c>
      <c r="R272" s="123">
        <f>SUM(R273:R283)</f>
        <v>0</v>
      </c>
      <c r="T272" s="124">
        <f>SUM(T273:T283)</f>
        <v>0</v>
      </c>
      <c r="AR272" s="118" t="s">
        <v>168</v>
      </c>
      <c r="AT272" s="125" t="s">
        <v>71</v>
      </c>
      <c r="AU272" s="125" t="s">
        <v>80</v>
      </c>
      <c r="AY272" s="118" t="s">
        <v>149</v>
      </c>
      <c r="BK272" s="126">
        <f>SUM(BK273:BK283)</f>
        <v>0</v>
      </c>
    </row>
    <row r="273" spans="2:65" s="1" customFormat="1" ht="16.5" customHeight="1">
      <c r="B273" s="28"/>
      <c r="C273" s="129" t="s">
        <v>487</v>
      </c>
      <c r="D273" s="129" t="s">
        <v>151</v>
      </c>
      <c r="E273" s="130" t="s">
        <v>1610</v>
      </c>
      <c r="F273" s="131" t="s">
        <v>1611</v>
      </c>
      <c r="G273" s="132" t="s">
        <v>191</v>
      </c>
      <c r="H273" s="133">
        <v>1</v>
      </c>
      <c r="I273" s="134"/>
      <c r="J273" s="135">
        <f t="shared" ref="J273:J283" si="50">ROUND(I273*H273,2)</f>
        <v>0</v>
      </c>
      <c r="K273" s="136"/>
      <c r="L273" s="28"/>
      <c r="M273" s="137" t="s">
        <v>1</v>
      </c>
      <c r="N273" s="138" t="s">
        <v>37</v>
      </c>
      <c r="P273" s="139">
        <f t="shared" ref="P273:P283" si="51">O273*H273</f>
        <v>0</v>
      </c>
      <c r="Q273" s="139">
        <v>0</v>
      </c>
      <c r="R273" s="139">
        <f t="shared" ref="R273:R283" si="52">Q273*H273</f>
        <v>0</v>
      </c>
      <c r="S273" s="139">
        <v>0</v>
      </c>
      <c r="T273" s="140">
        <f t="shared" ref="T273:T283" si="53">S273*H273</f>
        <v>0</v>
      </c>
      <c r="AR273" s="141" t="s">
        <v>155</v>
      </c>
      <c r="AT273" s="141" t="s">
        <v>151</v>
      </c>
      <c r="AU273" s="141" t="s">
        <v>82</v>
      </c>
      <c r="AY273" s="13" t="s">
        <v>149</v>
      </c>
      <c r="BE273" s="142">
        <f t="shared" ref="BE273:BE283" si="54">IF(N273="základní",J273,0)</f>
        <v>0</v>
      </c>
      <c r="BF273" s="142">
        <f t="shared" ref="BF273:BF283" si="55">IF(N273="snížená",J273,0)</f>
        <v>0</v>
      </c>
      <c r="BG273" s="142">
        <f t="shared" ref="BG273:BG283" si="56">IF(N273="zákl. přenesená",J273,0)</f>
        <v>0</v>
      </c>
      <c r="BH273" s="142">
        <f t="shared" ref="BH273:BH283" si="57">IF(N273="sníž. přenesená",J273,0)</f>
        <v>0</v>
      </c>
      <c r="BI273" s="142">
        <f t="shared" ref="BI273:BI283" si="58">IF(N273="nulová",J273,0)</f>
        <v>0</v>
      </c>
      <c r="BJ273" s="13" t="s">
        <v>80</v>
      </c>
      <c r="BK273" s="142">
        <f t="shared" ref="BK273:BK283" si="59">ROUND(I273*H273,2)</f>
        <v>0</v>
      </c>
      <c r="BL273" s="13" t="s">
        <v>155</v>
      </c>
      <c r="BM273" s="141" t="s">
        <v>634</v>
      </c>
    </row>
    <row r="274" spans="2:65" s="1" customFormat="1" ht="24.15" customHeight="1">
      <c r="B274" s="28"/>
      <c r="C274" s="129" t="s">
        <v>635</v>
      </c>
      <c r="D274" s="129" t="s">
        <v>151</v>
      </c>
      <c r="E274" s="130" t="s">
        <v>1612</v>
      </c>
      <c r="F274" s="131" t="s">
        <v>1613</v>
      </c>
      <c r="G274" s="132" t="s">
        <v>191</v>
      </c>
      <c r="H274" s="133">
        <v>1</v>
      </c>
      <c r="I274" s="134"/>
      <c r="J274" s="135">
        <f t="shared" si="50"/>
        <v>0</v>
      </c>
      <c r="K274" s="136"/>
      <c r="L274" s="28"/>
      <c r="M274" s="137" t="s">
        <v>1</v>
      </c>
      <c r="N274" s="138" t="s">
        <v>37</v>
      </c>
      <c r="P274" s="139">
        <f t="shared" si="51"/>
        <v>0</v>
      </c>
      <c r="Q274" s="139">
        <v>0</v>
      </c>
      <c r="R274" s="139">
        <f t="shared" si="52"/>
        <v>0</v>
      </c>
      <c r="S274" s="139">
        <v>0</v>
      </c>
      <c r="T274" s="140">
        <f t="shared" si="53"/>
        <v>0</v>
      </c>
      <c r="AR274" s="141" t="s">
        <v>155</v>
      </c>
      <c r="AT274" s="141" t="s">
        <v>151</v>
      </c>
      <c r="AU274" s="141" t="s">
        <v>82</v>
      </c>
      <c r="AY274" s="13" t="s">
        <v>149</v>
      </c>
      <c r="BE274" s="142">
        <f t="shared" si="54"/>
        <v>0</v>
      </c>
      <c r="BF274" s="142">
        <f t="shared" si="55"/>
        <v>0</v>
      </c>
      <c r="BG274" s="142">
        <f t="shared" si="56"/>
        <v>0</v>
      </c>
      <c r="BH274" s="142">
        <f t="shared" si="57"/>
        <v>0</v>
      </c>
      <c r="BI274" s="142">
        <f t="shared" si="58"/>
        <v>0</v>
      </c>
      <c r="BJ274" s="13" t="s">
        <v>80</v>
      </c>
      <c r="BK274" s="142">
        <f t="shared" si="59"/>
        <v>0</v>
      </c>
      <c r="BL274" s="13" t="s">
        <v>155</v>
      </c>
      <c r="BM274" s="141" t="s">
        <v>638</v>
      </c>
    </row>
    <row r="275" spans="2:65" s="1" customFormat="1" ht="16.5" customHeight="1">
      <c r="B275" s="28"/>
      <c r="C275" s="129" t="s">
        <v>491</v>
      </c>
      <c r="D275" s="129" t="s">
        <v>151</v>
      </c>
      <c r="E275" s="130" t="s">
        <v>1614</v>
      </c>
      <c r="F275" s="131" t="s">
        <v>1615</v>
      </c>
      <c r="G275" s="132" t="s">
        <v>191</v>
      </c>
      <c r="H275" s="133">
        <v>1</v>
      </c>
      <c r="I275" s="134"/>
      <c r="J275" s="135">
        <f t="shared" si="50"/>
        <v>0</v>
      </c>
      <c r="K275" s="136"/>
      <c r="L275" s="28"/>
      <c r="M275" s="137" t="s">
        <v>1</v>
      </c>
      <c r="N275" s="138" t="s">
        <v>37</v>
      </c>
      <c r="P275" s="139">
        <f t="shared" si="51"/>
        <v>0</v>
      </c>
      <c r="Q275" s="139">
        <v>0</v>
      </c>
      <c r="R275" s="139">
        <f t="shared" si="52"/>
        <v>0</v>
      </c>
      <c r="S275" s="139">
        <v>0</v>
      </c>
      <c r="T275" s="140">
        <f t="shared" si="53"/>
        <v>0</v>
      </c>
      <c r="AR275" s="141" t="s">
        <v>155</v>
      </c>
      <c r="AT275" s="141" t="s">
        <v>151</v>
      </c>
      <c r="AU275" s="141" t="s">
        <v>82</v>
      </c>
      <c r="AY275" s="13" t="s">
        <v>149</v>
      </c>
      <c r="BE275" s="142">
        <f t="shared" si="54"/>
        <v>0</v>
      </c>
      <c r="BF275" s="142">
        <f t="shared" si="55"/>
        <v>0</v>
      </c>
      <c r="BG275" s="142">
        <f t="shared" si="56"/>
        <v>0</v>
      </c>
      <c r="BH275" s="142">
        <f t="shared" si="57"/>
        <v>0</v>
      </c>
      <c r="BI275" s="142">
        <f t="shared" si="58"/>
        <v>0</v>
      </c>
      <c r="BJ275" s="13" t="s">
        <v>80</v>
      </c>
      <c r="BK275" s="142">
        <f t="shared" si="59"/>
        <v>0</v>
      </c>
      <c r="BL275" s="13" t="s">
        <v>155</v>
      </c>
      <c r="BM275" s="141" t="s">
        <v>641</v>
      </c>
    </row>
    <row r="276" spans="2:65" s="1" customFormat="1" ht="24.15" customHeight="1">
      <c r="B276" s="28"/>
      <c r="C276" s="129" t="s">
        <v>644</v>
      </c>
      <c r="D276" s="129" t="s">
        <v>151</v>
      </c>
      <c r="E276" s="130" t="s">
        <v>1616</v>
      </c>
      <c r="F276" s="131" t="s">
        <v>1617</v>
      </c>
      <c r="G276" s="132" t="s">
        <v>191</v>
      </c>
      <c r="H276" s="133">
        <v>1</v>
      </c>
      <c r="I276" s="134"/>
      <c r="J276" s="135">
        <f t="shared" si="50"/>
        <v>0</v>
      </c>
      <c r="K276" s="136"/>
      <c r="L276" s="28"/>
      <c r="M276" s="137" t="s">
        <v>1</v>
      </c>
      <c r="N276" s="138" t="s">
        <v>37</v>
      </c>
      <c r="P276" s="139">
        <f t="shared" si="51"/>
        <v>0</v>
      </c>
      <c r="Q276" s="139">
        <v>0</v>
      </c>
      <c r="R276" s="139">
        <f t="shared" si="52"/>
        <v>0</v>
      </c>
      <c r="S276" s="139">
        <v>0</v>
      </c>
      <c r="T276" s="140">
        <f t="shared" si="53"/>
        <v>0</v>
      </c>
      <c r="AR276" s="141" t="s">
        <v>155</v>
      </c>
      <c r="AT276" s="141" t="s">
        <v>151</v>
      </c>
      <c r="AU276" s="141" t="s">
        <v>82</v>
      </c>
      <c r="AY276" s="13" t="s">
        <v>149</v>
      </c>
      <c r="BE276" s="142">
        <f t="shared" si="54"/>
        <v>0</v>
      </c>
      <c r="BF276" s="142">
        <f t="shared" si="55"/>
        <v>0</v>
      </c>
      <c r="BG276" s="142">
        <f t="shared" si="56"/>
        <v>0</v>
      </c>
      <c r="BH276" s="142">
        <f t="shared" si="57"/>
        <v>0</v>
      </c>
      <c r="BI276" s="142">
        <f t="shared" si="58"/>
        <v>0</v>
      </c>
      <c r="BJ276" s="13" t="s">
        <v>80</v>
      </c>
      <c r="BK276" s="142">
        <f t="shared" si="59"/>
        <v>0</v>
      </c>
      <c r="BL276" s="13" t="s">
        <v>155</v>
      </c>
      <c r="BM276" s="141" t="s">
        <v>647</v>
      </c>
    </row>
    <row r="277" spans="2:65" s="1" customFormat="1" ht="16.5" customHeight="1">
      <c r="B277" s="28"/>
      <c r="C277" s="129" t="s">
        <v>494</v>
      </c>
      <c r="D277" s="129" t="s">
        <v>151</v>
      </c>
      <c r="E277" s="130" t="s">
        <v>1618</v>
      </c>
      <c r="F277" s="131" t="s">
        <v>1619</v>
      </c>
      <c r="G277" s="132" t="s">
        <v>191</v>
      </c>
      <c r="H277" s="133">
        <v>1</v>
      </c>
      <c r="I277" s="134"/>
      <c r="J277" s="135">
        <f t="shared" si="50"/>
        <v>0</v>
      </c>
      <c r="K277" s="136"/>
      <c r="L277" s="28"/>
      <c r="M277" s="137" t="s">
        <v>1</v>
      </c>
      <c r="N277" s="138" t="s">
        <v>37</v>
      </c>
      <c r="P277" s="139">
        <f t="shared" si="51"/>
        <v>0</v>
      </c>
      <c r="Q277" s="139">
        <v>0</v>
      </c>
      <c r="R277" s="139">
        <f t="shared" si="52"/>
        <v>0</v>
      </c>
      <c r="S277" s="139">
        <v>0</v>
      </c>
      <c r="T277" s="140">
        <f t="shared" si="53"/>
        <v>0</v>
      </c>
      <c r="AR277" s="141" t="s">
        <v>155</v>
      </c>
      <c r="AT277" s="141" t="s">
        <v>151</v>
      </c>
      <c r="AU277" s="141" t="s">
        <v>82</v>
      </c>
      <c r="AY277" s="13" t="s">
        <v>149</v>
      </c>
      <c r="BE277" s="142">
        <f t="shared" si="54"/>
        <v>0</v>
      </c>
      <c r="BF277" s="142">
        <f t="shared" si="55"/>
        <v>0</v>
      </c>
      <c r="BG277" s="142">
        <f t="shared" si="56"/>
        <v>0</v>
      </c>
      <c r="BH277" s="142">
        <f t="shared" si="57"/>
        <v>0</v>
      </c>
      <c r="BI277" s="142">
        <f t="shared" si="58"/>
        <v>0</v>
      </c>
      <c r="BJ277" s="13" t="s">
        <v>80</v>
      </c>
      <c r="BK277" s="142">
        <f t="shared" si="59"/>
        <v>0</v>
      </c>
      <c r="BL277" s="13" t="s">
        <v>155</v>
      </c>
      <c r="BM277" s="141" t="s">
        <v>650</v>
      </c>
    </row>
    <row r="278" spans="2:65" s="1" customFormat="1" ht="24.15" customHeight="1">
      <c r="B278" s="28"/>
      <c r="C278" s="129" t="s">
        <v>651</v>
      </c>
      <c r="D278" s="129" t="s">
        <v>151</v>
      </c>
      <c r="E278" s="130" t="s">
        <v>1620</v>
      </c>
      <c r="F278" s="131" t="s">
        <v>1621</v>
      </c>
      <c r="G278" s="132" t="s">
        <v>191</v>
      </c>
      <c r="H278" s="133">
        <v>1</v>
      </c>
      <c r="I278" s="134"/>
      <c r="J278" s="135">
        <f t="shared" si="50"/>
        <v>0</v>
      </c>
      <c r="K278" s="136"/>
      <c r="L278" s="28"/>
      <c r="M278" s="137" t="s">
        <v>1</v>
      </c>
      <c r="N278" s="138" t="s">
        <v>37</v>
      </c>
      <c r="P278" s="139">
        <f t="shared" si="51"/>
        <v>0</v>
      </c>
      <c r="Q278" s="139">
        <v>0</v>
      </c>
      <c r="R278" s="139">
        <f t="shared" si="52"/>
        <v>0</v>
      </c>
      <c r="S278" s="139">
        <v>0</v>
      </c>
      <c r="T278" s="140">
        <f t="shared" si="53"/>
        <v>0</v>
      </c>
      <c r="AR278" s="141" t="s">
        <v>155</v>
      </c>
      <c r="AT278" s="141" t="s">
        <v>151</v>
      </c>
      <c r="AU278" s="141" t="s">
        <v>82</v>
      </c>
      <c r="AY278" s="13" t="s">
        <v>149</v>
      </c>
      <c r="BE278" s="142">
        <f t="shared" si="54"/>
        <v>0</v>
      </c>
      <c r="BF278" s="142">
        <f t="shared" si="55"/>
        <v>0</v>
      </c>
      <c r="BG278" s="142">
        <f t="shared" si="56"/>
        <v>0</v>
      </c>
      <c r="BH278" s="142">
        <f t="shared" si="57"/>
        <v>0</v>
      </c>
      <c r="BI278" s="142">
        <f t="shared" si="58"/>
        <v>0</v>
      </c>
      <c r="BJ278" s="13" t="s">
        <v>80</v>
      </c>
      <c r="BK278" s="142">
        <f t="shared" si="59"/>
        <v>0</v>
      </c>
      <c r="BL278" s="13" t="s">
        <v>155</v>
      </c>
      <c r="BM278" s="141" t="s">
        <v>654</v>
      </c>
    </row>
    <row r="279" spans="2:65" s="1" customFormat="1" ht="37.799999999999997" customHeight="1">
      <c r="B279" s="28"/>
      <c r="C279" s="129" t="s">
        <v>655</v>
      </c>
      <c r="D279" s="129" t="s">
        <v>151</v>
      </c>
      <c r="E279" s="130" t="s">
        <v>1622</v>
      </c>
      <c r="F279" s="131" t="s">
        <v>1623</v>
      </c>
      <c r="G279" s="132" t="s">
        <v>191</v>
      </c>
      <c r="H279" s="133">
        <v>1</v>
      </c>
      <c r="I279" s="134"/>
      <c r="J279" s="135">
        <f t="shared" si="50"/>
        <v>0</v>
      </c>
      <c r="K279" s="136"/>
      <c r="L279" s="28"/>
      <c r="M279" s="137" t="s">
        <v>1</v>
      </c>
      <c r="N279" s="138" t="s">
        <v>37</v>
      </c>
      <c r="P279" s="139">
        <f t="shared" si="51"/>
        <v>0</v>
      </c>
      <c r="Q279" s="139">
        <v>0</v>
      </c>
      <c r="R279" s="139">
        <f t="shared" si="52"/>
        <v>0</v>
      </c>
      <c r="S279" s="139">
        <v>0</v>
      </c>
      <c r="T279" s="140">
        <f t="shared" si="53"/>
        <v>0</v>
      </c>
      <c r="AR279" s="141" t="s">
        <v>155</v>
      </c>
      <c r="AT279" s="141" t="s">
        <v>151</v>
      </c>
      <c r="AU279" s="141" t="s">
        <v>82</v>
      </c>
      <c r="AY279" s="13" t="s">
        <v>149</v>
      </c>
      <c r="BE279" s="142">
        <f t="shared" si="54"/>
        <v>0</v>
      </c>
      <c r="BF279" s="142">
        <f t="shared" si="55"/>
        <v>0</v>
      </c>
      <c r="BG279" s="142">
        <f t="shared" si="56"/>
        <v>0</v>
      </c>
      <c r="BH279" s="142">
        <f t="shared" si="57"/>
        <v>0</v>
      </c>
      <c r="BI279" s="142">
        <f t="shared" si="58"/>
        <v>0</v>
      </c>
      <c r="BJ279" s="13" t="s">
        <v>80</v>
      </c>
      <c r="BK279" s="142">
        <f t="shared" si="59"/>
        <v>0</v>
      </c>
      <c r="BL279" s="13" t="s">
        <v>155</v>
      </c>
      <c r="BM279" s="141" t="s">
        <v>658</v>
      </c>
    </row>
    <row r="280" spans="2:65" s="1" customFormat="1" ht="37.799999999999997" customHeight="1">
      <c r="B280" s="28"/>
      <c r="C280" s="129" t="s">
        <v>659</v>
      </c>
      <c r="D280" s="129" t="s">
        <v>151</v>
      </c>
      <c r="E280" s="130" t="s">
        <v>1624</v>
      </c>
      <c r="F280" s="131" t="s">
        <v>1625</v>
      </c>
      <c r="G280" s="132" t="s">
        <v>191</v>
      </c>
      <c r="H280" s="133">
        <v>1</v>
      </c>
      <c r="I280" s="134"/>
      <c r="J280" s="135">
        <f t="shared" si="50"/>
        <v>0</v>
      </c>
      <c r="K280" s="136"/>
      <c r="L280" s="28"/>
      <c r="M280" s="137" t="s">
        <v>1</v>
      </c>
      <c r="N280" s="138" t="s">
        <v>37</v>
      </c>
      <c r="P280" s="139">
        <f t="shared" si="51"/>
        <v>0</v>
      </c>
      <c r="Q280" s="139">
        <v>0</v>
      </c>
      <c r="R280" s="139">
        <f t="shared" si="52"/>
        <v>0</v>
      </c>
      <c r="S280" s="139">
        <v>0</v>
      </c>
      <c r="T280" s="140">
        <f t="shared" si="53"/>
        <v>0</v>
      </c>
      <c r="AR280" s="141" t="s">
        <v>155</v>
      </c>
      <c r="AT280" s="141" t="s">
        <v>151</v>
      </c>
      <c r="AU280" s="141" t="s">
        <v>82</v>
      </c>
      <c r="AY280" s="13" t="s">
        <v>149</v>
      </c>
      <c r="BE280" s="142">
        <f t="shared" si="54"/>
        <v>0</v>
      </c>
      <c r="BF280" s="142">
        <f t="shared" si="55"/>
        <v>0</v>
      </c>
      <c r="BG280" s="142">
        <f t="shared" si="56"/>
        <v>0</v>
      </c>
      <c r="BH280" s="142">
        <f t="shared" si="57"/>
        <v>0</v>
      </c>
      <c r="BI280" s="142">
        <f t="shared" si="58"/>
        <v>0</v>
      </c>
      <c r="BJ280" s="13" t="s">
        <v>80</v>
      </c>
      <c r="BK280" s="142">
        <f t="shared" si="59"/>
        <v>0</v>
      </c>
      <c r="BL280" s="13" t="s">
        <v>155</v>
      </c>
      <c r="BM280" s="141" t="s">
        <v>662</v>
      </c>
    </row>
    <row r="281" spans="2:65" s="1" customFormat="1" ht="16.5" customHeight="1">
      <c r="B281" s="28"/>
      <c r="C281" s="129" t="s">
        <v>663</v>
      </c>
      <c r="D281" s="129" t="s">
        <v>151</v>
      </c>
      <c r="E281" s="130" t="s">
        <v>1626</v>
      </c>
      <c r="F281" s="131" t="s">
        <v>1627</v>
      </c>
      <c r="G281" s="132" t="s">
        <v>1628</v>
      </c>
      <c r="H281" s="133">
        <v>50</v>
      </c>
      <c r="I281" s="134"/>
      <c r="J281" s="135">
        <f t="shared" si="50"/>
        <v>0</v>
      </c>
      <c r="K281" s="136"/>
      <c r="L281" s="28"/>
      <c r="M281" s="137" t="s">
        <v>1</v>
      </c>
      <c r="N281" s="138" t="s">
        <v>37</v>
      </c>
      <c r="P281" s="139">
        <f t="shared" si="51"/>
        <v>0</v>
      </c>
      <c r="Q281" s="139">
        <v>0</v>
      </c>
      <c r="R281" s="139">
        <f t="shared" si="52"/>
        <v>0</v>
      </c>
      <c r="S281" s="139">
        <v>0</v>
      </c>
      <c r="T281" s="140">
        <f t="shared" si="53"/>
        <v>0</v>
      </c>
      <c r="AR281" s="141" t="s">
        <v>155</v>
      </c>
      <c r="AT281" s="141" t="s">
        <v>151</v>
      </c>
      <c r="AU281" s="141" t="s">
        <v>82</v>
      </c>
      <c r="AY281" s="13" t="s">
        <v>149</v>
      </c>
      <c r="BE281" s="142">
        <f t="shared" si="54"/>
        <v>0</v>
      </c>
      <c r="BF281" s="142">
        <f t="shared" si="55"/>
        <v>0</v>
      </c>
      <c r="BG281" s="142">
        <f t="shared" si="56"/>
        <v>0</v>
      </c>
      <c r="BH281" s="142">
        <f t="shared" si="57"/>
        <v>0</v>
      </c>
      <c r="BI281" s="142">
        <f t="shared" si="58"/>
        <v>0</v>
      </c>
      <c r="BJ281" s="13" t="s">
        <v>80</v>
      </c>
      <c r="BK281" s="142">
        <f t="shared" si="59"/>
        <v>0</v>
      </c>
      <c r="BL281" s="13" t="s">
        <v>155</v>
      </c>
      <c r="BM281" s="141" t="s">
        <v>666</v>
      </c>
    </row>
    <row r="282" spans="2:65" s="1" customFormat="1" ht="24.15" customHeight="1">
      <c r="B282" s="28"/>
      <c r="C282" s="129" t="s">
        <v>667</v>
      </c>
      <c r="D282" s="129" t="s">
        <v>151</v>
      </c>
      <c r="E282" s="130" t="s">
        <v>1629</v>
      </c>
      <c r="F282" s="131" t="s">
        <v>1630</v>
      </c>
      <c r="G282" s="132" t="s">
        <v>191</v>
      </c>
      <c r="H282" s="133">
        <v>1</v>
      </c>
      <c r="I282" s="134"/>
      <c r="J282" s="135">
        <f t="shared" si="50"/>
        <v>0</v>
      </c>
      <c r="K282" s="136"/>
      <c r="L282" s="28"/>
      <c r="M282" s="137" t="s">
        <v>1</v>
      </c>
      <c r="N282" s="138" t="s">
        <v>37</v>
      </c>
      <c r="P282" s="139">
        <f t="shared" si="51"/>
        <v>0</v>
      </c>
      <c r="Q282" s="139">
        <v>0</v>
      </c>
      <c r="R282" s="139">
        <f t="shared" si="52"/>
        <v>0</v>
      </c>
      <c r="S282" s="139">
        <v>0</v>
      </c>
      <c r="T282" s="140">
        <f t="shared" si="53"/>
        <v>0</v>
      </c>
      <c r="AR282" s="141" t="s">
        <v>155</v>
      </c>
      <c r="AT282" s="141" t="s">
        <v>151</v>
      </c>
      <c r="AU282" s="141" t="s">
        <v>82</v>
      </c>
      <c r="AY282" s="13" t="s">
        <v>149</v>
      </c>
      <c r="BE282" s="142">
        <f t="shared" si="54"/>
        <v>0</v>
      </c>
      <c r="BF282" s="142">
        <f t="shared" si="55"/>
        <v>0</v>
      </c>
      <c r="BG282" s="142">
        <f t="shared" si="56"/>
        <v>0</v>
      </c>
      <c r="BH282" s="142">
        <f t="shared" si="57"/>
        <v>0</v>
      </c>
      <c r="BI282" s="142">
        <f t="shared" si="58"/>
        <v>0</v>
      </c>
      <c r="BJ282" s="13" t="s">
        <v>80</v>
      </c>
      <c r="BK282" s="142">
        <f t="shared" si="59"/>
        <v>0</v>
      </c>
      <c r="BL282" s="13" t="s">
        <v>155</v>
      </c>
      <c r="BM282" s="141" t="s">
        <v>670</v>
      </c>
    </row>
    <row r="283" spans="2:65" s="1" customFormat="1" ht="24.15" customHeight="1">
      <c r="B283" s="28"/>
      <c r="C283" s="129" t="s">
        <v>671</v>
      </c>
      <c r="D283" s="129" t="s">
        <v>151</v>
      </c>
      <c r="E283" s="130" t="s">
        <v>1631</v>
      </c>
      <c r="F283" s="131" t="s">
        <v>1632</v>
      </c>
      <c r="G283" s="132" t="s">
        <v>191</v>
      </c>
      <c r="H283" s="133">
        <v>1</v>
      </c>
      <c r="I283" s="134"/>
      <c r="J283" s="135">
        <f t="shared" si="50"/>
        <v>0</v>
      </c>
      <c r="K283" s="136"/>
      <c r="L283" s="28"/>
      <c r="M283" s="143" t="s">
        <v>1</v>
      </c>
      <c r="N283" s="144" t="s">
        <v>37</v>
      </c>
      <c r="O283" s="145"/>
      <c r="P283" s="146">
        <f t="shared" si="51"/>
        <v>0</v>
      </c>
      <c r="Q283" s="146">
        <v>0</v>
      </c>
      <c r="R283" s="146">
        <f t="shared" si="52"/>
        <v>0</v>
      </c>
      <c r="S283" s="146">
        <v>0</v>
      </c>
      <c r="T283" s="147">
        <f t="shared" si="53"/>
        <v>0</v>
      </c>
      <c r="AR283" s="141" t="s">
        <v>155</v>
      </c>
      <c r="AT283" s="141" t="s">
        <v>151</v>
      </c>
      <c r="AU283" s="141" t="s">
        <v>82</v>
      </c>
      <c r="AY283" s="13" t="s">
        <v>149</v>
      </c>
      <c r="BE283" s="142">
        <f t="shared" si="54"/>
        <v>0</v>
      </c>
      <c r="BF283" s="142">
        <f t="shared" si="55"/>
        <v>0</v>
      </c>
      <c r="BG283" s="142">
        <f t="shared" si="56"/>
        <v>0</v>
      </c>
      <c r="BH283" s="142">
        <f t="shared" si="57"/>
        <v>0</v>
      </c>
      <c r="BI283" s="142">
        <f t="shared" si="58"/>
        <v>0</v>
      </c>
      <c r="BJ283" s="13" t="s">
        <v>80</v>
      </c>
      <c r="BK283" s="142">
        <f t="shared" si="59"/>
        <v>0</v>
      </c>
      <c r="BL283" s="13" t="s">
        <v>155</v>
      </c>
      <c r="BM283" s="141" t="s">
        <v>674</v>
      </c>
    </row>
    <row r="284" spans="2:65" s="1" customFormat="1" ht="6.9" customHeight="1">
      <c r="B284" s="40"/>
      <c r="C284" s="41"/>
      <c r="D284" s="41"/>
      <c r="E284" s="41"/>
      <c r="F284" s="41"/>
      <c r="G284" s="41"/>
      <c r="H284" s="41"/>
      <c r="I284" s="41"/>
      <c r="J284" s="41"/>
      <c r="K284" s="41"/>
      <c r="L284" s="28"/>
    </row>
  </sheetData>
  <sheetProtection algorithmName="SHA-512" hashValue="64eDiR0FYm/qlLphPNz7OJ6u+H/6kg4BGKMkS5DAfQwTuqWj3r+B9lvuF1Ookx5q4ERiBwWZ/g9JXDyaROAmKA==" saltValue="f7DYix9U9WRIFrCIwHY0o4G8DU2as1Sa9cyVgAutXROoNg8deXkXtAIyWTXsS+o+S3iESdFLb5QfbXFDGxHz7Q==" spinCount="100000" sheet="1" objects="1" scenarios="1" formatColumns="0" formatRows="0" autoFilter="0"/>
  <autoFilter ref="C133:K283" xr:uid="{00000000-0009-0000-0000-000006000000}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372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3" t="s">
        <v>100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hidden="1" customHeight="1">
      <c r="B4" s="16"/>
      <c r="D4" s="17" t="s">
        <v>113</v>
      </c>
      <c r="L4" s="16"/>
      <c r="M4" s="84" t="s">
        <v>10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16</v>
      </c>
      <c r="L6" s="16"/>
    </row>
    <row r="7" spans="2:46" ht="16.5" hidden="1" customHeight="1">
      <c r="B7" s="16"/>
      <c r="E7" s="203" t="str">
        <f>'Rekapitulace stavby'!K6</f>
        <v>Nový děkanát Jinonice</v>
      </c>
      <c r="F7" s="204"/>
      <c r="G7" s="204"/>
      <c r="H7" s="204"/>
      <c r="L7" s="16"/>
    </row>
    <row r="8" spans="2:46" s="1" customFormat="1" ht="12" hidden="1" customHeight="1">
      <c r="B8" s="28"/>
      <c r="D8" s="23" t="s">
        <v>114</v>
      </c>
      <c r="L8" s="28"/>
    </row>
    <row r="9" spans="2:46" s="1" customFormat="1" ht="16.5" hidden="1" customHeight="1">
      <c r="B9" s="28"/>
      <c r="E9" s="187" t="s">
        <v>1633</v>
      </c>
      <c r="F9" s="202"/>
      <c r="G9" s="202"/>
      <c r="H9" s="202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hidden="1" customHeight="1">
      <c r="B12" s="28"/>
      <c r="D12" s="23" t="s">
        <v>20</v>
      </c>
      <c r="F12" s="21" t="s">
        <v>21</v>
      </c>
      <c r="I12" s="23" t="s">
        <v>22</v>
      </c>
      <c r="J12" s="48">
        <f>'Rekapitulace stavby'!AN8</f>
        <v>0</v>
      </c>
      <c r="L12" s="28"/>
    </row>
    <row r="13" spans="2:46" s="1" customFormat="1" ht="10.8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IF('Rekapitulace stavby'!AN10="","",'Rekapitulace stavby'!AN10)</f>
        <v/>
      </c>
      <c r="L14" s="28"/>
    </row>
    <row r="15" spans="2:46" s="1" customFormat="1" ht="18" hidden="1" customHeight="1">
      <c r="B15" s="28"/>
      <c r="E15" s="21" t="str">
        <f>IF('Rekapitulace stavby'!E11="","",'Rekapitulace stavby'!E11)</f>
        <v xml:space="preserve"> </v>
      </c>
      <c r="I15" s="23" t="s">
        <v>25</v>
      </c>
      <c r="J15" s="21" t="str">
        <f>IF('Rekapitulace stavby'!AN11="","",'Rekapitulace stavby'!AN11)</f>
        <v/>
      </c>
      <c r="L15" s="28"/>
    </row>
    <row r="16" spans="2:46" s="1" customFormat="1" ht="6.9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'Rekapitulace stavby'!AN13</f>
        <v>Vyplň údaj</v>
      </c>
      <c r="L17" s="28"/>
    </row>
    <row r="18" spans="2:12" s="1" customFormat="1" ht="18" hidden="1" customHeight="1">
      <c r="B18" s="28"/>
      <c r="E18" s="205" t="str">
        <f>'Rekapitulace stavby'!E14</f>
        <v>Vyplň údaj</v>
      </c>
      <c r="F18" s="193"/>
      <c r="G18" s="193"/>
      <c r="H18" s="193"/>
      <c r="I18" s="23" t="s">
        <v>25</v>
      </c>
      <c r="J18" s="24" t="str">
        <f>'Rekapitulace stavby'!AN14</f>
        <v>Vyplň údaj</v>
      </c>
      <c r="L18" s="28"/>
    </row>
    <row r="19" spans="2:12" s="1" customFormat="1" ht="6.9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tr">
        <f>IF('Rekapitulace stavby'!AN16="","",'Rekapitulace stavby'!AN16)</f>
        <v/>
      </c>
      <c r="L20" s="28"/>
    </row>
    <row r="21" spans="2:12" s="1" customFormat="1" ht="18" hidden="1" customHeight="1">
      <c r="B21" s="28"/>
      <c r="E21" s="21" t="str">
        <f>IF('Rekapitulace stavby'!E17="","",'Rekapitulace stavby'!E17)</f>
        <v xml:space="preserve"> </v>
      </c>
      <c r="I21" s="23" t="s">
        <v>25</v>
      </c>
      <c r="J21" s="21" t="str">
        <f>IF('Rekapitulace stavby'!AN17="","",'Rekapitulace stavby'!AN17)</f>
        <v/>
      </c>
      <c r="L21" s="28"/>
    </row>
    <row r="22" spans="2:12" s="1" customFormat="1" ht="6.9" hidden="1" customHeight="1">
      <c r="B22" s="28"/>
      <c r="L22" s="28"/>
    </row>
    <row r="23" spans="2:12" s="1" customFormat="1" ht="12" hidden="1" customHeight="1">
      <c r="B23" s="28"/>
      <c r="D23" s="23" t="s">
        <v>30</v>
      </c>
      <c r="I23" s="23" t="s">
        <v>24</v>
      </c>
      <c r="J23" s="21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1" t="str">
        <f>IF('Rekapitulace stavby'!E20="","",'Rekapitulace stavby'!E20)</f>
        <v xml:space="preserve"> </v>
      </c>
      <c r="I24" s="23" t="s">
        <v>25</v>
      </c>
      <c r="J24" s="21" t="str">
        <f>IF('Rekapitulace stavby'!AN20="","",'Rekapitulace stavby'!AN20)</f>
        <v/>
      </c>
      <c r="L24" s="28"/>
    </row>
    <row r="25" spans="2:12" s="1" customFormat="1" ht="6.9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5"/>
      <c r="E27" s="197" t="s">
        <v>1</v>
      </c>
      <c r="F27" s="197"/>
      <c r="G27" s="197"/>
      <c r="H27" s="197"/>
      <c r="L27" s="85"/>
    </row>
    <row r="28" spans="2:12" s="1" customFormat="1" ht="6.9" hidden="1" customHeight="1">
      <c r="B28" s="28"/>
      <c r="L28" s="28"/>
    </row>
    <row r="29" spans="2:12" s="1" customFormat="1" ht="6.9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86" t="s">
        <v>32</v>
      </c>
      <c r="J30" s="62">
        <f>ROUND(J122, 2)</f>
        <v>0</v>
      </c>
      <c r="L30" s="28"/>
    </row>
    <row r="31" spans="2:12" s="1" customFormat="1" ht="6.9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>
      <c r="B33" s="28"/>
      <c r="D33" s="51" t="s">
        <v>36</v>
      </c>
      <c r="E33" s="23" t="s">
        <v>37</v>
      </c>
      <c r="F33" s="87">
        <f>ROUND((SUM(BE122:BE371)),  2)</f>
        <v>0</v>
      </c>
      <c r="I33" s="88">
        <v>0.21</v>
      </c>
      <c r="J33" s="87">
        <f>ROUND(((SUM(BE122:BE371))*I33),  2)</f>
        <v>0</v>
      </c>
      <c r="L33" s="28"/>
    </row>
    <row r="34" spans="2:12" s="1" customFormat="1" ht="14.4" hidden="1" customHeight="1">
      <c r="B34" s="28"/>
      <c r="E34" s="23" t="s">
        <v>38</v>
      </c>
      <c r="F34" s="87">
        <f>ROUND((SUM(BF122:BF371)),  2)</f>
        <v>0</v>
      </c>
      <c r="I34" s="88">
        <v>0.12</v>
      </c>
      <c r="J34" s="87">
        <f>ROUND(((SUM(BF122:BF371))*I34),  2)</f>
        <v>0</v>
      </c>
      <c r="L34" s="28"/>
    </row>
    <row r="35" spans="2:12" s="1" customFormat="1" ht="14.4" hidden="1" customHeight="1">
      <c r="B35" s="28"/>
      <c r="E35" s="23" t="s">
        <v>39</v>
      </c>
      <c r="F35" s="87">
        <f>ROUND((SUM(BG122:BG371)),  2)</f>
        <v>0</v>
      </c>
      <c r="I35" s="88">
        <v>0.21</v>
      </c>
      <c r="J35" s="87">
        <f>0</f>
        <v>0</v>
      </c>
      <c r="L35" s="28"/>
    </row>
    <row r="36" spans="2:12" s="1" customFormat="1" ht="14.4" hidden="1" customHeight="1">
      <c r="B36" s="28"/>
      <c r="E36" s="23" t="s">
        <v>40</v>
      </c>
      <c r="F36" s="87">
        <f>ROUND((SUM(BH122:BH371)),  2)</f>
        <v>0</v>
      </c>
      <c r="I36" s="88">
        <v>0.12</v>
      </c>
      <c r="J36" s="87">
        <f>0</f>
        <v>0</v>
      </c>
      <c r="L36" s="28"/>
    </row>
    <row r="37" spans="2:12" s="1" customFormat="1" ht="14.4" hidden="1" customHeight="1">
      <c r="B37" s="28"/>
      <c r="E37" s="23" t="s">
        <v>41</v>
      </c>
      <c r="F37" s="87">
        <f>ROUND((SUM(BI122:BI371)),  2)</f>
        <v>0</v>
      </c>
      <c r="I37" s="88">
        <v>0</v>
      </c>
      <c r="J37" s="87">
        <f>0</f>
        <v>0</v>
      </c>
      <c r="L37" s="28"/>
    </row>
    <row r="38" spans="2:12" s="1" customFormat="1" ht="6.9" hidden="1" customHeight="1">
      <c r="B38" s="28"/>
      <c r="L38" s="28"/>
    </row>
    <row r="39" spans="2:12" s="1" customFormat="1" ht="25.35" hidden="1" customHeight="1">
      <c r="B39" s="28"/>
      <c r="C39" s="89"/>
      <c r="D39" s="90" t="s">
        <v>42</v>
      </c>
      <c r="E39" s="53"/>
      <c r="F39" s="53"/>
      <c r="G39" s="91" t="s">
        <v>43</v>
      </c>
      <c r="H39" s="92" t="s">
        <v>44</v>
      </c>
      <c r="I39" s="53"/>
      <c r="J39" s="93">
        <f>SUM(J30:J37)</f>
        <v>0</v>
      </c>
      <c r="K39" s="94"/>
      <c r="L39" s="28"/>
    </row>
    <row r="40" spans="2:12" s="1" customFormat="1" ht="14.4" hidden="1" customHeight="1">
      <c r="B40" s="28"/>
      <c r="L40" s="28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8"/>
      <c r="D61" s="39" t="s">
        <v>47</v>
      </c>
      <c r="E61" s="30"/>
      <c r="F61" s="95" t="s">
        <v>48</v>
      </c>
      <c r="G61" s="39" t="s">
        <v>47</v>
      </c>
      <c r="H61" s="30"/>
      <c r="I61" s="30"/>
      <c r="J61" s="96" t="s">
        <v>48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8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8"/>
      <c r="D76" s="39" t="s">
        <v>47</v>
      </c>
      <c r="E76" s="30"/>
      <c r="F76" s="95" t="s">
        <v>48</v>
      </c>
      <c r="G76" s="39" t="s">
        <v>47</v>
      </c>
      <c r="H76" s="30"/>
      <c r="I76" s="30"/>
      <c r="J76" s="96" t="s">
        <v>48</v>
      </c>
      <c r="K76" s="30"/>
      <c r="L76" s="28"/>
    </row>
    <row r="77" spans="2:12" s="1" customFormat="1" ht="14.4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" hidden="1" customHeight="1">
      <c r="B82" s="28"/>
      <c r="C82" s="17" t="s">
        <v>116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16</v>
      </c>
      <c r="L84" s="28"/>
    </row>
    <row r="85" spans="2:47" s="1" customFormat="1" ht="16.5" hidden="1" customHeight="1">
      <c r="B85" s="28"/>
      <c r="E85" s="203" t="str">
        <f>E7</f>
        <v>Nový děkanát Jinonice</v>
      </c>
      <c r="F85" s="204"/>
      <c r="G85" s="204"/>
      <c r="H85" s="204"/>
      <c r="L85" s="28"/>
    </row>
    <row r="86" spans="2:47" s="1" customFormat="1" ht="12" hidden="1" customHeight="1">
      <c r="B86" s="28"/>
      <c r="C86" s="23" t="s">
        <v>114</v>
      </c>
      <c r="L86" s="28"/>
    </row>
    <row r="87" spans="2:47" s="1" customFormat="1" ht="16.5" hidden="1" customHeight="1">
      <c r="B87" s="28"/>
      <c r="E87" s="187" t="str">
        <f>E9</f>
        <v>D.1.7 - Elektroinstalace Slaboproud</v>
      </c>
      <c r="F87" s="202"/>
      <c r="G87" s="202"/>
      <c r="H87" s="202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>
        <f>IF(J12="","",J12)</f>
        <v>0</v>
      </c>
      <c r="L89" s="28"/>
    </row>
    <row r="90" spans="2:47" s="1" customFormat="1" ht="6.9" hidden="1" customHeight="1">
      <c r="B90" s="28"/>
      <c r="L90" s="28"/>
    </row>
    <row r="91" spans="2:47" s="1" customFormat="1" ht="15.15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15" hidden="1" customHeight="1">
      <c r="B92" s="28"/>
      <c r="C92" s="23" t="s">
        <v>26</v>
      </c>
      <c r="F92" s="21" t="str">
        <f>IF(E18="","",E18)</f>
        <v>Vyplň údaj</v>
      </c>
      <c r="I92" s="23" t="s">
        <v>30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7" t="s">
        <v>117</v>
      </c>
      <c r="D94" s="89"/>
      <c r="E94" s="89"/>
      <c r="F94" s="89"/>
      <c r="G94" s="89"/>
      <c r="H94" s="89"/>
      <c r="I94" s="89"/>
      <c r="J94" s="98" t="s">
        <v>118</v>
      </c>
      <c r="K94" s="89"/>
      <c r="L94" s="28"/>
    </row>
    <row r="95" spans="2:47" s="1" customFormat="1" ht="10.35" hidden="1" customHeight="1">
      <c r="B95" s="28"/>
      <c r="L95" s="28"/>
    </row>
    <row r="96" spans="2:47" s="1" customFormat="1" ht="22.8" hidden="1" customHeight="1">
      <c r="B96" s="28"/>
      <c r="C96" s="99" t="s">
        <v>119</v>
      </c>
      <c r="J96" s="62">
        <f>J122</f>
        <v>0</v>
      </c>
      <c r="L96" s="28"/>
      <c r="AU96" s="13" t="s">
        <v>120</v>
      </c>
    </row>
    <row r="97" spans="2:12" s="8" customFormat="1" ht="24.9" hidden="1" customHeight="1">
      <c r="B97" s="100"/>
      <c r="D97" s="101" t="s">
        <v>1634</v>
      </c>
      <c r="E97" s="102"/>
      <c r="F97" s="102"/>
      <c r="G97" s="102"/>
      <c r="H97" s="102"/>
      <c r="I97" s="102"/>
      <c r="J97" s="103">
        <f>J123</f>
        <v>0</v>
      </c>
      <c r="L97" s="100"/>
    </row>
    <row r="98" spans="2:12" s="8" customFormat="1" ht="24.9" hidden="1" customHeight="1">
      <c r="B98" s="100"/>
      <c r="D98" s="101" t="s">
        <v>1635</v>
      </c>
      <c r="E98" s="102"/>
      <c r="F98" s="102"/>
      <c r="G98" s="102"/>
      <c r="H98" s="102"/>
      <c r="I98" s="102"/>
      <c r="J98" s="103">
        <f>J209</f>
        <v>0</v>
      </c>
      <c r="L98" s="100"/>
    </row>
    <row r="99" spans="2:12" s="8" customFormat="1" ht="24.9" hidden="1" customHeight="1">
      <c r="B99" s="100"/>
      <c r="D99" s="101" t="s">
        <v>1636</v>
      </c>
      <c r="E99" s="102"/>
      <c r="F99" s="102"/>
      <c r="G99" s="102"/>
      <c r="H99" s="102"/>
      <c r="I99" s="102"/>
      <c r="J99" s="103">
        <f>J242</f>
        <v>0</v>
      </c>
      <c r="L99" s="100"/>
    </row>
    <row r="100" spans="2:12" s="8" customFormat="1" ht="24.9" hidden="1" customHeight="1">
      <c r="B100" s="100"/>
      <c r="D100" s="101" t="s">
        <v>1637</v>
      </c>
      <c r="E100" s="102"/>
      <c r="F100" s="102"/>
      <c r="G100" s="102"/>
      <c r="H100" s="102"/>
      <c r="I100" s="102"/>
      <c r="J100" s="103">
        <f>J288</f>
        <v>0</v>
      </c>
      <c r="L100" s="100"/>
    </row>
    <row r="101" spans="2:12" s="8" customFormat="1" ht="24.9" hidden="1" customHeight="1">
      <c r="B101" s="100"/>
      <c r="D101" s="101" t="s">
        <v>1638</v>
      </c>
      <c r="E101" s="102"/>
      <c r="F101" s="102"/>
      <c r="G101" s="102"/>
      <c r="H101" s="102"/>
      <c r="I101" s="102"/>
      <c r="J101" s="103">
        <f>J299</f>
        <v>0</v>
      </c>
      <c r="L101" s="100"/>
    </row>
    <row r="102" spans="2:12" s="8" customFormat="1" ht="24.9" hidden="1" customHeight="1">
      <c r="B102" s="100"/>
      <c r="D102" s="101" t="s">
        <v>1639</v>
      </c>
      <c r="E102" s="102"/>
      <c r="F102" s="102"/>
      <c r="G102" s="102"/>
      <c r="H102" s="102"/>
      <c r="I102" s="102"/>
      <c r="J102" s="103">
        <f>J353</f>
        <v>0</v>
      </c>
      <c r="L102" s="100"/>
    </row>
    <row r="103" spans="2:12" s="1" customFormat="1" ht="21.75" hidden="1" customHeight="1">
      <c r="B103" s="28"/>
      <c r="L103" s="28"/>
    </row>
    <row r="104" spans="2:12" s="1" customFormat="1" ht="6.9" hidden="1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5" spans="2:12" hidden="1"/>
    <row r="106" spans="2:12" hidden="1"/>
    <row r="107" spans="2:12" hidden="1"/>
    <row r="108" spans="2:12" s="1" customFormat="1" ht="6.9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" customHeight="1">
      <c r="B109" s="28"/>
      <c r="C109" s="17" t="s">
        <v>134</v>
      </c>
      <c r="L109" s="28"/>
    </row>
    <row r="110" spans="2:12" s="1" customFormat="1" ht="6.9" customHeight="1">
      <c r="B110" s="28"/>
      <c r="L110" s="28"/>
    </row>
    <row r="111" spans="2:12" s="1" customFormat="1" ht="12" customHeight="1">
      <c r="B111" s="28"/>
      <c r="C111" s="23" t="s">
        <v>16</v>
      </c>
      <c r="L111" s="28"/>
    </row>
    <row r="112" spans="2:12" s="1" customFormat="1" ht="16.5" customHeight="1">
      <c r="B112" s="28"/>
      <c r="E112" s="203" t="str">
        <f>E7</f>
        <v>Nový děkanát Jinonice</v>
      </c>
      <c r="F112" s="204"/>
      <c r="G112" s="204"/>
      <c r="H112" s="204"/>
      <c r="L112" s="28"/>
    </row>
    <row r="113" spans="2:65" s="1" customFormat="1" ht="12" customHeight="1">
      <c r="B113" s="28"/>
      <c r="C113" s="23" t="s">
        <v>114</v>
      </c>
      <c r="L113" s="28"/>
    </row>
    <row r="114" spans="2:65" s="1" customFormat="1" ht="16.5" customHeight="1">
      <c r="B114" s="28"/>
      <c r="E114" s="187" t="str">
        <f>E9</f>
        <v>D.1.7 - Elektroinstalace Slaboproud</v>
      </c>
      <c r="F114" s="202"/>
      <c r="G114" s="202"/>
      <c r="H114" s="202"/>
      <c r="L114" s="28"/>
    </row>
    <row r="115" spans="2:65" s="1" customFormat="1" ht="6.9" customHeight="1">
      <c r="B115" s="28"/>
      <c r="L115" s="28"/>
    </row>
    <row r="116" spans="2:65" s="1" customFormat="1" ht="12" customHeight="1">
      <c r="B116" s="28"/>
      <c r="C116" s="23" t="s">
        <v>20</v>
      </c>
      <c r="F116" s="21" t="str">
        <f>F12</f>
        <v xml:space="preserve"> </v>
      </c>
      <c r="I116" s="23" t="s">
        <v>22</v>
      </c>
      <c r="J116" s="48">
        <f>IF(J12="","",J12)</f>
        <v>0</v>
      </c>
      <c r="L116" s="28"/>
    </row>
    <row r="117" spans="2:65" s="1" customFormat="1" ht="6.9" customHeight="1">
      <c r="B117" s="28"/>
      <c r="L117" s="28"/>
    </row>
    <row r="118" spans="2:65" s="1" customFormat="1" ht="15.15" customHeight="1">
      <c r="B118" s="28"/>
      <c r="C118" s="23" t="s">
        <v>23</v>
      </c>
      <c r="F118" s="21" t="str">
        <f>E15</f>
        <v xml:space="preserve"> </v>
      </c>
      <c r="I118" s="23" t="s">
        <v>28</v>
      </c>
      <c r="J118" s="26" t="str">
        <f>E21</f>
        <v xml:space="preserve"> </v>
      </c>
      <c r="L118" s="28"/>
    </row>
    <row r="119" spans="2:65" s="1" customFormat="1" ht="15.15" customHeight="1">
      <c r="B119" s="28"/>
      <c r="C119" s="23" t="s">
        <v>26</v>
      </c>
      <c r="F119" s="21" t="str">
        <f>IF(E18="","",E18)</f>
        <v>Vyplň údaj</v>
      </c>
      <c r="I119" s="23" t="s">
        <v>30</v>
      </c>
      <c r="J119" s="26" t="str">
        <f>E24</f>
        <v xml:space="preserve"> </v>
      </c>
      <c r="L119" s="28"/>
    </row>
    <row r="120" spans="2:65" s="1" customFormat="1" ht="10.35" customHeight="1">
      <c r="B120" s="28"/>
      <c r="L120" s="28"/>
    </row>
    <row r="121" spans="2:65" s="10" customFormat="1" ht="29.25" customHeight="1">
      <c r="B121" s="108"/>
      <c r="C121" s="109" t="s">
        <v>135</v>
      </c>
      <c r="D121" s="110" t="s">
        <v>57</v>
      </c>
      <c r="E121" s="110" t="s">
        <v>53</v>
      </c>
      <c r="F121" s="110" t="s">
        <v>54</v>
      </c>
      <c r="G121" s="110" t="s">
        <v>136</v>
      </c>
      <c r="H121" s="110" t="s">
        <v>137</v>
      </c>
      <c r="I121" s="110" t="s">
        <v>138</v>
      </c>
      <c r="J121" s="111" t="s">
        <v>118</v>
      </c>
      <c r="K121" s="112" t="s">
        <v>139</v>
      </c>
      <c r="L121" s="108"/>
      <c r="M121" s="55" t="s">
        <v>1</v>
      </c>
      <c r="N121" s="56" t="s">
        <v>36</v>
      </c>
      <c r="O121" s="56" t="s">
        <v>140</v>
      </c>
      <c r="P121" s="56" t="s">
        <v>141</v>
      </c>
      <c r="Q121" s="56" t="s">
        <v>142</v>
      </c>
      <c r="R121" s="56" t="s">
        <v>143</v>
      </c>
      <c r="S121" s="56" t="s">
        <v>144</v>
      </c>
      <c r="T121" s="57" t="s">
        <v>145</v>
      </c>
    </row>
    <row r="122" spans="2:65" s="1" customFormat="1" ht="22.8" customHeight="1">
      <c r="B122" s="28"/>
      <c r="C122" s="60" t="s">
        <v>146</v>
      </c>
      <c r="J122" s="113">
        <f>BK122</f>
        <v>0</v>
      </c>
      <c r="L122" s="28"/>
      <c r="M122" s="58"/>
      <c r="N122" s="49"/>
      <c r="O122" s="49"/>
      <c r="P122" s="114">
        <f>P123+P209+P242+P288+P299+P353</f>
        <v>0</v>
      </c>
      <c r="Q122" s="49"/>
      <c r="R122" s="114">
        <f>R123+R209+R242+R288+R299+R353</f>
        <v>0</v>
      </c>
      <c r="S122" s="49"/>
      <c r="T122" s="115">
        <f>T123+T209+T242+T288+T299+T353</f>
        <v>0</v>
      </c>
      <c r="AT122" s="13" t="s">
        <v>71</v>
      </c>
      <c r="AU122" s="13" t="s">
        <v>120</v>
      </c>
      <c r="BK122" s="116">
        <f>BK123+BK209+BK242+BK288+BK299+BK353</f>
        <v>0</v>
      </c>
    </row>
    <row r="123" spans="2:65" s="11" customFormat="1" ht="25.95" customHeight="1">
      <c r="B123" s="117"/>
      <c r="D123" s="118" t="s">
        <v>71</v>
      </c>
      <c r="E123" s="119" t="s">
        <v>1640</v>
      </c>
      <c r="F123" s="119" t="s">
        <v>1641</v>
      </c>
      <c r="I123" s="120"/>
      <c r="J123" s="121">
        <f>BK123</f>
        <v>0</v>
      </c>
      <c r="L123" s="117"/>
      <c r="M123" s="122"/>
      <c r="P123" s="123">
        <f>SUM(P124:P208)</f>
        <v>0</v>
      </c>
      <c r="R123" s="123">
        <f>SUM(R124:R208)</f>
        <v>0</v>
      </c>
      <c r="T123" s="124">
        <f>SUM(T124:T208)</f>
        <v>0</v>
      </c>
      <c r="AR123" s="118" t="s">
        <v>80</v>
      </c>
      <c r="AT123" s="125" t="s">
        <v>71</v>
      </c>
      <c r="AU123" s="125" t="s">
        <v>72</v>
      </c>
      <c r="AY123" s="118" t="s">
        <v>149</v>
      </c>
      <c r="BK123" s="126">
        <f>SUM(BK124:BK208)</f>
        <v>0</v>
      </c>
    </row>
    <row r="124" spans="2:65" s="1" customFormat="1" ht="16.5" customHeight="1">
      <c r="B124" s="28"/>
      <c r="C124" s="129" t="s">
        <v>80</v>
      </c>
      <c r="D124" s="129" t="s">
        <v>151</v>
      </c>
      <c r="E124" s="130" t="s">
        <v>1642</v>
      </c>
      <c r="F124" s="131" t="s">
        <v>1643</v>
      </c>
      <c r="G124" s="132" t="s">
        <v>191</v>
      </c>
      <c r="H124" s="133">
        <v>2</v>
      </c>
      <c r="I124" s="134"/>
      <c r="J124" s="135">
        <f t="shared" ref="J124:J155" si="0">ROUND(I124*H124,2)</f>
        <v>0</v>
      </c>
      <c r="K124" s="136"/>
      <c r="L124" s="28"/>
      <c r="M124" s="137" t="s">
        <v>1</v>
      </c>
      <c r="N124" s="138" t="s">
        <v>37</v>
      </c>
      <c r="P124" s="139">
        <f t="shared" ref="P124:P155" si="1">O124*H124</f>
        <v>0</v>
      </c>
      <c r="Q124" s="139">
        <v>0</v>
      </c>
      <c r="R124" s="139">
        <f t="shared" ref="R124:R155" si="2">Q124*H124</f>
        <v>0</v>
      </c>
      <c r="S124" s="139">
        <v>0</v>
      </c>
      <c r="T124" s="140">
        <f t="shared" ref="T124:T155" si="3">S124*H124</f>
        <v>0</v>
      </c>
      <c r="AR124" s="141" t="s">
        <v>155</v>
      </c>
      <c r="AT124" s="141" t="s">
        <v>151</v>
      </c>
      <c r="AU124" s="141" t="s">
        <v>80</v>
      </c>
      <c r="AY124" s="13" t="s">
        <v>149</v>
      </c>
      <c r="BE124" s="142">
        <f t="shared" ref="BE124:BE155" si="4">IF(N124="základní",J124,0)</f>
        <v>0</v>
      </c>
      <c r="BF124" s="142">
        <f t="shared" ref="BF124:BF155" si="5">IF(N124="snížená",J124,0)</f>
        <v>0</v>
      </c>
      <c r="BG124" s="142">
        <f t="shared" ref="BG124:BG155" si="6">IF(N124="zákl. přenesená",J124,0)</f>
        <v>0</v>
      </c>
      <c r="BH124" s="142">
        <f t="shared" ref="BH124:BH155" si="7">IF(N124="sníž. přenesená",J124,0)</f>
        <v>0</v>
      </c>
      <c r="BI124" s="142">
        <f t="shared" ref="BI124:BI155" si="8">IF(N124="nulová",J124,0)</f>
        <v>0</v>
      </c>
      <c r="BJ124" s="13" t="s">
        <v>80</v>
      </c>
      <c r="BK124" s="142">
        <f t="shared" ref="BK124:BK155" si="9">ROUND(I124*H124,2)</f>
        <v>0</v>
      </c>
      <c r="BL124" s="13" t="s">
        <v>155</v>
      </c>
      <c r="BM124" s="141" t="s">
        <v>82</v>
      </c>
    </row>
    <row r="125" spans="2:65" s="1" customFormat="1" ht="76.349999999999994" customHeight="1">
      <c r="B125" s="28"/>
      <c r="C125" s="148" t="s">
        <v>82</v>
      </c>
      <c r="D125" s="148" t="s">
        <v>354</v>
      </c>
      <c r="E125" s="149" t="s">
        <v>1644</v>
      </c>
      <c r="F125" s="150" t="s">
        <v>1645</v>
      </c>
      <c r="G125" s="151" t="s">
        <v>191</v>
      </c>
      <c r="H125" s="152">
        <v>2</v>
      </c>
      <c r="I125" s="153"/>
      <c r="J125" s="154">
        <f t="shared" si="0"/>
        <v>0</v>
      </c>
      <c r="K125" s="155"/>
      <c r="L125" s="156"/>
      <c r="M125" s="157" t="s">
        <v>1</v>
      </c>
      <c r="N125" s="158" t="s">
        <v>37</v>
      </c>
      <c r="P125" s="139">
        <f t="shared" si="1"/>
        <v>0</v>
      </c>
      <c r="Q125" s="139">
        <v>0</v>
      </c>
      <c r="R125" s="139">
        <f t="shared" si="2"/>
        <v>0</v>
      </c>
      <c r="S125" s="139">
        <v>0</v>
      </c>
      <c r="T125" s="140">
        <f t="shared" si="3"/>
        <v>0</v>
      </c>
      <c r="AR125" s="141" t="s">
        <v>167</v>
      </c>
      <c r="AT125" s="141" t="s">
        <v>354</v>
      </c>
      <c r="AU125" s="141" t="s">
        <v>80</v>
      </c>
      <c r="AY125" s="13" t="s">
        <v>149</v>
      </c>
      <c r="BE125" s="142">
        <f t="shared" si="4"/>
        <v>0</v>
      </c>
      <c r="BF125" s="142">
        <f t="shared" si="5"/>
        <v>0</v>
      </c>
      <c r="BG125" s="142">
        <f t="shared" si="6"/>
        <v>0</v>
      </c>
      <c r="BH125" s="142">
        <f t="shared" si="7"/>
        <v>0</v>
      </c>
      <c r="BI125" s="142">
        <f t="shared" si="8"/>
        <v>0</v>
      </c>
      <c r="BJ125" s="13" t="s">
        <v>80</v>
      </c>
      <c r="BK125" s="142">
        <f t="shared" si="9"/>
        <v>0</v>
      </c>
      <c r="BL125" s="13" t="s">
        <v>155</v>
      </c>
      <c r="BM125" s="141" t="s">
        <v>155</v>
      </c>
    </row>
    <row r="126" spans="2:65" s="1" customFormat="1" ht="16.5" customHeight="1">
      <c r="B126" s="28"/>
      <c r="C126" s="129" t="s">
        <v>160</v>
      </c>
      <c r="D126" s="129" t="s">
        <v>151</v>
      </c>
      <c r="E126" s="130" t="s">
        <v>1646</v>
      </c>
      <c r="F126" s="131" t="s">
        <v>1647</v>
      </c>
      <c r="G126" s="132" t="s">
        <v>191</v>
      </c>
      <c r="H126" s="133">
        <v>2</v>
      </c>
      <c r="I126" s="134"/>
      <c r="J126" s="135">
        <f t="shared" si="0"/>
        <v>0</v>
      </c>
      <c r="K126" s="136"/>
      <c r="L126" s="28"/>
      <c r="M126" s="137" t="s">
        <v>1</v>
      </c>
      <c r="N126" s="138" t="s">
        <v>37</v>
      </c>
      <c r="P126" s="139">
        <f t="shared" si="1"/>
        <v>0</v>
      </c>
      <c r="Q126" s="139">
        <v>0</v>
      </c>
      <c r="R126" s="139">
        <f t="shared" si="2"/>
        <v>0</v>
      </c>
      <c r="S126" s="139">
        <v>0</v>
      </c>
      <c r="T126" s="140">
        <f t="shared" si="3"/>
        <v>0</v>
      </c>
      <c r="AR126" s="141" t="s">
        <v>155</v>
      </c>
      <c r="AT126" s="141" t="s">
        <v>151</v>
      </c>
      <c r="AU126" s="141" t="s">
        <v>80</v>
      </c>
      <c r="AY126" s="13" t="s">
        <v>149</v>
      </c>
      <c r="BE126" s="142">
        <f t="shared" si="4"/>
        <v>0</v>
      </c>
      <c r="BF126" s="142">
        <f t="shared" si="5"/>
        <v>0</v>
      </c>
      <c r="BG126" s="142">
        <f t="shared" si="6"/>
        <v>0</v>
      </c>
      <c r="BH126" s="142">
        <f t="shared" si="7"/>
        <v>0</v>
      </c>
      <c r="BI126" s="142">
        <f t="shared" si="8"/>
        <v>0</v>
      </c>
      <c r="BJ126" s="13" t="s">
        <v>80</v>
      </c>
      <c r="BK126" s="142">
        <f t="shared" si="9"/>
        <v>0</v>
      </c>
      <c r="BL126" s="13" t="s">
        <v>155</v>
      </c>
      <c r="BM126" s="141" t="s">
        <v>163</v>
      </c>
    </row>
    <row r="127" spans="2:65" s="1" customFormat="1" ht="37.799999999999997" customHeight="1">
      <c r="B127" s="28"/>
      <c r="C127" s="148" t="s">
        <v>155</v>
      </c>
      <c r="D127" s="148" t="s">
        <v>354</v>
      </c>
      <c r="E127" s="149" t="s">
        <v>1648</v>
      </c>
      <c r="F127" s="150" t="s">
        <v>1649</v>
      </c>
      <c r="G127" s="151" t="s">
        <v>191</v>
      </c>
      <c r="H127" s="152">
        <v>2</v>
      </c>
      <c r="I127" s="153"/>
      <c r="J127" s="154">
        <f t="shared" si="0"/>
        <v>0</v>
      </c>
      <c r="K127" s="155"/>
      <c r="L127" s="156"/>
      <c r="M127" s="157" t="s">
        <v>1</v>
      </c>
      <c r="N127" s="158" t="s">
        <v>37</v>
      </c>
      <c r="P127" s="139">
        <f t="shared" si="1"/>
        <v>0</v>
      </c>
      <c r="Q127" s="139">
        <v>0</v>
      </c>
      <c r="R127" s="139">
        <f t="shared" si="2"/>
        <v>0</v>
      </c>
      <c r="S127" s="139">
        <v>0</v>
      </c>
      <c r="T127" s="140">
        <f t="shared" si="3"/>
        <v>0</v>
      </c>
      <c r="AR127" s="141" t="s">
        <v>167</v>
      </c>
      <c r="AT127" s="141" t="s">
        <v>354</v>
      </c>
      <c r="AU127" s="141" t="s">
        <v>80</v>
      </c>
      <c r="AY127" s="13" t="s">
        <v>149</v>
      </c>
      <c r="BE127" s="142">
        <f t="shared" si="4"/>
        <v>0</v>
      </c>
      <c r="BF127" s="142">
        <f t="shared" si="5"/>
        <v>0</v>
      </c>
      <c r="BG127" s="142">
        <f t="shared" si="6"/>
        <v>0</v>
      </c>
      <c r="BH127" s="142">
        <f t="shared" si="7"/>
        <v>0</v>
      </c>
      <c r="BI127" s="142">
        <f t="shared" si="8"/>
        <v>0</v>
      </c>
      <c r="BJ127" s="13" t="s">
        <v>80</v>
      </c>
      <c r="BK127" s="142">
        <f t="shared" si="9"/>
        <v>0</v>
      </c>
      <c r="BL127" s="13" t="s">
        <v>155</v>
      </c>
      <c r="BM127" s="141" t="s">
        <v>167</v>
      </c>
    </row>
    <row r="128" spans="2:65" s="1" customFormat="1" ht="16.5" customHeight="1">
      <c r="B128" s="28"/>
      <c r="C128" s="129" t="s">
        <v>168</v>
      </c>
      <c r="D128" s="129" t="s">
        <v>151</v>
      </c>
      <c r="E128" s="130" t="s">
        <v>1650</v>
      </c>
      <c r="F128" s="131" t="s">
        <v>1651</v>
      </c>
      <c r="G128" s="132" t="s">
        <v>191</v>
      </c>
      <c r="H128" s="133">
        <v>4</v>
      </c>
      <c r="I128" s="134"/>
      <c r="J128" s="135">
        <f t="shared" si="0"/>
        <v>0</v>
      </c>
      <c r="K128" s="136"/>
      <c r="L128" s="28"/>
      <c r="M128" s="137" t="s">
        <v>1</v>
      </c>
      <c r="N128" s="138" t="s">
        <v>37</v>
      </c>
      <c r="P128" s="139">
        <f t="shared" si="1"/>
        <v>0</v>
      </c>
      <c r="Q128" s="139">
        <v>0</v>
      </c>
      <c r="R128" s="139">
        <f t="shared" si="2"/>
        <v>0</v>
      </c>
      <c r="S128" s="139">
        <v>0</v>
      </c>
      <c r="T128" s="140">
        <f t="shared" si="3"/>
        <v>0</v>
      </c>
      <c r="AR128" s="141" t="s">
        <v>155</v>
      </c>
      <c r="AT128" s="141" t="s">
        <v>151</v>
      </c>
      <c r="AU128" s="141" t="s">
        <v>80</v>
      </c>
      <c r="AY128" s="13" t="s">
        <v>149</v>
      </c>
      <c r="BE128" s="142">
        <f t="shared" si="4"/>
        <v>0</v>
      </c>
      <c r="BF128" s="142">
        <f t="shared" si="5"/>
        <v>0</v>
      </c>
      <c r="BG128" s="142">
        <f t="shared" si="6"/>
        <v>0</v>
      </c>
      <c r="BH128" s="142">
        <f t="shared" si="7"/>
        <v>0</v>
      </c>
      <c r="BI128" s="142">
        <f t="shared" si="8"/>
        <v>0</v>
      </c>
      <c r="BJ128" s="13" t="s">
        <v>80</v>
      </c>
      <c r="BK128" s="142">
        <f t="shared" si="9"/>
        <v>0</v>
      </c>
      <c r="BL128" s="13" t="s">
        <v>155</v>
      </c>
      <c r="BM128" s="141" t="s">
        <v>171</v>
      </c>
    </row>
    <row r="129" spans="2:65" s="1" customFormat="1" ht="24.15" customHeight="1">
      <c r="B129" s="28"/>
      <c r="C129" s="148" t="s">
        <v>163</v>
      </c>
      <c r="D129" s="148" t="s">
        <v>354</v>
      </c>
      <c r="E129" s="149" t="s">
        <v>1652</v>
      </c>
      <c r="F129" s="150" t="s">
        <v>1653</v>
      </c>
      <c r="G129" s="151" t="s">
        <v>191</v>
      </c>
      <c r="H129" s="152">
        <v>4</v>
      </c>
      <c r="I129" s="153"/>
      <c r="J129" s="154">
        <f t="shared" si="0"/>
        <v>0</v>
      </c>
      <c r="K129" s="155"/>
      <c r="L129" s="156"/>
      <c r="M129" s="157" t="s">
        <v>1</v>
      </c>
      <c r="N129" s="158" t="s">
        <v>37</v>
      </c>
      <c r="P129" s="139">
        <f t="shared" si="1"/>
        <v>0</v>
      </c>
      <c r="Q129" s="139">
        <v>0</v>
      </c>
      <c r="R129" s="139">
        <f t="shared" si="2"/>
        <v>0</v>
      </c>
      <c r="S129" s="139">
        <v>0</v>
      </c>
      <c r="T129" s="140">
        <f t="shared" si="3"/>
        <v>0</v>
      </c>
      <c r="AR129" s="141" t="s">
        <v>167</v>
      </c>
      <c r="AT129" s="141" t="s">
        <v>354</v>
      </c>
      <c r="AU129" s="141" t="s">
        <v>80</v>
      </c>
      <c r="AY129" s="13" t="s">
        <v>149</v>
      </c>
      <c r="BE129" s="142">
        <f t="shared" si="4"/>
        <v>0</v>
      </c>
      <c r="BF129" s="142">
        <f t="shared" si="5"/>
        <v>0</v>
      </c>
      <c r="BG129" s="142">
        <f t="shared" si="6"/>
        <v>0</v>
      </c>
      <c r="BH129" s="142">
        <f t="shared" si="7"/>
        <v>0</v>
      </c>
      <c r="BI129" s="142">
        <f t="shared" si="8"/>
        <v>0</v>
      </c>
      <c r="BJ129" s="13" t="s">
        <v>80</v>
      </c>
      <c r="BK129" s="142">
        <f t="shared" si="9"/>
        <v>0</v>
      </c>
      <c r="BL129" s="13" t="s">
        <v>155</v>
      </c>
      <c r="BM129" s="141" t="s">
        <v>8</v>
      </c>
    </row>
    <row r="130" spans="2:65" s="1" customFormat="1" ht="21.75" customHeight="1">
      <c r="B130" s="28"/>
      <c r="C130" s="129" t="s">
        <v>174</v>
      </c>
      <c r="D130" s="129" t="s">
        <v>151</v>
      </c>
      <c r="E130" s="130" t="s">
        <v>1654</v>
      </c>
      <c r="F130" s="131" t="s">
        <v>1655</v>
      </c>
      <c r="G130" s="132" t="s">
        <v>191</v>
      </c>
      <c r="H130" s="133">
        <v>28</v>
      </c>
      <c r="I130" s="134"/>
      <c r="J130" s="135">
        <f t="shared" si="0"/>
        <v>0</v>
      </c>
      <c r="K130" s="136"/>
      <c r="L130" s="28"/>
      <c r="M130" s="137" t="s">
        <v>1</v>
      </c>
      <c r="N130" s="138" t="s">
        <v>37</v>
      </c>
      <c r="P130" s="139">
        <f t="shared" si="1"/>
        <v>0</v>
      </c>
      <c r="Q130" s="139">
        <v>0</v>
      </c>
      <c r="R130" s="139">
        <f t="shared" si="2"/>
        <v>0</v>
      </c>
      <c r="S130" s="139">
        <v>0</v>
      </c>
      <c r="T130" s="140">
        <f t="shared" si="3"/>
        <v>0</v>
      </c>
      <c r="AR130" s="141" t="s">
        <v>155</v>
      </c>
      <c r="AT130" s="141" t="s">
        <v>151</v>
      </c>
      <c r="AU130" s="141" t="s">
        <v>80</v>
      </c>
      <c r="AY130" s="13" t="s">
        <v>149</v>
      </c>
      <c r="BE130" s="142">
        <f t="shared" si="4"/>
        <v>0</v>
      </c>
      <c r="BF130" s="142">
        <f t="shared" si="5"/>
        <v>0</v>
      </c>
      <c r="BG130" s="142">
        <f t="shared" si="6"/>
        <v>0</v>
      </c>
      <c r="BH130" s="142">
        <f t="shared" si="7"/>
        <v>0</v>
      </c>
      <c r="BI130" s="142">
        <f t="shared" si="8"/>
        <v>0</v>
      </c>
      <c r="BJ130" s="13" t="s">
        <v>80</v>
      </c>
      <c r="BK130" s="142">
        <f t="shared" si="9"/>
        <v>0</v>
      </c>
      <c r="BL130" s="13" t="s">
        <v>155</v>
      </c>
      <c r="BM130" s="141" t="s">
        <v>177</v>
      </c>
    </row>
    <row r="131" spans="2:65" s="1" customFormat="1" ht="24.15" customHeight="1">
      <c r="B131" s="28"/>
      <c r="C131" s="148" t="s">
        <v>167</v>
      </c>
      <c r="D131" s="148" t="s">
        <v>354</v>
      </c>
      <c r="E131" s="149" t="s">
        <v>1656</v>
      </c>
      <c r="F131" s="150" t="s">
        <v>1657</v>
      </c>
      <c r="G131" s="151" t="s">
        <v>191</v>
      </c>
      <c r="H131" s="152">
        <v>28</v>
      </c>
      <c r="I131" s="153"/>
      <c r="J131" s="154">
        <f t="shared" si="0"/>
        <v>0</v>
      </c>
      <c r="K131" s="155"/>
      <c r="L131" s="156"/>
      <c r="M131" s="157" t="s">
        <v>1</v>
      </c>
      <c r="N131" s="158" t="s">
        <v>37</v>
      </c>
      <c r="P131" s="139">
        <f t="shared" si="1"/>
        <v>0</v>
      </c>
      <c r="Q131" s="139">
        <v>0</v>
      </c>
      <c r="R131" s="139">
        <f t="shared" si="2"/>
        <v>0</v>
      </c>
      <c r="S131" s="139">
        <v>0</v>
      </c>
      <c r="T131" s="140">
        <f t="shared" si="3"/>
        <v>0</v>
      </c>
      <c r="AR131" s="141" t="s">
        <v>167</v>
      </c>
      <c r="AT131" s="141" t="s">
        <v>354</v>
      </c>
      <c r="AU131" s="141" t="s">
        <v>80</v>
      </c>
      <c r="AY131" s="13" t="s">
        <v>149</v>
      </c>
      <c r="BE131" s="142">
        <f t="shared" si="4"/>
        <v>0</v>
      </c>
      <c r="BF131" s="142">
        <f t="shared" si="5"/>
        <v>0</v>
      </c>
      <c r="BG131" s="142">
        <f t="shared" si="6"/>
        <v>0</v>
      </c>
      <c r="BH131" s="142">
        <f t="shared" si="7"/>
        <v>0</v>
      </c>
      <c r="BI131" s="142">
        <f t="shared" si="8"/>
        <v>0</v>
      </c>
      <c r="BJ131" s="13" t="s">
        <v>80</v>
      </c>
      <c r="BK131" s="142">
        <f t="shared" si="9"/>
        <v>0</v>
      </c>
      <c r="BL131" s="13" t="s">
        <v>155</v>
      </c>
      <c r="BM131" s="141" t="s">
        <v>180</v>
      </c>
    </row>
    <row r="132" spans="2:65" s="1" customFormat="1" ht="16.5" customHeight="1">
      <c r="B132" s="28"/>
      <c r="C132" s="129" t="s">
        <v>156</v>
      </c>
      <c r="D132" s="129" t="s">
        <v>151</v>
      </c>
      <c r="E132" s="130" t="s">
        <v>1658</v>
      </c>
      <c r="F132" s="131" t="s">
        <v>1659</v>
      </c>
      <c r="G132" s="132" t="s">
        <v>191</v>
      </c>
      <c r="H132" s="133">
        <v>20</v>
      </c>
      <c r="I132" s="134"/>
      <c r="J132" s="135">
        <f t="shared" si="0"/>
        <v>0</v>
      </c>
      <c r="K132" s="136"/>
      <c r="L132" s="28"/>
      <c r="M132" s="137" t="s">
        <v>1</v>
      </c>
      <c r="N132" s="138" t="s">
        <v>37</v>
      </c>
      <c r="P132" s="139">
        <f t="shared" si="1"/>
        <v>0</v>
      </c>
      <c r="Q132" s="139">
        <v>0</v>
      </c>
      <c r="R132" s="139">
        <f t="shared" si="2"/>
        <v>0</v>
      </c>
      <c r="S132" s="139">
        <v>0</v>
      </c>
      <c r="T132" s="140">
        <f t="shared" si="3"/>
        <v>0</v>
      </c>
      <c r="AR132" s="141" t="s">
        <v>155</v>
      </c>
      <c r="AT132" s="141" t="s">
        <v>151</v>
      </c>
      <c r="AU132" s="141" t="s">
        <v>80</v>
      </c>
      <c r="AY132" s="13" t="s">
        <v>149</v>
      </c>
      <c r="BE132" s="142">
        <f t="shared" si="4"/>
        <v>0</v>
      </c>
      <c r="BF132" s="142">
        <f t="shared" si="5"/>
        <v>0</v>
      </c>
      <c r="BG132" s="142">
        <f t="shared" si="6"/>
        <v>0</v>
      </c>
      <c r="BH132" s="142">
        <f t="shared" si="7"/>
        <v>0</v>
      </c>
      <c r="BI132" s="142">
        <f t="shared" si="8"/>
        <v>0</v>
      </c>
      <c r="BJ132" s="13" t="s">
        <v>80</v>
      </c>
      <c r="BK132" s="142">
        <f t="shared" si="9"/>
        <v>0</v>
      </c>
      <c r="BL132" s="13" t="s">
        <v>155</v>
      </c>
      <c r="BM132" s="141" t="s">
        <v>183</v>
      </c>
    </row>
    <row r="133" spans="2:65" s="1" customFormat="1" ht="21.75" customHeight="1">
      <c r="B133" s="28"/>
      <c r="C133" s="148" t="s">
        <v>171</v>
      </c>
      <c r="D133" s="148" t="s">
        <v>354</v>
      </c>
      <c r="E133" s="149" t="s">
        <v>1660</v>
      </c>
      <c r="F133" s="150" t="s">
        <v>1661</v>
      </c>
      <c r="G133" s="151" t="s">
        <v>191</v>
      </c>
      <c r="H133" s="152">
        <v>20</v>
      </c>
      <c r="I133" s="153"/>
      <c r="J133" s="154">
        <f t="shared" si="0"/>
        <v>0</v>
      </c>
      <c r="K133" s="155"/>
      <c r="L133" s="156"/>
      <c r="M133" s="157" t="s">
        <v>1</v>
      </c>
      <c r="N133" s="158" t="s">
        <v>37</v>
      </c>
      <c r="P133" s="139">
        <f t="shared" si="1"/>
        <v>0</v>
      </c>
      <c r="Q133" s="139">
        <v>0</v>
      </c>
      <c r="R133" s="139">
        <f t="shared" si="2"/>
        <v>0</v>
      </c>
      <c r="S133" s="139">
        <v>0</v>
      </c>
      <c r="T133" s="140">
        <f t="shared" si="3"/>
        <v>0</v>
      </c>
      <c r="AR133" s="141" t="s">
        <v>167</v>
      </c>
      <c r="AT133" s="141" t="s">
        <v>354</v>
      </c>
      <c r="AU133" s="141" t="s">
        <v>80</v>
      </c>
      <c r="AY133" s="13" t="s">
        <v>149</v>
      </c>
      <c r="BE133" s="142">
        <f t="shared" si="4"/>
        <v>0</v>
      </c>
      <c r="BF133" s="142">
        <f t="shared" si="5"/>
        <v>0</v>
      </c>
      <c r="BG133" s="142">
        <f t="shared" si="6"/>
        <v>0</v>
      </c>
      <c r="BH133" s="142">
        <f t="shared" si="7"/>
        <v>0</v>
      </c>
      <c r="BI133" s="142">
        <f t="shared" si="8"/>
        <v>0</v>
      </c>
      <c r="BJ133" s="13" t="s">
        <v>80</v>
      </c>
      <c r="BK133" s="142">
        <f t="shared" si="9"/>
        <v>0</v>
      </c>
      <c r="BL133" s="13" t="s">
        <v>155</v>
      </c>
      <c r="BM133" s="141" t="s">
        <v>187</v>
      </c>
    </row>
    <row r="134" spans="2:65" s="1" customFormat="1" ht="16.5" customHeight="1">
      <c r="B134" s="28"/>
      <c r="C134" s="148" t="s">
        <v>188</v>
      </c>
      <c r="D134" s="148" t="s">
        <v>354</v>
      </c>
      <c r="E134" s="149" t="s">
        <v>1662</v>
      </c>
      <c r="F134" s="150" t="s">
        <v>1663</v>
      </c>
      <c r="G134" s="151" t="s">
        <v>191</v>
      </c>
      <c r="H134" s="152">
        <v>413</v>
      </c>
      <c r="I134" s="153"/>
      <c r="J134" s="154">
        <f t="shared" si="0"/>
        <v>0</v>
      </c>
      <c r="K134" s="155"/>
      <c r="L134" s="156"/>
      <c r="M134" s="157" t="s">
        <v>1</v>
      </c>
      <c r="N134" s="158" t="s">
        <v>37</v>
      </c>
      <c r="P134" s="139">
        <f t="shared" si="1"/>
        <v>0</v>
      </c>
      <c r="Q134" s="139">
        <v>0</v>
      </c>
      <c r="R134" s="139">
        <f t="shared" si="2"/>
        <v>0</v>
      </c>
      <c r="S134" s="139">
        <v>0</v>
      </c>
      <c r="T134" s="140">
        <f t="shared" si="3"/>
        <v>0</v>
      </c>
      <c r="AR134" s="141" t="s">
        <v>167</v>
      </c>
      <c r="AT134" s="141" t="s">
        <v>354</v>
      </c>
      <c r="AU134" s="141" t="s">
        <v>80</v>
      </c>
      <c r="AY134" s="13" t="s">
        <v>149</v>
      </c>
      <c r="BE134" s="142">
        <f t="shared" si="4"/>
        <v>0</v>
      </c>
      <c r="BF134" s="142">
        <f t="shared" si="5"/>
        <v>0</v>
      </c>
      <c r="BG134" s="142">
        <f t="shared" si="6"/>
        <v>0</v>
      </c>
      <c r="BH134" s="142">
        <f t="shared" si="7"/>
        <v>0</v>
      </c>
      <c r="BI134" s="142">
        <f t="shared" si="8"/>
        <v>0</v>
      </c>
      <c r="BJ134" s="13" t="s">
        <v>80</v>
      </c>
      <c r="BK134" s="142">
        <f t="shared" si="9"/>
        <v>0</v>
      </c>
      <c r="BL134" s="13" t="s">
        <v>155</v>
      </c>
      <c r="BM134" s="141" t="s">
        <v>192</v>
      </c>
    </row>
    <row r="135" spans="2:65" s="1" customFormat="1" ht="21.75" customHeight="1">
      <c r="B135" s="28"/>
      <c r="C135" s="148" t="s">
        <v>8</v>
      </c>
      <c r="D135" s="148" t="s">
        <v>354</v>
      </c>
      <c r="E135" s="149" t="s">
        <v>1664</v>
      </c>
      <c r="F135" s="150" t="s">
        <v>1665</v>
      </c>
      <c r="G135" s="151" t="s">
        <v>191</v>
      </c>
      <c r="H135" s="152">
        <v>413</v>
      </c>
      <c r="I135" s="153"/>
      <c r="J135" s="154">
        <f t="shared" si="0"/>
        <v>0</v>
      </c>
      <c r="K135" s="155"/>
      <c r="L135" s="156"/>
      <c r="M135" s="157" t="s">
        <v>1</v>
      </c>
      <c r="N135" s="158" t="s">
        <v>37</v>
      </c>
      <c r="P135" s="139">
        <f t="shared" si="1"/>
        <v>0</v>
      </c>
      <c r="Q135" s="139">
        <v>0</v>
      </c>
      <c r="R135" s="139">
        <f t="shared" si="2"/>
        <v>0</v>
      </c>
      <c r="S135" s="139">
        <v>0</v>
      </c>
      <c r="T135" s="140">
        <f t="shared" si="3"/>
        <v>0</v>
      </c>
      <c r="AR135" s="141" t="s">
        <v>167</v>
      </c>
      <c r="AT135" s="141" t="s">
        <v>354</v>
      </c>
      <c r="AU135" s="141" t="s">
        <v>80</v>
      </c>
      <c r="AY135" s="13" t="s">
        <v>149</v>
      </c>
      <c r="BE135" s="142">
        <f t="shared" si="4"/>
        <v>0</v>
      </c>
      <c r="BF135" s="142">
        <f t="shared" si="5"/>
        <v>0</v>
      </c>
      <c r="BG135" s="142">
        <f t="shared" si="6"/>
        <v>0</v>
      </c>
      <c r="BH135" s="142">
        <f t="shared" si="7"/>
        <v>0</v>
      </c>
      <c r="BI135" s="142">
        <f t="shared" si="8"/>
        <v>0</v>
      </c>
      <c r="BJ135" s="13" t="s">
        <v>80</v>
      </c>
      <c r="BK135" s="142">
        <f t="shared" si="9"/>
        <v>0</v>
      </c>
      <c r="BL135" s="13" t="s">
        <v>155</v>
      </c>
      <c r="BM135" s="141" t="s">
        <v>198</v>
      </c>
    </row>
    <row r="136" spans="2:65" s="1" customFormat="1" ht="21.75" customHeight="1">
      <c r="B136" s="28"/>
      <c r="C136" s="148" t="s">
        <v>199</v>
      </c>
      <c r="D136" s="148" t="s">
        <v>354</v>
      </c>
      <c r="E136" s="149" t="s">
        <v>1666</v>
      </c>
      <c r="F136" s="150" t="s">
        <v>1667</v>
      </c>
      <c r="G136" s="151" t="s">
        <v>191</v>
      </c>
      <c r="H136" s="152">
        <v>346</v>
      </c>
      <c r="I136" s="153"/>
      <c r="J136" s="154">
        <f t="shared" si="0"/>
        <v>0</v>
      </c>
      <c r="K136" s="155"/>
      <c r="L136" s="156"/>
      <c r="M136" s="157" t="s">
        <v>1</v>
      </c>
      <c r="N136" s="158" t="s">
        <v>37</v>
      </c>
      <c r="P136" s="139">
        <f t="shared" si="1"/>
        <v>0</v>
      </c>
      <c r="Q136" s="139">
        <v>0</v>
      </c>
      <c r="R136" s="139">
        <f t="shared" si="2"/>
        <v>0</v>
      </c>
      <c r="S136" s="139">
        <v>0</v>
      </c>
      <c r="T136" s="140">
        <f t="shared" si="3"/>
        <v>0</v>
      </c>
      <c r="AR136" s="141" t="s">
        <v>167</v>
      </c>
      <c r="AT136" s="141" t="s">
        <v>354</v>
      </c>
      <c r="AU136" s="141" t="s">
        <v>80</v>
      </c>
      <c r="AY136" s="13" t="s">
        <v>149</v>
      </c>
      <c r="BE136" s="142">
        <f t="shared" si="4"/>
        <v>0</v>
      </c>
      <c r="BF136" s="142">
        <f t="shared" si="5"/>
        <v>0</v>
      </c>
      <c r="BG136" s="142">
        <f t="shared" si="6"/>
        <v>0</v>
      </c>
      <c r="BH136" s="142">
        <f t="shared" si="7"/>
        <v>0</v>
      </c>
      <c r="BI136" s="142">
        <f t="shared" si="8"/>
        <v>0</v>
      </c>
      <c r="BJ136" s="13" t="s">
        <v>80</v>
      </c>
      <c r="BK136" s="142">
        <f t="shared" si="9"/>
        <v>0</v>
      </c>
      <c r="BL136" s="13" t="s">
        <v>155</v>
      </c>
      <c r="BM136" s="141" t="s">
        <v>202</v>
      </c>
    </row>
    <row r="137" spans="2:65" s="1" customFormat="1" ht="21.75" customHeight="1">
      <c r="B137" s="28"/>
      <c r="C137" s="148" t="s">
        <v>177</v>
      </c>
      <c r="D137" s="148" t="s">
        <v>354</v>
      </c>
      <c r="E137" s="149" t="s">
        <v>1668</v>
      </c>
      <c r="F137" s="150" t="s">
        <v>1669</v>
      </c>
      <c r="G137" s="151" t="s">
        <v>191</v>
      </c>
      <c r="H137" s="152">
        <v>10</v>
      </c>
      <c r="I137" s="153"/>
      <c r="J137" s="154">
        <f t="shared" si="0"/>
        <v>0</v>
      </c>
      <c r="K137" s="155"/>
      <c r="L137" s="156"/>
      <c r="M137" s="157" t="s">
        <v>1</v>
      </c>
      <c r="N137" s="158" t="s">
        <v>37</v>
      </c>
      <c r="P137" s="139">
        <f t="shared" si="1"/>
        <v>0</v>
      </c>
      <c r="Q137" s="139">
        <v>0</v>
      </c>
      <c r="R137" s="139">
        <f t="shared" si="2"/>
        <v>0</v>
      </c>
      <c r="S137" s="139">
        <v>0</v>
      </c>
      <c r="T137" s="140">
        <f t="shared" si="3"/>
        <v>0</v>
      </c>
      <c r="AR137" s="141" t="s">
        <v>167</v>
      </c>
      <c r="AT137" s="141" t="s">
        <v>354</v>
      </c>
      <c r="AU137" s="141" t="s">
        <v>80</v>
      </c>
      <c r="AY137" s="13" t="s">
        <v>149</v>
      </c>
      <c r="BE137" s="142">
        <f t="shared" si="4"/>
        <v>0</v>
      </c>
      <c r="BF137" s="142">
        <f t="shared" si="5"/>
        <v>0</v>
      </c>
      <c r="BG137" s="142">
        <f t="shared" si="6"/>
        <v>0</v>
      </c>
      <c r="BH137" s="142">
        <f t="shared" si="7"/>
        <v>0</v>
      </c>
      <c r="BI137" s="142">
        <f t="shared" si="8"/>
        <v>0</v>
      </c>
      <c r="BJ137" s="13" t="s">
        <v>80</v>
      </c>
      <c r="BK137" s="142">
        <f t="shared" si="9"/>
        <v>0</v>
      </c>
      <c r="BL137" s="13" t="s">
        <v>155</v>
      </c>
      <c r="BM137" s="141" t="s">
        <v>205</v>
      </c>
    </row>
    <row r="138" spans="2:65" s="1" customFormat="1" ht="16.5" customHeight="1">
      <c r="B138" s="28"/>
      <c r="C138" s="129" t="s">
        <v>206</v>
      </c>
      <c r="D138" s="129" t="s">
        <v>151</v>
      </c>
      <c r="E138" s="130" t="s">
        <v>1670</v>
      </c>
      <c r="F138" s="131" t="s">
        <v>1671</v>
      </c>
      <c r="G138" s="132" t="s">
        <v>191</v>
      </c>
      <c r="H138" s="133">
        <v>168</v>
      </c>
      <c r="I138" s="134"/>
      <c r="J138" s="135">
        <f t="shared" si="0"/>
        <v>0</v>
      </c>
      <c r="K138" s="136"/>
      <c r="L138" s="28"/>
      <c r="M138" s="137" t="s">
        <v>1</v>
      </c>
      <c r="N138" s="138" t="s">
        <v>37</v>
      </c>
      <c r="P138" s="139">
        <f t="shared" si="1"/>
        <v>0</v>
      </c>
      <c r="Q138" s="139">
        <v>0</v>
      </c>
      <c r="R138" s="139">
        <f t="shared" si="2"/>
        <v>0</v>
      </c>
      <c r="S138" s="139">
        <v>0</v>
      </c>
      <c r="T138" s="140">
        <f t="shared" si="3"/>
        <v>0</v>
      </c>
      <c r="AR138" s="141" t="s">
        <v>155</v>
      </c>
      <c r="AT138" s="141" t="s">
        <v>151</v>
      </c>
      <c r="AU138" s="141" t="s">
        <v>80</v>
      </c>
      <c r="AY138" s="13" t="s">
        <v>149</v>
      </c>
      <c r="BE138" s="142">
        <f t="shared" si="4"/>
        <v>0</v>
      </c>
      <c r="BF138" s="142">
        <f t="shared" si="5"/>
        <v>0</v>
      </c>
      <c r="BG138" s="142">
        <f t="shared" si="6"/>
        <v>0</v>
      </c>
      <c r="BH138" s="142">
        <f t="shared" si="7"/>
        <v>0</v>
      </c>
      <c r="BI138" s="142">
        <f t="shared" si="8"/>
        <v>0</v>
      </c>
      <c r="BJ138" s="13" t="s">
        <v>80</v>
      </c>
      <c r="BK138" s="142">
        <f t="shared" si="9"/>
        <v>0</v>
      </c>
      <c r="BL138" s="13" t="s">
        <v>155</v>
      </c>
      <c r="BM138" s="141" t="s">
        <v>209</v>
      </c>
    </row>
    <row r="139" spans="2:65" s="1" customFormat="1" ht="24.15" customHeight="1">
      <c r="B139" s="28"/>
      <c r="C139" s="129" t="s">
        <v>180</v>
      </c>
      <c r="D139" s="129" t="s">
        <v>151</v>
      </c>
      <c r="E139" s="130" t="s">
        <v>1672</v>
      </c>
      <c r="F139" s="131" t="s">
        <v>1673</v>
      </c>
      <c r="G139" s="132" t="s">
        <v>191</v>
      </c>
      <c r="H139" s="133">
        <v>10</v>
      </c>
      <c r="I139" s="134"/>
      <c r="J139" s="135">
        <f t="shared" si="0"/>
        <v>0</v>
      </c>
      <c r="K139" s="136"/>
      <c r="L139" s="28"/>
      <c r="M139" s="137" t="s">
        <v>1</v>
      </c>
      <c r="N139" s="138" t="s">
        <v>37</v>
      </c>
      <c r="P139" s="139">
        <f t="shared" si="1"/>
        <v>0</v>
      </c>
      <c r="Q139" s="139">
        <v>0</v>
      </c>
      <c r="R139" s="139">
        <f t="shared" si="2"/>
        <v>0</v>
      </c>
      <c r="S139" s="139">
        <v>0</v>
      </c>
      <c r="T139" s="140">
        <f t="shared" si="3"/>
        <v>0</v>
      </c>
      <c r="AR139" s="141" t="s">
        <v>155</v>
      </c>
      <c r="AT139" s="141" t="s">
        <v>151</v>
      </c>
      <c r="AU139" s="141" t="s">
        <v>80</v>
      </c>
      <c r="AY139" s="13" t="s">
        <v>149</v>
      </c>
      <c r="BE139" s="142">
        <f t="shared" si="4"/>
        <v>0</v>
      </c>
      <c r="BF139" s="142">
        <f t="shared" si="5"/>
        <v>0</v>
      </c>
      <c r="BG139" s="142">
        <f t="shared" si="6"/>
        <v>0</v>
      </c>
      <c r="BH139" s="142">
        <f t="shared" si="7"/>
        <v>0</v>
      </c>
      <c r="BI139" s="142">
        <f t="shared" si="8"/>
        <v>0</v>
      </c>
      <c r="BJ139" s="13" t="s">
        <v>80</v>
      </c>
      <c r="BK139" s="142">
        <f t="shared" si="9"/>
        <v>0</v>
      </c>
      <c r="BL139" s="13" t="s">
        <v>155</v>
      </c>
      <c r="BM139" s="141" t="s">
        <v>212</v>
      </c>
    </row>
    <row r="140" spans="2:65" s="1" customFormat="1" ht="16.5" customHeight="1">
      <c r="B140" s="28"/>
      <c r="C140" s="129" t="s">
        <v>213</v>
      </c>
      <c r="D140" s="129" t="s">
        <v>151</v>
      </c>
      <c r="E140" s="130" t="s">
        <v>1674</v>
      </c>
      <c r="F140" s="131" t="s">
        <v>1675</v>
      </c>
      <c r="G140" s="132" t="s">
        <v>191</v>
      </c>
      <c r="H140" s="133">
        <v>356</v>
      </c>
      <c r="I140" s="134"/>
      <c r="J140" s="135">
        <f t="shared" si="0"/>
        <v>0</v>
      </c>
      <c r="K140" s="136"/>
      <c r="L140" s="28"/>
      <c r="M140" s="137" t="s">
        <v>1</v>
      </c>
      <c r="N140" s="138" t="s">
        <v>37</v>
      </c>
      <c r="P140" s="139">
        <f t="shared" si="1"/>
        <v>0</v>
      </c>
      <c r="Q140" s="139">
        <v>0</v>
      </c>
      <c r="R140" s="139">
        <f t="shared" si="2"/>
        <v>0</v>
      </c>
      <c r="S140" s="139">
        <v>0</v>
      </c>
      <c r="T140" s="140">
        <f t="shared" si="3"/>
        <v>0</v>
      </c>
      <c r="AR140" s="141" t="s">
        <v>155</v>
      </c>
      <c r="AT140" s="141" t="s">
        <v>151</v>
      </c>
      <c r="AU140" s="141" t="s">
        <v>80</v>
      </c>
      <c r="AY140" s="13" t="s">
        <v>149</v>
      </c>
      <c r="BE140" s="142">
        <f t="shared" si="4"/>
        <v>0</v>
      </c>
      <c r="BF140" s="142">
        <f t="shared" si="5"/>
        <v>0</v>
      </c>
      <c r="BG140" s="142">
        <f t="shared" si="6"/>
        <v>0</v>
      </c>
      <c r="BH140" s="142">
        <f t="shared" si="7"/>
        <v>0</v>
      </c>
      <c r="BI140" s="142">
        <f t="shared" si="8"/>
        <v>0</v>
      </c>
      <c r="BJ140" s="13" t="s">
        <v>80</v>
      </c>
      <c r="BK140" s="142">
        <f t="shared" si="9"/>
        <v>0</v>
      </c>
      <c r="BL140" s="13" t="s">
        <v>155</v>
      </c>
      <c r="BM140" s="141" t="s">
        <v>216</v>
      </c>
    </row>
    <row r="141" spans="2:65" s="1" customFormat="1" ht="16.5" customHeight="1">
      <c r="B141" s="28"/>
      <c r="C141" s="148" t="s">
        <v>183</v>
      </c>
      <c r="D141" s="148" t="s">
        <v>354</v>
      </c>
      <c r="E141" s="149" t="s">
        <v>1676</v>
      </c>
      <c r="F141" s="150" t="s">
        <v>1663</v>
      </c>
      <c r="G141" s="151" t="s">
        <v>191</v>
      </c>
      <c r="H141" s="152">
        <v>356</v>
      </c>
      <c r="I141" s="153"/>
      <c r="J141" s="154">
        <f t="shared" si="0"/>
        <v>0</v>
      </c>
      <c r="K141" s="155"/>
      <c r="L141" s="156"/>
      <c r="M141" s="157" t="s">
        <v>1</v>
      </c>
      <c r="N141" s="158" t="s">
        <v>37</v>
      </c>
      <c r="P141" s="139">
        <f t="shared" si="1"/>
        <v>0</v>
      </c>
      <c r="Q141" s="139">
        <v>0</v>
      </c>
      <c r="R141" s="139">
        <f t="shared" si="2"/>
        <v>0</v>
      </c>
      <c r="S141" s="139">
        <v>0</v>
      </c>
      <c r="T141" s="140">
        <f t="shared" si="3"/>
        <v>0</v>
      </c>
      <c r="AR141" s="141" t="s">
        <v>167</v>
      </c>
      <c r="AT141" s="141" t="s">
        <v>354</v>
      </c>
      <c r="AU141" s="141" t="s">
        <v>80</v>
      </c>
      <c r="AY141" s="13" t="s">
        <v>149</v>
      </c>
      <c r="BE141" s="142">
        <f t="shared" si="4"/>
        <v>0</v>
      </c>
      <c r="BF141" s="142">
        <f t="shared" si="5"/>
        <v>0</v>
      </c>
      <c r="BG141" s="142">
        <f t="shared" si="6"/>
        <v>0</v>
      </c>
      <c r="BH141" s="142">
        <f t="shared" si="7"/>
        <v>0</v>
      </c>
      <c r="BI141" s="142">
        <f t="shared" si="8"/>
        <v>0</v>
      </c>
      <c r="BJ141" s="13" t="s">
        <v>80</v>
      </c>
      <c r="BK141" s="142">
        <f t="shared" si="9"/>
        <v>0</v>
      </c>
      <c r="BL141" s="13" t="s">
        <v>155</v>
      </c>
      <c r="BM141" s="141" t="s">
        <v>219</v>
      </c>
    </row>
    <row r="142" spans="2:65" s="1" customFormat="1" ht="24.15" customHeight="1">
      <c r="B142" s="28"/>
      <c r="C142" s="148" t="s">
        <v>220</v>
      </c>
      <c r="D142" s="148" t="s">
        <v>354</v>
      </c>
      <c r="E142" s="149" t="s">
        <v>1677</v>
      </c>
      <c r="F142" s="150" t="s">
        <v>1678</v>
      </c>
      <c r="G142" s="151" t="s">
        <v>191</v>
      </c>
      <c r="H142" s="152">
        <v>59</v>
      </c>
      <c r="I142" s="153"/>
      <c r="J142" s="154">
        <f t="shared" si="0"/>
        <v>0</v>
      </c>
      <c r="K142" s="155"/>
      <c r="L142" s="156"/>
      <c r="M142" s="157" t="s">
        <v>1</v>
      </c>
      <c r="N142" s="158" t="s">
        <v>37</v>
      </c>
      <c r="P142" s="139">
        <f t="shared" si="1"/>
        <v>0</v>
      </c>
      <c r="Q142" s="139">
        <v>0</v>
      </c>
      <c r="R142" s="139">
        <f t="shared" si="2"/>
        <v>0</v>
      </c>
      <c r="S142" s="139">
        <v>0</v>
      </c>
      <c r="T142" s="140">
        <f t="shared" si="3"/>
        <v>0</v>
      </c>
      <c r="AR142" s="141" t="s">
        <v>167</v>
      </c>
      <c r="AT142" s="141" t="s">
        <v>354</v>
      </c>
      <c r="AU142" s="141" t="s">
        <v>80</v>
      </c>
      <c r="AY142" s="13" t="s">
        <v>149</v>
      </c>
      <c r="BE142" s="142">
        <f t="shared" si="4"/>
        <v>0</v>
      </c>
      <c r="BF142" s="142">
        <f t="shared" si="5"/>
        <v>0</v>
      </c>
      <c r="BG142" s="142">
        <f t="shared" si="6"/>
        <v>0</v>
      </c>
      <c r="BH142" s="142">
        <f t="shared" si="7"/>
        <v>0</v>
      </c>
      <c r="BI142" s="142">
        <f t="shared" si="8"/>
        <v>0</v>
      </c>
      <c r="BJ142" s="13" t="s">
        <v>80</v>
      </c>
      <c r="BK142" s="142">
        <f t="shared" si="9"/>
        <v>0</v>
      </c>
      <c r="BL142" s="13" t="s">
        <v>155</v>
      </c>
      <c r="BM142" s="141" t="s">
        <v>223</v>
      </c>
    </row>
    <row r="143" spans="2:65" s="1" customFormat="1" ht="24.15" customHeight="1">
      <c r="B143" s="28"/>
      <c r="C143" s="148" t="s">
        <v>187</v>
      </c>
      <c r="D143" s="148" t="s">
        <v>354</v>
      </c>
      <c r="E143" s="149" t="s">
        <v>1679</v>
      </c>
      <c r="F143" s="150" t="s">
        <v>1680</v>
      </c>
      <c r="G143" s="151" t="s">
        <v>191</v>
      </c>
      <c r="H143" s="152">
        <v>119</v>
      </c>
      <c r="I143" s="153"/>
      <c r="J143" s="154">
        <f t="shared" si="0"/>
        <v>0</v>
      </c>
      <c r="K143" s="155"/>
      <c r="L143" s="156"/>
      <c r="M143" s="157" t="s">
        <v>1</v>
      </c>
      <c r="N143" s="158" t="s">
        <v>37</v>
      </c>
      <c r="P143" s="139">
        <f t="shared" si="1"/>
        <v>0</v>
      </c>
      <c r="Q143" s="139">
        <v>0</v>
      </c>
      <c r="R143" s="139">
        <f t="shared" si="2"/>
        <v>0</v>
      </c>
      <c r="S143" s="139">
        <v>0</v>
      </c>
      <c r="T143" s="140">
        <f t="shared" si="3"/>
        <v>0</v>
      </c>
      <c r="AR143" s="141" t="s">
        <v>167</v>
      </c>
      <c r="AT143" s="141" t="s">
        <v>354</v>
      </c>
      <c r="AU143" s="141" t="s">
        <v>80</v>
      </c>
      <c r="AY143" s="13" t="s">
        <v>149</v>
      </c>
      <c r="BE143" s="142">
        <f t="shared" si="4"/>
        <v>0</v>
      </c>
      <c r="BF143" s="142">
        <f t="shared" si="5"/>
        <v>0</v>
      </c>
      <c r="BG143" s="142">
        <f t="shared" si="6"/>
        <v>0</v>
      </c>
      <c r="BH143" s="142">
        <f t="shared" si="7"/>
        <v>0</v>
      </c>
      <c r="BI143" s="142">
        <f t="shared" si="8"/>
        <v>0</v>
      </c>
      <c r="BJ143" s="13" t="s">
        <v>80</v>
      </c>
      <c r="BK143" s="142">
        <f t="shared" si="9"/>
        <v>0</v>
      </c>
      <c r="BL143" s="13" t="s">
        <v>155</v>
      </c>
      <c r="BM143" s="141" t="s">
        <v>226</v>
      </c>
    </row>
    <row r="144" spans="2:65" s="1" customFormat="1" ht="16.5" customHeight="1">
      <c r="B144" s="28"/>
      <c r="C144" s="129" t="s">
        <v>7</v>
      </c>
      <c r="D144" s="129" t="s">
        <v>151</v>
      </c>
      <c r="E144" s="130" t="s">
        <v>1681</v>
      </c>
      <c r="F144" s="131" t="s">
        <v>1682</v>
      </c>
      <c r="G144" s="132" t="s">
        <v>191</v>
      </c>
      <c r="H144" s="133">
        <v>10</v>
      </c>
      <c r="I144" s="134"/>
      <c r="J144" s="135">
        <f t="shared" si="0"/>
        <v>0</v>
      </c>
      <c r="K144" s="136"/>
      <c r="L144" s="28"/>
      <c r="M144" s="137" t="s">
        <v>1</v>
      </c>
      <c r="N144" s="138" t="s">
        <v>37</v>
      </c>
      <c r="P144" s="139">
        <f t="shared" si="1"/>
        <v>0</v>
      </c>
      <c r="Q144" s="139">
        <v>0</v>
      </c>
      <c r="R144" s="139">
        <f t="shared" si="2"/>
        <v>0</v>
      </c>
      <c r="S144" s="139">
        <v>0</v>
      </c>
      <c r="T144" s="140">
        <f t="shared" si="3"/>
        <v>0</v>
      </c>
      <c r="AR144" s="141" t="s">
        <v>155</v>
      </c>
      <c r="AT144" s="141" t="s">
        <v>151</v>
      </c>
      <c r="AU144" s="141" t="s">
        <v>80</v>
      </c>
      <c r="AY144" s="13" t="s">
        <v>149</v>
      </c>
      <c r="BE144" s="142">
        <f t="shared" si="4"/>
        <v>0</v>
      </c>
      <c r="BF144" s="142">
        <f t="shared" si="5"/>
        <v>0</v>
      </c>
      <c r="BG144" s="142">
        <f t="shared" si="6"/>
        <v>0</v>
      </c>
      <c r="BH144" s="142">
        <f t="shared" si="7"/>
        <v>0</v>
      </c>
      <c r="BI144" s="142">
        <f t="shared" si="8"/>
        <v>0</v>
      </c>
      <c r="BJ144" s="13" t="s">
        <v>80</v>
      </c>
      <c r="BK144" s="142">
        <f t="shared" si="9"/>
        <v>0</v>
      </c>
      <c r="BL144" s="13" t="s">
        <v>155</v>
      </c>
      <c r="BM144" s="141" t="s">
        <v>229</v>
      </c>
    </row>
    <row r="145" spans="2:65" s="1" customFormat="1" ht="16.5" customHeight="1">
      <c r="B145" s="28"/>
      <c r="C145" s="148" t="s">
        <v>192</v>
      </c>
      <c r="D145" s="148" t="s">
        <v>354</v>
      </c>
      <c r="E145" s="149" t="s">
        <v>1683</v>
      </c>
      <c r="F145" s="150" t="s">
        <v>1684</v>
      </c>
      <c r="G145" s="151" t="s">
        <v>191</v>
      </c>
      <c r="H145" s="152">
        <v>10</v>
      </c>
      <c r="I145" s="153"/>
      <c r="J145" s="154">
        <f t="shared" si="0"/>
        <v>0</v>
      </c>
      <c r="K145" s="155"/>
      <c r="L145" s="156"/>
      <c r="M145" s="157" t="s">
        <v>1</v>
      </c>
      <c r="N145" s="158" t="s">
        <v>37</v>
      </c>
      <c r="P145" s="139">
        <f t="shared" si="1"/>
        <v>0</v>
      </c>
      <c r="Q145" s="139">
        <v>0</v>
      </c>
      <c r="R145" s="139">
        <f t="shared" si="2"/>
        <v>0</v>
      </c>
      <c r="S145" s="139">
        <v>0</v>
      </c>
      <c r="T145" s="140">
        <f t="shared" si="3"/>
        <v>0</v>
      </c>
      <c r="AR145" s="141" t="s">
        <v>167</v>
      </c>
      <c r="AT145" s="141" t="s">
        <v>354</v>
      </c>
      <c r="AU145" s="141" t="s">
        <v>80</v>
      </c>
      <c r="AY145" s="13" t="s">
        <v>149</v>
      </c>
      <c r="BE145" s="142">
        <f t="shared" si="4"/>
        <v>0</v>
      </c>
      <c r="BF145" s="142">
        <f t="shared" si="5"/>
        <v>0</v>
      </c>
      <c r="BG145" s="142">
        <f t="shared" si="6"/>
        <v>0</v>
      </c>
      <c r="BH145" s="142">
        <f t="shared" si="7"/>
        <v>0</v>
      </c>
      <c r="BI145" s="142">
        <f t="shared" si="8"/>
        <v>0</v>
      </c>
      <c r="BJ145" s="13" t="s">
        <v>80</v>
      </c>
      <c r="BK145" s="142">
        <f t="shared" si="9"/>
        <v>0</v>
      </c>
      <c r="BL145" s="13" t="s">
        <v>155</v>
      </c>
      <c r="BM145" s="141" t="s">
        <v>232</v>
      </c>
    </row>
    <row r="146" spans="2:65" s="1" customFormat="1" ht="33" customHeight="1">
      <c r="B146" s="28"/>
      <c r="C146" s="129" t="s">
        <v>233</v>
      </c>
      <c r="D146" s="129" t="s">
        <v>151</v>
      </c>
      <c r="E146" s="130" t="s">
        <v>1685</v>
      </c>
      <c r="F146" s="131" t="s">
        <v>1686</v>
      </c>
      <c r="G146" s="132" t="s">
        <v>191</v>
      </c>
      <c r="H146" s="133">
        <v>168</v>
      </c>
      <c r="I146" s="134"/>
      <c r="J146" s="135">
        <f t="shared" si="0"/>
        <v>0</v>
      </c>
      <c r="K146" s="136"/>
      <c r="L146" s="28"/>
      <c r="M146" s="137" t="s">
        <v>1</v>
      </c>
      <c r="N146" s="138" t="s">
        <v>37</v>
      </c>
      <c r="P146" s="139">
        <f t="shared" si="1"/>
        <v>0</v>
      </c>
      <c r="Q146" s="139">
        <v>0</v>
      </c>
      <c r="R146" s="139">
        <f t="shared" si="2"/>
        <v>0</v>
      </c>
      <c r="S146" s="139">
        <v>0</v>
      </c>
      <c r="T146" s="140">
        <f t="shared" si="3"/>
        <v>0</v>
      </c>
      <c r="AR146" s="141" t="s">
        <v>155</v>
      </c>
      <c r="AT146" s="141" t="s">
        <v>151</v>
      </c>
      <c r="AU146" s="141" t="s">
        <v>80</v>
      </c>
      <c r="AY146" s="13" t="s">
        <v>149</v>
      </c>
      <c r="BE146" s="142">
        <f t="shared" si="4"/>
        <v>0</v>
      </c>
      <c r="BF146" s="142">
        <f t="shared" si="5"/>
        <v>0</v>
      </c>
      <c r="BG146" s="142">
        <f t="shared" si="6"/>
        <v>0</v>
      </c>
      <c r="BH146" s="142">
        <f t="shared" si="7"/>
        <v>0</v>
      </c>
      <c r="BI146" s="142">
        <f t="shared" si="8"/>
        <v>0</v>
      </c>
      <c r="BJ146" s="13" t="s">
        <v>80</v>
      </c>
      <c r="BK146" s="142">
        <f t="shared" si="9"/>
        <v>0</v>
      </c>
      <c r="BL146" s="13" t="s">
        <v>155</v>
      </c>
      <c r="BM146" s="141" t="s">
        <v>236</v>
      </c>
    </row>
    <row r="147" spans="2:65" s="1" customFormat="1" ht="24.15" customHeight="1">
      <c r="B147" s="28"/>
      <c r="C147" s="148" t="s">
        <v>198</v>
      </c>
      <c r="D147" s="148" t="s">
        <v>354</v>
      </c>
      <c r="E147" s="149" t="s">
        <v>1687</v>
      </c>
      <c r="F147" s="150" t="s">
        <v>1688</v>
      </c>
      <c r="G147" s="151" t="s">
        <v>191</v>
      </c>
      <c r="H147" s="152">
        <v>168</v>
      </c>
      <c r="I147" s="153"/>
      <c r="J147" s="154">
        <f t="shared" si="0"/>
        <v>0</v>
      </c>
      <c r="K147" s="155"/>
      <c r="L147" s="156"/>
      <c r="M147" s="157" t="s">
        <v>1</v>
      </c>
      <c r="N147" s="158" t="s">
        <v>37</v>
      </c>
      <c r="P147" s="139">
        <f t="shared" si="1"/>
        <v>0</v>
      </c>
      <c r="Q147" s="139">
        <v>0</v>
      </c>
      <c r="R147" s="139">
        <f t="shared" si="2"/>
        <v>0</v>
      </c>
      <c r="S147" s="139">
        <v>0</v>
      </c>
      <c r="T147" s="140">
        <f t="shared" si="3"/>
        <v>0</v>
      </c>
      <c r="AR147" s="141" t="s">
        <v>167</v>
      </c>
      <c r="AT147" s="141" t="s">
        <v>354</v>
      </c>
      <c r="AU147" s="141" t="s">
        <v>80</v>
      </c>
      <c r="AY147" s="13" t="s">
        <v>149</v>
      </c>
      <c r="BE147" s="142">
        <f t="shared" si="4"/>
        <v>0</v>
      </c>
      <c r="BF147" s="142">
        <f t="shared" si="5"/>
        <v>0</v>
      </c>
      <c r="BG147" s="142">
        <f t="shared" si="6"/>
        <v>0</v>
      </c>
      <c r="BH147" s="142">
        <f t="shared" si="7"/>
        <v>0</v>
      </c>
      <c r="BI147" s="142">
        <f t="shared" si="8"/>
        <v>0</v>
      </c>
      <c r="BJ147" s="13" t="s">
        <v>80</v>
      </c>
      <c r="BK147" s="142">
        <f t="shared" si="9"/>
        <v>0</v>
      </c>
      <c r="BL147" s="13" t="s">
        <v>155</v>
      </c>
      <c r="BM147" s="141" t="s">
        <v>239</v>
      </c>
    </row>
    <row r="148" spans="2:65" s="1" customFormat="1" ht="16.5" customHeight="1">
      <c r="B148" s="28"/>
      <c r="C148" s="129" t="s">
        <v>240</v>
      </c>
      <c r="D148" s="129" t="s">
        <v>151</v>
      </c>
      <c r="E148" s="130" t="s">
        <v>1689</v>
      </c>
      <c r="F148" s="131" t="s">
        <v>1690</v>
      </c>
      <c r="G148" s="132" t="s">
        <v>191</v>
      </c>
      <c r="H148" s="133">
        <v>57</v>
      </c>
      <c r="I148" s="134"/>
      <c r="J148" s="135">
        <f t="shared" si="0"/>
        <v>0</v>
      </c>
      <c r="K148" s="136"/>
      <c r="L148" s="28"/>
      <c r="M148" s="137" t="s">
        <v>1</v>
      </c>
      <c r="N148" s="138" t="s">
        <v>37</v>
      </c>
      <c r="P148" s="139">
        <f t="shared" si="1"/>
        <v>0</v>
      </c>
      <c r="Q148" s="139">
        <v>0</v>
      </c>
      <c r="R148" s="139">
        <f t="shared" si="2"/>
        <v>0</v>
      </c>
      <c r="S148" s="139">
        <v>0</v>
      </c>
      <c r="T148" s="140">
        <f t="shared" si="3"/>
        <v>0</v>
      </c>
      <c r="AR148" s="141" t="s">
        <v>155</v>
      </c>
      <c r="AT148" s="141" t="s">
        <v>151</v>
      </c>
      <c r="AU148" s="141" t="s">
        <v>80</v>
      </c>
      <c r="AY148" s="13" t="s">
        <v>149</v>
      </c>
      <c r="BE148" s="142">
        <f t="shared" si="4"/>
        <v>0</v>
      </c>
      <c r="BF148" s="142">
        <f t="shared" si="5"/>
        <v>0</v>
      </c>
      <c r="BG148" s="142">
        <f t="shared" si="6"/>
        <v>0</v>
      </c>
      <c r="BH148" s="142">
        <f t="shared" si="7"/>
        <v>0</v>
      </c>
      <c r="BI148" s="142">
        <f t="shared" si="8"/>
        <v>0</v>
      </c>
      <c r="BJ148" s="13" t="s">
        <v>80</v>
      </c>
      <c r="BK148" s="142">
        <f t="shared" si="9"/>
        <v>0</v>
      </c>
      <c r="BL148" s="13" t="s">
        <v>155</v>
      </c>
      <c r="BM148" s="141" t="s">
        <v>243</v>
      </c>
    </row>
    <row r="149" spans="2:65" s="1" customFormat="1" ht="16.5" customHeight="1">
      <c r="B149" s="28"/>
      <c r="C149" s="148" t="s">
        <v>202</v>
      </c>
      <c r="D149" s="148" t="s">
        <v>354</v>
      </c>
      <c r="E149" s="149" t="s">
        <v>1691</v>
      </c>
      <c r="F149" s="150" t="s">
        <v>1692</v>
      </c>
      <c r="G149" s="151" t="s">
        <v>191</v>
      </c>
      <c r="H149" s="152">
        <v>57</v>
      </c>
      <c r="I149" s="153"/>
      <c r="J149" s="154">
        <f t="shared" si="0"/>
        <v>0</v>
      </c>
      <c r="K149" s="155"/>
      <c r="L149" s="156"/>
      <c r="M149" s="157" t="s">
        <v>1</v>
      </c>
      <c r="N149" s="158" t="s">
        <v>37</v>
      </c>
      <c r="P149" s="139">
        <f t="shared" si="1"/>
        <v>0</v>
      </c>
      <c r="Q149" s="139">
        <v>0</v>
      </c>
      <c r="R149" s="139">
        <f t="shared" si="2"/>
        <v>0</v>
      </c>
      <c r="S149" s="139">
        <v>0</v>
      </c>
      <c r="T149" s="140">
        <f t="shared" si="3"/>
        <v>0</v>
      </c>
      <c r="AR149" s="141" t="s">
        <v>167</v>
      </c>
      <c r="AT149" s="141" t="s">
        <v>354</v>
      </c>
      <c r="AU149" s="141" t="s">
        <v>80</v>
      </c>
      <c r="AY149" s="13" t="s">
        <v>149</v>
      </c>
      <c r="BE149" s="142">
        <f t="shared" si="4"/>
        <v>0</v>
      </c>
      <c r="BF149" s="142">
        <f t="shared" si="5"/>
        <v>0</v>
      </c>
      <c r="BG149" s="142">
        <f t="shared" si="6"/>
        <v>0</v>
      </c>
      <c r="BH149" s="142">
        <f t="shared" si="7"/>
        <v>0</v>
      </c>
      <c r="BI149" s="142">
        <f t="shared" si="8"/>
        <v>0</v>
      </c>
      <c r="BJ149" s="13" t="s">
        <v>80</v>
      </c>
      <c r="BK149" s="142">
        <f t="shared" si="9"/>
        <v>0</v>
      </c>
      <c r="BL149" s="13" t="s">
        <v>155</v>
      </c>
      <c r="BM149" s="141" t="s">
        <v>250</v>
      </c>
    </row>
    <row r="150" spans="2:65" s="1" customFormat="1" ht="16.5" customHeight="1">
      <c r="B150" s="28"/>
      <c r="C150" s="129" t="s">
        <v>253</v>
      </c>
      <c r="D150" s="129" t="s">
        <v>151</v>
      </c>
      <c r="E150" s="130" t="s">
        <v>1693</v>
      </c>
      <c r="F150" s="131" t="s">
        <v>1694</v>
      </c>
      <c r="G150" s="132" t="s">
        <v>191</v>
      </c>
      <c r="H150" s="133">
        <v>14</v>
      </c>
      <c r="I150" s="134"/>
      <c r="J150" s="135">
        <f t="shared" si="0"/>
        <v>0</v>
      </c>
      <c r="K150" s="136"/>
      <c r="L150" s="28"/>
      <c r="M150" s="137" t="s">
        <v>1</v>
      </c>
      <c r="N150" s="138" t="s">
        <v>37</v>
      </c>
      <c r="P150" s="139">
        <f t="shared" si="1"/>
        <v>0</v>
      </c>
      <c r="Q150" s="139">
        <v>0</v>
      </c>
      <c r="R150" s="139">
        <f t="shared" si="2"/>
        <v>0</v>
      </c>
      <c r="S150" s="139">
        <v>0</v>
      </c>
      <c r="T150" s="140">
        <f t="shared" si="3"/>
        <v>0</v>
      </c>
      <c r="AR150" s="141" t="s">
        <v>155</v>
      </c>
      <c r="AT150" s="141" t="s">
        <v>151</v>
      </c>
      <c r="AU150" s="141" t="s">
        <v>80</v>
      </c>
      <c r="AY150" s="13" t="s">
        <v>149</v>
      </c>
      <c r="BE150" s="142">
        <f t="shared" si="4"/>
        <v>0</v>
      </c>
      <c r="BF150" s="142">
        <f t="shared" si="5"/>
        <v>0</v>
      </c>
      <c r="BG150" s="142">
        <f t="shared" si="6"/>
        <v>0</v>
      </c>
      <c r="BH150" s="142">
        <f t="shared" si="7"/>
        <v>0</v>
      </c>
      <c r="BI150" s="142">
        <f t="shared" si="8"/>
        <v>0</v>
      </c>
      <c r="BJ150" s="13" t="s">
        <v>80</v>
      </c>
      <c r="BK150" s="142">
        <f t="shared" si="9"/>
        <v>0</v>
      </c>
      <c r="BL150" s="13" t="s">
        <v>155</v>
      </c>
      <c r="BM150" s="141" t="s">
        <v>256</v>
      </c>
    </row>
    <row r="151" spans="2:65" s="1" customFormat="1" ht="16.5" customHeight="1">
      <c r="B151" s="28"/>
      <c r="C151" s="148" t="s">
        <v>205</v>
      </c>
      <c r="D151" s="148" t="s">
        <v>354</v>
      </c>
      <c r="E151" s="149" t="s">
        <v>1695</v>
      </c>
      <c r="F151" s="150" t="s">
        <v>1696</v>
      </c>
      <c r="G151" s="151" t="s">
        <v>191</v>
      </c>
      <c r="H151" s="152">
        <v>14</v>
      </c>
      <c r="I151" s="153"/>
      <c r="J151" s="154">
        <f t="shared" si="0"/>
        <v>0</v>
      </c>
      <c r="K151" s="155"/>
      <c r="L151" s="156"/>
      <c r="M151" s="157" t="s">
        <v>1</v>
      </c>
      <c r="N151" s="158" t="s">
        <v>37</v>
      </c>
      <c r="P151" s="139">
        <f t="shared" si="1"/>
        <v>0</v>
      </c>
      <c r="Q151" s="139">
        <v>0</v>
      </c>
      <c r="R151" s="139">
        <f t="shared" si="2"/>
        <v>0</v>
      </c>
      <c r="S151" s="139">
        <v>0</v>
      </c>
      <c r="T151" s="140">
        <f t="shared" si="3"/>
        <v>0</v>
      </c>
      <c r="AR151" s="141" t="s">
        <v>167</v>
      </c>
      <c r="AT151" s="141" t="s">
        <v>354</v>
      </c>
      <c r="AU151" s="141" t="s">
        <v>80</v>
      </c>
      <c r="AY151" s="13" t="s">
        <v>149</v>
      </c>
      <c r="BE151" s="142">
        <f t="shared" si="4"/>
        <v>0</v>
      </c>
      <c r="BF151" s="142">
        <f t="shared" si="5"/>
        <v>0</v>
      </c>
      <c r="BG151" s="142">
        <f t="shared" si="6"/>
        <v>0</v>
      </c>
      <c r="BH151" s="142">
        <f t="shared" si="7"/>
        <v>0</v>
      </c>
      <c r="BI151" s="142">
        <f t="shared" si="8"/>
        <v>0</v>
      </c>
      <c r="BJ151" s="13" t="s">
        <v>80</v>
      </c>
      <c r="BK151" s="142">
        <f t="shared" si="9"/>
        <v>0</v>
      </c>
      <c r="BL151" s="13" t="s">
        <v>155</v>
      </c>
      <c r="BM151" s="141" t="s">
        <v>261</v>
      </c>
    </row>
    <row r="152" spans="2:65" s="1" customFormat="1" ht="16.5" customHeight="1">
      <c r="B152" s="28"/>
      <c r="C152" s="129" t="s">
        <v>264</v>
      </c>
      <c r="D152" s="129" t="s">
        <v>151</v>
      </c>
      <c r="E152" s="130" t="s">
        <v>1697</v>
      </c>
      <c r="F152" s="131" t="s">
        <v>1698</v>
      </c>
      <c r="G152" s="132" t="s">
        <v>191</v>
      </c>
      <c r="H152" s="133">
        <v>2</v>
      </c>
      <c r="I152" s="134"/>
      <c r="J152" s="135">
        <f t="shared" si="0"/>
        <v>0</v>
      </c>
      <c r="K152" s="136"/>
      <c r="L152" s="28"/>
      <c r="M152" s="137" t="s">
        <v>1</v>
      </c>
      <c r="N152" s="138" t="s">
        <v>37</v>
      </c>
      <c r="P152" s="139">
        <f t="shared" si="1"/>
        <v>0</v>
      </c>
      <c r="Q152" s="139">
        <v>0</v>
      </c>
      <c r="R152" s="139">
        <f t="shared" si="2"/>
        <v>0</v>
      </c>
      <c r="S152" s="139">
        <v>0</v>
      </c>
      <c r="T152" s="140">
        <f t="shared" si="3"/>
        <v>0</v>
      </c>
      <c r="AR152" s="141" t="s">
        <v>155</v>
      </c>
      <c r="AT152" s="141" t="s">
        <v>151</v>
      </c>
      <c r="AU152" s="141" t="s">
        <v>80</v>
      </c>
      <c r="AY152" s="13" t="s">
        <v>149</v>
      </c>
      <c r="BE152" s="142">
        <f t="shared" si="4"/>
        <v>0</v>
      </c>
      <c r="BF152" s="142">
        <f t="shared" si="5"/>
        <v>0</v>
      </c>
      <c r="BG152" s="142">
        <f t="shared" si="6"/>
        <v>0</v>
      </c>
      <c r="BH152" s="142">
        <f t="shared" si="7"/>
        <v>0</v>
      </c>
      <c r="BI152" s="142">
        <f t="shared" si="8"/>
        <v>0</v>
      </c>
      <c r="BJ152" s="13" t="s">
        <v>80</v>
      </c>
      <c r="BK152" s="142">
        <f t="shared" si="9"/>
        <v>0</v>
      </c>
      <c r="BL152" s="13" t="s">
        <v>155</v>
      </c>
      <c r="BM152" s="141" t="s">
        <v>267</v>
      </c>
    </row>
    <row r="153" spans="2:65" s="1" customFormat="1" ht="16.5" customHeight="1">
      <c r="B153" s="28"/>
      <c r="C153" s="129" t="s">
        <v>209</v>
      </c>
      <c r="D153" s="129" t="s">
        <v>151</v>
      </c>
      <c r="E153" s="130" t="s">
        <v>1699</v>
      </c>
      <c r="F153" s="131" t="s">
        <v>1700</v>
      </c>
      <c r="G153" s="132" t="s">
        <v>191</v>
      </c>
      <c r="H153" s="133">
        <v>48</v>
      </c>
      <c r="I153" s="134"/>
      <c r="J153" s="135">
        <f t="shared" si="0"/>
        <v>0</v>
      </c>
      <c r="K153" s="136"/>
      <c r="L153" s="28"/>
      <c r="M153" s="137" t="s">
        <v>1</v>
      </c>
      <c r="N153" s="138" t="s">
        <v>37</v>
      </c>
      <c r="P153" s="139">
        <f t="shared" si="1"/>
        <v>0</v>
      </c>
      <c r="Q153" s="139">
        <v>0</v>
      </c>
      <c r="R153" s="139">
        <f t="shared" si="2"/>
        <v>0</v>
      </c>
      <c r="S153" s="139">
        <v>0</v>
      </c>
      <c r="T153" s="140">
        <f t="shared" si="3"/>
        <v>0</v>
      </c>
      <c r="AR153" s="141" t="s">
        <v>155</v>
      </c>
      <c r="AT153" s="141" t="s">
        <v>151</v>
      </c>
      <c r="AU153" s="141" t="s">
        <v>80</v>
      </c>
      <c r="AY153" s="13" t="s">
        <v>149</v>
      </c>
      <c r="BE153" s="142">
        <f t="shared" si="4"/>
        <v>0</v>
      </c>
      <c r="BF153" s="142">
        <f t="shared" si="5"/>
        <v>0</v>
      </c>
      <c r="BG153" s="142">
        <f t="shared" si="6"/>
        <v>0</v>
      </c>
      <c r="BH153" s="142">
        <f t="shared" si="7"/>
        <v>0</v>
      </c>
      <c r="BI153" s="142">
        <f t="shared" si="8"/>
        <v>0</v>
      </c>
      <c r="BJ153" s="13" t="s">
        <v>80</v>
      </c>
      <c r="BK153" s="142">
        <f t="shared" si="9"/>
        <v>0</v>
      </c>
      <c r="BL153" s="13" t="s">
        <v>155</v>
      </c>
      <c r="BM153" s="141" t="s">
        <v>270</v>
      </c>
    </row>
    <row r="154" spans="2:65" s="1" customFormat="1" ht="16.5" customHeight="1">
      <c r="B154" s="28"/>
      <c r="C154" s="129" t="s">
        <v>271</v>
      </c>
      <c r="D154" s="129" t="s">
        <v>151</v>
      </c>
      <c r="E154" s="130" t="s">
        <v>1701</v>
      </c>
      <c r="F154" s="131" t="s">
        <v>1702</v>
      </c>
      <c r="G154" s="132" t="s">
        <v>191</v>
      </c>
      <c r="H154" s="133">
        <v>48</v>
      </c>
      <c r="I154" s="134"/>
      <c r="J154" s="135">
        <f t="shared" si="0"/>
        <v>0</v>
      </c>
      <c r="K154" s="136"/>
      <c r="L154" s="28"/>
      <c r="M154" s="137" t="s">
        <v>1</v>
      </c>
      <c r="N154" s="138" t="s">
        <v>37</v>
      </c>
      <c r="P154" s="139">
        <f t="shared" si="1"/>
        <v>0</v>
      </c>
      <c r="Q154" s="139">
        <v>0</v>
      </c>
      <c r="R154" s="139">
        <f t="shared" si="2"/>
        <v>0</v>
      </c>
      <c r="S154" s="139">
        <v>0</v>
      </c>
      <c r="T154" s="140">
        <f t="shared" si="3"/>
        <v>0</v>
      </c>
      <c r="AR154" s="141" t="s">
        <v>155</v>
      </c>
      <c r="AT154" s="141" t="s">
        <v>151</v>
      </c>
      <c r="AU154" s="141" t="s">
        <v>80</v>
      </c>
      <c r="AY154" s="13" t="s">
        <v>149</v>
      </c>
      <c r="BE154" s="142">
        <f t="shared" si="4"/>
        <v>0</v>
      </c>
      <c r="BF154" s="142">
        <f t="shared" si="5"/>
        <v>0</v>
      </c>
      <c r="BG154" s="142">
        <f t="shared" si="6"/>
        <v>0</v>
      </c>
      <c r="BH154" s="142">
        <f t="shared" si="7"/>
        <v>0</v>
      </c>
      <c r="BI154" s="142">
        <f t="shared" si="8"/>
        <v>0</v>
      </c>
      <c r="BJ154" s="13" t="s">
        <v>80</v>
      </c>
      <c r="BK154" s="142">
        <f t="shared" si="9"/>
        <v>0</v>
      </c>
      <c r="BL154" s="13" t="s">
        <v>155</v>
      </c>
      <c r="BM154" s="141" t="s">
        <v>274</v>
      </c>
    </row>
    <row r="155" spans="2:65" s="1" customFormat="1" ht="16.5" customHeight="1">
      <c r="B155" s="28"/>
      <c r="C155" s="129" t="s">
        <v>212</v>
      </c>
      <c r="D155" s="129" t="s">
        <v>151</v>
      </c>
      <c r="E155" s="130" t="s">
        <v>1703</v>
      </c>
      <c r="F155" s="131" t="s">
        <v>1704</v>
      </c>
      <c r="G155" s="132" t="s">
        <v>191</v>
      </c>
      <c r="H155" s="133">
        <v>48</v>
      </c>
      <c r="I155" s="134"/>
      <c r="J155" s="135">
        <f t="shared" si="0"/>
        <v>0</v>
      </c>
      <c r="K155" s="136"/>
      <c r="L155" s="28"/>
      <c r="M155" s="137" t="s">
        <v>1</v>
      </c>
      <c r="N155" s="138" t="s">
        <v>37</v>
      </c>
      <c r="P155" s="139">
        <f t="shared" si="1"/>
        <v>0</v>
      </c>
      <c r="Q155" s="139">
        <v>0</v>
      </c>
      <c r="R155" s="139">
        <f t="shared" si="2"/>
        <v>0</v>
      </c>
      <c r="S155" s="139">
        <v>0</v>
      </c>
      <c r="T155" s="140">
        <f t="shared" si="3"/>
        <v>0</v>
      </c>
      <c r="AR155" s="141" t="s">
        <v>155</v>
      </c>
      <c r="AT155" s="141" t="s">
        <v>151</v>
      </c>
      <c r="AU155" s="141" t="s">
        <v>80</v>
      </c>
      <c r="AY155" s="13" t="s">
        <v>149</v>
      </c>
      <c r="BE155" s="142">
        <f t="shared" si="4"/>
        <v>0</v>
      </c>
      <c r="BF155" s="142">
        <f t="shared" si="5"/>
        <v>0</v>
      </c>
      <c r="BG155" s="142">
        <f t="shared" si="6"/>
        <v>0</v>
      </c>
      <c r="BH155" s="142">
        <f t="shared" si="7"/>
        <v>0</v>
      </c>
      <c r="BI155" s="142">
        <f t="shared" si="8"/>
        <v>0</v>
      </c>
      <c r="BJ155" s="13" t="s">
        <v>80</v>
      </c>
      <c r="BK155" s="142">
        <f t="shared" si="9"/>
        <v>0</v>
      </c>
      <c r="BL155" s="13" t="s">
        <v>155</v>
      </c>
      <c r="BM155" s="141" t="s">
        <v>277</v>
      </c>
    </row>
    <row r="156" spans="2:65" s="1" customFormat="1" ht="44.25" customHeight="1">
      <c r="B156" s="28"/>
      <c r="C156" s="148" t="s">
        <v>280</v>
      </c>
      <c r="D156" s="148" t="s">
        <v>354</v>
      </c>
      <c r="E156" s="149" t="s">
        <v>1705</v>
      </c>
      <c r="F156" s="150" t="s">
        <v>1706</v>
      </c>
      <c r="G156" s="151" t="s">
        <v>191</v>
      </c>
      <c r="H156" s="152">
        <v>2</v>
      </c>
      <c r="I156" s="153"/>
      <c r="J156" s="154">
        <f t="shared" ref="J156:J187" si="10">ROUND(I156*H156,2)</f>
        <v>0</v>
      </c>
      <c r="K156" s="155"/>
      <c r="L156" s="156"/>
      <c r="M156" s="157" t="s">
        <v>1</v>
      </c>
      <c r="N156" s="158" t="s">
        <v>37</v>
      </c>
      <c r="P156" s="139">
        <f t="shared" ref="P156:P187" si="11">O156*H156</f>
        <v>0</v>
      </c>
      <c r="Q156" s="139">
        <v>0</v>
      </c>
      <c r="R156" s="139">
        <f t="shared" ref="R156:R187" si="12">Q156*H156</f>
        <v>0</v>
      </c>
      <c r="S156" s="139">
        <v>0</v>
      </c>
      <c r="T156" s="140">
        <f t="shared" ref="T156:T187" si="13">S156*H156</f>
        <v>0</v>
      </c>
      <c r="AR156" s="141" t="s">
        <v>167</v>
      </c>
      <c r="AT156" s="141" t="s">
        <v>354</v>
      </c>
      <c r="AU156" s="141" t="s">
        <v>80</v>
      </c>
      <c r="AY156" s="13" t="s">
        <v>149</v>
      </c>
      <c r="BE156" s="142">
        <f t="shared" ref="BE156:BE187" si="14">IF(N156="základní",J156,0)</f>
        <v>0</v>
      </c>
      <c r="BF156" s="142">
        <f t="shared" ref="BF156:BF187" si="15">IF(N156="snížená",J156,0)</f>
        <v>0</v>
      </c>
      <c r="BG156" s="142">
        <f t="shared" ref="BG156:BG187" si="16">IF(N156="zákl. přenesená",J156,0)</f>
        <v>0</v>
      </c>
      <c r="BH156" s="142">
        <f t="shared" ref="BH156:BH187" si="17">IF(N156="sníž. přenesená",J156,0)</f>
        <v>0</v>
      </c>
      <c r="BI156" s="142">
        <f t="shared" ref="BI156:BI187" si="18">IF(N156="nulová",J156,0)</f>
        <v>0</v>
      </c>
      <c r="BJ156" s="13" t="s">
        <v>80</v>
      </c>
      <c r="BK156" s="142">
        <f t="shared" ref="BK156:BK187" si="19">ROUND(I156*H156,2)</f>
        <v>0</v>
      </c>
      <c r="BL156" s="13" t="s">
        <v>155</v>
      </c>
      <c r="BM156" s="141" t="s">
        <v>283</v>
      </c>
    </row>
    <row r="157" spans="2:65" s="1" customFormat="1" ht="16.5" customHeight="1">
      <c r="B157" s="28"/>
      <c r="C157" s="129" t="s">
        <v>216</v>
      </c>
      <c r="D157" s="129" t="s">
        <v>151</v>
      </c>
      <c r="E157" s="130" t="s">
        <v>1707</v>
      </c>
      <c r="F157" s="131" t="s">
        <v>1708</v>
      </c>
      <c r="G157" s="132" t="s">
        <v>191</v>
      </c>
      <c r="H157" s="133">
        <v>10</v>
      </c>
      <c r="I157" s="134"/>
      <c r="J157" s="135">
        <f t="shared" si="10"/>
        <v>0</v>
      </c>
      <c r="K157" s="136"/>
      <c r="L157" s="28"/>
      <c r="M157" s="137" t="s">
        <v>1</v>
      </c>
      <c r="N157" s="138" t="s">
        <v>37</v>
      </c>
      <c r="P157" s="139">
        <f t="shared" si="11"/>
        <v>0</v>
      </c>
      <c r="Q157" s="139">
        <v>0</v>
      </c>
      <c r="R157" s="139">
        <f t="shared" si="12"/>
        <v>0</v>
      </c>
      <c r="S157" s="139">
        <v>0</v>
      </c>
      <c r="T157" s="140">
        <f t="shared" si="13"/>
        <v>0</v>
      </c>
      <c r="AR157" s="141" t="s">
        <v>155</v>
      </c>
      <c r="AT157" s="141" t="s">
        <v>151</v>
      </c>
      <c r="AU157" s="141" t="s">
        <v>80</v>
      </c>
      <c r="AY157" s="13" t="s">
        <v>149</v>
      </c>
      <c r="BE157" s="142">
        <f t="shared" si="14"/>
        <v>0</v>
      </c>
      <c r="BF157" s="142">
        <f t="shared" si="15"/>
        <v>0</v>
      </c>
      <c r="BG157" s="142">
        <f t="shared" si="16"/>
        <v>0</v>
      </c>
      <c r="BH157" s="142">
        <f t="shared" si="17"/>
        <v>0</v>
      </c>
      <c r="BI157" s="142">
        <f t="shared" si="18"/>
        <v>0</v>
      </c>
      <c r="BJ157" s="13" t="s">
        <v>80</v>
      </c>
      <c r="BK157" s="142">
        <f t="shared" si="19"/>
        <v>0</v>
      </c>
      <c r="BL157" s="13" t="s">
        <v>155</v>
      </c>
      <c r="BM157" s="141" t="s">
        <v>286</v>
      </c>
    </row>
    <row r="158" spans="2:65" s="1" customFormat="1" ht="16.5" customHeight="1">
      <c r="B158" s="28"/>
      <c r="C158" s="129" t="s">
        <v>289</v>
      </c>
      <c r="D158" s="129" t="s">
        <v>151</v>
      </c>
      <c r="E158" s="130" t="s">
        <v>1709</v>
      </c>
      <c r="F158" s="131" t="s">
        <v>1710</v>
      </c>
      <c r="G158" s="132" t="s">
        <v>191</v>
      </c>
      <c r="H158" s="133">
        <v>10</v>
      </c>
      <c r="I158" s="134"/>
      <c r="J158" s="135">
        <f t="shared" si="10"/>
        <v>0</v>
      </c>
      <c r="K158" s="136"/>
      <c r="L158" s="28"/>
      <c r="M158" s="137" t="s">
        <v>1</v>
      </c>
      <c r="N158" s="138" t="s">
        <v>37</v>
      </c>
      <c r="P158" s="139">
        <f t="shared" si="11"/>
        <v>0</v>
      </c>
      <c r="Q158" s="139">
        <v>0</v>
      </c>
      <c r="R158" s="139">
        <f t="shared" si="12"/>
        <v>0</v>
      </c>
      <c r="S158" s="139">
        <v>0</v>
      </c>
      <c r="T158" s="140">
        <f t="shared" si="13"/>
        <v>0</v>
      </c>
      <c r="AR158" s="141" t="s">
        <v>155</v>
      </c>
      <c r="AT158" s="141" t="s">
        <v>151</v>
      </c>
      <c r="AU158" s="141" t="s">
        <v>80</v>
      </c>
      <c r="AY158" s="13" t="s">
        <v>149</v>
      </c>
      <c r="BE158" s="142">
        <f t="shared" si="14"/>
        <v>0</v>
      </c>
      <c r="BF158" s="142">
        <f t="shared" si="15"/>
        <v>0</v>
      </c>
      <c r="BG158" s="142">
        <f t="shared" si="16"/>
        <v>0</v>
      </c>
      <c r="BH158" s="142">
        <f t="shared" si="17"/>
        <v>0</v>
      </c>
      <c r="BI158" s="142">
        <f t="shared" si="18"/>
        <v>0</v>
      </c>
      <c r="BJ158" s="13" t="s">
        <v>80</v>
      </c>
      <c r="BK158" s="142">
        <f t="shared" si="19"/>
        <v>0</v>
      </c>
      <c r="BL158" s="13" t="s">
        <v>155</v>
      </c>
      <c r="BM158" s="141" t="s">
        <v>292</v>
      </c>
    </row>
    <row r="159" spans="2:65" s="1" customFormat="1" ht="66.75" customHeight="1">
      <c r="B159" s="28"/>
      <c r="C159" s="148" t="s">
        <v>219</v>
      </c>
      <c r="D159" s="148" t="s">
        <v>354</v>
      </c>
      <c r="E159" s="149" t="s">
        <v>1711</v>
      </c>
      <c r="F159" s="150" t="s">
        <v>1712</v>
      </c>
      <c r="G159" s="151" t="s">
        <v>191</v>
      </c>
      <c r="H159" s="152">
        <v>10</v>
      </c>
      <c r="I159" s="153"/>
      <c r="J159" s="154">
        <f t="shared" si="10"/>
        <v>0</v>
      </c>
      <c r="K159" s="155"/>
      <c r="L159" s="156"/>
      <c r="M159" s="157" t="s">
        <v>1</v>
      </c>
      <c r="N159" s="158" t="s">
        <v>37</v>
      </c>
      <c r="P159" s="139">
        <f t="shared" si="11"/>
        <v>0</v>
      </c>
      <c r="Q159" s="139">
        <v>0</v>
      </c>
      <c r="R159" s="139">
        <f t="shared" si="12"/>
        <v>0</v>
      </c>
      <c r="S159" s="139">
        <v>0</v>
      </c>
      <c r="T159" s="140">
        <f t="shared" si="13"/>
        <v>0</v>
      </c>
      <c r="AR159" s="141" t="s">
        <v>167</v>
      </c>
      <c r="AT159" s="141" t="s">
        <v>354</v>
      </c>
      <c r="AU159" s="141" t="s">
        <v>80</v>
      </c>
      <c r="AY159" s="13" t="s">
        <v>149</v>
      </c>
      <c r="BE159" s="142">
        <f t="shared" si="14"/>
        <v>0</v>
      </c>
      <c r="BF159" s="142">
        <f t="shared" si="15"/>
        <v>0</v>
      </c>
      <c r="BG159" s="142">
        <f t="shared" si="16"/>
        <v>0</v>
      </c>
      <c r="BH159" s="142">
        <f t="shared" si="17"/>
        <v>0</v>
      </c>
      <c r="BI159" s="142">
        <f t="shared" si="18"/>
        <v>0</v>
      </c>
      <c r="BJ159" s="13" t="s">
        <v>80</v>
      </c>
      <c r="BK159" s="142">
        <f t="shared" si="19"/>
        <v>0</v>
      </c>
      <c r="BL159" s="13" t="s">
        <v>155</v>
      </c>
      <c r="BM159" s="141" t="s">
        <v>295</v>
      </c>
    </row>
    <row r="160" spans="2:65" s="1" customFormat="1" ht="16.5" customHeight="1">
      <c r="B160" s="28"/>
      <c r="C160" s="129" t="s">
        <v>298</v>
      </c>
      <c r="D160" s="129" t="s">
        <v>151</v>
      </c>
      <c r="E160" s="130" t="s">
        <v>1713</v>
      </c>
      <c r="F160" s="131" t="s">
        <v>1714</v>
      </c>
      <c r="G160" s="132" t="s">
        <v>191</v>
      </c>
      <c r="H160" s="133">
        <v>1</v>
      </c>
      <c r="I160" s="134"/>
      <c r="J160" s="135">
        <f t="shared" si="10"/>
        <v>0</v>
      </c>
      <c r="K160" s="136"/>
      <c r="L160" s="28"/>
      <c r="M160" s="137" t="s">
        <v>1</v>
      </c>
      <c r="N160" s="138" t="s">
        <v>37</v>
      </c>
      <c r="P160" s="139">
        <f t="shared" si="11"/>
        <v>0</v>
      </c>
      <c r="Q160" s="139">
        <v>0</v>
      </c>
      <c r="R160" s="139">
        <f t="shared" si="12"/>
        <v>0</v>
      </c>
      <c r="S160" s="139">
        <v>0</v>
      </c>
      <c r="T160" s="140">
        <f t="shared" si="13"/>
        <v>0</v>
      </c>
      <c r="AR160" s="141" t="s">
        <v>155</v>
      </c>
      <c r="AT160" s="141" t="s">
        <v>151</v>
      </c>
      <c r="AU160" s="141" t="s">
        <v>80</v>
      </c>
      <c r="AY160" s="13" t="s">
        <v>149</v>
      </c>
      <c r="BE160" s="142">
        <f t="shared" si="14"/>
        <v>0</v>
      </c>
      <c r="BF160" s="142">
        <f t="shared" si="15"/>
        <v>0</v>
      </c>
      <c r="BG160" s="142">
        <f t="shared" si="16"/>
        <v>0</v>
      </c>
      <c r="BH160" s="142">
        <f t="shared" si="17"/>
        <v>0</v>
      </c>
      <c r="BI160" s="142">
        <f t="shared" si="18"/>
        <v>0</v>
      </c>
      <c r="BJ160" s="13" t="s">
        <v>80</v>
      </c>
      <c r="BK160" s="142">
        <f t="shared" si="19"/>
        <v>0</v>
      </c>
      <c r="BL160" s="13" t="s">
        <v>155</v>
      </c>
      <c r="BM160" s="141" t="s">
        <v>301</v>
      </c>
    </row>
    <row r="161" spans="2:65" s="1" customFormat="1" ht="16.5" customHeight="1">
      <c r="B161" s="28"/>
      <c r="C161" s="129" t="s">
        <v>223</v>
      </c>
      <c r="D161" s="129" t="s">
        <v>151</v>
      </c>
      <c r="E161" s="130" t="s">
        <v>1715</v>
      </c>
      <c r="F161" s="131" t="s">
        <v>1716</v>
      </c>
      <c r="G161" s="132" t="s">
        <v>191</v>
      </c>
      <c r="H161" s="133">
        <v>10</v>
      </c>
      <c r="I161" s="134"/>
      <c r="J161" s="135">
        <f t="shared" si="10"/>
        <v>0</v>
      </c>
      <c r="K161" s="136"/>
      <c r="L161" s="28"/>
      <c r="M161" s="137" t="s">
        <v>1</v>
      </c>
      <c r="N161" s="138" t="s">
        <v>37</v>
      </c>
      <c r="P161" s="139">
        <f t="shared" si="11"/>
        <v>0</v>
      </c>
      <c r="Q161" s="139">
        <v>0</v>
      </c>
      <c r="R161" s="139">
        <f t="shared" si="12"/>
        <v>0</v>
      </c>
      <c r="S161" s="139">
        <v>0</v>
      </c>
      <c r="T161" s="140">
        <f t="shared" si="13"/>
        <v>0</v>
      </c>
      <c r="AR161" s="141" t="s">
        <v>155</v>
      </c>
      <c r="AT161" s="141" t="s">
        <v>151</v>
      </c>
      <c r="AU161" s="141" t="s">
        <v>80</v>
      </c>
      <c r="AY161" s="13" t="s">
        <v>149</v>
      </c>
      <c r="BE161" s="142">
        <f t="shared" si="14"/>
        <v>0</v>
      </c>
      <c r="BF161" s="142">
        <f t="shared" si="15"/>
        <v>0</v>
      </c>
      <c r="BG161" s="142">
        <f t="shared" si="16"/>
        <v>0</v>
      </c>
      <c r="BH161" s="142">
        <f t="shared" si="17"/>
        <v>0</v>
      </c>
      <c r="BI161" s="142">
        <f t="shared" si="18"/>
        <v>0</v>
      </c>
      <c r="BJ161" s="13" t="s">
        <v>80</v>
      </c>
      <c r="BK161" s="142">
        <f t="shared" si="19"/>
        <v>0</v>
      </c>
      <c r="BL161" s="13" t="s">
        <v>155</v>
      </c>
      <c r="BM161" s="141" t="s">
        <v>304</v>
      </c>
    </row>
    <row r="162" spans="2:65" s="1" customFormat="1" ht="16.5" customHeight="1">
      <c r="B162" s="28"/>
      <c r="C162" s="129" t="s">
        <v>305</v>
      </c>
      <c r="D162" s="129" t="s">
        <v>151</v>
      </c>
      <c r="E162" s="130" t="s">
        <v>1717</v>
      </c>
      <c r="F162" s="131" t="s">
        <v>1718</v>
      </c>
      <c r="G162" s="132" t="s">
        <v>191</v>
      </c>
      <c r="H162" s="133">
        <v>10</v>
      </c>
      <c r="I162" s="134"/>
      <c r="J162" s="135">
        <f t="shared" si="10"/>
        <v>0</v>
      </c>
      <c r="K162" s="136"/>
      <c r="L162" s="28"/>
      <c r="M162" s="137" t="s">
        <v>1</v>
      </c>
      <c r="N162" s="138" t="s">
        <v>37</v>
      </c>
      <c r="P162" s="139">
        <f t="shared" si="11"/>
        <v>0</v>
      </c>
      <c r="Q162" s="139">
        <v>0</v>
      </c>
      <c r="R162" s="139">
        <f t="shared" si="12"/>
        <v>0</v>
      </c>
      <c r="S162" s="139">
        <v>0</v>
      </c>
      <c r="T162" s="140">
        <f t="shared" si="13"/>
        <v>0</v>
      </c>
      <c r="AR162" s="141" t="s">
        <v>155</v>
      </c>
      <c r="AT162" s="141" t="s">
        <v>151</v>
      </c>
      <c r="AU162" s="141" t="s">
        <v>80</v>
      </c>
      <c r="AY162" s="13" t="s">
        <v>149</v>
      </c>
      <c r="BE162" s="142">
        <f t="shared" si="14"/>
        <v>0</v>
      </c>
      <c r="BF162" s="142">
        <f t="shared" si="15"/>
        <v>0</v>
      </c>
      <c r="BG162" s="142">
        <f t="shared" si="16"/>
        <v>0</v>
      </c>
      <c r="BH162" s="142">
        <f t="shared" si="17"/>
        <v>0</v>
      </c>
      <c r="BI162" s="142">
        <f t="shared" si="18"/>
        <v>0</v>
      </c>
      <c r="BJ162" s="13" t="s">
        <v>80</v>
      </c>
      <c r="BK162" s="142">
        <f t="shared" si="19"/>
        <v>0</v>
      </c>
      <c r="BL162" s="13" t="s">
        <v>155</v>
      </c>
      <c r="BM162" s="141" t="s">
        <v>308</v>
      </c>
    </row>
    <row r="163" spans="2:65" s="1" customFormat="1" ht="76.349999999999994" customHeight="1">
      <c r="B163" s="28"/>
      <c r="C163" s="148" t="s">
        <v>226</v>
      </c>
      <c r="D163" s="148" t="s">
        <v>354</v>
      </c>
      <c r="E163" s="149" t="s">
        <v>1719</v>
      </c>
      <c r="F163" s="150" t="s">
        <v>1720</v>
      </c>
      <c r="G163" s="151" t="s">
        <v>191</v>
      </c>
      <c r="H163" s="152">
        <v>10</v>
      </c>
      <c r="I163" s="153"/>
      <c r="J163" s="154">
        <f t="shared" si="10"/>
        <v>0</v>
      </c>
      <c r="K163" s="155"/>
      <c r="L163" s="156"/>
      <c r="M163" s="157" t="s">
        <v>1</v>
      </c>
      <c r="N163" s="158" t="s">
        <v>37</v>
      </c>
      <c r="P163" s="139">
        <f t="shared" si="11"/>
        <v>0</v>
      </c>
      <c r="Q163" s="139">
        <v>0</v>
      </c>
      <c r="R163" s="139">
        <f t="shared" si="12"/>
        <v>0</v>
      </c>
      <c r="S163" s="139">
        <v>0</v>
      </c>
      <c r="T163" s="140">
        <f t="shared" si="13"/>
        <v>0</v>
      </c>
      <c r="AR163" s="141" t="s">
        <v>167</v>
      </c>
      <c r="AT163" s="141" t="s">
        <v>354</v>
      </c>
      <c r="AU163" s="141" t="s">
        <v>80</v>
      </c>
      <c r="AY163" s="13" t="s">
        <v>149</v>
      </c>
      <c r="BE163" s="142">
        <f t="shared" si="14"/>
        <v>0</v>
      </c>
      <c r="BF163" s="142">
        <f t="shared" si="15"/>
        <v>0</v>
      </c>
      <c r="BG163" s="142">
        <f t="shared" si="16"/>
        <v>0</v>
      </c>
      <c r="BH163" s="142">
        <f t="shared" si="17"/>
        <v>0</v>
      </c>
      <c r="BI163" s="142">
        <f t="shared" si="18"/>
        <v>0</v>
      </c>
      <c r="BJ163" s="13" t="s">
        <v>80</v>
      </c>
      <c r="BK163" s="142">
        <f t="shared" si="19"/>
        <v>0</v>
      </c>
      <c r="BL163" s="13" t="s">
        <v>155</v>
      </c>
      <c r="BM163" s="141" t="s">
        <v>313</v>
      </c>
    </row>
    <row r="164" spans="2:65" s="1" customFormat="1" ht="37.799999999999997" customHeight="1">
      <c r="B164" s="28"/>
      <c r="C164" s="148" t="s">
        <v>420</v>
      </c>
      <c r="D164" s="148" t="s">
        <v>354</v>
      </c>
      <c r="E164" s="149" t="s">
        <v>1721</v>
      </c>
      <c r="F164" s="150" t="s">
        <v>1722</v>
      </c>
      <c r="G164" s="151" t="s">
        <v>191</v>
      </c>
      <c r="H164" s="152">
        <v>10</v>
      </c>
      <c r="I164" s="153"/>
      <c r="J164" s="154">
        <f t="shared" si="10"/>
        <v>0</v>
      </c>
      <c r="K164" s="155"/>
      <c r="L164" s="156"/>
      <c r="M164" s="157" t="s">
        <v>1</v>
      </c>
      <c r="N164" s="158" t="s">
        <v>37</v>
      </c>
      <c r="P164" s="139">
        <f t="shared" si="11"/>
        <v>0</v>
      </c>
      <c r="Q164" s="139">
        <v>0</v>
      </c>
      <c r="R164" s="139">
        <f t="shared" si="12"/>
        <v>0</v>
      </c>
      <c r="S164" s="139">
        <v>0</v>
      </c>
      <c r="T164" s="140">
        <f t="shared" si="13"/>
        <v>0</v>
      </c>
      <c r="AR164" s="141" t="s">
        <v>167</v>
      </c>
      <c r="AT164" s="141" t="s">
        <v>354</v>
      </c>
      <c r="AU164" s="141" t="s">
        <v>80</v>
      </c>
      <c r="AY164" s="13" t="s">
        <v>149</v>
      </c>
      <c r="BE164" s="142">
        <f t="shared" si="14"/>
        <v>0</v>
      </c>
      <c r="BF164" s="142">
        <f t="shared" si="15"/>
        <v>0</v>
      </c>
      <c r="BG164" s="142">
        <f t="shared" si="16"/>
        <v>0</v>
      </c>
      <c r="BH164" s="142">
        <f t="shared" si="17"/>
        <v>0</v>
      </c>
      <c r="BI164" s="142">
        <f t="shared" si="18"/>
        <v>0</v>
      </c>
      <c r="BJ164" s="13" t="s">
        <v>80</v>
      </c>
      <c r="BK164" s="142">
        <f t="shared" si="19"/>
        <v>0</v>
      </c>
      <c r="BL164" s="13" t="s">
        <v>155</v>
      </c>
      <c r="BM164" s="141" t="s">
        <v>423</v>
      </c>
    </row>
    <row r="165" spans="2:65" s="1" customFormat="1" ht="16.5" customHeight="1">
      <c r="B165" s="28"/>
      <c r="C165" s="148" t="s">
        <v>229</v>
      </c>
      <c r="D165" s="148" t="s">
        <v>354</v>
      </c>
      <c r="E165" s="149" t="s">
        <v>1723</v>
      </c>
      <c r="F165" s="150" t="s">
        <v>1724</v>
      </c>
      <c r="G165" s="151" t="s">
        <v>191</v>
      </c>
      <c r="H165" s="152">
        <v>1</v>
      </c>
      <c r="I165" s="153"/>
      <c r="J165" s="154">
        <f t="shared" si="10"/>
        <v>0</v>
      </c>
      <c r="K165" s="155"/>
      <c r="L165" s="156"/>
      <c r="M165" s="157" t="s">
        <v>1</v>
      </c>
      <c r="N165" s="158" t="s">
        <v>37</v>
      </c>
      <c r="P165" s="139">
        <f t="shared" si="11"/>
        <v>0</v>
      </c>
      <c r="Q165" s="139">
        <v>0</v>
      </c>
      <c r="R165" s="139">
        <f t="shared" si="12"/>
        <v>0</v>
      </c>
      <c r="S165" s="139">
        <v>0</v>
      </c>
      <c r="T165" s="140">
        <f t="shared" si="13"/>
        <v>0</v>
      </c>
      <c r="AR165" s="141" t="s">
        <v>167</v>
      </c>
      <c r="AT165" s="141" t="s">
        <v>354</v>
      </c>
      <c r="AU165" s="141" t="s">
        <v>80</v>
      </c>
      <c r="AY165" s="13" t="s">
        <v>149</v>
      </c>
      <c r="BE165" s="142">
        <f t="shared" si="14"/>
        <v>0</v>
      </c>
      <c r="BF165" s="142">
        <f t="shared" si="15"/>
        <v>0</v>
      </c>
      <c r="BG165" s="142">
        <f t="shared" si="16"/>
        <v>0</v>
      </c>
      <c r="BH165" s="142">
        <f t="shared" si="17"/>
        <v>0</v>
      </c>
      <c r="BI165" s="142">
        <f t="shared" si="18"/>
        <v>0</v>
      </c>
      <c r="BJ165" s="13" t="s">
        <v>80</v>
      </c>
      <c r="BK165" s="142">
        <f t="shared" si="19"/>
        <v>0</v>
      </c>
      <c r="BL165" s="13" t="s">
        <v>155</v>
      </c>
      <c r="BM165" s="141" t="s">
        <v>426</v>
      </c>
    </row>
    <row r="166" spans="2:65" s="1" customFormat="1" ht="16.5" customHeight="1">
      <c r="B166" s="28"/>
      <c r="C166" s="129" t="s">
        <v>427</v>
      </c>
      <c r="D166" s="129" t="s">
        <v>151</v>
      </c>
      <c r="E166" s="130" t="s">
        <v>1725</v>
      </c>
      <c r="F166" s="131" t="s">
        <v>1726</v>
      </c>
      <c r="G166" s="132" t="s">
        <v>191</v>
      </c>
      <c r="H166" s="133">
        <v>4</v>
      </c>
      <c r="I166" s="134"/>
      <c r="J166" s="135">
        <f t="shared" si="10"/>
        <v>0</v>
      </c>
      <c r="K166" s="136"/>
      <c r="L166" s="28"/>
      <c r="M166" s="137" t="s">
        <v>1</v>
      </c>
      <c r="N166" s="138" t="s">
        <v>37</v>
      </c>
      <c r="P166" s="139">
        <f t="shared" si="11"/>
        <v>0</v>
      </c>
      <c r="Q166" s="139">
        <v>0</v>
      </c>
      <c r="R166" s="139">
        <f t="shared" si="12"/>
        <v>0</v>
      </c>
      <c r="S166" s="139">
        <v>0</v>
      </c>
      <c r="T166" s="140">
        <f t="shared" si="13"/>
        <v>0</v>
      </c>
      <c r="AR166" s="141" t="s">
        <v>155</v>
      </c>
      <c r="AT166" s="141" t="s">
        <v>151</v>
      </c>
      <c r="AU166" s="141" t="s">
        <v>80</v>
      </c>
      <c r="AY166" s="13" t="s">
        <v>149</v>
      </c>
      <c r="BE166" s="142">
        <f t="shared" si="14"/>
        <v>0</v>
      </c>
      <c r="BF166" s="142">
        <f t="shared" si="15"/>
        <v>0</v>
      </c>
      <c r="BG166" s="142">
        <f t="shared" si="16"/>
        <v>0</v>
      </c>
      <c r="BH166" s="142">
        <f t="shared" si="17"/>
        <v>0</v>
      </c>
      <c r="BI166" s="142">
        <f t="shared" si="18"/>
        <v>0</v>
      </c>
      <c r="BJ166" s="13" t="s">
        <v>80</v>
      </c>
      <c r="BK166" s="142">
        <f t="shared" si="19"/>
        <v>0</v>
      </c>
      <c r="BL166" s="13" t="s">
        <v>155</v>
      </c>
      <c r="BM166" s="141" t="s">
        <v>430</v>
      </c>
    </row>
    <row r="167" spans="2:65" s="1" customFormat="1" ht="24.15" customHeight="1">
      <c r="B167" s="28"/>
      <c r="C167" s="148" t="s">
        <v>232</v>
      </c>
      <c r="D167" s="148" t="s">
        <v>354</v>
      </c>
      <c r="E167" s="149" t="s">
        <v>1727</v>
      </c>
      <c r="F167" s="150" t="s">
        <v>1728</v>
      </c>
      <c r="G167" s="151" t="s">
        <v>191</v>
      </c>
      <c r="H167" s="152">
        <v>4</v>
      </c>
      <c r="I167" s="153"/>
      <c r="J167" s="154">
        <f t="shared" si="10"/>
        <v>0</v>
      </c>
      <c r="K167" s="155"/>
      <c r="L167" s="156"/>
      <c r="M167" s="157" t="s">
        <v>1</v>
      </c>
      <c r="N167" s="158" t="s">
        <v>37</v>
      </c>
      <c r="P167" s="139">
        <f t="shared" si="11"/>
        <v>0</v>
      </c>
      <c r="Q167" s="139">
        <v>0</v>
      </c>
      <c r="R167" s="139">
        <f t="shared" si="12"/>
        <v>0</v>
      </c>
      <c r="S167" s="139">
        <v>0</v>
      </c>
      <c r="T167" s="140">
        <f t="shared" si="13"/>
        <v>0</v>
      </c>
      <c r="AR167" s="141" t="s">
        <v>167</v>
      </c>
      <c r="AT167" s="141" t="s">
        <v>354</v>
      </c>
      <c r="AU167" s="141" t="s">
        <v>80</v>
      </c>
      <c r="AY167" s="13" t="s">
        <v>149</v>
      </c>
      <c r="BE167" s="142">
        <f t="shared" si="14"/>
        <v>0</v>
      </c>
      <c r="BF167" s="142">
        <f t="shared" si="15"/>
        <v>0</v>
      </c>
      <c r="BG167" s="142">
        <f t="shared" si="16"/>
        <v>0</v>
      </c>
      <c r="BH167" s="142">
        <f t="shared" si="17"/>
        <v>0</v>
      </c>
      <c r="BI167" s="142">
        <f t="shared" si="18"/>
        <v>0</v>
      </c>
      <c r="BJ167" s="13" t="s">
        <v>80</v>
      </c>
      <c r="BK167" s="142">
        <f t="shared" si="19"/>
        <v>0</v>
      </c>
      <c r="BL167" s="13" t="s">
        <v>155</v>
      </c>
      <c r="BM167" s="141" t="s">
        <v>433</v>
      </c>
    </row>
    <row r="168" spans="2:65" s="1" customFormat="1" ht="16.5" customHeight="1">
      <c r="B168" s="28"/>
      <c r="C168" s="148" t="s">
        <v>434</v>
      </c>
      <c r="D168" s="148" t="s">
        <v>354</v>
      </c>
      <c r="E168" s="149" t="s">
        <v>1729</v>
      </c>
      <c r="F168" s="150" t="s">
        <v>1730</v>
      </c>
      <c r="G168" s="151" t="s">
        <v>191</v>
      </c>
      <c r="H168" s="152">
        <v>4</v>
      </c>
      <c r="I168" s="153"/>
      <c r="J168" s="154">
        <f t="shared" si="10"/>
        <v>0</v>
      </c>
      <c r="K168" s="155"/>
      <c r="L168" s="156"/>
      <c r="M168" s="157" t="s">
        <v>1</v>
      </c>
      <c r="N168" s="158" t="s">
        <v>37</v>
      </c>
      <c r="P168" s="139">
        <f t="shared" si="11"/>
        <v>0</v>
      </c>
      <c r="Q168" s="139">
        <v>0</v>
      </c>
      <c r="R168" s="139">
        <f t="shared" si="12"/>
        <v>0</v>
      </c>
      <c r="S168" s="139">
        <v>0</v>
      </c>
      <c r="T168" s="140">
        <f t="shared" si="13"/>
        <v>0</v>
      </c>
      <c r="AR168" s="141" t="s">
        <v>167</v>
      </c>
      <c r="AT168" s="141" t="s">
        <v>354</v>
      </c>
      <c r="AU168" s="141" t="s">
        <v>80</v>
      </c>
      <c r="AY168" s="13" t="s">
        <v>149</v>
      </c>
      <c r="BE168" s="142">
        <f t="shared" si="14"/>
        <v>0</v>
      </c>
      <c r="BF168" s="142">
        <f t="shared" si="15"/>
        <v>0</v>
      </c>
      <c r="BG168" s="142">
        <f t="shared" si="16"/>
        <v>0</v>
      </c>
      <c r="BH168" s="142">
        <f t="shared" si="17"/>
        <v>0</v>
      </c>
      <c r="BI168" s="142">
        <f t="shared" si="18"/>
        <v>0</v>
      </c>
      <c r="BJ168" s="13" t="s">
        <v>80</v>
      </c>
      <c r="BK168" s="142">
        <f t="shared" si="19"/>
        <v>0</v>
      </c>
      <c r="BL168" s="13" t="s">
        <v>155</v>
      </c>
      <c r="BM168" s="141" t="s">
        <v>437</v>
      </c>
    </row>
    <row r="169" spans="2:65" s="1" customFormat="1" ht="24.15" customHeight="1">
      <c r="B169" s="28"/>
      <c r="C169" s="129" t="s">
        <v>236</v>
      </c>
      <c r="D169" s="129" t="s">
        <v>151</v>
      </c>
      <c r="E169" s="130" t="s">
        <v>1731</v>
      </c>
      <c r="F169" s="131" t="s">
        <v>1732</v>
      </c>
      <c r="G169" s="132" t="s">
        <v>191</v>
      </c>
      <c r="H169" s="133">
        <v>1</v>
      </c>
      <c r="I169" s="134"/>
      <c r="J169" s="135">
        <f t="shared" si="10"/>
        <v>0</v>
      </c>
      <c r="K169" s="136"/>
      <c r="L169" s="28"/>
      <c r="M169" s="137" t="s">
        <v>1</v>
      </c>
      <c r="N169" s="138" t="s">
        <v>37</v>
      </c>
      <c r="P169" s="139">
        <f t="shared" si="11"/>
        <v>0</v>
      </c>
      <c r="Q169" s="139">
        <v>0</v>
      </c>
      <c r="R169" s="139">
        <f t="shared" si="12"/>
        <v>0</v>
      </c>
      <c r="S169" s="139">
        <v>0</v>
      </c>
      <c r="T169" s="140">
        <f t="shared" si="13"/>
        <v>0</v>
      </c>
      <c r="AR169" s="141" t="s">
        <v>155</v>
      </c>
      <c r="AT169" s="141" t="s">
        <v>151</v>
      </c>
      <c r="AU169" s="141" t="s">
        <v>80</v>
      </c>
      <c r="AY169" s="13" t="s">
        <v>149</v>
      </c>
      <c r="BE169" s="142">
        <f t="shared" si="14"/>
        <v>0</v>
      </c>
      <c r="BF169" s="142">
        <f t="shared" si="15"/>
        <v>0</v>
      </c>
      <c r="BG169" s="142">
        <f t="shared" si="16"/>
        <v>0</v>
      </c>
      <c r="BH169" s="142">
        <f t="shared" si="17"/>
        <v>0</v>
      </c>
      <c r="BI169" s="142">
        <f t="shared" si="18"/>
        <v>0</v>
      </c>
      <c r="BJ169" s="13" t="s">
        <v>80</v>
      </c>
      <c r="BK169" s="142">
        <f t="shared" si="19"/>
        <v>0</v>
      </c>
      <c r="BL169" s="13" t="s">
        <v>155</v>
      </c>
      <c r="BM169" s="141" t="s">
        <v>440</v>
      </c>
    </row>
    <row r="170" spans="2:65" s="1" customFormat="1" ht="16.5" customHeight="1">
      <c r="B170" s="28"/>
      <c r="C170" s="148" t="s">
        <v>441</v>
      </c>
      <c r="D170" s="148" t="s">
        <v>354</v>
      </c>
      <c r="E170" s="149" t="s">
        <v>1733</v>
      </c>
      <c r="F170" s="150" t="s">
        <v>1734</v>
      </c>
      <c r="G170" s="151" t="s">
        <v>191</v>
      </c>
      <c r="H170" s="152">
        <v>1</v>
      </c>
      <c r="I170" s="153"/>
      <c r="J170" s="154">
        <f t="shared" si="10"/>
        <v>0</v>
      </c>
      <c r="K170" s="155"/>
      <c r="L170" s="156"/>
      <c r="M170" s="157" t="s">
        <v>1</v>
      </c>
      <c r="N170" s="158" t="s">
        <v>37</v>
      </c>
      <c r="P170" s="139">
        <f t="shared" si="11"/>
        <v>0</v>
      </c>
      <c r="Q170" s="139">
        <v>0</v>
      </c>
      <c r="R170" s="139">
        <f t="shared" si="12"/>
        <v>0</v>
      </c>
      <c r="S170" s="139">
        <v>0</v>
      </c>
      <c r="T170" s="140">
        <f t="shared" si="13"/>
        <v>0</v>
      </c>
      <c r="AR170" s="141" t="s">
        <v>167</v>
      </c>
      <c r="AT170" s="141" t="s">
        <v>354</v>
      </c>
      <c r="AU170" s="141" t="s">
        <v>80</v>
      </c>
      <c r="AY170" s="13" t="s">
        <v>149</v>
      </c>
      <c r="BE170" s="142">
        <f t="shared" si="14"/>
        <v>0</v>
      </c>
      <c r="BF170" s="142">
        <f t="shared" si="15"/>
        <v>0</v>
      </c>
      <c r="BG170" s="142">
        <f t="shared" si="16"/>
        <v>0</v>
      </c>
      <c r="BH170" s="142">
        <f t="shared" si="17"/>
        <v>0</v>
      </c>
      <c r="BI170" s="142">
        <f t="shared" si="18"/>
        <v>0</v>
      </c>
      <c r="BJ170" s="13" t="s">
        <v>80</v>
      </c>
      <c r="BK170" s="142">
        <f t="shared" si="19"/>
        <v>0</v>
      </c>
      <c r="BL170" s="13" t="s">
        <v>155</v>
      </c>
      <c r="BM170" s="141" t="s">
        <v>444</v>
      </c>
    </row>
    <row r="171" spans="2:65" s="1" customFormat="1" ht="21.75" customHeight="1">
      <c r="B171" s="28"/>
      <c r="C171" s="129" t="s">
        <v>239</v>
      </c>
      <c r="D171" s="129" t="s">
        <v>151</v>
      </c>
      <c r="E171" s="130" t="s">
        <v>1735</v>
      </c>
      <c r="F171" s="131" t="s">
        <v>1736</v>
      </c>
      <c r="G171" s="132" t="s">
        <v>191</v>
      </c>
      <c r="H171" s="133">
        <v>1</v>
      </c>
      <c r="I171" s="134"/>
      <c r="J171" s="135">
        <f t="shared" si="10"/>
        <v>0</v>
      </c>
      <c r="K171" s="136"/>
      <c r="L171" s="28"/>
      <c r="M171" s="137" t="s">
        <v>1</v>
      </c>
      <c r="N171" s="138" t="s">
        <v>37</v>
      </c>
      <c r="P171" s="139">
        <f t="shared" si="11"/>
        <v>0</v>
      </c>
      <c r="Q171" s="139">
        <v>0</v>
      </c>
      <c r="R171" s="139">
        <f t="shared" si="12"/>
        <v>0</v>
      </c>
      <c r="S171" s="139">
        <v>0</v>
      </c>
      <c r="T171" s="140">
        <f t="shared" si="13"/>
        <v>0</v>
      </c>
      <c r="AR171" s="141" t="s">
        <v>155</v>
      </c>
      <c r="AT171" s="141" t="s">
        <v>151</v>
      </c>
      <c r="AU171" s="141" t="s">
        <v>80</v>
      </c>
      <c r="AY171" s="13" t="s">
        <v>149</v>
      </c>
      <c r="BE171" s="142">
        <f t="shared" si="14"/>
        <v>0</v>
      </c>
      <c r="BF171" s="142">
        <f t="shared" si="15"/>
        <v>0</v>
      </c>
      <c r="BG171" s="142">
        <f t="shared" si="16"/>
        <v>0</v>
      </c>
      <c r="BH171" s="142">
        <f t="shared" si="17"/>
        <v>0</v>
      </c>
      <c r="BI171" s="142">
        <f t="shared" si="18"/>
        <v>0</v>
      </c>
      <c r="BJ171" s="13" t="s">
        <v>80</v>
      </c>
      <c r="BK171" s="142">
        <f t="shared" si="19"/>
        <v>0</v>
      </c>
      <c r="BL171" s="13" t="s">
        <v>155</v>
      </c>
      <c r="BM171" s="141" t="s">
        <v>447</v>
      </c>
    </row>
    <row r="172" spans="2:65" s="1" customFormat="1" ht="37.799999999999997" customHeight="1">
      <c r="B172" s="28"/>
      <c r="C172" s="148" t="s">
        <v>448</v>
      </c>
      <c r="D172" s="148" t="s">
        <v>354</v>
      </c>
      <c r="E172" s="149" t="s">
        <v>1737</v>
      </c>
      <c r="F172" s="150" t="s">
        <v>1738</v>
      </c>
      <c r="G172" s="151" t="s">
        <v>191</v>
      </c>
      <c r="H172" s="152">
        <v>1</v>
      </c>
      <c r="I172" s="153"/>
      <c r="J172" s="154">
        <f t="shared" si="10"/>
        <v>0</v>
      </c>
      <c r="K172" s="155"/>
      <c r="L172" s="156"/>
      <c r="M172" s="157" t="s">
        <v>1</v>
      </c>
      <c r="N172" s="158" t="s">
        <v>37</v>
      </c>
      <c r="P172" s="139">
        <f t="shared" si="11"/>
        <v>0</v>
      </c>
      <c r="Q172" s="139">
        <v>0</v>
      </c>
      <c r="R172" s="139">
        <f t="shared" si="12"/>
        <v>0</v>
      </c>
      <c r="S172" s="139">
        <v>0</v>
      </c>
      <c r="T172" s="140">
        <f t="shared" si="13"/>
        <v>0</v>
      </c>
      <c r="AR172" s="141" t="s">
        <v>167</v>
      </c>
      <c r="AT172" s="141" t="s">
        <v>354</v>
      </c>
      <c r="AU172" s="141" t="s">
        <v>80</v>
      </c>
      <c r="AY172" s="13" t="s">
        <v>149</v>
      </c>
      <c r="BE172" s="142">
        <f t="shared" si="14"/>
        <v>0</v>
      </c>
      <c r="BF172" s="142">
        <f t="shared" si="15"/>
        <v>0</v>
      </c>
      <c r="BG172" s="142">
        <f t="shared" si="16"/>
        <v>0</v>
      </c>
      <c r="BH172" s="142">
        <f t="shared" si="17"/>
        <v>0</v>
      </c>
      <c r="BI172" s="142">
        <f t="shared" si="18"/>
        <v>0</v>
      </c>
      <c r="BJ172" s="13" t="s">
        <v>80</v>
      </c>
      <c r="BK172" s="142">
        <f t="shared" si="19"/>
        <v>0</v>
      </c>
      <c r="BL172" s="13" t="s">
        <v>155</v>
      </c>
      <c r="BM172" s="141" t="s">
        <v>451</v>
      </c>
    </row>
    <row r="173" spans="2:65" s="1" customFormat="1" ht="16.5" customHeight="1">
      <c r="B173" s="28"/>
      <c r="C173" s="129" t="s">
        <v>243</v>
      </c>
      <c r="D173" s="129" t="s">
        <v>151</v>
      </c>
      <c r="E173" s="130" t="s">
        <v>1739</v>
      </c>
      <c r="F173" s="131" t="s">
        <v>1740</v>
      </c>
      <c r="G173" s="132" t="s">
        <v>191</v>
      </c>
      <c r="H173" s="133">
        <v>1</v>
      </c>
      <c r="I173" s="134"/>
      <c r="J173" s="135">
        <f t="shared" si="10"/>
        <v>0</v>
      </c>
      <c r="K173" s="136"/>
      <c r="L173" s="28"/>
      <c r="M173" s="137" t="s">
        <v>1</v>
      </c>
      <c r="N173" s="138" t="s">
        <v>37</v>
      </c>
      <c r="P173" s="139">
        <f t="shared" si="11"/>
        <v>0</v>
      </c>
      <c r="Q173" s="139">
        <v>0</v>
      </c>
      <c r="R173" s="139">
        <f t="shared" si="12"/>
        <v>0</v>
      </c>
      <c r="S173" s="139">
        <v>0</v>
      </c>
      <c r="T173" s="140">
        <f t="shared" si="13"/>
        <v>0</v>
      </c>
      <c r="AR173" s="141" t="s">
        <v>155</v>
      </c>
      <c r="AT173" s="141" t="s">
        <v>151</v>
      </c>
      <c r="AU173" s="141" t="s">
        <v>80</v>
      </c>
      <c r="AY173" s="13" t="s">
        <v>149</v>
      </c>
      <c r="BE173" s="142">
        <f t="shared" si="14"/>
        <v>0</v>
      </c>
      <c r="BF173" s="142">
        <f t="shared" si="15"/>
        <v>0</v>
      </c>
      <c r="BG173" s="142">
        <f t="shared" si="16"/>
        <v>0</v>
      </c>
      <c r="BH173" s="142">
        <f t="shared" si="17"/>
        <v>0</v>
      </c>
      <c r="BI173" s="142">
        <f t="shared" si="18"/>
        <v>0</v>
      </c>
      <c r="BJ173" s="13" t="s">
        <v>80</v>
      </c>
      <c r="BK173" s="142">
        <f t="shared" si="19"/>
        <v>0</v>
      </c>
      <c r="BL173" s="13" t="s">
        <v>155</v>
      </c>
      <c r="BM173" s="141" t="s">
        <v>402</v>
      </c>
    </row>
    <row r="174" spans="2:65" s="1" customFormat="1" ht="16.5" customHeight="1">
      <c r="B174" s="28"/>
      <c r="C174" s="148" t="s">
        <v>453</v>
      </c>
      <c r="D174" s="148" t="s">
        <v>354</v>
      </c>
      <c r="E174" s="149" t="s">
        <v>1741</v>
      </c>
      <c r="F174" s="150" t="s">
        <v>1742</v>
      </c>
      <c r="G174" s="151" t="s">
        <v>191</v>
      </c>
      <c r="H174" s="152">
        <v>1</v>
      </c>
      <c r="I174" s="153"/>
      <c r="J174" s="154">
        <f t="shared" si="10"/>
        <v>0</v>
      </c>
      <c r="K174" s="155"/>
      <c r="L174" s="156"/>
      <c r="M174" s="157" t="s">
        <v>1</v>
      </c>
      <c r="N174" s="158" t="s">
        <v>37</v>
      </c>
      <c r="P174" s="139">
        <f t="shared" si="11"/>
        <v>0</v>
      </c>
      <c r="Q174" s="139">
        <v>0</v>
      </c>
      <c r="R174" s="139">
        <f t="shared" si="12"/>
        <v>0</v>
      </c>
      <c r="S174" s="139">
        <v>0</v>
      </c>
      <c r="T174" s="140">
        <f t="shared" si="13"/>
        <v>0</v>
      </c>
      <c r="AR174" s="141" t="s">
        <v>167</v>
      </c>
      <c r="AT174" s="141" t="s">
        <v>354</v>
      </c>
      <c r="AU174" s="141" t="s">
        <v>80</v>
      </c>
      <c r="AY174" s="13" t="s">
        <v>149</v>
      </c>
      <c r="BE174" s="142">
        <f t="shared" si="14"/>
        <v>0</v>
      </c>
      <c r="BF174" s="142">
        <f t="shared" si="15"/>
        <v>0</v>
      </c>
      <c r="BG174" s="142">
        <f t="shared" si="16"/>
        <v>0</v>
      </c>
      <c r="BH174" s="142">
        <f t="shared" si="17"/>
        <v>0</v>
      </c>
      <c r="BI174" s="142">
        <f t="shared" si="18"/>
        <v>0</v>
      </c>
      <c r="BJ174" s="13" t="s">
        <v>80</v>
      </c>
      <c r="BK174" s="142">
        <f t="shared" si="19"/>
        <v>0</v>
      </c>
      <c r="BL174" s="13" t="s">
        <v>155</v>
      </c>
      <c r="BM174" s="141" t="s">
        <v>455</v>
      </c>
    </row>
    <row r="175" spans="2:65" s="1" customFormat="1" ht="16.5" customHeight="1">
      <c r="B175" s="28"/>
      <c r="C175" s="129" t="s">
        <v>250</v>
      </c>
      <c r="D175" s="129" t="s">
        <v>151</v>
      </c>
      <c r="E175" s="130" t="s">
        <v>1743</v>
      </c>
      <c r="F175" s="131" t="s">
        <v>1744</v>
      </c>
      <c r="G175" s="132" t="s">
        <v>186</v>
      </c>
      <c r="H175" s="133">
        <v>25000</v>
      </c>
      <c r="I175" s="134"/>
      <c r="J175" s="135">
        <f t="shared" si="10"/>
        <v>0</v>
      </c>
      <c r="K175" s="136"/>
      <c r="L175" s="28"/>
      <c r="M175" s="137" t="s">
        <v>1</v>
      </c>
      <c r="N175" s="138" t="s">
        <v>37</v>
      </c>
      <c r="P175" s="139">
        <f t="shared" si="11"/>
        <v>0</v>
      </c>
      <c r="Q175" s="139">
        <v>0</v>
      </c>
      <c r="R175" s="139">
        <f t="shared" si="12"/>
        <v>0</v>
      </c>
      <c r="S175" s="139">
        <v>0</v>
      </c>
      <c r="T175" s="140">
        <f t="shared" si="13"/>
        <v>0</v>
      </c>
      <c r="AR175" s="141" t="s">
        <v>155</v>
      </c>
      <c r="AT175" s="141" t="s">
        <v>151</v>
      </c>
      <c r="AU175" s="141" t="s">
        <v>80</v>
      </c>
      <c r="AY175" s="13" t="s">
        <v>149</v>
      </c>
      <c r="BE175" s="142">
        <f t="shared" si="14"/>
        <v>0</v>
      </c>
      <c r="BF175" s="142">
        <f t="shared" si="15"/>
        <v>0</v>
      </c>
      <c r="BG175" s="142">
        <f t="shared" si="16"/>
        <v>0</v>
      </c>
      <c r="BH175" s="142">
        <f t="shared" si="17"/>
        <v>0</v>
      </c>
      <c r="BI175" s="142">
        <f t="shared" si="18"/>
        <v>0</v>
      </c>
      <c r="BJ175" s="13" t="s">
        <v>80</v>
      </c>
      <c r="BK175" s="142">
        <f t="shared" si="19"/>
        <v>0</v>
      </c>
      <c r="BL175" s="13" t="s">
        <v>155</v>
      </c>
      <c r="BM175" s="141" t="s">
        <v>458</v>
      </c>
    </row>
    <row r="176" spans="2:65" s="1" customFormat="1" ht="21.75" customHeight="1">
      <c r="B176" s="28"/>
      <c r="C176" s="148" t="s">
        <v>459</v>
      </c>
      <c r="D176" s="148" t="s">
        <v>354</v>
      </c>
      <c r="E176" s="149" t="s">
        <v>1745</v>
      </c>
      <c r="F176" s="150" t="s">
        <v>1746</v>
      </c>
      <c r="G176" s="151" t="s">
        <v>186</v>
      </c>
      <c r="H176" s="152">
        <v>25000</v>
      </c>
      <c r="I176" s="153"/>
      <c r="J176" s="154">
        <f t="shared" si="10"/>
        <v>0</v>
      </c>
      <c r="K176" s="155"/>
      <c r="L176" s="156"/>
      <c r="M176" s="157" t="s">
        <v>1</v>
      </c>
      <c r="N176" s="158" t="s">
        <v>37</v>
      </c>
      <c r="P176" s="139">
        <f t="shared" si="11"/>
        <v>0</v>
      </c>
      <c r="Q176" s="139">
        <v>0</v>
      </c>
      <c r="R176" s="139">
        <f t="shared" si="12"/>
        <v>0</v>
      </c>
      <c r="S176" s="139">
        <v>0</v>
      </c>
      <c r="T176" s="140">
        <f t="shared" si="13"/>
        <v>0</v>
      </c>
      <c r="AR176" s="141" t="s">
        <v>167</v>
      </c>
      <c r="AT176" s="141" t="s">
        <v>354</v>
      </c>
      <c r="AU176" s="141" t="s">
        <v>80</v>
      </c>
      <c r="AY176" s="13" t="s">
        <v>149</v>
      </c>
      <c r="BE176" s="142">
        <f t="shared" si="14"/>
        <v>0</v>
      </c>
      <c r="BF176" s="142">
        <f t="shared" si="15"/>
        <v>0</v>
      </c>
      <c r="BG176" s="142">
        <f t="shared" si="16"/>
        <v>0</v>
      </c>
      <c r="BH176" s="142">
        <f t="shared" si="17"/>
        <v>0</v>
      </c>
      <c r="BI176" s="142">
        <f t="shared" si="18"/>
        <v>0</v>
      </c>
      <c r="BJ176" s="13" t="s">
        <v>80</v>
      </c>
      <c r="BK176" s="142">
        <f t="shared" si="19"/>
        <v>0</v>
      </c>
      <c r="BL176" s="13" t="s">
        <v>155</v>
      </c>
      <c r="BM176" s="141" t="s">
        <v>462</v>
      </c>
    </row>
    <row r="177" spans="2:65" s="1" customFormat="1" ht="24.15" customHeight="1">
      <c r="B177" s="28"/>
      <c r="C177" s="129" t="s">
        <v>256</v>
      </c>
      <c r="D177" s="129" t="s">
        <v>151</v>
      </c>
      <c r="E177" s="130" t="s">
        <v>1747</v>
      </c>
      <c r="F177" s="131" t="s">
        <v>1748</v>
      </c>
      <c r="G177" s="132" t="s">
        <v>186</v>
      </c>
      <c r="H177" s="133">
        <v>80</v>
      </c>
      <c r="I177" s="134"/>
      <c r="J177" s="135">
        <f t="shared" si="10"/>
        <v>0</v>
      </c>
      <c r="K177" s="136"/>
      <c r="L177" s="28"/>
      <c r="M177" s="137" t="s">
        <v>1</v>
      </c>
      <c r="N177" s="138" t="s">
        <v>37</v>
      </c>
      <c r="P177" s="139">
        <f t="shared" si="11"/>
        <v>0</v>
      </c>
      <c r="Q177" s="139">
        <v>0</v>
      </c>
      <c r="R177" s="139">
        <f t="shared" si="12"/>
        <v>0</v>
      </c>
      <c r="S177" s="139">
        <v>0</v>
      </c>
      <c r="T177" s="140">
        <f t="shared" si="13"/>
        <v>0</v>
      </c>
      <c r="AR177" s="141" t="s">
        <v>155</v>
      </c>
      <c r="AT177" s="141" t="s">
        <v>151</v>
      </c>
      <c r="AU177" s="141" t="s">
        <v>80</v>
      </c>
      <c r="AY177" s="13" t="s">
        <v>149</v>
      </c>
      <c r="BE177" s="142">
        <f t="shared" si="14"/>
        <v>0</v>
      </c>
      <c r="BF177" s="142">
        <f t="shared" si="15"/>
        <v>0</v>
      </c>
      <c r="BG177" s="142">
        <f t="shared" si="16"/>
        <v>0</v>
      </c>
      <c r="BH177" s="142">
        <f t="shared" si="17"/>
        <v>0</v>
      </c>
      <c r="BI177" s="142">
        <f t="shared" si="18"/>
        <v>0</v>
      </c>
      <c r="BJ177" s="13" t="s">
        <v>80</v>
      </c>
      <c r="BK177" s="142">
        <f t="shared" si="19"/>
        <v>0</v>
      </c>
      <c r="BL177" s="13" t="s">
        <v>155</v>
      </c>
      <c r="BM177" s="141" t="s">
        <v>466</v>
      </c>
    </row>
    <row r="178" spans="2:65" s="1" customFormat="1" ht="16.5" customHeight="1">
      <c r="B178" s="28"/>
      <c r="C178" s="148" t="s">
        <v>467</v>
      </c>
      <c r="D178" s="148" t="s">
        <v>354</v>
      </c>
      <c r="E178" s="149" t="s">
        <v>1749</v>
      </c>
      <c r="F178" s="150" t="s">
        <v>1750</v>
      </c>
      <c r="G178" s="151" t="s">
        <v>186</v>
      </c>
      <c r="H178" s="152">
        <v>80</v>
      </c>
      <c r="I178" s="153"/>
      <c r="J178" s="154">
        <f t="shared" si="10"/>
        <v>0</v>
      </c>
      <c r="K178" s="155"/>
      <c r="L178" s="156"/>
      <c r="M178" s="157" t="s">
        <v>1</v>
      </c>
      <c r="N178" s="158" t="s">
        <v>37</v>
      </c>
      <c r="P178" s="139">
        <f t="shared" si="11"/>
        <v>0</v>
      </c>
      <c r="Q178" s="139">
        <v>0</v>
      </c>
      <c r="R178" s="139">
        <f t="shared" si="12"/>
        <v>0</v>
      </c>
      <c r="S178" s="139">
        <v>0</v>
      </c>
      <c r="T178" s="140">
        <f t="shared" si="13"/>
        <v>0</v>
      </c>
      <c r="AR178" s="141" t="s">
        <v>167</v>
      </c>
      <c r="AT178" s="141" t="s">
        <v>354</v>
      </c>
      <c r="AU178" s="141" t="s">
        <v>80</v>
      </c>
      <c r="AY178" s="13" t="s">
        <v>149</v>
      </c>
      <c r="BE178" s="142">
        <f t="shared" si="14"/>
        <v>0</v>
      </c>
      <c r="BF178" s="142">
        <f t="shared" si="15"/>
        <v>0</v>
      </c>
      <c r="BG178" s="142">
        <f t="shared" si="16"/>
        <v>0</v>
      </c>
      <c r="BH178" s="142">
        <f t="shared" si="17"/>
        <v>0</v>
      </c>
      <c r="BI178" s="142">
        <f t="shared" si="18"/>
        <v>0</v>
      </c>
      <c r="BJ178" s="13" t="s">
        <v>80</v>
      </c>
      <c r="BK178" s="142">
        <f t="shared" si="19"/>
        <v>0</v>
      </c>
      <c r="BL178" s="13" t="s">
        <v>155</v>
      </c>
      <c r="BM178" s="141" t="s">
        <v>470</v>
      </c>
    </row>
    <row r="179" spans="2:65" s="1" customFormat="1" ht="24.15" customHeight="1">
      <c r="B179" s="28"/>
      <c r="C179" s="129" t="s">
        <v>261</v>
      </c>
      <c r="D179" s="129" t="s">
        <v>151</v>
      </c>
      <c r="E179" s="130" t="s">
        <v>1751</v>
      </c>
      <c r="F179" s="131" t="s">
        <v>1752</v>
      </c>
      <c r="G179" s="132" t="s">
        <v>186</v>
      </c>
      <c r="H179" s="133">
        <v>36</v>
      </c>
      <c r="I179" s="134"/>
      <c r="J179" s="135">
        <f t="shared" si="10"/>
        <v>0</v>
      </c>
      <c r="K179" s="136"/>
      <c r="L179" s="28"/>
      <c r="M179" s="137" t="s">
        <v>1</v>
      </c>
      <c r="N179" s="138" t="s">
        <v>37</v>
      </c>
      <c r="P179" s="139">
        <f t="shared" si="11"/>
        <v>0</v>
      </c>
      <c r="Q179" s="139">
        <v>0</v>
      </c>
      <c r="R179" s="139">
        <f t="shared" si="12"/>
        <v>0</v>
      </c>
      <c r="S179" s="139">
        <v>0</v>
      </c>
      <c r="T179" s="140">
        <f t="shared" si="13"/>
        <v>0</v>
      </c>
      <c r="AR179" s="141" t="s">
        <v>155</v>
      </c>
      <c r="AT179" s="141" t="s">
        <v>151</v>
      </c>
      <c r="AU179" s="141" t="s">
        <v>80</v>
      </c>
      <c r="AY179" s="13" t="s">
        <v>149</v>
      </c>
      <c r="BE179" s="142">
        <f t="shared" si="14"/>
        <v>0</v>
      </c>
      <c r="BF179" s="142">
        <f t="shared" si="15"/>
        <v>0</v>
      </c>
      <c r="BG179" s="142">
        <f t="shared" si="16"/>
        <v>0</v>
      </c>
      <c r="BH179" s="142">
        <f t="shared" si="17"/>
        <v>0</v>
      </c>
      <c r="BI179" s="142">
        <f t="shared" si="18"/>
        <v>0</v>
      </c>
      <c r="BJ179" s="13" t="s">
        <v>80</v>
      </c>
      <c r="BK179" s="142">
        <f t="shared" si="19"/>
        <v>0</v>
      </c>
      <c r="BL179" s="13" t="s">
        <v>155</v>
      </c>
      <c r="BM179" s="141" t="s">
        <v>473</v>
      </c>
    </row>
    <row r="180" spans="2:65" s="1" customFormat="1" ht="24.15" customHeight="1">
      <c r="B180" s="28"/>
      <c r="C180" s="148" t="s">
        <v>474</v>
      </c>
      <c r="D180" s="148" t="s">
        <v>354</v>
      </c>
      <c r="E180" s="149" t="s">
        <v>1753</v>
      </c>
      <c r="F180" s="150" t="s">
        <v>1754</v>
      </c>
      <c r="G180" s="151" t="s">
        <v>186</v>
      </c>
      <c r="H180" s="152">
        <v>36</v>
      </c>
      <c r="I180" s="153"/>
      <c r="J180" s="154">
        <f t="shared" si="10"/>
        <v>0</v>
      </c>
      <c r="K180" s="155"/>
      <c r="L180" s="156"/>
      <c r="M180" s="157" t="s">
        <v>1</v>
      </c>
      <c r="N180" s="158" t="s">
        <v>37</v>
      </c>
      <c r="P180" s="139">
        <f t="shared" si="11"/>
        <v>0</v>
      </c>
      <c r="Q180" s="139">
        <v>0</v>
      </c>
      <c r="R180" s="139">
        <f t="shared" si="12"/>
        <v>0</v>
      </c>
      <c r="S180" s="139">
        <v>0</v>
      </c>
      <c r="T180" s="140">
        <f t="shared" si="13"/>
        <v>0</v>
      </c>
      <c r="AR180" s="141" t="s">
        <v>167</v>
      </c>
      <c r="AT180" s="141" t="s">
        <v>354</v>
      </c>
      <c r="AU180" s="141" t="s">
        <v>80</v>
      </c>
      <c r="AY180" s="13" t="s">
        <v>149</v>
      </c>
      <c r="BE180" s="142">
        <f t="shared" si="14"/>
        <v>0</v>
      </c>
      <c r="BF180" s="142">
        <f t="shared" si="15"/>
        <v>0</v>
      </c>
      <c r="BG180" s="142">
        <f t="shared" si="16"/>
        <v>0</v>
      </c>
      <c r="BH180" s="142">
        <f t="shared" si="17"/>
        <v>0</v>
      </c>
      <c r="BI180" s="142">
        <f t="shared" si="18"/>
        <v>0</v>
      </c>
      <c r="BJ180" s="13" t="s">
        <v>80</v>
      </c>
      <c r="BK180" s="142">
        <f t="shared" si="19"/>
        <v>0</v>
      </c>
      <c r="BL180" s="13" t="s">
        <v>155</v>
      </c>
      <c r="BM180" s="141" t="s">
        <v>477</v>
      </c>
    </row>
    <row r="181" spans="2:65" s="1" customFormat="1" ht="24.15" customHeight="1">
      <c r="B181" s="28"/>
      <c r="C181" s="129" t="s">
        <v>267</v>
      </c>
      <c r="D181" s="129" t="s">
        <v>151</v>
      </c>
      <c r="E181" s="130" t="s">
        <v>1755</v>
      </c>
      <c r="F181" s="131" t="s">
        <v>1756</v>
      </c>
      <c r="G181" s="132" t="s">
        <v>186</v>
      </c>
      <c r="H181" s="133">
        <v>90</v>
      </c>
      <c r="I181" s="134"/>
      <c r="J181" s="135">
        <f t="shared" si="10"/>
        <v>0</v>
      </c>
      <c r="K181" s="136"/>
      <c r="L181" s="28"/>
      <c r="M181" s="137" t="s">
        <v>1</v>
      </c>
      <c r="N181" s="138" t="s">
        <v>37</v>
      </c>
      <c r="P181" s="139">
        <f t="shared" si="11"/>
        <v>0</v>
      </c>
      <c r="Q181" s="139">
        <v>0</v>
      </c>
      <c r="R181" s="139">
        <f t="shared" si="12"/>
        <v>0</v>
      </c>
      <c r="S181" s="139">
        <v>0</v>
      </c>
      <c r="T181" s="140">
        <f t="shared" si="13"/>
        <v>0</v>
      </c>
      <c r="AR181" s="141" t="s">
        <v>155</v>
      </c>
      <c r="AT181" s="141" t="s">
        <v>151</v>
      </c>
      <c r="AU181" s="141" t="s">
        <v>80</v>
      </c>
      <c r="AY181" s="13" t="s">
        <v>149</v>
      </c>
      <c r="BE181" s="142">
        <f t="shared" si="14"/>
        <v>0</v>
      </c>
      <c r="BF181" s="142">
        <f t="shared" si="15"/>
        <v>0</v>
      </c>
      <c r="BG181" s="142">
        <f t="shared" si="16"/>
        <v>0</v>
      </c>
      <c r="BH181" s="142">
        <f t="shared" si="17"/>
        <v>0</v>
      </c>
      <c r="BI181" s="142">
        <f t="shared" si="18"/>
        <v>0</v>
      </c>
      <c r="BJ181" s="13" t="s">
        <v>80</v>
      </c>
      <c r="BK181" s="142">
        <f t="shared" si="19"/>
        <v>0</v>
      </c>
      <c r="BL181" s="13" t="s">
        <v>155</v>
      </c>
      <c r="BM181" s="141" t="s">
        <v>480</v>
      </c>
    </row>
    <row r="182" spans="2:65" s="1" customFormat="1" ht="44.25" customHeight="1">
      <c r="B182" s="28"/>
      <c r="C182" s="148" t="s">
        <v>481</v>
      </c>
      <c r="D182" s="148" t="s">
        <v>354</v>
      </c>
      <c r="E182" s="149" t="s">
        <v>1757</v>
      </c>
      <c r="F182" s="150" t="s">
        <v>1758</v>
      </c>
      <c r="G182" s="151" t="s">
        <v>186</v>
      </c>
      <c r="H182" s="152">
        <v>90</v>
      </c>
      <c r="I182" s="153"/>
      <c r="J182" s="154">
        <f t="shared" si="10"/>
        <v>0</v>
      </c>
      <c r="K182" s="155"/>
      <c r="L182" s="156"/>
      <c r="M182" s="157" t="s">
        <v>1</v>
      </c>
      <c r="N182" s="158" t="s">
        <v>37</v>
      </c>
      <c r="P182" s="139">
        <f t="shared" si="11"/>
        <v>0</v>
      </c>
      <c r="Q182" s="139">
        <v>0</v>
      </c>
      <c r="R182" s="139">
        <f t="shared" si="12"/>
        <v>0</v>
      </c>
      <c r="S182" s="139">
        <v>0</v>
      </c>
      <c r="T182" s="140">
        <f t="shared" si="13"/>
        <v>0</v>
      </c>
      <c r="AR182" s="141" t="s">
        <v>167</v>
      </c>
      <c r="AT182" s="141" t="s">
        <v>354</v>
      </c>
      <c r="AU182" s="141" t="s">
        <v>80</v>
      </c>
      <c r="AY182" s="13" t="s">
        <v>149</v>
      </c>
      <c r="BE182" s="142">
        <f t="shared" si="14"/>
        <v>0</v>
      </c>
      <c r="BF182" s="142">
        <f t="shared" si="15"/>
        <v>0</v>
      </c>
      <c r="BG182" s="142">
        <f t="shared" si="16"/>
        <v>0</v>
      </c>
      <c r="BH182" s="142">
        <f t="shared" si="17"/>
        <v>0</v>
      </c>
      <c r="BI182" s="142">
        <f t="shared" si="18"/>
        <v>0</v>
      </c>
      <c r="BJ182" s="13" t="s">
        <v>80</v>
      </c>
      <c r="BK182" s="142">
        <f t="shared" si="19"/>
        <v>0</v>
      </c>
      <c r="BL182" s="13" t="s">
        <v>155</v>
      </c>
      <c r="BM182" s="141" t="s">
        <v>484</v>
      </c>
    </row>
    <row r="183" spans="2:65" s="1" customFormat="1" ht="24.15" customHeight="1">
      <c r="B183" s="28"/>
      <c r="C183" s="129" t="s">
        <v>270</v>
      </c>
      <c r="D183" s="129" t="s">
        <v>151</v>
      </c>
      <c r="E183" s="130" t="s">
        <v>1759</v>
      </c>
      <c r="F183" s="131" t="s">
        <v>1760</v>
      </c>
      <c r="G183" s="132" t="s">
        <v>186</v>
      </c>
      <c r="H183" s="133">
        <v>180</v>
      </c>
      <c r="I183" s="134"/>
      <c r="J183" s="135">
        <f t="shared" si="10"/>
        <v>0</v>
      </c>
      <c r="K183" s="136"/>
      <c r="L183" s="28"/>
      <c r="M183" s="137" t="s">
        <v>1</v>
      </c>
      <c r="N183" s="138" t="s">
        <v>37</v>
      </c>
      <c r="P183" s="139">
        <f t="shared" si="11"/>
        <v>0</v>
      </c>
      <c r="Q183" s="139">
        <v>0</v>
      </c>
      <c r="R183" s="139">
        <f t="shared" si="12"/>
        <v>0</v>
      </c>
      <c r="S183" s="139">
        <v>0</v>
      </c>
      <c r="T183" s="140">
        <f t="shared" si="13"/>
        <v>0</v>
      </c>
      <c r="AR183" s="141" t="s">
        <v>155</v>
      </c>
      <c r="AT183" s="141" t="s">
        <v>151</v>
      </c>
      <c r="AU183" s="141" t="s">
        <v>80</v>
      </c>
      <c r="AY183" s="13" t="s">
        <v>149</v>
      </c>
      <c r="BE183" s="142">
        <f t="shared" si="14"/>
        <v>0</v>
      </c>
      <c r="BF183" s="142">
        <f t="shared" si="15"/>
        <v>0</v>
      </c>
      <c r="BG183" s="142">
        <f t="shared" si="16"/>
        <v>0</v>
      </c>
      <c r="BH183" s="142">
        <f t="shared" si="17"/>
        <v>0</v>
      </c>
      <c r="BI183" s="142">
        <f t="shared" si="18"/>
        <v>0</v>
      </c>
      <c r="BJ183" s="13" t="s">
        <v>80</v>
      </c>
      <c r="BK183" s="142">
        <f t="shared" si="19"/>
        <v>0</v>
      </c>
      <c r="BL183" s="13" t="s">
        <v>155</v>
      </c>
      <c r="BM183" s="141" t="s">
        <v>487</v>
      </c>
    </row>
    <row r="184" spans="2:65" s="1" customFormat="1" ht="44.25" customHeight="1">
      <c r="B184" s="28"/>
      <c r="C184" s="148" t="s">
        <v>488</v>
      </c>
      <c r="D184" s="148" t="s">
        <v>354</v>
      </c>
      <c r="E184" s="149" t="s">
        <v>1761</v>
      </c>
      <c r="F184" s="150" t="s">
        <v>1762</v>
      </c>
      <c r="G184" s="151" t="s">
        <v>186</v>
      </c>
      <c r="H184" s="152">
        <v>180</v>
      </c>
      <c r="I184" s="153"/>
      <c r="J184" s="154">
        <f t="shared" si="10"/>
        <v>0</v>
      </c>
      <c r="K184" s="155"/>
      <c r="L184" s="156"/>
      <c r="M184" s="157" t="s">
        <v>1</v>
      </c>
      <c r="N184" s="158" t="s">
        <v>37</v>
      </c>
      <c r="P184" s="139">
        <f t="shared" si="11"/>
        <v>0</v>
      </c>
      <c r="Q184" s="139">
        <v>0</v>
      </c>
      <c r="R184" s="139">
        <f t="shared" si="12"/>
        <v>0</v>
      </c>
      <c r="S184" s="139">
        <v>0</v>
      </c>
      <c r="T184" s="140">
        <f t="shared" si="13"/>
        <v>0</v>
      </c>
      <c r="AR184" s="141" t="s">
        <v>167</v>
      </c>
      <c r="AT184" s="141" t="s">
        <v>354</v>
      </c>
      <c r="AU184" s="141" t="s">
        <v>80</v>
      </c>
      <c r="AY184" s="13" t="s">
        <v>149</v>
      </c>
      <c r="BE184" s="142">
        <f t="shared" si="14"/>
        <v>0</v>
      </c>
      <c r="BF184" s="142">
        <f t="shared" si="15"/>
        <v>0</v>
      </c>
      <c r="BG184" s="142">
        <f t="shared" si="16"/>
        <v>0</v>
      </c>
      <c r="BH184" s="142">
        <f t="shared" si="17"/>
        <v>0</v>
      </c>
      <c r="BI184" s="142">
        <f t="shared" si="18"/>
        <v>0</v>
      </c>
      <c r="BJ184" s="13" t="s">
        <v>80</v>
      </c>
      <c r="BK184" s="142">
        <f t="shared" si="19"/>
        <v>0</v>
      </c>
      <c r="BL184" s="13" t="s">
        <v>155</v>
      </c>
      <c r="BM184" s="141" t="s">
        <v>491</v>
      </c>
    </row>
    <row r="185" spans="2:65" s="1" customFormat="1" ht="16.5" customHeight="1">
      <c r="B185" s="28"/>
      <c r="C185" s="129" t="s">
        <v>274</v>
      </c>
      <c r="D185" s="129" t="s">
        <v>151</v>
      </c>
      <c r="E185" s="130" t="s">
        <v>1763</v>
      </c>
      <c r="F185" s="131" t="s">
        <v>1764</v>
      </c>
      <c r="G185" s="132" t="s">
        <v>186</v>
      </c>
      <c r="H185" s="133">
        <v>306</v>
      </c>
      <c r="I185" s="134"/>
      <c r="J185" s="135">
        <f t="shared" si="10"/>
        <v>0</v>
      </c>
      <c r="K185" s="136"/>
      <c r="L185" s="28"/>
      <c r="M185" s="137" t="s">
        <v>1</v>
      </c>
      <c r="N185" s="138" t="s">
        <v>37</v>
      </c>
      <c r="P185" s="139">
        <f t="shared" si="11"/>
        <v>0</v>
      </c>
      <c r="Q185" s="139">
        <v>0</v>
      </c>
      <c r="R185" s="139">
        <f t="shared" si="12"/>
        <v>0</v>
      </c>
      <c r="S185" s="139">
        <v>0</v>
      </c>
      <c r="T185" s="140">
        <f t="shared" si="13"/>
        <v>0</v>
      </c>
      <c r="AR185" s="141" t="s">
        <v>155</v>
      </c>
      <c r="AT185" s="141" t="s">
        <v>151</v>
      </c>
      <c r="AU185" s="141" t="s">
        <v>80</v>
      </c>
      <c r="AY185" s="13" t="s">
        <v>149</v>
      </c>
      <c r="BE185" s="142">
        <f t="shared" si="14"/>
        <v>0</v>
      </c>
      <c r="BF185" s="142">
        <f t="shared" si="15"/>
        <v>0</v>
      </c>
      <c r="BG185" s="142">
        <f t="shared" si="16"/>
        <v>0</v>
      </c>
      <c r="BH185" s="142">
        <f t="shared" si="17"/>
        <v>0</v>
      </c>
      <c r="BI185" s="142">
        <f t="shared" si="18"/>
        <v>0</v>
      </c>
      <c r="BJ185" s="13" t="s">
        <v>80</v>
      </c>
      <c r="BK185" s="142">
        <f t="shared" si="19"/>
        <v>0</v>
      </c>
      <c r="BL185" s="13" t="s">
        <v>155</v>
      </c>
      <c r="BM185" s="141" t="s">
        <v>494</v>
      </c>
    </row>
    <row r="186" spans="2:65" s="1" customFormat="1" ht="16.5" customHeight="1">
      <c r="B186" s="28"/>
      <c r="C186" s="129" t="s">
        <v>1107</v>
      </c>
      <c r="D186" s="129" t="s">
        <v>151</v>
      </c>
      <c r="E186" s="130" t="s">
        <v>1765</v>
      </c>
      <c r="F186" s="131" t="s">
        <v>1766</v>
      </c>
      <c r="G186" s="132" t="s">
        <v>191</v>
      </c>
      <c r="H186" s="133">
        <v>1000</v>
      </c>
      <c r="I186" s="134"/>
      <c r="J186" s="135">
        <f t="shared" si="10"/>
        <v>0</v>
      </c>
      <c r="K186" s="136"/>
      <c r="L186" s="28"/>
      <c r="M186" s="137" t="s">
        <v>1</v>
      </c>
      <c r="N186" s="138" t="s">
        <v>37</v>
      </c>
      <c r="P186" s="139">
        <f t="shared" si="11"/>
        <v>0</v>
      </c>
      <c r="Q186" s="139">
        <v>0</v>
      </c>
      <c r="R186" s="139">
        <f t="shared" si="12"/>
        <v>0</v>
      </c>
      <c r="S186" s="139">
        <v>0</v>
      </c>
      <c r="T186" s="140">
        <f t="shared" si="13"/>
        <v>0</v>
      </c>
      <c r="AR186" s="141" t="s">
        <v>155</v>
      </c>
      <c r="AT186" s="141" t="s">
        <v>151</v>
      </c>
      <c r="AU186" s="141" t="s">
        <v>80</v>
      </c>
      <c r="AY186" s="13" t="s">
        <v>149</v>
      </c>
      <c r="BE186" s="142">
        <f t="shared" si="14"/>
        <v>0</v>
      </c>
      <c r="BF186" s="142">
        <f t="shared" si="15"/>
        <v>0</v>
      </c>
      <c r="BG186" s="142">
        <f t="shared" si="16"/>
        <v>0</v>
      </c>
      <c r="BH186" s="142">
        <f t="shared" si="17"/>
        <v>0</v>
      </c>
      <c r="BI186" s="142">
        <f t="shared" si="18"/>
        <v>0</v>
      </c>
      <c r="BJ186" s="13" t="s">
        <v>80</v>
      </c>
      <c r="BK186" s="142">
        <f t="shared" si="19"/>
        <v>0</v>
      </c>
      <c r="BL186" s="13" t="s">
        <v>155</v>
      </c>
      <c r="BM186" s="141" t="s">
        <v>655</v>
      </c>
    </row>
    <row r="187" spans="2:65" s="1" customFormat="1" ht="16.5" customHeight="1">
      <c r="B187" s="28"/>
      <c r="C187" s="148" t="s">
        <v>277</v>
      </c>
      <c r="D187" s="148" t="s">
        <v>354</v>
      </c>
      <c r="E187" s="149" t="s">
        <v>1767</v>
      </c>
      <c r="F187" s="150" t="s">
        <v>1768</v>
      </c>
      <c r="G187" s="151" t="s">
        <v>191</v>
      </c>
      <c r="H187" s="152">
        <v>1000</v>
      </c>
      <c r="I187" s="153"/>
      <c r="J187" s="154">
        <f t="shared" si="10"/>
        <v>0</v>
      </c>
      <c r="K187" s="155"/>
      <c r="L187" s="156"/>
      <c r="M187" s="157" t="s">
        <v>1</v>
      </c>
      <c r="N187" s="158" t="s">
        <v>37</v>
      </c>
      <c r="P187" s="139">
        <f t="shared" si="11"/>
        <v>0</v>
      </c>
      <c r="Q187" s="139">
        <v>0</v>
      </c>
      <c r="R187" s="139">
        <f t="shared" si="12"/>
        <v>0</v>
      </c>
      <c r="S187" s="139">
        <v>0</v>
      </c>
      <c r="T187" s="140">
        <f t="shared" si="13"/>
        <v>0</v>
      </c>
      <c r="AR187" s="141" t="s">
        <v>167</v>
      </c>
      <c r="AT187" s="141" t="s">
        <v>354</v>
      </c>
      <c r="AU187" s="141" t="s">
        <v>80</v>
      </c>
      <c r="AY187" s="13" t="s">
        <v>149</v>
      </c>
      <c r="BE187" s="142">
        <f t="shared" si="14"/>
        <v>0</v>
      </c>
      <c r="BF187" s="142">
        <f t="shared" si="15"/>
        <v>0</v>
      </c>
      <c r="BG187" s="142">
        <f t="shared" si="16"/>
        <v>0</v>
      </c>
      <c r="BH187" s="142">
        <f t="shared" si="17"/>
        <v>0</v>
      </c>
      <c r="BI187" s="142">
        <f t="shared" si="18"/>
        <v>0</v>
      </c>
      <c r="BJ187" s="13" t="s">
        <v>80</v>
      </c>
      <c r="BK187" s="142">
        <f t="shared" si="19"/>
        <v>0</v>
      </c>
      <c r="BL187" s="13" t="s">
        <v>155</v>
      </c>
      <c r="BM187" s="141" t="s">
        <v>663</v>
      </c>
    </row>
    <row r="188" spans="2:65" s="1" customFormat="1" ht="24.15" customHeight="1">
      <c r="B188" s="28"/>
      <c r="C188" s="129" t="s">
        <v>1112</v>
      </c>
      <c r="D188" s="129" t="s">
        <v>151</v>
      </c>
      <c r="E188" s="130" t="s">
        <v>1769</v>
      </c>
      <c r="F188" s="131" t="s">
        <v>1770</v>
      </c>
      <c r="G188" s="132" t="s">
        <v>186</v>
      </c>
      <c r="H188" s="133">
        <v>1100</v>
      </c>
      <c r="I188" s="134"/>
      <c r="J188" s="135">
        <f t="shared" ref="J188:J208" si="20">ROUND(I188*H188,2)</f>
        <v>0</v>
      </c>
      <c r="K188" s="136"/>
      <c r="L188" s="28"/>
      <c r="M188" s="137" t="s">
        <v>1</v>
      </c>
      <c r="N188" s="138" t="s">
        <v>37</v>
      </c>
      <c r="P188" s="139">
        <f t="shared" ref="P188:P208" si="21">O188*H188</f>
        <v>0</v>
      </c>
      <c r="Q188" s="139">
        <v>0</v>
      </c>
      <c r="R188" s="139">
        <f t="shared" ref="R188:R208" si="22">Q188*H188</f>
        <v>0</v>
      </c>
      <c r="S188" s="139">
        <v>0</v>
      </c>
      <c r="T188" s="140">
        <f t="shared" ref="T188:T208" si="23">S188*H188</f>
        <v>0</v>
      </c>
      <c r="AR188" s="141" t="s">
        <v>155</v>
      </c>
      <c r="AT188" s="141" t="s">
        <v>151</v>
      </c>
      <c r="AU188" s="141" t="s">
        <v>80</v>
      </c>
      <c r="AY188" s="13" t="s">
        <v>149</v>
      </c>
      <c r="BE188" s="142">
        <f t="shared" ref="BE188:BE208" si="24">IF(N188="základní",J188,0)</f>
        <v>0</v>
      </c>
      <c r="BF188" s="142">
        <f t="shared" ref="BF188:BF208" si="25">IF(N188="snížená",J188,0)</f>
        <v>0</v>
      </c>
      <c r="BG188" s="142">
        <f t="shared" ref="BG188:BG208" si="26">IF(N188="zákl. přenesená",J188,0)</f>
        <v>0</v>
      </c>
      <c r="BH188" s="142">
        <f t="shared" ref="BH188:BH208" si="27">IF(N188="sníž. přenesená",J188,0)</f>
        <v>0</v>
      </c>
      <c r="BI188" s="142">
        <f t="shared" ref="BI188:BI208" si="28">IF(N188="nulová",J188,0)</f>
        <v>0</v>
      </c>
      <c r="BJ188" s="13" t="s">
        <v>80</v>
      </c>
      <c r="BK188" s="142">
        <f t="shared" ref="BK188:BK208" si="29">ROUND(I188*H188,2)</f>
        <v>0</v>
      </c>
      <c r="BL188" s="13" t="s">
        <v>155</v>
      </c>
      <c r="BM188" s="141" t="s">
        <v>671</v>
      </c>
    </row>
    <row r="189" spans="2:65" s="1" customFormat="1" ht="24.15" customHeight="1">
      <c r="B189" s="28"/>
      <c r="C189" s="148" t="s">
        <v>283</v>
      </c>
      <c r="D189" s="148" t="s">
        <v>354</v>
      </c>
      <c r="E189" s="149" t="s">
        <v>1771</v>
      </c>
      <c r="F189" s="150" t="s">
        <v>1772</v>
      </c>
      <c r="G189" s="151" t="s">
        <v>186</v>
      </c>
      <c r="H189" s="152">
        <v>800</v>
      </c>
      <c r="I189" s="153"/>
      <c r="J189" s="154">
        <f t="shared" si="20"/>
        <v>0</v>
      </c>
      <c r="K189" s="155"/>
      <c r="L189" s="156"/>
      <c r="M189" s="157" t="s">
        <v>1</v>
      </c>
      <c r="N189" s="158" t="s">
        <v>37</v>
      </c>
      <c r="P189" s="139">
        <f t="shared" si="21"/>
        <v>0</v>
      </c>
      <c r="Q189" s="139">
        <v>0</v>
      </c>
      <c r="R189" s="139">
        <f t="shared" si="22"/>
        <v>0</v>
      </c>
      <c r="S189" s="139">
        <v>0</v>
      </c>
      <c r="T189" s="140">
        <f t="shared" si="23"/>
        <v>0</v>
      </c>
      <c r="AR189" s="141" t="s">
        <v>167</v>
      </c>
      <c r="AT189" s="141" t="s">
        <v>354</v>
      </c>
      <c r="AU189" s="141" t="s">
        <v>80</v>
      </c>
      <c r="AY189" s="13" t="s">
        <v>149</v>
      </c>
      <c r="BE189" s="142">
        <f t="shared" si="24"/>
        <v>0</v>
      </c>
      <c r="BF189" s="142">
        <f t="shared" si="25"/>
        <v>0</v>
      </c>
      <c r="BG189" s="142">
        <f t="shared" si="26"/>
        <v>0</v>
      </c>
      <c r="BH189" s="142">
        <f t="shared" si="27"/>
        <v>0</v>
      </c>
      <c r="BI189" s="142">
        <f t="shared" si="28"/>
        <v>0</v>
      </c>
      <c r="BJ189" s="13" t="s">
        <v>80</v>
      </c>
      <c r="BK189" s="142">
        <f t="shared" si="29"/>
        <v>0</v>
      </c>
      <c r="BL189" s="13" t="s">
        <v>155</v>
      </c>
      <c r="BM189" s="141" t="s">
        <v>677</v>
      </c>
    </row>
    <row r="190" spans="2:65" s="1" customFormat="1" ht="24.15" customHeight="1">
      <c r="B190" s="28"/>
      <c r="C190" s="148" t="s">
        <v>1117</v>
      </c>
      <c r="D190" s="148" t="s">
        <v>354</v>
      </c>
      <c r="E190" s="149" t="s">
        <v>1773</v>
      </c>
      <c r="F190" s="150" t="s">
        <v>1774</v>
      </c>
      <c r="G190" s="151" t="s">
        <v>186</v>
      </c>
      <c r="H190" s="152">
        <v>300</v>
      </c>
      <c r="I190" s="153"/>
      <c r="J190" s="154">
        <f t="shared" si="20"/>
        <v>0</v>
      </c>
      <c r="K190" s="155"/>
      <c r="L190" s="156"/>
      <c r="M190" s="157" t="s">
        <v>1</v>
      </c>
      <c r="N190" s="158" t="s">
        <v>37</v>
      </c>
      <c r="P190" s="139">
        <f t="shared" si="21"/>
        <v>0</v>
      </c>
      <c r="Q190" s="139">
        <v>0</v>
      </c>
      <c r="R190" s="139">
        <f t="shared" si="22"/>
        <v>0</v>
      </c>
      <c r="S190" s="139">
        <v>0</v>
      </c>
      <c r="T190" s="140">
        <f t="shared" si="23"/>
        <v>0</v>
      </c>
      <c r="AR190" s="141" t="s">
        <v>167</v>
      </c>
      <c r="AT190" s="141" t="s">
        <v>354</v>
      </c>
      <c r="AU190" s="141" t="s">
        <v>80</v>
      </c>
      <c r="AY190" s="13" t="s">
        <v>149</v>
      </c>
      <c r="BE190" s="142">
        <f t="shared" si="24"/>
        <v>0</v>
      </c>
      <c r="BF190" s="142">
        <f t="shared" si="25"/>
        <v>0</v>
      </c>
      <c r="BG190" s="142">
        <f t="shared" si="26"/>
        <v>0</v>
      </c>
      <c r="BH190" s="142">
        <f t="shared" si="27"/>
        <v>0</v>
      </c>
      <c r="BI190" s="142">
        <f t="shared" si="28"/>
        <v>0</v>
      </c>
      <c r="BJ190" s="13" t="s">
        <v>80</v>
      </c>
      <c r="BK190" s="142">
        <f t="shared" si="29"/>
        <v>0</v>
      </c>
      <c r="BL190" s="13" t="s">
        <v>155</v>
      </c>
      <c r="BM190" s="141" t="s">
        <v>689</v>
      </c>
    </row>
    <row r="191" spans="2:65" s="1" customFormat="1" ht="16.5" customHeight="1">
      <c r="B191" s="28"/>
      <c r="C191" s="129" t="s">
        <v>286</v>
      </c>
      <c r="D191" s="129" t="s">
        <v>151</v>
      </c>
      <c r="E191" s="130" t="s">
        <v>1775</v>
      </c>
      <c r="F191" s="131" t="s">
        <v>1776</v>
      </c>
      <c r="G191" s="132" t="s">
        <v>186</v>
      </c>
      <c r="H191" s="133">
        <v>1100</v>
      </c>
      <c r="I191" s="134"/>
      <c r="J191" s="135">
        <f t="shared" si="20"/>
        <v>0</v>
      </c>
      <c r="K191" s="136"/>
      <c r="L191" s="28"/>
      <c r="M191" s="137" t="s">
        <v>1</v>
      </c>
      <c r="N191" s="138" t="s">
        <v>37</v>
      </c>
      <c r="P191" s="139">
        <f t="shared" si="21"/>
        <v>0</v>
      </c>
      <c r="Q191" s="139">
        <v>0</v>
      </c>
      <c r="R191" s="139">
        <f t="shared" si="22"/>
        <v>0</v>
      </c>
      <c r="S191" s="139">
        <v>0</v>
      </c>
      <c r="T191" s="140">
        <f t="shared" si="23"/>
        <v>0</v>
      </c>
      <c r="AR191" s="141" t="s">
        <v>155</v>
      </c>
      <c r="AT191" s="141" t="s">
        <v>151</v>
      </c>
      <c r="AU191" s="141" t="s">
        <v>80</v>
      </c>
      <c r="AY191" s="13" t="s">
        <v>149</v>
      </c>
      <c r="BE191" s="142">
        <f t="shared" si="24"/>
        <v>0</v>
      </c>
      <c r="BF191" s="142">
        <f t="shared" si="25"/>
        <v>0</v>
      </c>
      <c r="BG191" s="142">
        <f t="shared" si="26"/>
        <v>0</v>
      </c>
      <c r="BH191" s="142">
        <f t="shared" si="27"/>
        <v>0</v>
      </c>
      <c r="BI191" s="142">
        <f t="shared" si="28"/>
        <v>0</v>
      </c>
      <c r="BJ191" s="13" t="s">
        <v>80</v>
      </c>
      <c r="BK191" s="142">
        <f t="shared" si="29"/>
        <v>0</v>
      </c>
      <c r="BL191" s="13" t="s">
        <v>155</v>
      </c>
      <c r="BM191" s="141" t="s">
        <v>697</v>
      </c>
    </row>
    <row r="192" spans="2:65" s="1" customFormat="1" ht="16.5" customHeight="1">
      <c r="B192" s="28"/>
      <c r="C192" s="148" t="s">
        <v>1122</v>
      </c>
      <c r="D192" s="148" t="s">
        <v>354</v>
      </c>
      <c r="E192" s="149" t="s">
        <v>1777</v>
      </c>
      <c r="F192" s="150" t="s">
        <v>1778</v>
      </c>
      <c r="G192" s="151" t="s">
        <v>186</v>
      </c>
      <c r="H192" s="152">
        <v>1100</v>
      </c>
      <c r="I192" s="153"/>
      <c r="J192" s="154">
        <f t="shared" si="20"/>
        <v>0</v>
      </c>
      <c r="K192" s="155"/>
      <c r="L192" s="156"/>
      <c r="M192" s="157" t="s">
        <v>1</v>
      </c>
      <c r="N192" s="158" t="s">
        <v>37</v>
      </c>
      <c r="P192" s="139">
        <f t="shared" si="21"/>
        <v>0</v>
      </c>
      <c r="Q192" s="139">
        <v>0</v>
      </c>
      <c r="R192" s="139">
        <f t="shared" si="22"/>
        <v>0</v>
      </c>
      <c r="S192" s="139">
        <v>0</v>
      </c>
      <c r="T192" s="140">
        <f t="shared" si="23"/>
        <v>0</v>
      </c>
      <c r="AR192" s="141" t="s">
        <v>167</v>
      </c>
      <c r="AT192" s="141" t="s">
        <v>354</v>
      </c>
      <c r="AU192" s="141" t="s">
        <v>80</v>
      </c>
      <c r="AY192" s="13" t="s">
        <v>149</v>
      </c>
      <c r="BE192" s="142">
        <f t="shared" si="24"/>
        <v>0</v>
      </c>
      <c r="BF192" s="142">
        <f t="shared" si="25"/>
        <v>0</v>
      </c>
      <c r="BG192" s="142">
        <f t="shared" si="26"/>
        <v>0</v>
      </c>
      <c r="BH192" s="142">
        <f t="shared" si="27"/>
        <v>0</v>
      </c>
      <c r="BI192" s="142">
        <f t="shared" si="28"/>
        <v>0</v>
      </c>
      <c r="BJ192" s="13" t="s">
        <v>80</v>
      </c>
      <c r="BK192" s="142">
        <f t="shared" si="29"/>
        <v>0</v>
      </c>
      <c r="BL192" s="13" t="s">
        <v>155</v>
      </c>
      <c r="BM192" s="141" t="s">
        <v>705</v>
      </c>
    </row>
    <row r="193" spans="2:65" s="1" customFormat="1" ht="24.15" customHeight="1">
      <c r="B193" s="28"/>
      <c r="C193" s="129" t="s">
        <v>292</v>
      </c>
      <c r="D193" s="129" t="s">
        <v>151</v>
      </c>
      <c r="E193" s="130" t="s">
        <v>1779</v>
      </c>
      <c r="F193" s="131" t="s">
        <v>1780</v>
      </c>
      <c r="G193" s="132" t="s">
        <v>186</v>
      </c>
      <c r="H193" s="133">
        <v>60</v>
      </c>
      <c r="I193" s="134"/>
      <c r="J193" s="135">
        <f t="shared" si="20"/>
        <v>0</v>
      </c>
      <c r="K193" s="136"/>
      <c r="L193" s="28"/>
      <c r="M193" s="137" t="s">
        <v>1</v>
      </c>
      <c r="N193" s="138" t="s">
        <v>37</v>
      </c>
      <c r="P193" s="139">
        <f t="shared" si="21"/>
        <v>0</v>
      </c>
      <c r="Q193" s="139">
        <v>0</v>
      </c>
      <c r="R193" s="139">
        <f t="shared" si="22"/>
        <v>0</v>
      </c>
      <c r="S193" s="139">
        <v>0</v>
      </c>
      <c r="T193" s="140">
        <f t="shared" si="23"/>
        <v>0</v>
      </c>
      <c r="AR193" s="141" t="s">
        <v>155</v>
      </c>
      <c r="AT193" s="141" t="s">
        <v>151</v>
      </c>
      <c r="AU193" s="141" t="s">
        <v>80</v>
      </c>
      <c r="AY193" s="13" t="s">
        <v>149</v>
      </c>
      <c r="BE193" s="142">
        <f t="shared" si="24"/>
        <v>0</v>
      </c>
      <c r="BF193" s="142">
        <f t="shared" si="25"/>
        <v>0</v>
      </c>
      <c r="BG193" s="142">
        <f t="shared" si="26"/>
        <v>0</v>
      </c>
      <c r="BH193" s="142">
        <f t="shared" si="27"/>
        <v>0</v>
      </c>
      <c r="BI193" s="142">
        <f t="shared" si="28"/>
        <v>0</v>
      </c>
      <c r="BJ193" s="13" t="s">
        <v>80</v>
      </c>
      <c r="BK193" s="142">
        <f t="shared" si="29"/>
        <v>0</v>
      </c>
      <c r="BL193" s="13" t="s">
        <v>155</v>
      </c>
      <c r="BM193" s="141" t="s">
        <v>711</v>
      </c>
    </row>
    <row r="194" spans="2:65" s="1" customFormat="1" ht="33" customHeight="1">
      <c r="B194" s="28"/>
      <c r="C194" s="148" t="s">
        <v>1129</v>
      </c>
      <c r="D194" s="148" t="s">
        <v>354</v>
      </c>
      <c r="E194" s="149" t="s">
        <v>1781</v>
      </c>
      <c r="F194" s="150" t="s">
        <v>1782</v>
      </c>
      <c r="G194" s="151" t="s">
        <v>186</v>
      </c>
      <c r="H194" s="152">
        <v>60</v>
      </c>
      <c r="I194" s="153"/>
      <c r="J194" s="154">
        <f t="shared" si="20"/>
        <v>0</v>
      </c>
      <c r="K194" s="155"/>
      <c r="L194" s="156"/>
      <c r="M194" s="157" t="s">
        <v>1</v>
      </c>
      <c r="N194" s="158" t="s">
        <v>37</v>
      </c>
      <c r="P194" s="139">
        <f t="shared" si="21"/>
        <v>0</v>
      </c>
      <c r="Q194" s="139">
        <v>0</v>
      </c>
      <c r="R194" s="139">
        <f t="shared" si="22"/>
        <v>0</v>
      </c>
      <c r="S194" s="139">
        <v>0</v>
      </c>
      <c r="T194" s="140">
        <f t="shared" si="23"/>
        <v>0</v>
      </c>
      <c r="AR194" s="141" t="s">
        <v>167</v>
      </c>
      <c r="AT194" s="141" t="s">
        <v>354</v>
      </c>
      <c r="AU194" s="141" t="s">
        <v>80</v>
      </c>
      <c r="AY194" s="13" t="s">
        <v>149</v>
      </c>
      <c r="BE194" s="142">
        <f t="shared" si="24"/>
        <v>0</v>
      </c>
      <c r="BF194" s="142">
        <f t="shared" si="25"/>
        <v>0</v>
      </c>
      <c r="BG194" s="142">
        <f t="shared" si="26"/>
        <v>0</v>
      </c>
      <c r="BH194" s="142">
        <f t="shared" si="27"/>
        <v>0</v>
      </c>
      <c r="BI194" s="142">
        <f t="shared" si="28"/>
        <v>0</v>
      </c>
      <c r="BJ194" s="13" t="s">
        <v>80</v>
      </c>
      <c r="BK194" s="142">
        <f t="shared" si="29"/>
        <v>0</v>
      </c>
      <c r="BL194" s="13" t="s">
        <v>155</v>
      </c>
      <c r="BM194" s="141" t="s">
        <v>719</v>
      </c>
    </row>
    <row r="195" spans="2:65" s="1" customFormat="1" ht="33" customHeight="1">
      <c r="B195" s="28"/>
      <c r="C195" s="129" t="s">
        <v>295</v>
      </c>
      <c r="D195" s="129" t="s">
        <v>151</v>
      </c>
      <c r="E195" s="130" t="s">
        <v>1685</v>
      </c>
      <c r="F195" s="131" t="s">
        <v>1686</v>
      </c>
      <c r="G195" s="132" t="s">
        <v>191</v>
      </c>
      <c r="H195" s="133">
        <v>50</v>
      </c>
      <c r="I195" s="134"/>
      <c r="J195" s="135">
        <f t="shared" si="20"/>
        <v>0</v>
      </c>
      <c r="K195" s="136"/>
      <c r="L195" s="28"/>
      <c r="M195" s="137" t="s">
        <v>1</v>
      </c>
      <c r="N195" s="138" t="s">
        <v>37</v>
      </c>
      <c r="P195" s="139">
        <f t="shared" si="21"/>
        <v>0</v>
      </c>
      <c r="Q195" s="139">
        <v>0</v>
      </c>
      <c r="R195" s="139">
        <f t="shared" si="22"/>
        <v>0</v>
      </c>
      <c r="S195" s="139">
        <v>0</v>
      </c>
      <c r="T195" s="140">
        <f t="shared" si="23"/>
        <v>0</v>
      </c>
      <c r="AR195" s="141" t="s">
        <v>155</v>
      </c>
      <c r="AT195" s="141" t="s">
        <v>151</v>
      </c>
      <c r="AU195" s="141" t="s">
        <v>80</v>
      </c>
      <c r="AY195" s="13" t="s">
        <v>149</v>
      </c>
      <c r="BE195" s="142">
        <f t="shared" si="24"/>
        <v>0</v>
      </c>
      <c r="BF195" s="142">
        <f t="shared" si="25"/>
        <v>0</v>
      </c>
      <c r="BG195" s="142">
        <f t="shared" si="26"/>
        <v>0</v>
      </c>
      <c r="BH195" s="142">
        <f t="shared" si="27"/>
        <v>0</v>
      </c>
      <c r="BI195" s="142">
        <f t="shared" si="28"/>
        <v>0</v>
      </c>
      <c r="BJ195" s="13" t="s">
        <v>80</v>
      </c>
      <c r="BK195" s="142">
        <f t="shared" si="29"/>
        <v>0</v>
      </c>
      <c r="BL195" s="13" t="s">
        <v>155</v>
      </c>
      <c r="BM195" s="141" t="s">
        <v>727</v>
      </c>
    </row>
    <row r="196" spans="2:65" s="1" customFormat="1" ht="24.15" customHeight="1">
      <c r="B196" s="28"/>
      <c r="C196" s="148" t="s">
        <v>1136</v>
      </c>
      <c r="D196" s="148" t="s">
        <v>354</v>
      </c>
      <c r="E196" s="149" t="s">
        <v>1783</v>
      </c>
      <c r="F196" s="150" t="s">
        <v>1784</v>
      </c>
      <c r="G196" s="151" t="s">
        <v>191</v>
      </c>
      <c r="H196" s="152">
        <v>50</v>
      </c>
      <c r="I196" s="153"/>
      <c r="J196" s="154">
        <f t="shared" si="20"/>
        <v>0</v>
      </c>
      <c r="K196" s="155"/>
      <c r="L196" s="156"/>
      <c r="M196" s="157" t="s">
        <v>1</v>
      </c>
      <c r="N196" s="158" t="s">
        <v>37</v>
      </c>
      <c r="P196" s="139">
        <f t="shared" si="21"/>
        <v>0</v>
      </c>
      <c r="Q196" s="139">
        <v>0</v>
      </c>
      <c r="R196" s="139">
        <f t="shared" si="22"/>
        <v>0</v>
      </c>
      <c r="S196" s="139">
        <v>0</v>
      </c>
      <c r="T196" s="140">
        <f t="shared" si="23"/>
        <v>0</v>
      </c>
      <c r="AR196" s="141" t="s">
        <v>167</v>
      </c>
      <c r="AT196" s="141" t="s">
        <v>354</v>
      </c>
      <c r="AU196" s="141" t="s">
        <v>80</v>
      </c>
      <c r="AY196" s="13" t="s">
        <v>149</v>
      </c>
      <c r="BE196" s="142">
        <f t="shared" si="24"/>
        <v>0</v>
      </c>
      <c r="BF196" s="142">
        <f t="shared" si="25"/>
        <v>0</v>
      </c>
      <c r="BG196" s="142">
        <f t="shared" si="26"/>
        <v>0</v>
      </c>
      <c r="BH196" s="142">
        <f t="shared" si="27"/>
        <v>0</v>
      </c>
      <c r="BI196" s="142">
        <f t="shared" si="28"/>
        <v>0</v>
      </c>
      <c r="BJ196" s="13" t="s">
        <v>80</v>
      </c>
      <c r="BK196" s="142">
        <f t="shared" si="29"/>
        <v>0</v>
      </c>
      <c r="BL196" s="13" t="s">
        <v>155</v>
      </c>
      <c r="BM196" s="141" t="s">
        <v>735</v>
      </c>
    </row>
    <row r="197" spans="2:65" s="1" customFormat="1" ht="24.15" customHeight="1">
      <c r="B197" s="28"/>
      <c r="C197" s="129" t="s">
        <v>301</v>
      </c>
      <c r="D197" s="129" t="s">
        <v>151</v>
      </c>
      <c r="E197" s="130" t="s">
        <v>1785</v>
      </c>
      <c r="F197" s="131" t="s">
        <v>1786</v>
      </c>
      <c r="G197" s="132" t="s">
        <v>191</v>
      </c>
      <c r="H197" s="133">
        <v>30</v>
      </c>
      <c r="I197" s="134"/>
      <c r="J197" s="135">
        <f t="shared" si="20"/>
        <v>0</v>
      </c>
      <c r="K197" s="136"/>
      <c r="L197" s="28"/>
      <c r="M197" s="137" t="s">
        <v>1</v>
      </c>
      <c r="N197" s="138" t="s">
        <v>37</v>
      </c>
      <c r="P197" s="139">
        <f t="shared" si="21"/>
        <v>0</v>
      </c>
      <c r="Q197" s="139">
        <v>0</v>
      </c>
      <c r="R197" s="139">
        <f t="shared" si="22"/>
        <v>0</v>
      </c>
      <c r="S197" s="139">
        <v>0</v>
      </c>
      <c r="T197" s="140">
        <f t="shared" si="23"/>
        <v>0</v>
      </c>
      <c r="AR197" s="141" t="s">
        <v>155</v>
      </c>
      <c r="AT197" s="141" t="s">
        <v>151</v>
      </c>
      <c r="AU197" s="141" t="s">
        <v>80</v>
      </c>
      <c r="AY197" s="13" t="s">
        <v>149</v>
      </c>
      <c r="BE197" s="142">
        <f t="shared" si="24"/>
        <v>0</v>
      </c>
      <c r="BF197" s="142">
        <f t="shared" si="25"/>
        <v>0</v>
      </c>
      <c r="BG197" s="142">
        <f t="shared" si="26"/>
        <v>0</v>
      </c>
      <c r="BH197" s="142">
        <f t="shared" si="27"/>
        <v>0</v>
      </c>
      <c r="BI197" s="142">
        <f t="shared" si="28"/>
        <v>0</v>
      </c>
      <c r="BJ197" s="13" t="s">
        <v>80</v>
      </c>
      <c r="BK197" s="142">
        <f t="shared" si="29"/>
        <v>0</v>
      </c>
      <c r="BL197" s="13" t="s">
        <v>155</v>
      </c>
      <c r="BM197" s="141" t="s">
        <v>743</v>
      </c>
    </row>
    <row r="198" spans="2:65" s="1" customFormat="1" ht="21.75" customHeight="1">
      <c r="B198" s="28"/>
      <c r="C198" s="148" t="s">
        <v>1290</v>
      </c>
      <c r="D198" s="148" t="s">
        <v>354</v>
      </c>
      <c r="E198" s="149" t="s">
        <v>1787</v>
      </c>
      <c r="F198" s="150" t="s">
        <v>1788</v>
      </c>
      <c r="G198" s="151" t="s">
        <v>191</v>
      </c>
      <c r="H198" s="152">
        <v>30</v>
      </c>
      <c r="I198" s="153"/>
      <c r="J198" s="154">
        <f t="shared" si="20"/>
        <v>0</v>
      </c>
      <c r="K198" s="155"/>
      <c r="L198" s="156"/>
      <c r="M198" s="157" t="s">
        <v>1</v>
      </c>
      <c r="N198" s="158" t="s">
        <v>37</v>
      </c>
      <c r="P198" s="139">
        <f t="shared" si="21"/>
        <v>0</v>
      </c>
      <c r="Q198" s="139">
        <v>0</v>
      </c>
      <c r="R198" s="139">
        <f t="shared" si="22"/>
        <v>0</v>
      </c>
      <c r="S198" s="139">
        <v>0</v>
      </c>
      <c r="T198" s="140">
        <f t="shared" si="23"/>
        <v>0</v>
      </c>
      <c r="AR198" s="141" t="s">
        <v>167</v>
      </c>
      <c r="AT198" s="141" t="s">
        <v>354</v>
      </c>
      <c r="AU198" s="141" t="s">
        <v>80</v>
      </c>
      <c r="AY198" s="13" t="s">
        <v>149</v>
      </c>
      <c r="BE198" s="142">
        <f t="shared" si="24"/>
        <v>0</v>
      </c>
      <c r="BF198" s="142">
        <f t="shared" si="25"/>
        <v>0</v>
      </c>
      <c r="BG198" s="142">
        <f t="shared" si="26"/>
        <v>0</v>
      </c>
      <c r="BH198" s="142">
        <f t="shared" si="27"/>
        <v>0</v>
      </c>
      <c r="BI198" s="142">
        <f t="shared" si="28"/>
        <v>0</v>
      </c>
      <c r="BJ198" s="13" t="s">
        <v>80</v>
      </c>
      <c r="BK198" s="142">
        <f t="shared" si="29"/>
        <v>0</v>
      </c>
      <c r="BL198" s="13" t="s">
        <v>155</v>
      </c>
      <c r="BM198" s="141" t="s">
        <v>751</v>
      </c>
    </row>
    <row r="199" spans="2:65" s="1" customFormat="1" ht="16.5" customHeight="1">
      <c r="B199" s="28"/>
      <c r="C199" s="129" t="s">
        <v>304</v>
      </c>
      <c r="D199" s="129" t="s">
        <v>151</v>
      </c>
      <c r="E199" s="130" t="s">
        <v>1789</v>
      </c>
      <c r="F199" s="131" t="s">
        <v>1790</v>
      </c>
      <c r="G199" s="132" t="s">
        <v>191</v>
      </c>
      <c r="H199" s="133">
        <v>20</v>
      </c>
      <c r="I199" s="134"/>
      <c r="J199" s="135">
        <f t="shared" si="20"/>
        <v>0</v>
      </c>
      <c r="K199" s="136"/>
      <c r="L199" s="28"/>
      <c r="M199" s="137" t="s">
        <v>1</v>
      </c>
      <c r="N199" s="138" t="s">
        <v>37</v>
      </c>
      <c r="P199" s="139">
        <f t="shared" si="21"/>
        <v>0</v>
      </c>
      <c r="Q199" s="139">
        <v>0</v>
      </c>
      <c r="R199" s="139">
        <f t="shared" si="22"/>
        <v>0</v>
      </c>
      <c r="S199" s="139">
        <v>0</v>
      </c>
      <c r="T199" s="140">
        <f t="shared" si="23"/>
        <v>0</v>
      </c>
      <c r="AR199" s="141" t="s">
        <v>155</v>
      </c>
      <c r="AT199" s="141" t="s">
        <v>151</v>
      </c>
      <c r="AU199" s="141" t="s">
        <v>80</v>
      </c>
      <c r="AY199" s="13" t="s">
        <v>149</v>
      </c>
      <c r="BE199" s="142">
        <f t="shared" si="24"/>
        <v>0</v>
      </c>
      <c r="BF199" s="142">
        <f t="shared" si="25"/>
        <v>0</v>
      </c>
      <c r="BG199" s="142">
        <f t="shared" si="26"/>
        <v>0</v>
      </c>
      <c r="BH199" s="142">
        <f t="shared" si="27"/>
        <v>0</v>
      </c>
      <c r="BI199" s="142">
        <f t="shared" si="28"/>
        <v>0</v>
      </c>
      <c r="BJ199" s="13" t="s">
        <v>80</v>
      </c>
      <c r="BK199" s="142">
        <f t="shared" si="29"/>
        <v>0</v>
      </c>
      <c r="BL199" s="13" t="s">
        <v>155</v>
      </c>
      <c r="BM199" s="141" t="s">
        <v>761</v>
      </c>
    </row>
    <row r="200" spans="2:65" s="1" customFormat="1" ht="24.15" customHeight="1">
      <c r="B200" s="28"/>
      <c r="C200" s="148" t="s">
        <v>1295</v>
      </c>
      <c r="D200" s="148" t="s">
        <v>354</v>
      </c>
      <c r="E200" s="149" t="s">
        <v>1791</v>
      </c>
      <c r="F200" s="150" t="s">
        <v>1792</v>
      </c>
      <c r="G200" s="151" t="s">
        <v>191</v>
      </c>
      <c r="H200" s="152">
        <v>20</v>
      </c>
      <c r="I200" s="153"/>
      <c r="J200" s="154">
        <f t="shared" si="20"/>
        <v>0</v>
      </c>
      <c r="K200" s="155"/>
      <c r="L200" s="156"/>
      <c r="M200" s="157" t="s">
        <v>1</v>
      </c>
      <c r="N200" s="158" t="s">
        <v>37</v>
      </c>
      <c r="P200" s="139">
        <f t="shared" si="21"/>
        <v>0</v>
      </c>
      <c r="Q200" s="139">
        <v>0</v>
      </c>
      <c r="R200" s="139">
        <f t="shared" si="22"/>
        <v>0</v>
      </c>
      <c r="S200" s="139">
        <v>0</v>
      </c>
      <c r="T200" s="140">
        <f t="shared" si="23"/>
        <v>0</v>
      </c>
      <c r="AR200" s="141" t="s">
        <v>167</v>
      </c>
      <c r="AT200" s="141" t="s">
        <v>354</v>
      </c>
      <c r="AU200" s="141" t="s">
        <v>80</v>
      </c>
      <c r="AY200" s="13" t="s">
        <v>149</v>
      </c>
      <c r="BE200" s="142">
        <f t="shared" si="24"/>
        <v>0</v>
      </c>
      <c r="BF200" s="142">
        <f t="shared" si="25"/>
        <v>0</v>
      </c>
      <c r="BG200" s="142">
        <f t="shared" si="26"/>
        <v>0</v>
      </c>
      <c r="BH200" s="142">
        <f t="shared" si="27"/>
        <v>0</v>
      </c>
      <c r="BI200" s="142">
        <f t="shared" si="28"/>
        <v>0</v>
      </c>
      <c r="BJ200" s="13" t="s">
        <v>80</v>
      </c>
      <c r="BK200" s="142">
        <f t="shared" si="29"/>
        <v>0</v>
      </c>
      <c r="BL200" s="13" t="s">
        <v>155</v>
      </c>
      <c r="BM200" s="141" t="s">
        <v>769</v>
      </c>
    </row>
    <row r="201" spans="2:65" s="1" customFormat="1" ht="16.5" customHeight="1">
      <c r="B201" s="28"/>
      <c r="C201" s="129" t="s">
        <v>308</v>
      </c>
      <c r="D201" s="129" t="s">
        <v>151</v>
      </c>
      <c r="E201" s="130" t="s">
        <v>1793</v>
      </c>
      <c r="F201" s="131" t="s">
        <v>1794</v>
      </c>
      <c r="G201" s="132" t="s">
        <v>191</v>
      </c>
      <c r="H201" s="133">
        <v>413</v>
      </c>
      <c r="I201" s="134"/>
      <c r="J201" s="135">
        <f t="shared" si="20"/>
        <v>0</v>
      </c>
      <c r="K201" s="136"/>
      <c r="L201" s="28"/>
      <c r="M201" s="137" t="s">
        <v>1</v>
      </c>
      <c r="N201" s="138" t="s">
        <v>37</v>
      </c>
      <c r="P201" s="139">
        <f t="shared" si="21"/>
        <v>0</v>
      </c>
      <c r="Q201" s="139">
        <v>0</v>
      </c>
      <c r="R201" s="139">
        <f t="shared" si="22"/>
        <v>0</v>
      </c>
      <c r="S201" s="139">
        <v>0</v>
      </c>
      <c r="T201" s="140">
        <f t="shared" si="23"/>
        <v>0</v>
      </c>
      <c r="AR201" s="141" t="s">
        <v>155</v>
      </c>
      <c r="AT201" s="141" t="s">
        <v>151</v>
      </c>
      <c r="AU201" s="141" t="s">
        <v>80</v>
      </c>
      <c r="AY201" s="13" t="s">
        <v>149</v>
      </c>
      <c r="BE201" s="142">
        <f t="shared" si="24"/>
        <v>0</v>
      </c>
      <c r="BF201" s="142">
        <f t="shared" si="25"/>
        <v>0</v>
      </c>
      <c r="BG201" s="142">
        <f t="shared" si="26"/>
        <v>0</v>
      </c>
      <c r="BH201" s="142">
        <f t="shared" si="27"/>
        <v>0</v>
      </c>
      <c r="BI201" s="142">
        <f t="shared" si="28"/>
        <v>0</v>
      </c>
      <c r="BJ201" s="13" t="s">
        <v>80</v>
      </c>
      <c r="BK201" s="142">
        <f t="shared" si="29"/>
        <v>0</v>
      </c>
      <c r="BL201" s="13" t="s">
        <v>155</v>
      </c>
      <c r="BM201" s="141" t="s">
        <v>777</v>
      </c>
    </row>
    <row r="202" spans="2:65" s="1" customFormat="1" ht="16.5" customHeight="1">
      <c r="B202" s="28"/>
      <c r="C202" s="129" t="s">
        <v>1300</v>
      </c>
      <c r="D202" s="129" t="s">
        <v>151</v>
      </c>
      <c r="E202" s="130" t="s">
        <v>1795</v>
      </c>
      <c r="F202" s="131" t="s">
        <v>1796</v>
      </c>
      <c r="G202" s="132" t="s">
        <v>191</v>
      </c>
      <c r="H202" s="133">
        <v>20</v>
      </c>
      <c r="I202" s="134"/>
      <c r="J202" s="135">
        <f t="shared" si="20"/>
        <v>0</v>
      </c>
      <c r="K202" s="136"/>
      <c r="L202" s="28"/>
      <c r="M202" s="137" t="s">
        <v>1</v>
      </c>
      <c r="N202" s="138" t="s">
        <v>37</v>
      </c>
      <c r="P202" s="139">
        <f t="shared" si="21"/>
        <v>0</v>
      </c>
      <c r="Q202" s="139">
        <v>0</v>
      </c>
      <c r="R202" s="139">
        <f t="shared" si="22"/>
        <v>0</v>
      </c>
      <c r="S202" s="139">
        <v>0</v>
      </c>
      <c r="T202" s="140">
        <f t="shared" si="23"/>
        <v>0</v>
      </c>
      <c r="AR202" s="141" t="s">
        <v>155</v>
      </c>
      <c r="AT202" s="141" t="s">
        <v>151</v>
      </c>
      <c r="AU202" s="141" t="s">
        <v>80</v>
      </c>
      <c r="AY202" s="13" t="s">
        <v>149</v>
      </c>
      <c r="BE202" s="142">
        <f t="shared" si="24"/>
        <v>0</v>
      </c>
      <c r="BF202" s="142">
        <f t="shared" si="25"/>
        <v>0</v>
      </c>
      <c r="BG202" s="142">
        <f t="shared" si="26"/>
        <v>0</v>
      </c>
      <c r="BH202" s="142">
        <f t="shared" si="27"/>
        <v>0</v>
      </c>
      <c r="BI202" s="142">
        <f t="shared" si="28"/>
        <v>0</v>
      </c>
      <c r="BJ202" s="13" t="s">
        <v>80</v>
      </c>
      <c r="BK202" s="142">
        <f t="shared" si="29"/>
        <v>0</v>
      </c>
      <c r="BL202" s="13" t="s">
        <v>155</v>
      </c>
      <c r="BM202" s="141" t="s">
        <v>785</v>
      </c>
    </row>
    <row r="203" spans="2:65" s="1" customFormat="1" ht="21.75" customHeight="1">
      <c r="B203" s="28"/>
      <c r="C203" s="129" t="s">
        <v>313</v>
      </c>
      <c r="D203" s="129" t="s">
        <v>151</v>
      </c>
      <c r="E203" s="130" t="s">
        <v>1797</v>
      </c>
      <c r="F203" s="131" t="s">
        <v>1798</v>
      </c>
      <c r="G203" s="132" t="s">
        <v>191</v>
      </c>
      <c r="H203" s="133">
        <v>413</v>
      </c>
      <c r="I203" s="134"/>
      <c r="J203" s="135">
        <f t="shared" si="20"/>
        <v>0</v>
      </c>
      <c r="K203" s="136"/>
      <c r="L203" s="28"/>
      <c r="M203" s="137" t="s">
        <v>1</v>
      </c>
      <c r="N203" s="138" t="s">
        <v>37</v>
      </c>
      <c r="P203" s="139">
        <f t="shared" si="21"/>
        <v>0</v>
      </c>
      <c r="Q203" s="139">
        <v>0</v>
      </c>
      <c r="R203" s="139">
        <f t="shared" si="22"/>
        <v>0</v>
      </c>
      <c r="S203" s="139">
        <v>0</v>
      </c>
      <c r="T203" s="140">
        <f t="shared" si="23"/>
        <v>0</v>
      </c>
      <c r="AR203" s="141" t="s">
        <v>155</v>
      </c>
      <c r="AT203" s="141" t="s">
        <v>151</v>
      </c>
      <c r="AU203" s="141" t="s">
        <v>80</v>
      </c>
      <c r="AY203" s="13" t="s">
        <v>149</v>
      </c>
      <c r="BE203" s="142">
        <f t="shared" si="24"/>
        <v>0</v>
      </c>
      <c r="BF203" s="142">
        <f t="shared" si="25"/>
        <v>0</v>
      </c>
      <c r="BG203" s="142">
        <f t="shared" si="26"/>
        <v>0</v>
      </c>
      <c r="BH203" s="142">
        <f t="shared" si="27"/>
        <v>0</v>
      </c>
      <c r="BI203" s="142">
        <f t="shared" si="28"/>
        <v>0</v>
      </c>
      <c r="BJ203" s="13" t="s">
        <v>80</v>
      </c>
      <c r="BK203" s="142">
        <f t="shared" si="29"/>
        <v>0</v>
      </c>
      <c r="BL203" s="13" t="s">
        <v>155</v>
      </c>
      <c r="BM203" s="141" t="s">
        <v>793</v>
      </c>
    </row>
    <row r="204" spans="2:65" s="1" customFormat="1" ht="21.75" customHeight="1">
      <c r="B204" s="28"/>
      <c r="C204" s="129" t="s">
        <v>1305</v>
      </c>
      <c r="D204" s="129" t="s">
        <v>151</v>
      </c>
      <c r="E204" s="130" t="s">
        <v>1799</v>
      </c>
      <c r="F204" s="131" t="s">
        <v>1800</v>
      </c>
      <c r="G204" s="132" t="s">
        <v>191</v>
      </c>
      <c r="H204" s="133">
        <v>24</v>
      </c>
      <c r="I204" s="134"/>
      <c r="J204" s="135">
        <f t="shared" si="20"/>
        <v>0</v>
      </c>
      <c r="K204" s="136"/>
      <c r="L204" s="28"/>
      <c r="M204" s="137" t="s">
        <v>1</v>
      </c>
      <c r="N204" s="138" t="s">
        <v>37</v>
      </c>
      <c r="P204" s="139">
        <f t="shared" si="21"/>
        <v>0</v>
      </c>
      <c r="Q204" s="139">
        <v>0</v>
      </c>
      <c r="R204" s="139">
        <f t="shared" si="22"/>
        <v>0</v>
      </c>
      <c r="S204" s="139">
        <v>0</v>
      </c>
      <c r="T204" s="140">
        <f t="shared" si="23"/>
        <v>0</v>
      </c>
      <c r="AR204" s="141" t="s">
        <v>155</v>
      </c>
      <c r="AT204" s="141" t="s">
        <v>151</v>
      </c>
      <c r="AU204" s="141" t="s">
        <v>80</v>
      </c>
      <c r="AY204" s="13" t="s">
        <v>149</v>
      </c>
      <c r="BE204" s="142">
        <f t="shared" si="24"/>
        <v>0</v>
      </c>
      <c r="BF204" s="142">
        <f t="shared" si="25"/>
        <v>0</v>
      </c>
      <c r="BG204" s="142">
        <f t="shared" si="26"/>
        <v>0</v>
      </c>
      <c r="BH204" s="142">
        <f t="shared" si="27"/>
        <v>0</v>
      </c>
      <c r="BI204" s="142">
        <f t="shared" si="28"/>
        <v>0</v>
      </c>
      <c r="BJ204" s="13" t="s">
        <v>80</v>
      </c>
      <c r="BK204" s="142">
        <f t="shared" si="29"/>
        <v>0</v>
      </c>
      <c r="BL204" s="13" t="s">
        <v>155</v>
      </c>
      <c r="BM204" s="141" t="s">
        <v>803</v>
      </c>
    </row>
    <row r="205" spans="2:65" s="1" customFormat="1" ht="24.15" customHeight="1">
      <c r="B205" s="28"/>
      <c r="C205" s="129" t="s">
        <v>423</v>
      </c>
      <c r="D205" s="129" t="s">
        <v>151</v>
      </c>
      <c r="E205" s="130" t="s">
        <v>1801</v>
      </c>
      <c r="F205" s="131" t="s">
        <v>1802</v>
      </c>
      <c r="G205" s="132" t="s">
        <v>191</v>
      </c>
      <c r="H205" s="133">
        <v>1</v>
      </c>
      <c r="I205" s="134"/>
      <c r="J205" s="135">
        <f t="shared" si="20"/>
        <v>0</v>
      </c>
      <c r="K205" s="136"/>
      <c r="L205" s="28"/>
      <c r="M205" s="137" t="s">
        <v>1</v>
      </c>
      <c r="N205" s="138" t="s">
        <v>37</v>
      </c>
      <c r="P205" s="139">
        <f t="shared" si="21"/>
        <v>0</v>
      </c>
      <c r="Q205" s="139">
        <v>0</v>
      </c>
      <c r="R205" s="139">
        <f t="shared" si="22"/>
        <v>0</v>
      </c>
      <c r="S205" s="139">
        <v>0</v>
      </c>
      <c r="T205" s="140">
        <f t="shared" si="23"/>
        <v>0</v>
      </c>
      <c r="AR205" s="141" t="s">
        <v>155</v>
      </c>
      <c r="AT205" s="141" t="s">
        <v>151</v>
      </c>
      <c r="AU205" s="141" t="s">
        <v>80</v>
      </c>
      <c r="AY205" s="13" t="s">
        <v>149</v>
      </c>
      <c r="BE205" s="142">
        <f t="shared" si="24"/>
        <v>0</v>
      </c>
      <c r="BF205" s="142">
        <f t="shared" si="25"/>
        <v>0</v>
      </c>
      <c r="BG205" s="142">
        <f t="shared" si="26"/>
        <v>0</v>
      </c>
      <c r="BH205" s="142">
        <f t="shared" si="27"/>
        <v>0</v>
      </c>
      <c r="BI205" s="142">
        <f t="shared" si="28"/>
        <v>0</v>
      </c>
      <c r="BJ205" s="13" t="s">
        <v>80</v>
      </c>
      <c r="BK205" s="142">
        <f t="shared" si="29"/>
        <v>0</v>
      </c>
      <c r="BL205" s="13" t="s">
        <v>155</v>
      </c>
      <c r="BM205" s="141" t="s">
        <v>811</v>
      </c>
    </row>
    <row r="206" spans="2:65" s="1" customFormat="1" ht="76.349999999999994" customHeight="1">
      <c r="B206" s="28"/>
      <c r="C206" s="148" t="s">
        <v>1310</v>
      </c>
      <c r="D206" s="148" t="s">
        <v>354</v>
      </c>
      <c r="E206" s="149" t="s">
        <v>1803</v>
      </c>
      <c r="F206" s="150" t="s">
        <v>1804</v>
      </c>
      <c r="G206" s="151" t="s">
        <v>191</v>
      </c>
      <c r="H206" s="152">
        <v>1</v>
      </c>
      <c r="I206" s="153"/>
      <c r="J206" s="154">
        <f t="shared" si="20"/>
        <v>0</v>
      </c>
      <c r="K206" s="155"/>
      <c r="L206" s="156"/>
      <c r="M206" s="157" t="s">
        <v>1</v>
      </c>
      <c r="N206" s="158" t="s">
        <v>37</v>
      </c>
      <c r="P206" s="139">
        <f t="shared" si="21"/>
        <v>0</v>
      </c>
      <c r="Q206" s="139">
        <v>0</v>
      </c>
      <c r="R206" s="139">
        <f t="shared" si="22"/>
        <v>0</v>
      </c>
      <c r="S206" s="139">
        <v>0</v>
      </c>
      <c r="T206" s="140">
        <f t="shared" si="23"/>
        <v>0</v>
      </c>
      <c r="AR206" s="141" t="s">
        <v>167</v>
      </c>
      <c r="AT206" s="141" t="s">
        <v>354</v>
      </c>
      <c r="AU206" s="141" t="s">
        <v>80</v>
      </c>
      <c r="AY206" s="13" t="s">
        <v>149</v>
      </c>
      <c r="BE206" s="142">
        <f t="shared" si="24"/>
        <v>0</v>
      </c>
      <c r="BF206" s="142">
        <f t="shared" si="25"/>
        <v>0</v>
      </c>
      <c r="BG206" s="142">
        <f t="shared" si="26"/>
        <v>0</v>
      </c>
      <c r="BH206" s="142">
        <f t="shared" si="27"/>
        <v>0</v>
      </c>
      <c r="BI206" s="142">
        <f t="shared" si="28"/>
        <v>0</v>
      </c>
      <c r="BJ206" s="13" t="s">
        <v>80</v>
      </c>
      <c r="BK206" s="142">
        <f t="shared" si="29"/>
        <v>0</v>
      </c>
      <c r="BL206" s="13" t="s">
        <v>155</v>
      </c>
      <c r="BM206" s="141" t="s">
        <v>819</v>
      </c>
    </row>
    <row r="207" spans="2:65" s="1" customFormat="1" ht="49.05" customHeight="1">
      <c r="B207" s="28"/>
      <c r="C207" s="129" t="s">
        <v>426</v>
      </c>
      <c r="D207" s="129" t="s">
        <v>151</v>
      </c>
      <c r="E207" s="130" t="s">
        <v>1805</v>
      </c>
      <c r="F207" s="131" t="s">
        <v>1806</v>
      </c>
      <c r="G207" s="132" t="s">
        <v>191</v>
      </c>
      <c r="H207" s="133">
        <v>1</v>
      </c>
      <c r="I207" s="134"/>
      <c r="J207" s="135">
        <f t="shared" si="20"/>
        <v>0</v>
      </c>
      <c r="K207" s="136"/>
      <c r="L207" s="28"/>
      <c r="M207" s="137" t="s">
        <v>1</v>
      </c>
      <c r="N207" s="138" t="s">
        <v>37</v>
      </c>
      <c r="P207" s="139">
        <f t="shared" si="21"/>
        <v>0</v>
      </c>
      <c r="Q207" s="139">
        <v>0</v>
      </c>
      <c r="R207" s="139">
        <f t="shared" si="22"/>
        <v>0</v>
      </c>
      <c r="S207" s="139">
        <v>0</v>
      </c>
      <c r="T207" s="140">
        <f t="shared" si="23"/>
        <v>0</v>
      </c>
      <c r="AR207" s="141" t="s">
        <v>155</v>
      </c>
      <c r="AT207" s="141" t="s">
        <v>151</v>
      </c>
      <c r="AU207" s="141" t="s">
        <v>80</v>
      </c>
      <c r="AY207" s="13" t="s">
        <v>149</v>
      </c>
      <c r="BE207" s="142">
        <f t="shared" si="24"/>
        <v>0</v>
      </c>
      <c r="BF207" s="142">
        <f t="shared" si="25"/>
        <v>0</v>
      </c>
      <c r="BG207" s="142">
        <f t="shared" si="26"/>
        <v>0</v>
      </c>
      <c r="BH207" s="142">
        <f t="shared" si="27"/>
        <v>0</v>
      </c>
      <c r="BI207" s="142">
        <f t="shared" si="28"/>
        <v>0</v>
      </c>
      <c r="BJ207" s="13" t="s">
        <v>80</v>
      </c>
      <c r="BK207" s="142">
        <f t="shared" si="29"/>
        <v>0</v>
      </c>
      <c r="BL207" s="13" t="s">
        <v>155</v>
      </c>
      <c r="BM207" s="141" t="s">
        <v>827</v>
      </c>
    </row>
    <row r="208" spans="2:65" s="1" customFormat="1" ht="24.15" customHeight="1">
      <c r="B208" s="28"/>
      <c r="C208" s="129" t="s">
        <v>1314</v>
      </c>
      <c r="D208" s="129" t="s">
        <v>151</v>
      </c>
      <c r="E208" s="130" t="s">
        <v>1807</v>
      </c>
      <c r="F208" s="131" t="s">
        <v>1808</v>
      </c>
      <c r="G208" s="132" t="s">
        <v>197</v>
      </c>
      <c r="H208" s="133">
        <v>5.25</v>
      </c>
      <c r="I208" s="134"/>
      <c r="J208" s="135">
        <f t="shared" si="20"/>
        <v>0</v>
      </c>
      <c r="K208" s="136"/>
      <c r="L208" s="28"/>
      <c r="M208" s="137" t="s">
        <v>1</v>
      </c>
      <c r="N208" s="138" t="s">
        <v>37</v>
      </c>
      <c r="P208" s="139">
        <f t="shared" si="21"/>
        <v>0</v>
      </c>
      <c r="Q208" s="139">
        <v>0</v>
      </c>
      <c r="R208" s="139">
        <f t="shared" si="22"/>
        <v>0</v>
      </c>
      <c r="S208" s="139">
        <v>0</v>
      </c>
      <c r="T208" s="140">
        <f t="shared" si="23"/>
        <v>0</v>
      </c>
      <c r="AR208" s="141" t="s">
        <v>155</v>
      </c>
      <c r="AT208" s="141" t="s">
        <v>151</v>
      </c>
      <c r="AU208" s="141" t="s">
        <v>80</v>
      </c>
      <c r="AY208" s="13" t="s">
        <v>149</v>
      </c>
      <c r="BE208" s="142">
        <f t="shared" si="24"/>
        <v>0</v>
      </c>
      <c r="BF208" s="142">
        <f t="shared" si="25"/>
        <v>0</v>
      </c>
      <c r="BG208" s="142">
        <f t="shared" si="26"/>
        <v>0</v>
      </c>
      <c r="BH208" s="142">
        <f t="shared" si="27"/>
        <v>0</v>
      </c>
      <c r="BI208" s="142">
        <f t="shared" si="28"/>
        <v>0</v>
      </c>
      <c r="BJ208" s="13" t="s">
        <v>80</v>
      </c>
      <c r="BK208" s="142">
        <f t="shared" si="29"/>
        <v>0</v>
      </c>
      <c r="BL208" s="13" t="s">
        <v>155</v>
      </c>
      <c r="BM208" s="141" t="s">
        <v>835</v>
      </c>
    </row>
    <row r="209" spans="2:65" s="11" customFormat="1" ht="25.95" customHeight="1">
      <c r="B209" s="117"/>
      <c r="D209" s="118" t="s">
        <v>71</v>
      </c>
      <c r="E209" s="119" t="s">
        <v>1809</v>
      </c>
      <c r="F209" s="119" t="s">
        <v>1810</v>
      </c>
      <c r="I209" s="120"/>
      <c r="J209" s="121">
        <f>BK209</f>
        <v>0</v>
      </c>
      <c r="L209" s="117"/>
      <c r="M209" s="122"/>
      <c r="P209" s="123">
        <f>SUM(P210:P241)</f>
        <v>0</v>
      </c>
      <c r="R209" s="123">
        <f>SUM(R210:R241)</f>
        <v>0</v>
      </c>
      <c r="T209" s="124">
        <f>SUM(T210:T241)</f>
        <v>0</v>
      </c>
      <c r="AR209" s="118" t="s">
        <v>80</v>
      </c>
      <c r="AT209" s="125" t="s">
        <v>71</v>
      </c>
      <c r="AU209" s="125" t="s">
        <v>72</v>
      </c>
      <c r="AY209" s="118" t="s">
        <v>149</v>
      </c>
      <c r="BK209" s="126">
        <f>SUM(BK210:BK241)</f>
        <v>0</v>
      </c>
    </row>
    <row r="210" spans="2:65" s="1" customFormat="1" ht="21.75" customHeight="1">
      <c r="B210" s="28"/>
      <c r="C210" s="129" t="s">
        <v>430</v>
      </c>
      <c r="D210" s="129" t="s">
        <v>151</v>
      </c>
      <c r="E210" s="130" t="s">
        <v>1811</v>
      </c>
      <c r="F210" s="131" t="s">
        <v>1812</v>
      </c>
      <c r="G210" s="132" t="s">
        <v>191</v>
      </c>
      <c r="H210" s="133">
        <v>44</v>
      </c>
      <c r="I210" s="134"/>
      <c r="J210" s="135">
        <f t="shared" ref="J210:J241" si="30">ROUND(I210*H210,2)</f>
        <v>0</v>
      </c>
      <c r="K210" s="136"/>
      <c r="L210" s="28"/>
      <c r="M210" s="137" t="s">
        <v>1</v>
      </c>
      <c r="N210" s="138" t="s">
        <v>37</v>
      </c>
      <c r="P210" s="139">
        <f t="shared" ref="P210:P241" si="31">O210*H210</f>
        <v>0</v>
      </c>
      <c r="Q210" s="139">
        <v>0</v>
      </c>
      <c r="R210" s="139">
        <f t="shared" ref="R210:R241" si="32">Q210*H210</f>
        <v>0</v>
      </c>
      <c r="S210" s="139">
        <v>0</v>
      </c>
      <c r="T210" s="140">
        <f t="shared" ref="T210:T241" si="33">S210*H210</f>
        <v>0</v>
      </c>
      <c r="AR210" s="141" t="s">
        <v>155</v>
      </c>
      <c r="AT210" s="141" t="s">
        <v>151</v>
      </c>
      <c r="AU210" s="141" t="s">
        <v>80</v>
      </c>
      <c r="AY210" s="13" t="s">
        <v>149</v>
      </c>
      <c r="BE210" s="142">
        <f t="shared" ref="BE210:BE241" si="34">IF(N210="základní",J210,0)</f>
        <v>0</v>
      </c>
      <c r="BF210" s="142">
        <f t="shared" ref="BF210:BF241" si="35">IF(N210="snížená",J210,0)</f>
        <v>0</v>
      </c>
      <c r="BG210" s="142">
        <f t="shared" ref="BG210:BG241" si="36">IF(N210="zákl. přenesená",J210,0)</f>
        <v>0</v>
      </c>
      <c r="BH210" s="142">
        <f t="shared" ref="BH210:BH241" si="37">IF(N210="sníž. přenesená",J210,0)</f>
        <v>0</v>
      </c>
      <c r="BI210" s="142">
        <f t="shared" ref="BI210:BI241" si="38">IF(N210="nulová",J210,0)</f>
        <v>0</v>
      </c>
      <c r="BJ210" s="13" t="s">
        <v>80</v>
      </c>
      <c r="BK210" s="142">
        <f t="shared" ref="BK210:BK241" si="39">ROUND(I210*H210,2)</f>
        <v>0</v>
      </c>
      <c r="BL210" s="13" t="s">
        <v>155</v>
      </c>
      <c r="BM210" s="141" t="s">
        <v>843</v>
      </c>
    </row>
    <row r="211" spans="2:65" s="1" customFormat="1" ht="16.5" customHeight="1">
      <c r="B211" s="28"/>
      <c r="C211" s="148" t="s">
        <v>1320</v>
      </c>
      <c r="D211" s="148" t="s">
        <v>354</v>
      </c>
      <c r="E211" s="149" t="s">
        <v>1813</v>
      </c>
      <c r="F211" s="150" t="s">
        <v>1814</v>
      </c>
      <c r="G211" s="151" t="s">
        <v>191</v>
      </c>
      <c r="H211" s="152">
        <v>44</v>
      </c>
      <c r="I211" s="153"/>
      <c r="J211" s="154">
        <f t="shared" si="30"/>
        <v>0</v>
      </c>
      <c r="K211" s="155"/>
      <c r="L211" s="156"/>
      <c r="M211" s="157" t="s">
        <v>1</v>
      </c>
      <c r="N211" s="158" t="s">
        <v>37</v>
      </c>
      <c r="P211" s="139">
        <f t="shared" si="31"/>
        <v>0</v>
      </c>
      <c r="Q211" s="139">
        <v>0</v>
      </c>
      <c r="R211" s="139">
        <f t="shared" si="32"/>
        <v>0</v>
      </c>
      <c r="S211" s="139">
        <v>0</v>
      </c>
      <c r="T211" s="140">
        <f t="shared" si="33"/>
        <v>0</v>
      </c>
      <c r="AR211" s="141" t="s">
        <v>167</v>
      </c>
      <c r="AT211" s="141" t="s">
        <v>354</v>
      </c>
      <c r="AU211" s="141" t="s">
        <v>80</v>
      </c>
      <c r="AY211" s="13" t="s">
        <v>149</v>
      </c>
      <c r="BE211" s="142">
        <f t="shared" si="34"/>
        <v>0</v>
      </c>
      <c r="BF211" s="142">
        <f t="shared" si="35"/>
        <v>0</v>
      </c>
      <c r="BG211" s="142">
        <f t="shared" si="36"/>
        <v>0</v>
      </c>
      <c r="BH211" s="142">
        <f t="shared" si="37"/>
        <v>0</v>
      </c>
      <c r="BI211" s="142">
        <f t="shared" si="38"/>
        <v>0</v>
      </c>
      <c r="BJ211" s="13" t="s">
        <v>80</v>
      </c>
      <c r="BK211" s="142">
        <f t="shared" si="39"/>
        <v>0</v>
      </c>
      <c r="BL211" s="13" t="s">
        <v>155</v>
      </c>
      <c r="BM211" s="141" t="s">
        <v>851</v>
      </c>
    </row>
    <row r="212" spans="2:65" s="1" customFormat="1" ht="16.5" customHeight="1">
      <c r="B212" s="28"/>
      <c r="C212" s="129" t="s">
        <v>433</v>
      </c>
      <c r="D212" s="129" t="s">
        <v>151</v>
      </c>
      <c r="E212" s="130" t="s">
        <v>1815</v>
      </c>
      <c r="F212" s="131" t="s">
        <v>1816</v>
      </c>
      <c r="G212" s="132" t="s">
        <v>191</v>
      </c>
      <c r="H212" s="133">
        <v>44</v>
      </c>
      <c r="I212" s="134"/>
      <c r="J212" s="135">
        <f t="shared" si="30"/>
        <v>0</v>
      </c>
      <c r="K212" s="136"/>
      <c r="L212" s="28"/>
      <c r="M212" s="137" t="s">
        <v>1</v>
      </c>
      <c r="N212" s="138" t="s">
        <v>37</v>
      </c>
      <c r="P212" s="139">
        <f t="shared" si="31"/>
        <v>0</v>
      </c>
      <c r="Q212" s="139">
        <v>0</v>
      </c>
      <c r="R212" s="139">
        <f t="shared" si="32"/>
        <v>0</v>
      </c>
      <c r="S212" s="139">
        <v>0</v>
      </c>
      <c r="T212" s="140">
        <f t="shared" si="33"/>
        <v>0</v>
      </c>
      <c r="AR212" s="141" t="s">
        <v>155</v>
      </c>
      <c r="AT212" s="141" t="s">
        <v>151</v>
      </c>
      <c r="AU212" s="141" t="s">
        <v>80</v>
      </c>
      <c r="AY212" s="13" t="s">
        <v>149</v>
      </c>
      <c r="BE212" s="142">
        <f t="shared" si="34"/>
        <v>0</v>
      </c>
      <c r="BF212" s="142">
        <f t="shared" si="35"/>
        <v>0</v>
      </c>
      <c r="BG212" s="142">
        <f t="shared" si="36"/>
        <v>0</v>
      </c>
      <c r="BH212" s="142">
        <f t="shared" si="37"/>
        <v>0</v>
      </c>
      <c r="BI212" s="142">
        <f t="shared" si="38"/>
        <v>0</v>
      </c>
      <c r="BJ212" s="13" t="s">
        <v>80</v>
      </c>
      <c r="BK212" s="142">
        <f t="shared" si="39"/>
        <v>0</v>
      </c>
      <c r="BL212" s="13" t="s">
        <v>155</v>
      </c>
      <c r="BM212" s="141" t="s">
        <v>859</v>
      </c>
    </row>
    <row r="213" spans="2:65" s="1" customFormat="1" ht="16.5" customHeight="1">
      <c r="B213" s="28"/>
      <c r="C213" s="129" t="s">
        <v>1222</v>
      </c>
      <c r="D213" s="129" t="s">
        <v>151</v>
      </c>
      <c r="E213" s="130" t="s">
        <v>1817</v>
      </c>
      <c r="F213" s="131" t="s">
        <v>1818</v>
      </c>
      <c r="G213" s="132" t="s">
        <v>191</v>
      </c>
      <c r="H213" s="133">
        <v>5</v>
      </c>
      <c r="I213" s="134"/>
      <c r="J213" s="135">
        <f t="shared" si="30"/>
        <v>0</v>
      </c>
      <c r="K213" s="136"/>
      <c r="L213" s="28"/>
      <c r="M213" s="137" t="s">
        <v>1</v>
      </c>
      <c r="N213" s="138" t="s">
        <v>37</v>
      </c>
      <c r="P213" s="139">
        <f t="shared" si="31"/>
        <v>0</v>
      </c>
      <c r="Q213" s="139">
        <v>0</v>
      </c>
      <c r="R213" s="139">
        <f t="shared" si="32"/>
        <v>0</v>
      </c>
      <c r="S213" s="139">
        <v>0</v>
      </c>
      <c r="T213" s="140">
        <f t="shared" si="33"/>
        <v>0</v>
      </c>
      <c r="AR213" s="141" t="s">
        <v>155</v>
      </c>
      <c r="AT213" s="141" t="s">
        <v>151</v>
      </c>
      <c r="AU213" s="141" t="s">
        <v>80</v>
      </c>
      <c r="AY213" s="13" t="s">
        <v>149</v>
      </c>
      <c r="BE213" s="142">
        <f t="shared" si="34"/>
        <v>0</v>
      </c>
      <c r="BF213" s="142">
        <f t="shared" si="35"/>
        <v>0</v>
      </c>
      <c r="BG213" s="142">
        <f t="shared" si="36"/>
        <v>0</v>
      </c>
      <c r="BH213" s="142">
        <f t="shared" si="37"/>
        <v>0</v>
      </c>
      <c r="BI213" s="142">
        <f t="shared" si="38"/>
        <v>0</v>
      </c>
      <c r="BJ213" s="13" t="s">
        <v>80</v>
      </c>
      <c r="BK213" s="142">
        <f t="shared" si="39"/>
        <v>0</v>
      </c>
      <c r="BL213" s="13" t="s">
        <v>155</v>
      </c>
      <c r="BM213" s="141" t="s">
        <v>867</v>
      </c>
    </row>
    <row r="214" spans="2:65" s="1" customFormat="1" ht="55.5" customHeight="1">
      <c r="B214" s="28"/>
      <c r="C214" s="148" t="s">
        <v>437</v>
      </c>
      <c r="D214" s="148" t="s">
        <v>354</v>
      </c>
      <c r="E214" s="149" t="s">
        <v>1819</v>
      </c>
      <c r="F214" s="150" t="s">
        <v>1820</v>
      </c>
      <c r="G214" s="151" t="s">
        <v>191</v>
      </c>
      <c r="H214" s="152">
        <v>5</v>
      </c>
      <c r="I214" s="153"/>
      <c r="J214" s="154">
        <f t="shared" si="30"/>
        <v>0</v>
      </c>
      <c r="K214" s="155"/>
      <c r="L214" s="156"/>
      <c r="M214" s="157" t="s">
        <v>1</v>
      </c>
      <c r="N214" s="158" t="s">
        <v>37</v>
      </c>
      <c r="P214" s="139">
        <f t="shared" si="31"/>
        <v>0</v>
      </c>
      <c r="Q214" s="139">
        <v>0</v>
      </c>
      <c r="R214" s="139">
        <f t="shared" si="32"/>
        <v>0</v>
      </c>
      <c r="S214" s="139">
        <v>0</v>
      </c>
      <c r="T214" s="140">
        <f t="shared" si="33"/>
        <v>0</v>
      </c>
      <c r="AR214" s="141" t="s">
        <v>167</v>
      </c>
      <c r="AT214" s="141" t="s">
        <v>354</v>
      </c>
      <c r="AU214" s="141" t="s">
        <v>80</v>
      </c>
      <c r="AY214" s="13" t="s">
        <v>149</v>
      </c>
      <c r="BE214" s="142">
        <f t="shared" si="34"/>
        <v>0</v>
      </c>
      <c r="BF214" s="142">
        <f t="shared" si="35"/>
        <v>0</v>
      </c>
      <c r="BG214" s="142">
        <f t="shared" si="36"/>
        <v>0</v>
      </c>
      <c r="BH214" s="142">
        <f t="shared" si="37"/>
        <v>0</v>
      </c>
      <c r="BI214" s="142">
        <f t="shared" si="38"/>
        <v>0</v>
      </c>
      <c r="BJ214" s="13" t="s">
        <v>80</v>
      </c>
      <c r="BK214" s="142">
        <f t="shared" si="39"/>
        <v>0</v>
      </c>
      <c r="BL214" s="13" t="s">
        <v>155</v>
      </c>
      <c r="BM214" s="141" t="s">
        <v>875</v>
      </c>
    </row>
    <row r="215" spans="2:65" s="1" customFormat="1" ht="16.5" customHeight="1">
      <c r="B215" s="28"/>
      <c r="C215" s="129" t="s">
        <v>1544</v>
      </c>
      <c r="D215" s="129" t="s">
        <v>151</v>
      </c>
      <c r="E215" s="130" t="s">
        <v>1821</v>
      </c>
      <c r="F215" s="131" t="s">
        <v>1822</v>
      </c>
      <c r="G215" s="132" t="s">
        <v>191</v>
      </c>
      <c r="H215" s="133">
        <v>5</v>
      </c>
      <c r="I215" s="134"/>
      <c r="J215" s="135">
        <f t="shared" si="30"/>
        <v>0</v>
      </c>
      <c r="K215" s="136"/>
      <c r="L215" s="28"/>
      <c r="M215" s="137" t="s">
        <v>1</v>
      </c>
      <c r="N215" s="138" t="s">
        <v>37</v>
      </c>
      <c r="P215" s="139">
        <f t="shared" si="31"/>
        <v>0</v>
      </c>
      <c r="Q215" s="139">
        <v>0</v>
      </c>
      <c r="R215" s="139">
        <f t="shared" si="32"/>
        <v>0</v>
      </c>
      <c r="S215" s="139">
        <v>0</v>
      </c>
      <c r="T215" s="140">
        <f t="shared" si="33"/>
        <v>0</v>
      </c>
      <c r="AR215" s="141" t="s">
        <v>155</v>
      </c>
      <c r="AT215" s="141" t="s">
        <v>151</v>
      </c>
      <c r="AU215" s="141" t="s">
        <v>80</v>
      </c>
      <c r="AY215" s="13" t="s">
        <v>149</v>
      </c>
      <c r="BE215" s="142">
        <f t="shared" si="34"/>
        <v>0</v>
      </c>
      <c r="BF215" s="142">
        <f t="shared" si="35"/>
        <v>0</v>
      </c>
      <c r="BG215" s="142">
        <f t="shared" si="36"/>
        <v>0</v>
      </c>
      <c r="BH215" s="142">
        <f t="shared" si="37"/>
        <v>0</v>
      </c>
      <c r="BI215" s="142">
        <f t="shared" si="38"/>
        <v>0</v>
      </c>
      <c r="BJ215" s="13" t="s">
        <v>80</v>
      </c>
      <c r="BK215" s="142">
        <f t="shared" si="39"/>
        <v>0</v>
      </c>
      <c r="BL215" s="13" t="s">
        <v>155</v>
      </c>
      <c r="BM215" s="141" t="s">
        <v>885</v>
      </c>
    </row>
    <row r="216" spans="2:65" s="1" customFormat="1" ht="16.5" customHeight="1">
      <c r="B216" s="28"/>
      <c r="C216" s="148" t="s">
        <v>440</v>
      </c>
      <c r="D216" s="148" t="s">
        <v>354</v>
      </c>
      <c r="E216" s="149" t="s">
        <v>1823</v>
      </c>
      <c r="F216" s="150" t="s">
        <v>1824</v>
      </c>
      <c r="G216" s="151" t="s">
        <v>191</v>
      </c>
      <c r="H216" s="152">
        <v>5</v>
      </c>
      <c r="I216" s="153"/>
      <c r="J216" s="154">
        <f t="shared" si="30"/>
        <v>0</v>
      </c>
      <c r="K216" s="155"/>
      <c r="L216" s="156"/>
      <c r="M216" s="157" t="s">
        <v>1</v>
      </c>
      <c r="N216" s="158" t="s">
        <v>37</v>
      </c>
      <c r="P216" s="139">
        <f t="shared" si="31"/>
        <v>0</v>
      </c>
      <c r="Q216" s="139">
        <v>0</v>
      </c>
      <c r="R216" s="139">
        <f t="shared" si="32"/>
        <v>0</v>
      </c>
      <c r="S216" s="139">
        <v>0</v>
      </c>
      <c r="T216" s="140">
        <f t="shared" si="33"/>
        <v>0</v>
      </c>
      <c r="AR216" s="141" t="s">
        <v>167</v>
      </c>
      <c r="AT216" s="141" t="s">
        <v>354</v>
      </c>
      <c r="AU216" s="141" t="s">
        <v>80</v>
      </c>
      <c r="AY216" s="13" t="s">
        <v>149</v>
      </c>
      <c r="BE216" s="142">
        <f t="shared" si="34"/>
        <v>0</v>
      </c>
      <c r="BF216" s="142">
        <f t="shared" si="35"/>
        <v>0</v>
      </c>
      <c r="BG216" s="142">
        <f t="shared" si="36"/>
        <v>0</v>
      </c>
      <c r="BH216" s="142">
        <f t="shared" si="37"/>
        <v>0</v>
      </c>
      <c r="BI216" s="142">
        <f t="shared" si="38"/>
        <v>0</v>
      </c>
      <c r="BJ216" s="13" t="s">
        <v>80</v>
      </c>
      <c r="BK216" s="142">
        <f t="shared" si="39"/>
        <v>0</v>
      </c>
      <c r="BL216" s="13" t="s">
        <v>155</v>
      </c>
      <c r="BM216" s="141" t="s">
        <v>538</v>
      </c>
    </row>
    <row r="217" spans="2:65" s="1" customFormat="1" ht="16.5" customHeight="1">
      <c r="B217" s="28"/>
      <c r="C217" s="129" t="s">
        <v>539</v>
      </c>
      <c r="D217" s="129" t="s">
        <v>151</v>
      </c>
      <c r="E217" s="130" t="s">
        <v>1825</v>
      </c>
      <c r="F217" s="131" t="s">
        <v>1826</v>
      </c>
      <c r="G217" s="132" t="s">
        <v>191</v>
      </c>
      <c r="H217" s="133">
        <v>1</v>
      </c>
      <c r="I217" s="134"/>
      <c r="J217" s="135">
        <f t="shared" si="30"/>
        <v>0</v>
      </c>
      <c r="K217" s="136"/>
      <c r="L217" s="28"/>
      <c r="M217" s="137" t="s">
        <v>1</v>
      </c>
      <c r="N217" s="138" t="s">
        <v>37</v>
      </c>
      <c r="P217" s="139">
        <f t="shared" si="31"/>
        <v>0</v>
      </c>
      <c r="Q217" s="139">
        <v>0</v>
      </c>
      <c r="R217" s="139">
        <f t="shared" si="32"/>
        <v>0</v>
      </c>
      <c r="S217" s="139">
        <v>0</v>
      </c>
      <c r="T217" s="140">
        <f t="shared" si="33"/>
        <v>0</v>
      </c>
      <c r="AR217" s="141" t="s">
        <v>155</v>
      </c>
      <c r="AT217" s="141" t="s">
        <v>151</v>
      </c>
      <c r="AU217" s="141" t="s">
        <v>80</v>
      </c>
      <c r="AY217" s="13" t="s">
        <v>149</v>
      </c>
      <c r="BE217" s="142">
        <f t="shared" si="34"/>
        <v>0</v>
      </c>
      <c r="BF217" s="142">
        <f t="shared" si="35"/>
        <v>0</v>
      </c>
      <c r="BG217" s="142">
        <f t="shared" si="36"/>
        <v>0</v>
      </c>
      <c r="BH217" s="142">
        <f t="shared" si="37"/>
        <v>0</v>
      </c>
      <c r="BI217" s="142">
        <f t="shared" si="38"/>
        <v>0</v>
      </c>
      <c r="BJ217" s="13" t="s">
        <v>80</v>
      </c>
      <c r="BK217" s="142">
        <f t="shared" si="39"/>
        <v>0</v>
      </c>
      <c r="BL217" s="13" t="s">
        <v>155</v>
      </c>
      <c r="BM217" s="141" t="s">
        <v>542</v>
      </c>
    </row>
    <row r="218" spans="2:65" s="1" customFormat="1" ht="16.5" customHeight="1">
      <c r="B218" s="28"/>
      <c r="C218" s="129" t="s">
        <v>444</v>
      </c>
      <c r="D218" s="129" t="s">
        <v>151</v>
      </c>
      <c r="E218" s="130" t="s">
        <v>1827</v>
      </c>
      <c r="F218" s="131" t="s">
        <v>1828</v>
      </c>
      <c r="G218" s="132" t="s">
        <v>191</v>
      </c>
      <c r="H218" s="133">
        <v>5</v>
      </c>
      <c r="I218" s="134"/>
      <c r="J218" s="135">
        <f t="shared" si="30"/>
        <v>0</v>
      </c>
      <c r="K218" s="136"/>
      <c r="L218" s="28"/>
      <c r="M218" s="137" t="s">
        <v>1</v>
      </c>
      <c r="N218" s="138" t="s">
        <v>37</v>
      </c>
      <c r="P218" s="139">
        <f t="shared" si="31"/>
        <v>0</v>
      </c>
      <c r="Q218" s="139">
        <v>0</v>
      </c>
      <c r="R218" s="139">
        <f t="shared" si="32"/>
        <v>0</v>
      </c>
      <c r="S218" s="139">
        <v>0</v>
      </c>
      <c r="T218" s="140">
        <f t="shared" si="33"/>
        <v>0</v>
      </c>
      <c r="AR218" s="141" t="s">
        <v>155</v>
      </c>
      <c r="AT218" s="141" t="s">
        <v>151</v>
      </c>
      <c r="AU218" s="141" t="s">
        <v>80</v>
      </c>
      <c r="AY218" s="13" t="s">
        <v>149</v>
      </c>
      <c r="BE218" s="142">
        <f t="shared" si="34"/>
        <v>0</v>
      </c>
      <c r="BF218" s="142">
        <f t="shared" si="35"/>
        <v>0</v>
      </c>
      <c r="BG218" s="142">
        <f t="shared" si="36"/>
        <v>0</v>
      </c>
      <c r="BH218" s="142">
        <f t="shared" si="37"/>
        <v>0</v>
      </c>
      <c r="BI218" s="142">
        <f t="shared" si="38"/>
        <v>0</v>
      </c>
      <c r="BJ218" s="13" t="s">
        <v>80</v>
      </c>
      <c r="BK218" s="142">
        <f t="shared" si="39"/>
        <v>0</v>
      </c>
      <c r="BL218" s="13" t="s">
        <v>155</v>
      </c>
      <c r="BM218" s="141" t="s">
        <v>549</v>
      </c>
    </row>
    <row r="219" spans="2:65" s="1" customFormat="1" ht="16.5" customHeight="1">
      <c r="B219" s="28"/>
      <c r="C219" s="148" t="s">
        <v>550</v>
      </c>
      <c r="D219" s="148" t="s">
        <v>354</v>
      </c>
      <c r="E219" s="149" t="s">
        <v>1829</v>
      </c>
      <c r="F219" s="150" t="s">
        <v>1830</v>
      </c>
      <c r="G219" s="151" t="s">
        <v>191</v>
      </c>
      <c r="H219" s="152">
        <v>5</v>
      </c>
      <c r="I219" s="153"/>
      <c r="J219" s="154">
        <f t="shared" si="30"/>
        <v>0</v>
      </c>
      <c r="K219" s="155"/>
      <c r="L219" s="156"/>
      <c r="M219" s="157" t="s">
        <v>1</v>
      </c>
      <c r="N219" s="158" t="s">
        <v>37</v>
      </c>
      <c r="P219" s="139">
        <f t="shared" si="31"/>
        <v>0</v>
      </c>
      <c r="Q219" s="139">
        <v>0</v>
      </c>
      <c r="R219" s="139">
        <f t="shared" si="32"/>
        <v>0</v>
      </c>
      <c r="S219" s="139">
        <v>0</v>
      </c>
      <c r="T219" s="140">
        <f t="shared" si="33"/>
        <v>0</v>
      </c>
      <c r="AR219" s="141" t="s">
        <v>167</v>
      </c>
      <c r="AT219" s="141" t="s">
        <v>354</v>
      </c>
      <c r="AU219" s="141" t="s">
        <v>80</v>
      </c>
      <c r="AY219" s="13" t="s">
        <v>149</v>
      </c>
      <c r="BE219" s="142">
        <f t="shared" si="34"/>
        <v>0</v>
      </c>
      <c r="BF219" s="142">
        <f t="shared" si="35"/>
        <v>0</v>
      </c>
      <c r="BG219" s="142">
        <f t="shared" si="36"/>
        <v>0</v>
      </c>
      <c r="BH219" s="142">
        <f t="shared" si="37"/>
        <v>0</v>
      </c>
      <c r="BI219" s="142">
        <f t="shared" si="38"/>
        <v>0</v>
      </c>
      <c r="BJ219" s="13" t="s">
        <v>80</v>
      </c>
      <c r="BK219" s="142">
        <f t="shared" si="39"/>
        <v>0</v>
      </c>
      <c r="BL219" s="13" t="s">
        <v>155</v>
      </c>
      <c r="BM219" s="141" t="s">
        <v>554</v>
      </c>
    </row>
    <row r="220" spans="2:65" s="1" customFormat="1" ht="16.5" customHeight="1">
      <c r="B220" s="28"/>
      <c r="C220" s="129" t="s">
        <v>447</v>
      </c>
      <c r="D220" s="129" t="s">
        <v>151</v>
      </c>
      <c r="E220" s="130" t="s">
        <v>1743</v>
      </c>
      <c r="F220" s="131" t="s">
        <v>1744</v>
      </c>
      <c r="G220" s="132" t="s">
        <v>186</v>
      </c>
      <c r="H220" s="133">
        <v>6100</v>
      </c>
      <c r="I220" s="134"/>
      <c r="J220" s="135">
        <f t="shared" si="30"/>
        <v>0</v>
      </c>
      <c r="K220" s="136"/>
      <c r="L220" s="28"/>
      <c r="M220" s="137" t="s">
        <v>1</v>
      </c>
      <c r="N220" s="138" t="s">
        <v>37</v>
      </c>
      <c r="P220" s="139">
        <f t="shared" si="31"/>
        <v>0</v>
      </c>
      <c r="Q220" s="139">
        <v>0</v>
      </c>
      <c r="R220" s="139">
        <f t="shared" si="32"/>
        <v>0</v>
      </c>
      <c r="S220" s="139">
        <v>0</v>
      </c>
      <c r="T220" s="140">
        <f t="shared" si="33"/>
        <v>0</v>
      </c>
      <c r="AR220" s="141" t="s">
        <v>155</v>
      </c>
      <c r="AT220" s="141" t="s">
        <v>151</v>
      </c>
      <c r="AU220" s="141" t="s">
        <v>80</v>
      </c>
      <c r="AY220" s="13" t="s">
        <v>149</v>
      </c>
      <c r="BE220" s="142">
        <f t="shared" si="34"/>
        <v>0</v>
      </c>
      <c r="BF220" s="142">
        <f t="shared" si="35"/>
        <v>0</v>
      </c>
      <c r="BG220" s="142">
        <f t="shared" si="36"/>
        <v>0</v>
      </c>
      <c r="BH220" s="142">
        <f t="shared" si="37"/>
        <v>0</v>
      </c>
      <c r="BI220" s="142">
        <f t="shared" si="38"/>
        <v>0</v>
      </c>
      <c r="BJ220" s="13" t="s">
        <v>80</v>
      </c>
      <c r="BK220" s="142">
        <f t="shared" si="39"/>
        <v>0</v>
      </c>
      <c r="BL220" s="13" t="s">
        <v>155</v>
      </c>
      <c r="BM220" s="141" t="s">
        <v>543</v>
      </c>
    </row>
    <row r="221" spans="2:65" s="1" customFormat="1" ht="21.75" customHeight="1">
      <c r="B221" s="28"/>
      <c r="C221" s="148" t="s">
        <v>557</v>
      </c>
      <c r="D221" s="148" t="s">
        <v>354</v>
      </c>
      <c r="E221" s="149" t="s">
        <v>1831</v>
      </c>
      <c r="F221" s="150" t="s">
        <v>1746</v>
      </c>
      <c r="G221" s="151" t="s">
        <v>186</v>
      </c>
      <c r="H221" s="152">
        <v>3300</v>
      </c>
      <c r="I221" s="153"/>
      <c r="J221" s="154">
        <f t="shared" si="30"/>
        <v>0</v>
      </c>
      <c r="K221" s="155"/>
      <c r="L221" s="156"/>
      <c r="M221" s="157" t="s">
        <v>1</v>
      </c>
      <c r="N221" s="158" t="s">
        <v>37</v>
      </c>
      <c r="P221" s="139">
        <f t="shared" si="31"/>
        <v>0</v>
      </c>
      <c r="Q221" s="139">
        <v>0</v>
      </c>
      <c r="R221" s="139">
        <f t="shared" si="32"/>
        <v>0</v>
      </c>
      <c r="S221" s="139">
        <v>0</v>
      </c>
      <c r="T221" s="140">
        <f t="shared" si="33"/>
        <v>0</v>
      </c>
      <c r="AR221" s="141" t="s">
        <v>167</v>
      </c>
      <c r="AT221" s="141" t="s">
        <v>354</v>
      </c>
      <c r="AU221" s="141" t="s">
        <v>80</v>
      </c>
      <c r="AY221" s="13" t="s">
        <v>149</v>
      </c>
      <c r="BE221" s="142">
        <f t="shared" si="34"/>
        <v>0</v>
      </c>
      <c r="BF221" s="142">
        <f t="shared" si="35"/>
        <v>0</v>
      </c>
      <c r="BG221" s="142">
        <f t="shared" si="36"/>
        <v>0</v>
      </c>
      <c r="BH221" s="142">
        <f t="shared" si="37"/>
        <v>0</v>
      </c>
      <c r="BI221" s="142">
        <f t="shared" si="38"/>
        <v>0</v>
      </c>
      <c r="BJ221" s="13" t="s">
        <v>80</v>
      </c>
      <c r="BK221" s="142">
        <f t="shared" si="39"/>
        <v>0</v>
      </c>
      <c r="BL221" s="13" t="s">
        <v>155</v>
      </c>
      <c r="BM221" s="141" t="s">
        <v>560</v>
      </c>
    </row>
    <row r="222" spans="2:65" s="1" customFormat="1" ht="21.75" customHeight="1">
      <c r="B222" s="28"/>
      <c r="C222" s="148" t="s">
        <v>451</v>
      </c>
      <c r="D222" s="148" t="s">
        <v>354</v>
      </c>
      <c r="E222" s="149" t="s">
        <v>1832</v>
      </c>
      <c r="F222" s="150" t="s">
        <v>1833</v>
      </c>
      <c r="G222" s="151" t="s">
        <v>186</v>
      </c>
      <c r="H222" s="152">
        <v>2800</v>
      </c>
      <c r="I222" s="153"/>
      <c r="J222" s="154">
        <f t="shared" si="30"/>
        <v>0</v>
      </c>
      <c r="K222" s="155"/>
      <c r="L222" s="156"/>
      <c r="M222" s="157" t="s">
        <v>1</v>
      </c>
      <c r="N222" s="158" t="s">
        <v>37</v>
      </c>
      <c r="P222" s="139">
        <f t="shared" si="31"/>
        <v>0</v>
      </c>
      <c r="Q222" s="139">
        <v>0</v>
      </c>
      <c r="R222" s="139">
        <f t="shared" si="32"/>
        <v>0</v>
      </c>
      <c r="S222" s="139">
        <v>0</v>
      </c>
      <c r="T222" s="140">
        <f t="shared" si="33"/>
        <v>0</v>
      </c>
      <c r="AR222" s="141" t="s">
        <v>167</v>
      </c>
      <c r="AT222" s="141" t="s">
        <v>354</v>
      </c>
      <c r="AU222" s="141" t="s">
        <v>80</v>
      </c>
      <c r="AY222" s="13" t="s">
        <v>149</v>
      </c>
      <c r="BE222" s="142">
        <f t="shared" si="34"/>
        <v>0</v>
      </c>
      <c r="BF222" s="142">
        <f t="shared" si="35"/>
        <v>0</v>
      </c>
      <c r="BG222" s="142">
        <f t="shared" si="36"/>
        <v>0</v>
      </c>
      <c r="BH222" s="142">
        <f t="shared" si="37"/>
        <v>0</v>
      </c>
      <c r="BI222" s="142">
        <f t="shared" si="38"/>
        <v>0</v>
      </c>
      <c r="BJ222" s="13" t="s">
        <v>80</v>
      </c>
      <c r="BK222" s="142">
        <f t="shared" si="39"/>
        <v>0</v>
      </c>
      <c r="BL222" s="13" t="s">
        <v>155</v>
      </c>
      <c r="BM222" s="141" t="s">
        <v>506</v>
      </c>
    </row>
    <row r="223" spans="2:65" s="1" customFormat="1" ht="24.15" customHeight="1">
      <c r="B223" s="28"/>
      <c r="C223" s="129" t="s">
        <v>563</v>
      </c>
      <c r="D223" s="129" t="s">
        <v>151</v>
      </c>
      <c r="E223" s="130" t="s">
        <v>1769</v>
      </c>
      <c r="F223" s="131" t="s">
        <v>1770</v>
      </c>
      <c r="G223" s="132" t="s">
        <v>186</v>
      </c>
      <c r="H223" s="133">
        <v>5400</v>
      </c>
      <c r="I223" s="134"/>
      <c r="J223" s="135">
        <f t="shared" si="30"/>
        <v>0</v>
      </c>
      <c r="K223" s="136"/>
      <c r="L223" s="28"/>
      <c r="M223" s="137" t="s">
        <v>1</v>
      </c>
      <c r="N223" s="138" t="s">
        <v>37</v>
      </c>
      <c r="P223" s="139">
        <f t="shared" si="31"/>
        <v>0</v>
      </c>
      <c r="Q223" s="139">
        <v>0</v>
      </c>
      <c r="R223" s="139">
        <f t="shared" si="32"/>
        <v>0</v>
      </c>
      <c r="S223" s="139">
        <v>0</v>
      </c>
      <c r="T223" s="140">
        <f t="shared" si="33"/>
        <v>0</v>
      </c>
      <c r="AR223" s="141" t="s">
        <v>155</v>
      </c>
      <c r="AT223" s="141" t="s">
        <v>151</v>
      </c>
      <c r="AU223" s="141" t="s">
        <v>80</v>
      </c>
      <c r="AY223" s="13" t="s">
        <v>149</v>
      </c>
      <c r="BE223" s="142">
        <f t="shared" si="34"/>
        <v>0</v>
      </c>
      <c r="BF223" s="142">
        <f t="shared" si="35"/>
        <v>0</v>
      </c>
      <c r="BG223" s="142">
        <f t="shared" si="36"/>
        <v>0</v>
      </c>
      <c r="BH223" s="142">
        <f t="shared" si="37"/>
        <v>0</v>
      </c>
      <c r="BI223" s="142">
        <f t="shared" si="38"/>
        <v>0</v>
      </c>
      <c r="BJ223" s="13" t="s">
        <v>80</v>
      </c>
      <c r="BK223" s="142">
        <f t="shared" si="39"/>
        <v>0</v>
      </c>
      <c r="BL223" s="13" t="s">
        <v>155</v>
      </c>
      <c r="BM223" s="141" t="s">
        <v>514</v>
      </c>
    </row>
    <row r="224" spans="2:65" s="1" customFormat="1" ht="24.15" customHeight="1">
      <c r="B224" s="28"/>
      <c r="C224" s="148" t="s">
        <v>402</v>
      </c>
      <c r="D224" s="148" t="s">
        <v>354</v>
      </c>
      <c r="E224" s="149" t="s">
        <v>1834</v>
      </c>
      <c r="F224" s="150" t="s">
        <v>1772</v>
      </c>
      <c r="G224" s="151" t="s">
        <v>186</v>
      </c>
      <c r="H224" s="152">
        <v>2900</v>
      </c>
      <c r="I224" s="153"/>
      <c r="J224" s="154">
        <f t="shared" si="30"/>
        <v>0</v>
      </c>
      <c r="K224" s="155"/>
      <c r="L224" s="156"/>
      <c r="M224" s="157" t="s">
        <v>1</v>
      </c>
      <c r="N224" s="158" t="s">
        <v>37</v>
      </c>
      <c r="P224" s="139">
        <f t="shared" si="31"/>
        <v>0</v>
      </c>
      <c r="Q224" s="139">
        <v>0</v>
      </c>
      <c r="R224" s="139">
        <f t="shared" si="32"/>
        <v>0</v>
      </c>
      <c r="S224" s="139">
        <v>0</v>
      </c>
      <c r="T224" s="140">
        <f t="shared" si="33"/>
        <v>0</v>
      </c>
      <c r="AR224" s="141" t="s">
        <v>167</v>
      </c>
      <c r="AT224" s="141" t="s">
        <v>354</v>
      </c>
      <c r="AU224" s="141" t="s">
        <v>80</v>
      </c>
      <c r="AY224" s="13" t="s">
        <v>149</v>
      </c>
      <c r="BE224" s="142">
        <f t="shared" si="34"/>
        <v>0</v>
      </c>
      <c r="BF224" s="142">
        <f t="shared" si="35"/>
        <v>0</v>
      </c>
      <c r="BG224" s="142">
        <f t="shared" si="36"/>
        <v>0</v>
      </c>
      <c r="BH224" s="142">
        <f t="shared" si="37"/>
        <v>0</v>
      </c>
      <c r="BI224" s="142">
        <f t="shared" si="38"/>
        <v>0</v>
      </c>
      <c r="BJ224" s="13" t="s">
        <v>80</v>
      </c>
      <c r="BK224" s="142">
        <f t="shared" si="39"/>
        <v>0</v>
      </c>
      <c r="BL224" s="13" t="s">
        <v>155</v>
      </c>
      <c r="BM224" s="141" t="s">
        <v>522</v>
      </c>
    </row>
    <row r="225" spans="2:65" s="1" customFormat="1" ht="24.15" customHeight="1">
      <c r="B225" s="28"/>
      <c r="C225" s="148" t="s">
        <v>418</v>
      </c>
      <c r="D225" s="148" t="s">
        <v>354</v>
      </c>
      <c r="E225" s="149" t="s">
        <v>1835</v>
      </c>
      <c r="F225" s="150" t="s">
        <v>1774</v>
      </c>
      <c r="G225" s="151" t="s">
        <v>186</v>
      </c>
      <c r="H225" s="152">
        <v>2500</v>
      </c>
      <c r="I225" s="153"/>
      <c r="J225" s="154">
        <f t="shared" si="30"/>
        <v>0</v>
      </c>
      <c r="K225" s="155"/>
      <c r="L225" s="156"/>
      <c r="M225" s="157" t="s">
        <v>1</v>
      </c>
      <c r="N225" s="158" t="s">
        <v>37</v>
      </c>
      <c r="P225" s="139">
        <f t="shared" si="31"/>
        <v>0</v>
      </c>
      <c r="Q225" s="139">
        <v>0</v>
      </c>
      <c r="R225" s="139">
        <f t="shared" si="32"/>
        <v>0</v>
      </c>
      <c r="S225" s="139">
        <v>0</v>
      </c>
      <c r="T225" s="140">
        <f t="shared" si="33"/>
        <v>0</v>
      </c>
      <c r="AR225" s="141" t="s">
        <v>167</v>
      </c>
      <c r="AT225" s="141" t="s">
        <v>354</v>
      </c>
      <c r="AU225" s="141" t="s">
        <v>80</v>
      </c>
      <c r="AY225" s="13" t="s">
        <v>149</v>
      </c>
      <c r="BE225" s="142">
        <f t="shared" si="34"/>
        <v>0</v>
      </c>
      <c r="BF225" s="142">
        <f t="shared" si="35"/>
        <v>0</v>
      </c>
      <c r="BG225" s="142">
        <f t="shared" si="36"/>
        <v>0</v>
      </c>
      <c r="BH225" s="142">
        <f t="shared" si="37"/>
        <v>0</v>
      </c>
      <c r="BI225" s="142">
        <f t="shared" si="38"/>
        <v>0</v>
      </c>
      <c r="BJ225" s="13" t="s">
        <v>80</v>
      </c>
      <c r="BK225" s="142">
        <f t="shared" si="39"/>
        <v>0</v>
      </c>
      <c r="BL225" s="13" t="s">
        <v>155</v>
      </c>
      <c r="BM225" s="141" t="s">
        <v>530</v>
      </c>
    </row>
    <row r="226" spans="2:65" s="1" customFormat="1" ht="16.5" customHeight="1">
      <c r="B226" s="28"/>
      <c r="C226" s="129" t="s">
        <v>455</v>
      </c>
      <c r="D226" s="129" t="s">
        <v>151</v>
      </c>
      <c r="E226" s="130" t="s">
        <v>1836</v>
      </c>
      <c r="F226" s="131" t="s">
        <v>1776</v>
      </c>
      <c r="G226" s="132" t="s">
        <v>186</v>
      </c>
      <c r="H226" s="133">
        <v>5400</v>
      </c>
      <c r="I226" s="134"/>
      <c r="J226" s="135">
        <f t="shared" si="30"/>
        <v>0</v>
      </c>
      <c r="K226" s="136"/>
      <c r="L226" s="28"/>
      <c r="M226" s="137" t="s">
        <v>1</v>
      </c>
      <c r="N226" s="138" t="s">
        <v>37</v>
      </c>
      <c r="P226" s="139">
        <f t="shared" si="31"/>
        <v>0</v>
      </c>
      <c r="Q226" s="139">
        <v>0</v>
      </c>
      <c r="R226" s="139">
        <f t="shared" si="32"/>
        <v>0</v>
      </c>
      <c r="S226" s="139">
        <v>0</v>
      </c>
      <c r="T226" s="140">
        <f t="shared" si="33"/>
        <v>0</v>
      </c>
      <c r="AR226" s="141" t="s">
        <v>155</v>
      </c>
      <c r="AT226" s="141" t="s">
        <v>151</v>
      </c>
      <c r="AU226" s="141" t="s">
        <v>80</v>
      </c>
      <c r="AY226" s="13" t="s">
        <v>149</v>
      </c>
      <c r="BE226" s="142">
        <f t="shared" si="34"/>
        <v>0</v>
      </c>
      <c r="BF226" s="142">
        <f t="shared" si="35"/>
        <v>0</v>
      </c>
      <c r="BG226" s="142">
        <f t="shared" si="36"/>
        <v>0</v>
      </c>
      <c r="BH226" s="142">
        <f t="shared" si="37"/>
        <v>0</v>
      </c>
      <c r="BI226" s="142">
        <f t="shared" si="38"/>
        <v>0</v>
      </c>
      <c r="BJ226" s="13" t="s">
        <v>80</v>
      </c>
      <c r="BK226" s="142">
        <f t="shared" si="39"/>
        <v>0</v>
      </c>
      <c r="BL226" s="13" t="s">
        <v>155</v>
      </c>
      <c r="BM226" s="141" t="s">
        <v>572</v>
      </c>
    </row>
    <row r="227" spans="2:65" s="1" customFormat="1" ht="16.5" customHeight="1">
      <c r="B227" s="28"/>
      <c r="C227" s="148" t="s">
        <v>495</v>
      </c>
      <c r="D227" s="148" t="s">
        <v>354</v>
      </c>
      <c r="E227" s="149" t="s">
        <v>1837</v>
      </c>
      <c r="F227" s="150" t="s">
        <v>1778</v>
      </c>
      <c r="G227" s="151" t="s">
        <v>186</v>
      </c>
      <c r="H227" s="152">
        <v>5400</v>
      </c>
      <c r="I227" s="153"/>
      <c r="J227" s="154">
        <f t="shared" si="30"/>
        <v>0</v>
      </c>
      <c r="K227" s="155"/>
      <c r="L227" s="156"/>
      <c r="M227" s="157" t="s">
        <v>1</v>
      </c>
      <c r="N227" s="158" t="s">
        <v>37</v>
      </c>
      <c r="P227" s="139">
        <f t="shared" si="31"/>
        <v>0</v>
      </c>
      <c r="Q227" s="139">
        <v>0</v>
      </c>
      <c r="R227" s="139">
        <f t="shared" si="32"/>
        <v>0</v>
      </c>
      <c r="S227" s="139">
        <v>0</v>
      </c>
      <c r="T227" s="140">
        <f t="shared" si="33"/>
        <v>0</v>
      </c>
      <c r="AR227" s="141" t="s">
        <v>167</v>
      </c>
      <c r="AT227" s="141" t="s">
        <v>354</v>
      </c>
      <c r="AU227" s="141" t="s">
        <v>80</v>
      </c>
      <c r="AY227" s="13" t="s">
        <v>149</v>
      </c>
      <c r="BE227" s="142">
        <f t="shared" si="34"/>
        <v>0</v>
      </c>
      <c r="BF227" s="142">
        <f t="shared" si="35"/>
        <v>0</v>
      </c>
      <c r="BG227" s="142">
        <f t="shared" si="36"/>
        <v>0</v>
      </c>
      <c r="BH227" s="142">
        <f t="shared" si="37"/>
        <v>0</v>
      </c>
      <c r="BI227" s="142">
        <f t="shared" si="38"/>
        <v>0</v>
      </c>
      <c r="BJ227" s="13" t="s">
        <v>80</v>
      </c>
      <c r="BK227" s="142">
        <f t="shared" si="39"/>
        <v>0</v>
      </c>
      <c r="BL227" s="13" t="s">
        <v>155</v>
      </c>
      <c r="BM227" s="141" t="s">
        <v>575</v>
      </c>
    </row>
    <row r="228" spans="2:65" s="1" customFormat="1" ht="24.15" customHeight="1">
      <c r="B228" s="28"/>
      <c r="C228" s="129" t="s">
        <v>458</v>
      </c>
      <c r="D228" s="129" t="s">
        <v>151</v>
      </c>
      <c r="E228" s="130" t="s">
        <v>1779</v>
      </c>
      <c r="F228" s="131" t="s">
        <v>1780</v>
      </c>
      <c r="G228" s="132" t="s">
        <v>186</v>
      </c>
      <c r="H228" s="133">
        <v>300</v>
      </c>
      <c r="I228" s="134"/>
      <c r="J228" s="135">
        <f t="shared" si="30"/>
        <v>0</v>
      </c>
      <c r="K228" s="136"/>
      <c r="L228" s="28"/>
      <c r="M228" s="137" t="s">
        <v>1</v>
      </c>
      <c r="N228" s="138" t="s">
        <v>37</v>
      </c>
      <c r="P228" s="139">
        <f t="shared" si="31"/>
        <v>0</v>
      </c>
      <c r="Q228" s="139">
        <v>0</v>
      </c>
      <c r="R228" s="139">
        <f t="shared" si="32"/>
        <v>0</v>
      </c>
      <c r="S228" s="139">
        <v>0</v>
      </c>
      <c r="T228" s="140">
        <f t="shared" si="33"/>
        <v>0</v>
      </c>
      <c r="AR228" s="141" t="s">
        <v>155</v>
      </c>
      <c r="AT228" s="141" t="s">
        <v>151</v>
      </c>
      <c r="AU228" s="141" t="s">
        <v>80</v>
      </c>
      <c r="AY228" s="13" t="s">
        <v>149</v>
      </c>
      <c r="BE228" s="142">
        <f t="shared" si="34"/>
        <v>0</v>
      </c>
      <c r="BF228" s="142">
        <f t="shared" si="35"/>
        <v>0</v>
      </c>
      <c r="BG228" s="142">
        <f t="shared" si="36"/>
        <v>0</v>
      </c>
      <c r="BH228" s="142">
        <f t="shared" si="37"/>
        <v>0</v>
      </c>
      <c r="BI228" s="142">
        <f t="shared" si="38"/>
        <v>0</v>
      </c>
      <c r="BJ228" s="13" t="s">
        <v>80</v>
      </c>
      <c r="BK228" s="142">
        <f t="shared" si="39"/>
        <v>0</v>
      </c>
      <c r="BL228" s="13" t="s">
        <v>155</v>
      </c>
      <c r="BM228" s="141" t="s">
        <v>578</v>
      </c>
    </row>
    <row r="229" spans="2:65" s="1" customFormat="1" ht="33" customHeight="1">
      <c r="B229" s="28"/>
      <c r="C229" s="148" t="s">
        <v>579</v>
      </c>
      <c r="D229" s="148" t="s">
        <v>354</v>
      </c>
      <c r="E229" s="149" t="s">
        <v>1838</v>
      </c>
      <c r="F229" s="150" t="s">
        <v>1839</v>
      </c>
      <c r="G229" s="151" t="s">
        <v>186</v>
      </c>
      <c r="H229" s="152">
        <v>200</v>
      </c>
      <c r="I229" s="153"/>
      <c r="J229" s="154">
        <f t="shared" si="30"/>
        <v>0</v>
      </c>
      <c r="K229" s="155"/>
      <c r="L229" s="156"/>
      <c r="M229" s="157" t="s">
        <v>1</v>
      </c>
      <c r="N229" s="158" t="s">
        <v>37</v>
      </c>
      <c r="P229" s="139">
        <f t="shared" si="31"/>
        <v>0</v>
      </c>
      <c r="Q229" s="139">
        <v>0</v>
      </c>
      <c r="R229" s="139">
        <f t="shared" si="32"/>
        <v>0</v>
      </c>
      <c r="S229" s="139">
        <v>0</v>
      </c>
      <c r="T229" s="140">
        <f t="shared" si="33"/>
        <v>0</v>
      </c>
      <c r="AR229" s="141" t="s">
        <v>167</v>
      </c>
      <c r="AT229" s="141" t="s">
        <v>354</v>
      </c>
      <c r="AU229" s="141" t="s">
        <v>80</v>
      </c>
      <c r="AY229" s="13" t="s">
        <v>149</v>
      </c>
      <c r="BE229" s="142">
        <f t="shared" si="34"/>
        <v>0</v>
      </c>
      <c r="BF229" s="142">
        <f t="shared" si="35"/>
        <v>0</v>
      </c>
      <c r="BG229" s="142">
        <f t="shared" si="36"/>
        <v>0</v>
      </c>
      <c r="BH229" s="142">
        <f t="shared" si="37"/>
        <v>0</v>
      </c>
      <c r="BI229" s="142">
        <f t="shared" si="38"/>
        <v>0</v>
      </c>
      <c r="BJ229" s="13" t="s">
        <v>80</v>
      </c>
      <c r="BK229" s="142">
        <f t="shared" si="39"/>
        <v>0</v>
      </c>
      <c r="BL229" s="13" t="s">
        <v>155</v>
      </c>
      <c r="BM229" s="141" t="s">
        <v>580</v>
      </c>
    </row>
    <row r="230" spans="2:65" s="1" customFormat="1" ht="33" customHeight="1">
      <c r="B230" s="28"/>
      <c r="C230" s="148" t="s">
        <v>462</v>
      </c>
      <c r="D230" s="148" t="s">
        <v>354</v>
      </c>
      <c r="E230" s="149" t="s">
        <v>1840</v>
      </c>
      <c r="F230" s="150" t="s">
        <v>1782</v>
      </c>
      <c r="G230" s="151" t="s">
        <v>186</v>
      </c>
      <c r="H230" s="152">
        <v>100</v>
      </c>
      <c r="I230" s="153"/>
      <c r="J230" s="154">
        <f t="shared" si="30"/>
        <v>0</v>
      </c>
      <c r="K230" s="155"/>
      <c r="L230" s="156"/>
      <c r="M230" s="157" t="s">
        <v>1</v>
      </c>
      <c r="N230" s="158" t="s">
        <v>37</v>
      </c>
      <c r="P230" s="139">
        <f t="shared" si="31"/>
        <v>0</v>
      </c>
      <c r="Q230" s="139">
        <v>0</v>
      </c>
      <c r="R230" s="139">
        <f t="shared" si="32"/>
        <v>0</v>
      </c>
      <c r="S230" s="139">
        <v>0</v>
      </c>
      <c r="T230" s="140">
        <f t="shared" si="33"/>
        <v>0</v>
      </c>
      <c r="AR230" s="141" t="s">
        <v>167</v>
      </c>
      <c r="AT230" s="141" t="s">
        <v>354</v>
      </c>
      <c r="AU230" s="141" t="s">
        <v>80</v>
      </c>
      <c r="AY230" s="13" t="s">
        <v>149</v>
      </c>
      <c r="BE230" s="142">
        <f t="shared" si="34"/>
        <v>0</v>
      </c>
      <c r="BF230" s="142">
        <f t="shared" si="35"/>
        <v>0</v>
      </c>
      <c r="BG230" s="142">
        <f t="shared" si="36"/>
        <v>0</v>
      </c>
      <c r="BH230" s="142">
        <f t="shared" si="37"/>
        <v>0</v>
      </c>
      <c r="BI230" s="142">
        <f t="shared" si="38"/>
        <v>0</v>
      </c>
      <c r="BJ230" s="13" t="s">
        <v>80</v>
      </c>
      <c r="BK230" s="142">
        <f t="shared" si="39"/>
        <v>0</v>
      </c>
      <c r="BL230" s="13" t="s">
        <v>155</v>
      </c>
      <c r="BM230" s="141" t="s">
        <v>583</v>
      </c>
    </row>
    <row r="231" spans="2:65" s="1" customFormat="1" ht="16.5" customHeight="1">
      <c r="B231" s="28"/>
      <c r="C231" s="129" t="s">
        <v>584</v>
      </c>
      <c r="D231" s="129" t="s">
        <v>151</v>
      </c>
      <c r="E231" s="130" t="s">
        <v>1841</v>
      </c>
      <c r="F231" s="131" t="s">
        <v>1842</v>
      </c>
      <c r="G231" s="132" t="s">
        <v>191</v>
      </c>
      <c r="H231" s="133">
        <v>400</v>
      </c>
      <c r="I231" s="134"/>
      <c r="J231" s="135">
        <f t="shared" si="30"/>
        <v>0</v>
      </c>
      <c r="K231" s="136"/>
      <c r="L231" s="28"/>
      <c r="M231" s="137" t="s">
        <v>1</v>
      </c>
      <c r="N231" s="138" t="s">
        <v>37</v>
      </c>
      <c r="P231" s="139">
        <f t="shared" si="31"/>
        <v>0</v>
      </c>
      <c r="Q231" s="139">
        <v>0</v>
      </c>
      <c r="R231" s="139">
        <f t="shared" si="32"/>
        <v>0</v>
      </c>
      <c r="S231" s="139">
        <v>0</v>
      </c>
      <c r="T231" s="140">
        <f t="shared" si="33"/>
        <v>0</v>
      </c>
      <c r="AR231" s="141" t="s">
        <v>155</v>
      </c>
      <c r="AT231" s="141" t="s">
        <v>151</v>
      </c>
      <c r="AU231" s="141" t="s">
        <v>80</v>
      </c>
      <c r="AY231" s="13" t="s">
        <v>149</v>
      </c>
      <c r="BE231" s="142">
        <f t="shared" si="34"/>
        <v>0</v>
      </c>
      <c r="BF231" s="142">
        <f t="shared" si="35"/>
        <v>0</v>
      </c>
      <c r="BG231" s="142">
        <f t="shared" si="36"/>
        <v>0</v>
      </c>
      <c r="BH231" s="142">
        <f t="shared" si="37"/>
        <v>0</v>
      </c>
      <c r="BI231" s="142">
        <f t="shared" si="38"/>
        <v>0</v>
      </c>
      <c r="BJ231" s="13" t="s">
        <v>80</v>
      </c>
      <c r="BK231" s="142">
        <f t="shared" si="39"/>
        <v>0</v>
      </c>
      <c r="BL231" s="13" t="s">
        <v>155</v>
      </c>
      <c r="BM231" s="141" t="s">
        <v>587</v>
      </c>
    </row>
    <row r="232" spans="2:65" s="1" customFormat="1" ht="16.5" customHeight="1">
      <c r="B232" s="28"/>
      <c r="C232" s="148" t="s">
        <v>466</v>
      </c>
      <c r="D232" s="148" t="s">
        <v>354</v>
      </c>
      <c r="E232" s="149" t="s">
        <v>1843</v>
      </c>
      <c r="F232" s="150" t="s">
        <v>1768</v>
      </c>
      <c r="G232" s="151" t="s">
        <v>191</v>
      </c>
      <c r="H232" s="152">
        <v>400</v>
      </c>
      <c r="I232" s="153"/>
      <c r="J232" s="154">
        <f t="shared" si="30"/>
        <v>0</v>
      </c>
      <c r="K232" s="155"/>
      <c r="L232" s="156"/>
      <c r="M232" s="157" t="s">
        <v>1</v>
      </c>
      <c r="N232" s="158" t="s">
        <v>37</v>
      </c>
      <c r="P232" s="139">
        <f t="shared" si="31"/>
        <v>0</v>
      </c>
      <c r="Q232" s="139">
        <v>0</v>
      </c>
      <c r="R232" s="139">
        <f t="shared" si="32"/>
        <v>0</v>
      </c>
      <c r="S232" s="139">
        <v>0</v>
      </c>
      <c r="T232" s="140">
        <f t="shared" si="33"/>
        <v>0</v>
      </c>
      <c r="AR232" s="141" t="s">
        <v>167</v>
      </c>
      <c r="AT232" s="141" t="s">
        <v>354</v>
      </c>
      <c r="AU232" s="141" t="s">
        <v>80</v>
      </c>
      <c r="AY232" s="13" t="s">
        <v>149</v>
      </c>
      <c r="BE232" s="142">
        <f t="shared" si="34"/>
        <v>0</v>
      </c>
      <c r="BF232" s="142">
        <f t="shared" si="35"/>
        <v>0</v>
      </c>
      <c r="BG232" s="142">
        <f t="shared" si="36"/>
        <v>0</v>
      </c>
      <c r="BH232" s="142">
        <f t="shared" si="37"/>
        <v>0</v>
      </c>
      <c r="BI232" s="142">
        <f t="shared" si="38"/>
        <v>0</v>
      </c>
      <c r="BJ232" s="13" t="s">
        <v>80</v>
      </c>
      <c r="BK232" s="142">
        <f t="shared" si="39"/>
        <v>0</v>
      </c>
      <c r="BL232" s="13" t="s">
        <v>155</v>
      </c>
      <c r="BM232" s="141" t="s">
        <v>592</v>
      </c>
    </row>
    <row r="233" spans="2:65" s="1" customFormat="1" ht="16.5" customHeight="1">
      <c r="B233" s="28"/>
      <c r="C233" s="129" t="s">
        <v>593</v>
      </c>
      <c r="D233" s="129" t="s">
        <v>151</v>
      </c>
      <c r="E233" s="130" t="s">
        <v>1844</v>
      </c>
      <c r="F233" s="131" t="s">
        <v>1790</v>
      </c>
      <c r="G233" s="132" t="s">
        <v>191</v>
      </c>
      <c r="H233" s="133">
        <v>13</v>
      </c>
      <c r="I233" s="134"/>
      <c r="J233" s="135">
        <f t="shared" si="30"/>
        <v>0</v>
      </c>
      <c r="K233" s="136"/>
      <c r="L233" s="28"/>
      <c r="M233" s="137" t="s">
        <v>1</v>
      </c>
      <c r="N233" s="138" t="s">
        <v>37</v>
      </c>
      <c r="P233" s="139">
        <f t="shared" si="31"/>
        <v>0</v>
      </c>
      <c r="Q233" s="139">
        <v>0</v>
      </c>
      <c r="R233" s="139">
        <f t="shared" si="32"/>
        <v>0</v>
      </c>
      <c r="S233" s="139">
        <v>0</v>
      </c>
      <c r="T233" s="140">
        <f t="shared" si="33"/>
        <v>0</v>
      </c>
      <c r="AR233" s="141" t="s">
        <v>155</v>
      </c>
      <c r="AT233" s="141" t="s">
        <v>151</v>
      </c>
      <c r="AU233" s="141" t="s">
        <v>80</v>
      </c>
      <c r="AY233" s="13" t="s">
        <v>149</v>
      </c>
      <c r="BE233" s="142">
        <f t="shared" si="34"/>
        <v>0</v>
      </c>
      <c r="BF233" s="142">
        <f t="shared" si="35"/>
        <v>0</v>
      </c>
      <c r="BG233" s="142">
        <f t="shared" si="36"/>
        <v>0</v>
      </c>
      <c r="BH233" s="142">
        <f t="shared" si="37"/>
        <v>0</v>
      </c>
      <c r="BI233" s="142">
        <f t="shared" si="38"/>
        <v>0</v>
      </c>
      <c r="BJ233" s="13" t="s">
        <v>80</v>
      </c>
      <c r="BK233" s="142">
        <f t="shared" si="39"/>
        <v>0</v>
      </c>
      <c r="BL233" s="13" t="s">
        <v>155</v>
      </c>
      <c r="BM233" s="141" t="s">
        <v>596</v>
      </c>
    </row>
    <row r="234" spans="2:65" s="1" customFormat="1" ht="24.15" customHeight="1">
      <c r="B234" s="28"/>
      <c r="C234" s="148" t="s">
        <v>470</v>
      </c>
      <c r="D234" s="148" t="s">
        <v>354</v>
      </c>
      <c r="E234" s="149" t="s">
        <v>1845</v>
      </c>
      <c r="F234" s="150" t="s">
        <v>1792</v>
      </c>
      <c r="G234" s="151" t="s">
        <v>191</v>
      </c>
      <c r="H234" s="152">
        <v>13</v>
      </c>
      <c r="I234" s="153"/>
      <c r="J234" s="154">
        <f t="shared" si="30"/>
        <v>0</v>
      </c>
      <c r="K234" s="155"/>
      <c r="L234" s="156"/>
      <c r="M234" s="157" t="s">
        <v>1</v>
      </c>
      <c r="N234" s="158" t="s">
        <v>37</v>
      </c>
      <c r="P234" s="139">
        <f t="shared" si="31"/>
        <v>0</v>
      </c>
      <c r="Q234" s="139">
        <v>0</v>
      </c>
      <c r="R234" s="139">
        <f t="shared" si="32"/>
        <v>0</v>
      </c>
      <c r="S234" s="139">
        <v>0</v>
      </c>
      <c r="T234" s="140">
        <f t="shared" si="33"/>
        <v>0</v>
      </c>
      <c r="AR234" s="141" t="s">
        <v>167</v>
      </c>
      <c r="AT234" s="141" t="s">
        <v>354</v>
      </c>
      <c r="AU234" s="141" t="s">
        <v>80</v>
      </c>
      <c r="AY234" s="13" t="s">
        <v>149</v>
      </c>
      <c r="BE234" s="142">
        <f t="shared" si="34"/>
        <v>0</v>
      </c>
      <c r="BF234" s="142">
        <f t="shared" si="35"/>
        <v>0</v>
      </c>
      <c r="BG234" s="142">
        <f t="shared" si="36"/>
        <v>0</v>
      </c>
      <c r="BH234" s="142">
        <f t="shared" si="37"/>
        <v>0</v>
      </c>
      <c r="BI234" s="142">
        <f t="shared" si="38"/>
        <v>0</v>
      </c>
      <c r="BJ234" s="13" t="s">
        <v>80</v>
      </c>
      <c r="BK234" s="142">
        <f t="shared" si="39"/>
        <v>0</v>
      </c>
      <c r="BL234" s="13" t="s">
        <v>155</v>
      </c>
      <c r="BM234" s="141" t="s">
        <v>599</v>
      </c>
    </row>
    <row r="235" spans="2:65" s="1" customFormat="1" ht="33" customHeight="1">
      <c r="B235" s="28"/>
      <c r="C235" s="129" t="s">
        <v>600</v>
      </c>
      <c r="D235" s="129" t="s">
        <v>151</v>
      </c>
      <c r="E235" s="130" t="s">
        <v>1685</v>
      </c>
      <c r="F235" s="131" t="s">
        <v>1686</v>
      </c>
      <c r="G235" s="132" t="s">
        <v>191</v>
      </c>
      <c r="H235" s="133">
        <v>80</v>
      </c>
      <c r="I235" s="134"/>
      <c r="J235" s="135">
        <f t="shared" si="30"/>
        <v>0</v>
      </c>
      <c r="K235" s="136"/>
      <c r="L235" s="28"/>
      <c r="M235" s="137" t="s">
        <v>1</v>
      </c>
      <c r="N235" s="138" t="s">
        <v>37</v>
      </c>
      <c r="P235" s="139">
        <f t="shared" si="31"/>
        <v>0</v>
      </c>
      <c r="Q235" s="139">
        <v>0</v>
      </c>
      <c r="R235" s="139">
        <f t="shared" si="32"/>
        <v>0</v>
      </c>
      <c r="S235" s="139">
        <v>0</v>
      </c>
      <c r="T235" s="140">
        <f t="shared" si="33"/>
        <v>0</v>
      </c>
      <c r="AR235" s="141" t="s">
        <v>155</v>
      </c>
      <c r="AT235" s="141" t="s">
        <v>151</v>
      </c>
      <c r="AU235" s="141" t="s">
        <v>80</v>
      </c>
      <c r="AY235" s="13" t="s">
        <v>149</v>
      </c>
      <c r="BE235" s="142">
        <f t="shared" si="34"/>
        <v>0</v>
      </c>
      <c r="BF235" s="142">
        <f t="shared" si="35"/>
        <v>0</v>
      </c>
      <c r="BG235" s="142">
        <f t="shared" si="36"/>
        <v>0</v>
      </c>
      <c r="BH235" s="142">
        <f t="shared" si="37"/>
        <v>0</v>
      </c>
      <c r="BI235" s="142">
        <f t="shared" si="38"/>
        <v>0</v>
      </c>
      <c r="BJ235" s="13" t="s">
        <v>80</v>
      </c>
      <c r="BK235" s="142">
        <f t="shared" si="39"/>
        <v>0</v>
      </c>
      <c r="BL235" s="13" t="s">
        <v>155</v>
      </c>
      <c r="BM235" s="141" t="s">
        <v>603</v>
      </c>
    </row>
    <row r="236" spans="2:65" s="1" customFormat="1" ht="24.15" customHeight="1">
      <c r="B236" s="28"/>
      <c r="C236" s="148" t="s">
        <v>473</v>
      </c>
      <c r="D236" s="148" t="s">
        <v>354</v>
      </c>
      <c r="E236" s="149" t="s">
        <v>1846</v>
      </c>
      <c r="F236" s="150" t="s">
        <v>1784</v>
      </c>
      <c r="G236" s="151" t="s">
        <v>191</v>
      </c>
      <c r="H236" s="152">
        <v>40</v>
      </c>
      <c r="I236" s="153"/>
      <c r="J236" s="154">
        <f t="shared" si="30"/>
        <v>0</v>
      </c>
      <c r="K236" s="155"/>
      <c r="L236" s="156"/>
      <c r="M236" s="157" t="s">
        <v>1</v>
      </c>
      <c r="N236" s="158" t="s">
        <v>37</v>
      </c>
      <c r="P236" s="139">
        <f t="shared" si="31"/>
        <v>0</v>
      </c>
      <c r="Q236" s="139">
        <v>0</v>
      </c>
      <c r="R236" s="139">
        <f t="shared" si="32"/>
        <v>0</v>
      </c>
      <c r="S236" s="139">
        <v>0</v>
      </c>
      <c r="T236" s="140">
        <f t="shared" si="33"/>
        <v>0</v>
      </c>
      <c r="AR236" s="141" t="s">
        <v>167</v>
      </c>
      <c r="AT236" s="141" t="s">
        <v>354</v>
      </c>
      <c r="AU236" s="141" t="s">
        <v>80</v>
      </c>
      <c r="AY236" s="13" t="s">
        <v>149</v>
      </c>
      <c r="BE236" s="142">
        <f t="shared" si="34"/>
        <v>0</v>
      </c>
      <c r="BF236" s="142">
        <f t="shared" si="35"/>
        <v>0</v>
      </c>
      <c r="BG236" s="142">
        <f t="shared" si="36"/>
        <v>0</v>
      </c>
      <c r="BH236" s="142">
        <f t="shared" si="37"/>
        <v>0</v>
      </c>
      <c r="BI236" s="142">
        <f t="shared" si="38"/>
        <v>0</v>
      </c>
      <c r="BJ236" s="13" t="s">
        <v>80</v>
      </c>
      <c r="BK236" s="142">
        <f t="shared" si="39"/>
        <v>0</v>
      </c>
      <c r="BL236" s="13" t="s">
        <v>155</v>
      </c>
      <c r="BM236" s="141" t="s">
        <v>606</v>
      </c>
    </row>
    <row r="237" spans="2:65" s="1" customFormat="1" ht="24.15" customHeight="1">
      <c r="B237" s="28"/>
      <c r="C237" s="148" t="s">
        <v>607</v>
      </c>
      <c r="D237" s="148" t="s">
        <v>354</v>
      </c>
      <c r="E237" s="149" t="s">
        <v>1847</v>
      </c>
      <c r="F237" s="150" t="s">
        <v>1848</v>
      </c>
      <c r="G237" s="151" t="s">
        <v>191</v>
      </c>
      <c r="H237" s="152">
        <v>40</v>
      </c>
      <c r="I237" s="153"/>
      <c r="J237" s="154">
        <f t="shared" si="30"/>
        <v>0</v>
      </c>
      <c r="K237" s="155"/>
      <c r="L237" s="156"/>
      <c r="M237" s="157" t="s">
        <v>1</v>
      </c>
      <c r="N237" s="158" t="s">
        <v>37</v>
      </c>
      <c r="P237" s="139">
        <f t="shared" si="31"/>
        <v>0</v>
      </c>
      <c r="Q237" s="139">
        <v>0</v>
      </c>
      <c r="R237" s="139">
        <f t="shared" si="32"/>
        <v>0</v>
      </c>
      <c r="S237" s="139">
        <v>0</v>
      </c>
      <c r="T237" s="140">
        <f t="shared" si="33"/>
        <v>0</v>
      </c>
      <c r="AR237" s="141" t="s">
        <v>167</v>
      </c>
      <c r="AT237" s="141" t="s">
        <v>354</v>
      </c>
      <c r="AU237" s="141" t="s">
        <v>80</v>
      </c>
      <c r="AY237" s="13" t="s">
        <v>149</v>
      </c>
      <c r="BE237" s="142">
        <f t="shared" si="34"/>
        <v>0</v>
      </c>
      <c r="BF237" s="142">
        <f t="shared" si="35"/>
        <v>0</v>
      </c>
      <c r="BG237" s="142">
        <f t="shared" si="36"/>
        <v>0</v>
      </c>
      <c r="BH237" s="142">
        <f t="shared" si="37"/>
        <v>0</v>
      </c>
      <c r="BI237" s="142">
        <f t="shared" si="38"/>
        <v>0</v>
      </c>
      <c r="BJ237" s="13" t="s">
        <v>80</v>
      </c>
      <c r="BK237" s="142">
        <f t="shared" si="39"/>
        <v>0</v>
      </c>
      <c r="BL237" s="13" t="s">
        <v>155</v>
      </c>
      <c r="BM237" s="141" t="s">
        <v>610</v>
      </c>
    </row>
    <row r="238" spans="2:65" s="1" customFormat="1" ht="24.15" customHeight="1">
      <c r="B238" s="28"/>
      <c r="C238" s="129" t="s">
        <v>477</v>
      </c>
      <c r="D238" s="129" t="s">
        <v>151</v>
      </c>
      <c r="E238" s="130" t="s">
        <v>1849</v>
      </c>
      <c r="F238" s="131" t="s">
        <v>1802</v>
      </c>
      <c r="G238" s="132" t="s">
        <v>191</v>
      </c>
      <c r="H238" s="133">
        <v>1</v>
      </c>
      <c r="I238" s="134"/>
      <c r="J238" s="135">
        <f t="shared" si="30"/>
        <v>0</v>
      </c>
      <c r="K238" s="136"/>
      <c r="L238" s="28"/>
      <c r="M238" s="137" t="s">
        <v>1</v>
      </c>
      <c r="N238" s="138" t="s">
        <v>37</v>
      </c>
      <c r="P238" s="139">
        <f t="shared" si="31"/>
        <v>0</v>
      </c>
      <c r="Q238" s="139">
        <v>0</v>
      </c>
      <c r="R238" s="139">
        <f t="shared" si="32"/>
        <v>0</v>
      </c>
      <c r="S238" s="139">
        <v>0</v>
      </c>
      <c r="T238" s="140">
        <f t="shared" si="33"/>
        <v>0</v>
      </c>
      <c r="AR238" s="141" t="s">
        <v>155</v>
      </c>
      <c r="AT238" s="141" t="s">
        <v>151</v>
      </c>
      <c r="AU238" s="141" t="s">
        <v>80</v>
      </c>
      <c r="AY238" s="13" t="s">
        <v>149</v>
      </c>
      <c r="BE238" s="142">
        <f t="shared" si="34"/>
        <v>0</v>
      </c>
      <c r="BF238" s="142">
        <f t="shared" si="35"/>
        <v>0</v>
      </c>
      <c r="BG238" s="142">
        <f t="shared" si="36"/>
        <v>0</v>
      </c>
      <c r="BH238" s="142">
        <f t="shared" si="37"/>
        <v>0</v>
      </c>
      <c r="BI238" s="142">
        <f t="shared" si="38"/>
        <v>0</v>
      </c>
      <c r="BJ238" s="13" t="s">
        <v>80</v>
      </c>
      <c r="BK238" s="142">
        <f t="shared" si="39"/>
        <v>0</v>
      </c>
      <c r="BL238" s="13" t="s">
        <v>155</v>
      </c>
      <c r="BM238" s="141" t="s">
        <v>613</v>
      </c>
    </row>
    <row r="239" spans="2:65" s="1" customFormat="1" ht="76.349999999999994" customHeight="1">
      <c r="B239" s="28"/>
      <c r="C239" s="148" t="s">
        <v>614</v>
      </c>
      <c r="D239" s="148" t="s">
        <v>354</v>
      </c>
      <c r="E239" s="149" t="s">
        <v>1850</v>
      </c>
      <c r="F239" s="150" t="s">
        <v>1804</v>
      </c>
      <c r="G239" s="151" t="s">
        <v>191</v>
      </c>
      <c r="H239" s="152">
        <v>1</v>
      </c>
      <c r="I239" s="153"/>
      <c r="J239" s="154">
        <f t="shared" si="30"/>
        <v>0</v>
      </c>
      <c r="K239" s="155"/>
      <c r="L239" s="156"/>
      <c r="M239" s="157" t="s">
        <v>1</v>
      </c>
      <c r="N239" s="158" t="s">
        <v>37</v>
      </c>
      <c r="P239" s="139">
        <f t="shared" si="31"/>
        <v>0</v>
      </c>
      <c r="Q239" s="139">
        <v>0</v>
      </c>
      <c r="R239" s="139">
        <f t="shared" si="32"/>
        <v>0</v>
      </c>
      <c r="S239" s="139">
        <v>0</v>
      </c>
      <c r="T239" s="140">
        <f t="shared" si="33"/>
        <v>0</v>
      </c>
      <c r="AR239" s="141" t="s">
        <v>167</v>
      </c>
      <c r="AT239" s="141" t="s">
        <v>354</v>
      </c>
      <c r="AU239" s="141" t="s">
        <v>80</v>
      </c>
      <c r="AY239" s="13" t="s">
        <v>149</v>
      </c>
      <c r="BE239" s="142">
        <f t="shared" si="34"/>
        <v>0</v>
      </c>
      <c r="BF239" s="142">
        <f t="shared" si="35"/>
        <v>0</v>
      </c>
      <c r="BG239" s="142">
        <f t="shared" si="36"/>
        <v>0</v>
      </c>
      <c r="BH239" s="142">
        <f t="shared" si="37"/>
        <v>0</v>
      </c>
      <c r="BI239" s="142">
        <f t="shared" si="38"/>
        <v>0</v>
      </c>
      <c r="BJ239" s="13" t="s">
        <v>80</v>
      </c>
      <c r="BK239" s="142">
        <f t="shared" si="39"/>
        <v>0</v>
      </c>
      <c r="BL239" s="13" t="s">
        <v>155</v>
      </c>
      <c r="BM239" s="141" t="s">
        <v>617</v>
      </c>
    </row>
    <row r="240" spans="2:65" s="1" customFormat="1" ht="49.05" customHeight="1">
      <c r="B240" s="28"/>
      <c r="C240" s="129" t="s">
        <v>480</v>
      </c>
      <c r="D240" s="129" t="s">
        <v>151</v>
      </c>
      <c r="E240" s="130" t="s">
        <v>1851</v>
      </c>
      <c r="F240" s="131" t="s">
        <v>1806</v>
      </c>
      <c r="G240" s="132" t="s">
        <v>191</v>
      </c>
      <c r="H240" s="133">
        <v>1</v>
      </c>
      <c r="I240" s="134"/>
      <c r="J240" s="135">
        <f t="shared" si="30"/>
        <v>0</v>
      </c>
      <c r="K240" s="136"/>
      <c r="L240" s="28"/>
      <c r="M240" s="137" t="s">
        <v>1</v>
      </c>
      <c r="N240" s="138" t="s">
        <v>37</v>
      </c>
      <c r="P240" s="139">
        <f t="shared" si="31"/>
        <v>0</v>
      </c>
      <c r="Q240" s="139">
        <v>0</v>
      </c>
      <c r="R240" s="139">
        <f t="shared" si="32"/>
        <v>0</v>
      </c>
      <c r="S240" s="139">
        <v>0</v>
      </c>
      <c r="T240" s="140">
        <f t="shared" si="33"/>
        <v>0</v>
      </c>
      <c r="AR240" s="141" t="s">
        <v>155</v>
      </c>
      <c r="AT240" s="141" t="s">
        <v>151</v>
      </c>
      <c r="AU240" s="141" t="s">
        <v>80</v>
      </c>
      <c r="AY240" s="13" t="s">
        <v>149</v>
      </c>
      <c r="BE240" s="142">
        <f t="shared" si="34"/>
        <v>0</v>
      </c>
      <c r="BF240" s="142">
        <f t="shared" si="35"/>
        <v>0</v>
      </c>
      <c r="BG240" s="142">
        <f t="shared" si="36"/>
        <v>0</v>
      </c>
      <c r="BH240" s="142">
        <f t="shared" si="37"/>
        <v>0</v>
      </c>
      <c r="BI240" s="142">
        <f t="shared" si="38"/>
        <v>0</v>
      </c>
      <c r="BJ240" s="13" t="s">
        <v>80</v>
      </c>
      <c r="BK240" s="142">
        <f t="shared" si="39"/>
        <v>0</v>
      </c>
      <c r="BL240" s="13" t="s">
        <v>155</v>
      </c>
      <c r="BM240" s="141" t="s">
        <v>620</v>
      </c>
    </row>
    <row r="241" spans="2:65" s="1" customFormat="1" ht="24.15" customHeight="1">
      <c r="B241" s="28"/>
      <c r="C241" s="129" t="s">
        <v>621</v>
      </c>
      <c r="D241" s="129" t="s">
        <v>151</v>
      </c>
      <c r="E241" s="130" t="s">
        <v>1852</v>
      </c>
      <c r="F241" s="131" t="s">
        <v>1853</v>
      </c>
      <c r="G241" s="132" t="s">
        <v>197</v>
      </c>
      <c r="H241" s="133">
        <v>3.6</v>
      </c>
      <c r="I241" s="134"/>
      <c r="J241" s="135">
        <f t="shared" si="30"/>
        <v>0</v>
      </c>
      <c r="K241" s="136"/>
      <c r="L241" s="28"/>
      <c r="M241" s="137" t="s">
        <v>1</v>
      </c>
      <c r="N241" s="138" t="s">
        <v>37</v>
      </c>
      <c r="P241" s="139">
        <f t="shared" si="31"/>
        <v>0</v>
      </c>
      <c r="Q241" s="139">
        <v>0</v>
      </c>
      <c r="R241" s="139">
        <f t="shared" si="32"/>
        <v>0</v>
      </c>
      <c r="S241" s="139">
        <v>0</v>
      </c>
      <c r="T241" s="140">
        <f t="shared" si="33"/>
        <v>0</v>
      </c>
      <c r="AR241" s="141" t="s">
        <v>155</v>
      </c>
      <c r="AT241" s="141" t="s">
        <v>151</v>
      </c>
      <c r="AU241" s="141" t="s">
        <v>80</v>
      </c>
      <c r="AY241" s="13" t="s">
        <v>149</v>
      </c>
      <c r="BE241" s="142">
        <f t="shared" si="34"/>
        <v>0</v>
      </c>
      <c r="BF241" s="142">
        <f t="shared" si="35"/>
        <v>0</v>
      </c>
      <c r="BG241" s="142">
        <f t="shared" si="36"/>
        <v>0</v>
      </c>
      <c r="BH241" s="142">
        <f t="shared" si="37"/>
        <v>0</v>
      </c>
      <c r="BI241" s="142">
        <f t="shared" si="38"/>
        <v>0</v>
      </c>
      <c r="BJ241" s="13" t="s">
        <v>80</v>
      </c>
      <c r="BK241" s="142">
        <f t="shared" si="39"/>
        <v>0</v>
      </c>
      <c r="BL241" s="13" t="s">
        <v>155</v>
      </c>
      <c r="BM241" s="141" t="s">
        <v>624</v>
      </c>
    </row>
    <row r="242" spans="2:65" s="11" customFormat="1" ht="25.95" customHeight="1">
      <c r="B242" s="117"/>
      <c r="D242" s="118" t="s">
        <v>71</v>
      </c>
      <c r="E242" s="119" t="s">
        <v>1854</v>
      </c>
      <c r="F242" s="119" t="s">
        <v>1855</v>
      </c>
      <c r="I242" s="120"/>
      <c r="J242" s="121">
        <f>BK242</f>
        <v>0</v>
      </c>
      <c r="L242" s="117"/>
      <c r="M242" s="122"/>
      <c r="P242" s="123">
        <f>SUM(P243:P287)</f>
        <v>0</v>
      </c>
      <c r="R242" s="123">
        <f>SUM(R243:R287)</f>
        <v>0</v>
      </c>
      <c r="T242" s="124">
        <f>SUM(T243:T287)</f>
        <v>0</v>
      </c>
      <c r="AR242" s="118" t="s">
        <v>80</v>
      </c>
      <c r="AT242" s="125" t="s">
        <v>71</v>
      </c>
      <c r="AU242" s="125" t="s">
        <v>72</v>
      </c>
      <c r="AY242" s="118" t="s">
        <v>149</v>
      </c>
      <c r="BK242" s="126">
        <f>SUM(BK243:BK287)</f>
        <v>0</v>
      </c>
    </row>
    <row r="243" spans="2:65" s="1" customFormat="1" ht="16.5" customHeight="1">
      <c r="B243" s="28"/>
      <c r="C243" s="129" t="s">
        <v>484</v>
      </c>
      <c r="D243" s="129" t="s">
        <v>151</v>
      </c>
      <c r="E243" s="130" t="s">
        <v>1856</v>
      </c>
      <c r="F243" s="131" t="s">
        <v>1857</v>
      </c>
      <c r="G243" s="132" t="s">
        <v>191</v>
      </c>
      <c r="H243" s="133">
        <v>1</v>
      </c>
      <c r="I243" s="134"/>
      <c r="J243" s="135">
        <f t="shared" ref="J243:J287" si="40">ROUND(I243*H243,2)</f>
        <v>0</v>
      </c>
      <c r="K243" s="136"/>
      <c r="L243" s="28"/>
      <c r="M243" s="137" t="s">
        <v>1</v>
      </c>
      <c r="N243" s="138" t="s">
        <v>37</v>
      </c>
      <c r="P243" s="139">
        <f t="shared" ref="P243:P287" si="41">O243*H243</f>
        <v>0</v>
      </c>
      <c r="Q243" s="139">
        <v>0</v>
      </c>
      <c r="R243" s="139">
        <f t="shared" ref="R243:R287" si="42">Q243*H243</f>
        <v>0</v>
      </c>
      <c r="S243" s="139">
        <v>0</v>
      </c>
      <c r="T243" s="140">
        <f t="shared" ref="T243:T287" si="43">S243*H243</f>
        <v>0</v>
      </c>
      <c r="AR243" s="141" t="s">
        <v>155</v>
      </c>
      <c r="AT243" s="141" t="s">
        <v>151</v>
      </c>
      <c r="AU243" s="141" t="s">
        <v>80</v>
      </c>
      <c r="AY243" s="13" t="s">
        <v>149</v>
      </c>
      <c r="BE243" s="142">
        <f t="shared" ref="BE243:BE287" si="44">IF(N243="základní",J243,0)</f>
        <v>0</v>
      </c>
      <c r="BF243" s="142">
        <f t="shared" ref="BF243:BF287" si="45">IF(N243="snížená",J243,0)</f>
        <v>0</v>
      </c>
      <c r="BG243" s="142">
        <f t="shared" ref="BG243:BG287" si="46">IF(N243="zákl. přenesená",J243,0)</f>
        <v>0</v>
      </c>
      <c r="BH243" s="142">
        <f t="shared" ref="BH243:BH287" si="47">IF(N243="sníž. přenesená",J243,0)</f>
        <v>0</v>
      </c>
      <c r="BI243" s="142">
        <f t="shared" ref="BI243:BI287" si="48">IF(N243="nulová",J243,0)</f>
        <v>0</v>
      </c>
      <c r="BJ243" s="13" t="s">
        <v>80</v>
      </c>
      <c r="BK243" s="142">
        <f t="shared" ref="BK243:BK287" si="49">ROUND(I243*H243,2)</f>
        <v>0</v>
      </c>
      <c r="BL243" s="13" t="s">
        <v>155</v>
      </c>
      <c r="BM243" s="141" t="s">
        <v>627</v>
      </c>
    </row>
    <row r="244" spans="2:65" s="1" customFormat="1" ht="37.799999999999997" customHeight="1">
      <c r="B244" s="28"/>
      <c r="C244" s="148" t="s">
        <v>628</v>
      </c>
      <c r="D244" s="148" t="s">
        <v>354</v>
      </c>
      <c r="E244" s="149" t="s">
        <v>1858</v>
      </c>
      <c r="F244" s="150" t="s">
        <v>1859</v>
      </c>
      <c r="G244" s="151" t="s">
        <v>191</v>
      </c>
      <c r="H244" s="152">
        <v>1</v>
      </c>
      <c r="I244" s="153"/>
      <c r="J244" s="154">
        <f t="shared" si="40"/>
        <v>0</v>
      </c>
      <c r="K244" s="155"/>
      <c r="L244" s="156"/>
      <c r="M244" s="157" t="s">
        <v>1</v>
      </c>
      <c r="N244" s="158" t="s">
        <v>37</v>
      </c>
      <c r="P244" s="139">
        <f t="shared" si="41"/>
        <v>0</v>
      </c>
      <c r="Q244" s="139">
        <v>0</v>
      </c>
      <c r="R244" s="139">
        <f t="shared" si="42"/>
        <v>0</v>
      </c>
      <c r="S244" s="139">
        <v>0</v>
      </c>
      <c r="T244" s="140">
        <f t="shared" si="43"/>
        <v>0</v>
      </c>
      <c r="AR244" s="141" t="s">
        <v>167</v>
      </c>
      <c r="AT244" s="141" t="s">
        <v>354</v>
      </c>
      <c r="AU244" s="141" t="s">
        <v>80</v>
      </c>
      <c r="AY244" s="13" t="s">
        <v>149</v>
      </c>
      <c r="BE244" s="142">
        <f t="shared" si="44"/>
        <v>0</v>
      </c>
      <c r="BF244" s="142">
        <f t="shared" si="45"/>
        <v>0</v>
      </c>
      <c r="BG244" s="142">
        <f t="shared" si="46"/>
        <v>0</v>
      </c>
      <c r="BH244" s="142">
        <f t="shared" si="47"/>
        <v>0</v>
      </c>
      <c r="BI244" s="142">
        <f t="shared" si="48"/>
        <v>0</v>
      </c>
      <c r="BJ244" s="13" t="s">
        <v>80</v>
      </c>
      <c r="BK244" s="142">
        <f t="shared" si="49"/>
        <v>0</v>
      </c>
      <c r="BL244" s="13" t="s">
        <v>155</v>
      </c>
      <c r="BM244" s="141" t="s">
        <v>631</v>
      </c>
    </row>
    <row r="245" spans="2:65" s="1" customFormat="1" ht="16.5" customHeight="1">
      <c r="B245" s="28"/>
      <c r="C245" s="129" t="s">
        <v>487</v>
      </c>
      <c r="D245" s="129" t="s">
        <v>151</v>
      </c>
      <c r="E245" s="130" t="s">
        <v>1860</v>
      </c>
      <c r="F245" s="131" t="s">
        <v>1861</v>
      </c>
      <c r="G245" s="132" t="s">
        <v>191</v>
      </c>
      <c r="H245" s="133">
        <v>18</v>
      </c>
      <c r="I245" s="134"/>
      <c r="J245" s="135">
        <f t="shared" si="40"/>
        <v>0</v>
      </c>
      <c r="K245" s="136"/>
      <c r="L245" s="28"/>
      <c r="M245" s="137" t="s">
        <v>1</v>
      </c>
      <c r="N245" s="138" t="s">
        <v>37</v>
      </c>
      <c r="P245" s="139">
        <f t="shared" si="41"/>
        <v>0</v>
      </c>
      <c r="Q245" s="139">
        <v>0</v>
      </c>
      <c r="R245" s="139">
        <f t="shared" si="42"/>
        <v>0</v>
      </c>
      <c r="S245" s="139">
        <v>0</v>
      </c>
      <c r="T245" s="140">
        <f t="shared" si="43"/>
        <v>0</v>
      </c>
      <c r="AR245" s="141" t="s">
        <v>155</v>
      </c>
      <c r="AT245" s="141" t="s">
        <v>151</v>
      </c>
      <c r="AU245" s="141" t="s">
        <v>80</v>
      </c>
      <c r="AY245" s="13" t="s">
        <v>149</v>
      </c>
      <c r="BE245" s="142">
        <f t="shared" si="44"/>
        <v>0</v>
      </c>
      <c r="BF245" s="142">
        <f t="shared" si="45"/>
        <v>0</v>
      </c>
      <c r="BG245" s="142">
        <f t="shared" si="46"/>
        <v>0</v>
      </c>
      <c r="BH245" s="142">
        <f t="shared" si="47"/>
        <v>0</v>
      </c>
      <c r="BI245" s="142">
        <f t="shared" si="48"/>
        <v>0</v>
      </c>
      <c r="BJ245" s="13" t="s">
        <v>80</v>
      </c>
      <c r="BK245" s="142">
        <f t="shared" si="49"/>
        <v>0</v>
      </c>
      <c r="BL245" s="13" t="s">
        <v>155</v>
      </c>
      <c r="BM245" s="141" t="s">
        <v>634</v>
      </c>
    </row>
    <row r="246" spans="2:65" s="1" customFormat="1" ht="21.75" customHeight="1">
      <c r="B246" s="28"/>
      <c r="C246" s="129" t="s">
        <v>635</v>
      </c>
      <c r="D246" s="129" t="s">
        <v>151</v>
      </c>
      <c r="E246" s="130" t="s">
        <v>1862</v>
      </c>
      <c r="F246" s="131" t="s">
        <v>1863</v>
      </c>
      <c r="G246" s="132" t="s">
        <v>191</v>
      </c>
      <c r="H246" s="133">
        <v>18</v>
      </c>
      <c r="I246" s="134"/>
      <c r="J246" s="135">
        <f t="shared" si="40"/>
        <v>0</v>
      </c>
      <c r="K246" s="136"/>
      <c r="L246" s="28"/>
      <c r="M246" s="137" t="s">
        <v>1</v>
      </c>
      <c r="N246" s="138" t="s">
        <v>37</v>
      </c>
      <c r="P246" s="139">
        <f t="shared" si="41"/>
        <v>0</v>
      </c>
      <c r="Q246" s="139">
        <v>0</v>
      </c>
      <c r="R246" s="139">
        <f t="shared" si="42"/>
        <v>0</v>
      </c>
      <c r="S246" s="139">
        <v>0</v>
      </c>
      <c r="T246" s="140">
        <f t="shared" si="43"/>
        <v>0</v>
      </c>
      <c r="AR246" s="141" t="s">
        <v>155</v>
      </c>
      <c r="AT246" s="141" t="s">
        <v>151</v>
      </c>
      <c r="AU246" s="141" t="s">
        <v>80</v>
      </c>
      <c r="AY246" s="13" t="s">
        <v>149</v>
      </c>
      <c r="BE246" s="142">
        <f t="shared" si="44"/>
        <v>0</v>
      </c>
      <c r="BF246" s="142">
        <f t="shared" si="45"/>
        <v>0</v>
      </c>
      <c r="BG246" s="142">
        <f t="shared" si="46"/>
        <v>0</v>
      </c>
      <c r="BH246" s="142">
        <f t="shared" si="47"/>
        <v>0</v>
      </c>
      <c r="BI246" s="142">
        <f t="shared" si="48"/>
        <v>0</v>
      </c>
      <c r="BJ246" s="13" t="s">
        <v>80</v>
      </c>
      <c r="BK246" s="142">
        <f t="shared" si="49"/>
        <v>0</v>
      </c>
      <c r="BL246" s="13" t="s">
        <v>155</v>
      </c>
      <c r="BM246" s="141" t="s">
        <v>638</v>
      </c>
    </row>
    <row r="247" spans="2:65" s="1" customFormat="1" ht="24.15" customHeight="1">
      <c r="B247" s="28"/>
      <c r="C247" s="148" t="s">
        <v>491</v>
      </c>
      <c r="D247" s="148" t="s">
        <v>354</v>
      </c>
      <c r="E247" s="149" t="s">
        <v>1864</v>
      </c>
      <c r="F247" s="150" t="s">
        <v>1865</v>
      </c>
      <c r="G247" s="151" t="s">
        <v>191</v>
      </c>
      <c r="H247" s="152">
        <v>18</v>
      </c>
      <c r="I247" s="153"/>
      <c r="J247" s="154">
        <f t="shared" si="40"/>
        <v>0</v>
      </c>
      <c r="K247" s="155"/>
      <c r="L247" s="156"/>
      <c r="M247" s="157" t="s">
        <v>1</v>
      </c>
      <c r="N247" s="158" t="s">
        <v>37</v>
      </c>
      <c r="P247" s="139">
        <f t="shared" si="41"/>
        <v>0</v>
      </c>
      <c r="Q247" s="139">
        <v>0</v>
      </c>
      <c r="R247" s="139">
        <f t="shared" si="42"/>
        <v>0</v>
      </c>
      <c r="S247" s="139">
        <v>0</v>
      </c>
      <c r="T247" s="140">
        <f t="shared" si="43"/>
        <v>0</v>
      </c>
      <c r="AR247" s="141" t="s">
        <v>167</v>
      </c>
      <c r="AT247" s="141" t="s">
        <v>354</v>
      </c>
      <c r="AU247" s="141" t="s">
        <v>80</v>
      </c>
      <c r="AY247" s="13" t="s">
        <v>149</v>
      </c>
      <c r="BE247" s="142">
        <f t="shared" si="44"/>
        <v>0</v>
      </c>
      <c r="BF247" s="142">
        <f t="shared" si="45"/>
        <v>0</v>
      </c>
      <c r="BG247" s="142">
        <f t="shared" si="46"/>
        <v>0</v>
      </c>
      <c r="BH247" s="142">
        <f t="shared" si="47"/>
        <v>0</v>
      </c>
      <c r="BI247" s="142">
        <f t="shared" si="48"/>
        <v>0</v>
      </c>
      <c r="BJ247" s="13" t="s">
        <v>80</v>
      </c>
      <c r="BK247" s="142">
        <f t="shared" si="49"/>
        <v>0</v>
      </c>
      <c r="BL247" s="13" t="s">
        <v>155</v>
      </c>
      <c r="BM247" s="141" t="s">
        <v>641</v>
      </c>
    </row>
    <row r="248" spans="2:65" s="1" customFormat="1" ht="16.5" customHeight="1">
      <c r="B248" s="28"/>
      <c r="C248" s="129" t="s">
        <v>644</v>
      </c>
      <c r="D248" s="129" t="s">
        <v>151</v>
      </c>
      <c r="E248" s="130" t="s">
        <v>1827</v>
      </c>
      <c r="F248" s="131" t="s">
        <v>1828</v>
      </c>
      <c r="G248" s="132" t="s">
        <v>191</v>
      </c>
      <c r="H248" s="133">
        <v>4</v>
      </c>
      <c r="I248" s="134"/>
      <c r="J248" s="135">
        <f t="shared" si="40"/>
        <v>0</v>
      </c>
      <c r="K248" s="136"/>
      <c r="L248" s="28"/>
      <c r="M248" s="137" t="s">
        <v>1</v>
      </c>
      <c r="N248" s="138" t="s">
        <v>37</v>
      </c>
      <c r="P248" s="139">
        <f t="shared" si="41"/>
        <v>0</v>
      </c>
      <c r="Q248" s="139">
        <v>0</v>
      </c>
      <c r="R248" s="139">
        <f t="shared" si="42"/>
        <v>0</v>
      </c>
      <c r="S248" s="139">
        <v>0</v>
      </c>
      <c r="T248" s="140">
        <f t="shared" si="43"/>
        <v>0</v>
      </c>
      <c r="AR248" s="141" t="s">
        <v>155</v>
      </c>
      <c r="AT248" s="141" t="s">
        <v>151</v>
      </c>
      <c r="AU248" s="141" t="s">
        <v>80</v>
      </c>
      <c r="AY248" s="13" t="s">
        <v>149</v>
      </c>
      <c r="BE248" s="142">
        <f t="shared" si="44"/>
        <v>0</v>
      </c>
      <c r="BF248" s="142">
        <f t="shared" si="45"/>
        <v>0</v>
      </c>
      <c r="BG248" s="142">
        <f t="shared" si="46"/>
        <v>0</v>
      </c>
      <c r="BH248" s="142">
        <f t="shared" si="47"/>
        <v>0</v>
      </c>
      <c r="BI248" s="142">
        <f t="shared" si="48"/>
        <v>0</v>
      </c>
      <c r="BJ248" s="13" t="s">
        <v>80</v>
      </c>
      <c r="BK248" s="142">
        <f t="shared" si="49"/>
        <v>0</v>
      </c>
      <c r="BL248" s="13" t="s">
        <v>155</v>
      </c>
      <c r="BM248" s="141" t="s">
        <v>647</v>
      </c>
    </row>
    <row r="249" spans="2:65" s="1" customFormat="1" ht="16.5" customHeight="1">
      <c r="B249" s="28"/>
      <c r="C249" s="148" t="s">
        <v>494</v>
      </c>
      <c r="D249" s="148" t="s">
        <v>354</v>
      </c>
      <c r="E249" s="149" t="s">
        <v>1866</v>
      </c>
      <c r="F249" s="150" t="s">
        <v>1830</v>
      </c>
      <c r="G249" s="151" t="s">
        <v>191</v>
      </c>
      <c r="H249" s="152">
        <v>4</v>
      </c>
      <c r="I249" s="153"/>
      <c r="J249" s="154">
        <f t="shared" si="40"/>
        <v>0</v>
      </c>
      <c r="K249" s="155"/>
      <c r="L249" s="156"/>
      <c r="M249" s="157" t="s">
        <v>1</v>
      </c>
      <c r="N249" s="158" t="s">
        <v>37</v>
      </c>
      <c r="P249" s="139">
        <f t="shared" si="41"/>
        <v>0</v>
      </c>
      <c r="Q249" s="139">
        <v>0</v>
      </c>
      <c r="R249" s="139">
        <f t="shared" si="42"/>
        <v>0</v>
      </c>
      <c r="S249" s="139">
        <v>0</v>
      </c>
      <c r="T249" s="140">
        <f t="shared" si="43"/>
        <v>0</v>
      </c>
      <c r="AR249" s="141" t="s">
        <v>167</v>
      </c>
      <c r="AT249" s="141" t="s">
        <v>354</v>
      </c>
      <c r="AU249" s="141" t="s">
        <v>80</v>
      </c>
      <c r="AY249" s="13" t="s">
        <v>149</v>
      </c>
      <c r="BE249" s="142">
        <f t="shared" si="44"/>
        <v>0</v>
      </c>
      <c r="BF249" s="142">
        <f t="shared" si="45"/>
        <v>0</v>
      </c>
      <c r="BG249" s="142">
        <f t="shared" si="46"/>
        <v>0</v>
      </c>
      <c r="BH249" s="142">
        <f t="shared" si="47"/>
        <v>0</v>
      </c>
      <c r="BI249" s="142">
        <f t="shared" si="48"/>
        <v>0</v>
      </c>
      <c r="BJ249" s="13" t="s">
        <v>80</v>
      </c>
      <c r="BK249" s="142">
        <f t="shared" si="49"/>
        <v>0</v>
      </c>
      <c r="BL249" s="13" t="s">
        <v>155</v>
      </c>
      <c r="BM249" s="141" t="s">
        <v>650</v>
      </c>
    </row>
    <row r="250" spans="2:65" s="1" customFormat="1" ht="24.15" customHeight="1">
      <c r="B250" s="28"/>
      <c r="C250" s="129" t="s">
        <v>651</v>
      </c>
      <c r="D250" s="129" t="s">
        <v>151</v>
      </c>
      <c r="E250" s="130" t="s">
        <v>1867</v>
      </c>
      <c r="F250" s="131" t="s">
        <v>1868</v>
      </c>
      <c r="G250" s="132" t="s">
        <v>191</v>
      </c>
      <c r="H250" s="133">
        <v>2</v>
      </c>
      <c r="I250" s="134"/>
      <c r="J250" s="135">
        <f t="shared" si="40"/>
        <v>0</v>
      </c>
      <c r="K250" s="136"/>
      <c r="L250" s="28"/>
      <c r="M250" s="137" t="s">
        <v>1</v>
      </c>
      <c r="N250" s="138" t="s">
        <v>37</v>
      </c>
      <c r="P250" s="139">
        <f t="shared" si="41"/>
        <v>0</v>
      </c>
      <c r="Q250" s="139">
        <v>0</v>
      </c>
      <c r="R250" s="139">
        <f t="shared" si="42"/>
        <v>0</v>
      </c>
      <c r="S250" s="139">
        <v>0</v>
      </c>
      <c r="T250" s="140">
        <f t="shared" si="43"/>
        <v>0</v>
      </c>
      <c r="AR250" s="141" t="s">
        <v>155</v>
      </c>
      <c r="AT250" s="141" t="s">
        <v>151</v>
      </c>
      <c r="AU250" s="141" t="s">
        <v>80</v>
      </c>
      <c r="AY250" s="13" t="s">
        <v>149</v>
      </c>
      <c r="BE250" s="142">
        <f t="shared" si="44"/>
        <v>0</v>
      </c>
      <c r="BF250" s="142">
        <f t="shared" si="45"/>
        <v>0</v>
      </c>
      <c r="BG250" s="142">
        <f t="shared" si="46"/>
        <v>0</v>
      </c>
      <c r="BH250" s="142">
        <f t="shared" si="47"/>
        <v>0</v>
      </c>
      <c r="BI250" s="142">
        <f t="shared" si="48"/>
        <v>0</v>
      </c>
      <c r="BJ250" s="13" t="s">
        <v>80</v>
      </c>
      <c r="BK250" s="142">
        <f t="shared" si="49"/>
        <v>0</v>
      </c>
      <c r="BL250" s="13" t="s">
        <v>155</v>
      </c>
      <c r="BM250" s="141" t="s">
        <v>654</v>
      </c>
    </row>
    <row r="251" spans="2:65" s="1" customFormat="1" ht="66.75" customHeight="1">
      <c r="B251" s="28"/>
      <c r="C251" s="148" t="s">
        <v>655</v>
      </c>
      <c r="D251" s="148" t="s">
        <v>354</v>
      </c>
      <c r="E251" s="149" t="s">
        <v>1869</v>
      </c>
      <c r="F251" s="150" t="s">
        <v>1870</v>
      </c>
      <c r="G251" s="151" t="s">
        <v>191</v>
      </c>
      <c r="H251" s="152">
        <v>2</v>
      </c>
      <c r="I251" s="153"/>
      <c r="J251" s="154">
        <f t="shared" si="40"/>
        <v>0</v>
      </c>
      <c r="K251" s="155"/>
      <c r="L251" s="156"/>
      <c r="M251" s="157" t="s">
        <v>1</v>
      </c>
      <c r="N251" s="158" t="s">
        <v>37</v>
      </c>
      <c r="P251" s="139">
        <f t="shared" si="41"/>
        <v>0</v>
      </c>
      <c r="Q251" s="139">
        <v>0</v>
      </c>
      <c r="R251" s="139">
        <f t="shared" si="42"/>
        <v>0</v>
      </c>
      <c r="S251" s="139">
        <v>0</v>
      </c>
      <c r="T251" s="140">
        <f t="shared" si="43"/>
        <v>0</v>
      </c>
      <c r="AR251" s="141" t="s">
        <v>167</v>
      </c>
      <c r="AT251" s="141" t="s">
        <v>354</v>
      </c>
      <c r="AU251" s="141" t="s">
        <v>80</v>
      </c>
      <c r="AY251" s="13" t="s">
        <v>149</v>
      </c>
      <c r="BE251" s="142">
        <f t="shared" si="44"/>
        <v>0</v>
      </c>
      <c r="BF251" s="142">
        <f t="shared" si="45"/>
        <v>0</v>
      </c>
      <c r="BG251" s="142">
        <f t="shared" si="46"/>
        <v>0</v>
      </c>
      <c r="BH251" s="142">
        <f t="shared" si="47"/>
        <v>0</v>
      </c>
      <c r="BI251" s="142">
        <f t="shared" si="48"/>
        <v>0</v>
      </c>
      <c r="BJ251" s="13" t="s">
        <v>80</v>
      </c>
      <c r="BK251" s="142">
        <f t="shared" si="49"/>
        <v>0</v>
      </c>
      <c r="BL251" s="13" t="s">
        <v>155</v>
      </c>
      <c r="BM251" s="141" t="s">
        <v>658</v>
      </c>
    </row>
    <row r="252" spans="2:65" s="1" customFormat="1" ht="16.5" customHeight="1">
      <c r="B252" s="28"/>
      <c r="C252" s="129" t="s">
        <v>659</v>
      </c>
      <c r="D252" s="129" t="s">
        <v>151</v>
      </c>
      <c r="E252" s="130" t="s">
        <v>1871</v>
      </c>
      <c r="F252" s="131" t="s">
        <v>1822</v>
      </c>
      <c r="G252" s="132" t="s">
        <v>191</v>
      </c>
      <c r="H252" s="133">
        <v>2</v>
      </c>
      <c r="I252" s="134"/>
      <c r="J252" s="135">
        <f t="shared" si="40"/>
        <v>0</v>
      </c>
      <c r="K252" s="136"/>
      <c r="L252" s="28"/>
      <c r="M252" s="137" t="s">
        <v>1</v>
      </c>
      <c r="N252" s="138" t="s">
        <v>37</v>
      </c>
      <c r="P252" s="139">
        <f t="shared" si="41"/>
        <v>0</v>
      </c>
      <c r="Q252" s="139">
        <v>0</v>
      </c>
      <c r="R252" s="139">
        <f t="shared" si="42"/>
        <v>0</v>
      </c>
      <c r="S252" s="139">
        <v>0</v>
      </c>
      <c r="T252" s="140">
        <f t="shared" si="43"/>
        <v>0</v>
      </c>
      <c r="AR252" s="141" t="s">
        <v>155</v>
      </c>
      <c r="AT252" s="141" t="s">
        <v>151</v>
      </c>
      <c r="AU252" s="141" t="s">
        <v>80</v>
      </c>
      <c r="AY252" s="13" t="s">
        <v>149</v>
      </c>
      <c r="BE252" s="142">
        <f t="shared" si="44"/>
        <v>0</v>
      </c>
      <c r="BF252" s="142">
        <f t="shared" si="45"/>
        <v>0</v>
      </c>
      <c r="BG252" s="142">
        <f t="shared" si="46"/>
        <v>0</v>
      </c>
      <c r="BH252" s="142">
        <f t="shared" si="47"/>
        <v>0</v>
      </c>
      <c r="BI252" s="142">
        <f t="shared" si="48"/>
        <v>0</v>
      </c>
      <c r="BJ252" s="13" t="s">
        <v>80</v>
      </c>
      <c r="BK252" s="142">
        <f t="shared" si="49"/>
        <v>0</v>
      </c>
      <c r="BL252" s="13" t="s">
        <v>155</v>
      </c>
      <c r="BM252" s="141" t="s">
        <v>662</v>
      </c>
    </row>
    <row r="253" spans="2:65" s="1" customFormat="1" ht="16.5" customHeight="1">
      <c r="B253" s="28"/>
      <c r="C253" s="148" t="s">
        <v>663</v>
      </c>
      <c r="D253" s="148" t="s">
        <v>354</v>
      </c>
      <c r="E253" s="149" t="s">
        <v>1872</v>
      </c>
      <c r="F253" s="150" t="s">
        <v>1824</v>
      </c>
      <c r="G253" s="151" t="s">
        <v>191</v>
      </c>
      <c r="H253" s="152">
        <v>2</v>
      </c>
      <c r="I253" s="153"/>
      <c r="J253" s="154">
        <f t="shared" si="40"/>
        <v>0</v>
      </c>
      <c r="K253" s="155"/>
      <c r="L253" s="156"/>
      <c r="M253" s="157" t="s">
        <v>1</v>
      </c>
      <c r="N253" s="158" t="s">
        <v>37</v>
      </c>
      <c r="P253" s="139">
        <f t="shared" si="41"/>
        <v>0</v>
      </c>
      <c r="Q253" s="139">
        <v>0</v>
      </c>
      <c r="R253" s="139">
        <f t="shared" si="42"/>
        <v>0</v>
      </c>
      <c r="S253" s="139">
        <v>0</v>
      </c>
      <c r="T253" s="140">
        <f t="shared" si="43"/>
        <v>0</v>
      </c>
      <c r="AR253" s="141" t="s">
        <v>167</v>
      </c>
      <c r="AT253" s="141" t="s">
        <v>354</v>
      </c>
      <c r="AU253" s="141" t="s">
        <v>80</v>
      </c>
      <c r="AY253" s="13" t="s">
        <v>149</v>
      </c>
      <c r="BE253" s="142">
        <f t="shared" si="44"/>
        <v>0</v>
      </c>
      <c r="BF253" s="142">
        <f t="shared" si="45"/>
        <v>0</v>
      </c>
      <c r="BG253" s="142">
        <f t="shared" si="46"/>
        <v>0</v>
      </c>
      <c r="BH253" s="142">
        <f t="shared" si="47"/>
        <v>0</v>
      </c>
      <c r="BI253" s="142">
        <f t="shared" si="48"/>
        <v>0</v>
      </c>
      <c r="BJ253" s="13" t="s">
        <v>80</v>
      </c>
      <c r="BK253" s="142">
        <f t="shared" si="49"/>
        <v>0</v>
      </c>
      <c r="BL253" s="13" t="s">
        <v>155</v>
      </c>
      <c r="BM253" s="141" t="s">
        <v>666</v>
      </c>
    </row>
    <row r="254" spans="2:65" s="1" customFormat="1" ht="16.5" customHeight="1">
      <c r="B254" s="28"/>
      <c r="C254" s="129" t="s">
        <v>667</v>
      </c>
      <c r="D254" s="129" t="s">
        <v>151</v>
      </c>
      <c r="E254" s="130" t="s">
        <v>1873</v>
      </c>
      <c r="F254" s="131" t="s">
        <v>1874</v>
      </c>
      <c r="G254" s="132" t="s">
        <v>191</v>
      </c>
      <c r="H254" s="133">
        <v>5</v>
      </c>
      <c r="I254" s="134"/>
      <c r="J254" s="135">
        <f t="shared" si="40"/>
        <v>0</v>
      </c>
      <c r="K254" s="136"/>
      <c r="L254" s="28"/>
      <c r="M254" s="137" t="s">
        <v>1</v>
      </c>
      <c r="N254" s="138" t="s">
        <v>37</v>
      </c>
      <c r="P254" s="139">
        <f t="shared" si="41"/>
        <v>0</v>
      </c>
      <c r="Q254" s="139">
        <v>0</v>
      </c>
      <c r="R254" s="139">
        <f t="shared" si="42"/>
        <v>0</v>
      </c>
      <c r="S254" s="139">
        <v>0</v>
      </c>
      <c r="T254" s="140">
        <f t="shared" si="43"/>
        <v>0</v>
      </c>
      <c r="AR254" s="141" t="s">
        <v>155</v>
      </c>
      <c r="AT254" s="141" t="s">
        <v>151</v>
      </c>
      <c r="AU254" s="141" t="s">
        <v>80</v>
      </c>
      <c r="AY254" s="13" t="s">
        <v>149</v>
      </c>
      <c r="BE254" s="142">
        <f t="shared" si="44"/>
        <v>0</v>
      </c>
      <c r="BF254" s="142">
        <f t="shared" si="45"/>
        <v>0</v>
      </c>
      <c r="BG254" s="142">
        <f t="shared" si="46"/>
        <v>0</v>
      </c>
      <c r="BH254" s="142">
        <f t="shared" si="47"/>
        <v>0</v>
      </c>
      <c r="BI254" s="142">
        <f t="shared" si="48"/>
        <v>0</v>
      </c>
      <c r="BJ254" s="13" t="s">
        <v>80</v>
      </c>
      <c r="BK254" s="142">
        <f t="shared" si="49"/>
        <v>0</v>
      </c>
      <c r="BL254" s="13" t="s">
        <v>155</v>
      </c>
      <c r="BM254" s="141" t="s">
        <v>670</v>
      </c>
    </row>
    <row r="255" spans="2:65" s="1" customFormat="1" ht="37.799999999999997" customHeight="1">
      <c r="B255" s="28"/>
      <c r="C255" s="148" t="s">
        <v>671</v>
      </c>
      <c r="D255" s="148" t="s">
        <v>354</v>
      </c>
      <c r="E255" s="149" t="s">
        <v>1875</v>
      </c>
      <c r="F255" s="150" t="s">
        <v>1876</v>
      </c>
      <c r="G255" s="151" t="s">
        <v>191</v>
      </c>
      <c r="H255" s="152">
        <v>5</v>
      </c>
      <c r="I255" s="153"/>
      <c r="J255" s="154">
        <f t="shared" si="40"/>
        <v>0</v>
      </c>
      <c r="K255" s="155"/>
      <c r="L255" s="156"/>
      <c r="M255" s="157" t="s">
        <v>1</v>
      </c>
      <c r="N255" s="158" t="s">
        <v>37</v>
      </c>
      <c r="P255" s="139">
        <f t="shared" si="41"/>
        <v>0</v>
      </c>
      <c r="Q255" s="139">
        <v>0</v>
      </c>
      <c r="R255" s="139">
        <f t="shared" si="42"/>
        <v>0</v>
      </c>
      <c r="S255" s="139">
        <v>0</v>
      </c>
      <c r="T255" s="140">
        <f t="shared" si="43"/>
        <v>0</v>
      </c>
      <c r="AR255" s="141" t="s">
        <v>167</v>
      </c>
      <c r="AT255" s="141" t="s">
        <v>354</v>
      </c>
      <c r="AU255" s="141" t="s">
        <v>80</v>
      </c>
      <c r="AY255" s="13" t="s">
        <v>149</v>
      </c>
      <c r="BE255" s="142">
        <f t="shared" si="44"/>
        <v>0</v>
      </c>
      <c r="BF255" s="142">
        <f t="shared" si="45"/>
        <v>0</v>
      </c>
      <c r="BG255" s="142">
        <f t="shared" si="46"/>
        <v>0</v>
      </c>
      <c r="BH255" s="142">
        <f t="shared" si="47"/>
        <v>0</v>
      </c>
      <c r="BI255" s="142">
        <f t="shared" si="48"/>
        <v>0</v>
      </c>
      <c r="BJ255" s="13" t="s">
        <v>80</v>
      </c>
      <c r="BK255" s="142">
        <f t="shared" si="49"/>
        <v>0</v>
      </c>
      <c r="BL255" s="13" t="s">
        <v>155</v>
      </c>
      <c r="BM255" s="141" t="s">
        <v>674</v>
      </c>
    </row>
    <row r="256" spans="2:65" s="1" customFormat="1" ht="24.15" customHeight="1">
      <c r="B256" s="28"/>
      <c r="C256" s="129" t="s">
        <v>675</v>
      </c>
      <c r="D256" s="129" t="s">
        <v>151</v>
      </c>
      <c r="E256" s="130" t="s">
        <v>1877</v>
      </c>
      <c r="F256" s="131" t="s">
        <v>1878</v>
      </c>
      <c r="G256" s="132" t="s">
        <v>191</v>
      </c>
      <c r="H256" s="133">
        <v>52</v>
      </c>
      <c r="I256" s="134"/>
      <c r="J256" s="135">
        <f t="shared" si="40"/>
        <v>0</v>
      </c>
      <c r="K256" s="136"/>
      <c r="L256" s="28"/>
      <c r="M256" s="137" t="s">
        <v>1</v>
      </c>
      <c r="N256" s="138" t="s">
        <v>37</v>
      </c>
      <c r="P256" s="139">
        <f t="shared" si="41"/>
        <v>0</v>
      </c>
      <c r="Q256" s="139">
        <v>0</v>
      </c>
      <c r="R256" s="139">
        <f t="shared" si="42"/>
        <v>0</v>
      </c>
      <c r="S256" s="139">
        <v>0</v>
      </c>
      <c r="T256" s="140">
        <f t="shared" si="43"/>
        <v>0</v>
      </c>
      <c r="AR256" s="141" t="s">
        <v>155</v>
      </c>
      <c r="AT256" s="141" t="s">
        <v>151</v>
      </c>
      <c r="AU256" s="141" t="s">
        <v>80</v>
      </c>
      <c r="AY256" s="13" t="s">
        <v>149</v>
      </c>
      <c r="BE256" s="142">
        <f t="shared" si="44"/>
        <v>0</v>
      </c>
      <c r="BF256" s="142">
        <f t="shared" si="45"/>
        <v>0</v>
      </c>
      <c r="BG256" s="142">
        <f t="shared" si="46"/>
        <v>0</v>
      </c>
      <c r="BH256" s="142">
        <f t="shared" si="47"/>
        <v>0</v>
      </c>
      <c r="BI256" s="142">
        <f t="shared" si="48"/>
        <v>0</v>
      </c>
      <c r="BJ256" s="13" t="s">
        <v>80</v>
      </c>
      <c r="BK256" s="142">
        <f t="shared" si="49"/>
        <v>0</v>
      </c>
      <c r="BL256" s="13" t="s">
        <v>155</v>
      </c>
      <c r="BM256" s="141" t="s">
        <v>676</v>
      </c>
    </row>
    <row r="257" spans="2:65" s="1" customFormat="1" ht="24.15" customHeight="1">
      <c r="B257" s="28"/>
      <c r="C257" s="148" t="s">
        <v>677</v>
      </c>
      <c r="D257" s="148" t="s">
        <v>354</v>
      </c>
      <c r="E257" s="149" t="s">
        <v>1879</v>
      </c>
      <c r="F257" s="150" t="s">
        <v>1880</v>
      </c>
      <c r="G257" s="151" t="s">
        <v>191</v>
      </c>
      <c r="H257" s="152">
        <v>52</v>
      </c>
      <c r="I257" s="153"/>
      <c r="J257" s="154">
        <f t="shared" si="40"/>
        <v>0</v>
      </c>
      <c r="K257" s="155"/>
      <c r="L257" s="156"/>
      <c r="M257" s="157" t="s">
        <v>1</v>
      </c>
      <c r="N257" s="158" t="s">
        <v>37</v>
      </c>
      <c r="P257" s="139">
        <f t="shared" si="41"/>
        <v>0</v>
      </c>
      <c r="Q257" s="139">
        <v>0</v>
      </c>
      <c r="R257" s="139">
        <f t="shared" si="42"/>
        <v>0</v>
      </c>
      <c r="S257" s="139">
        <v>0</v>
      </c>
      <c r="T257" s="140">
        <f t="shared" si="43"/>
        <v>0</v>
      </c>
      <c r="AR257" s="141" t="s">
        <v>167</v>
      </c>
      <c r="AT257" s="141" t="s">
        <v>354</v>
      </c>
      <c r="AU257" s="141" t="s">
        <v>80</v>
      </c>
      <c r="AY257" s="13" t="s">
        <v>149</v>
      </c>
      <c r="BE257" s="142">
        <f t="shared" si="44"/>
        <v>0</v>
      </c>
      <c r="BF257" s="142">
        <f t="shared" si="45"/>
        <v>0</v>
      </c>
      <c r="BG257" s="142">
        <f t="shared" si="46"/>
        <v>0</v>
      </c>
      <c r="BH257" s="142">
        <f t="shared" si="47"/>
        <v>0</v>
      </c>
      <c r="BI257" s="142">
        <f t="shared" si="48"/>
        <v>0</v>
      </c>
      <c r="BJ257" s="13" t="s">
        <v>80</v>
      </c>
      <c r="BK257" s="142">
        <f t="shared" si="49"/>
        <v>0</v>
      </c>
      <c r="BL257" s="13" t="s">
        <v>155</v>
      </c>
      <c r="BM257" s="141" t="s">
        <v>680</v>
      </c>
    </row>
    <row r="258" spans="2:65" s="1" customFormat="1" ht="16.5" customHeight="1">
      <c r="B258" s="28"/>
      <c r="C258" s="129" t="s">
        <v>685</v>
      </c>
      <c r="D258" s="129" t="s">
        <v>151</v>
      </c>
      <c r="E258" s="130" t="s">
        <v>1881</v>
      </c>
      <c r="F258" s="131" t="s">
        <v>1882</v>
      </c>
      <c r="G258" s="132" t="s">
        <v>191</v>
      </c>
      <c r="H258" s="133">
        <v>28</v>
      </c>
      <c r="I258" s="134"/>
      <c r="J258" s="135">
        <f t="shared" si="40"/>
        <v>0</v>
      </c>
      <c r="K258" s="136"/>
      <c r="L258" s="28"/>
      <c r="M258" s="137" t="s">
        <v>1</v>
      </c>
      <c r="N258" s="138" t="s">
        <v>37</v>
      </c>
      <c r="P258" s="139">
        <f t="shared" si="41"/>
        <v>0</v>
      </c>
      <c r="Q258" s="139">
        <v>0</v>
      </c>
      <c r="R258" s="139">
        <f t="shared" si="42"/>
        <v>0</v>
      </c>
      <c r="S258" s="139">
        <v>0</v>
      </c>
      <c r="T258" s="140">
        <f t="shared" si="43"/>
        <v>0</v>
      </c>
      <c r="AR258" s="141" t="s">
        <v>155</v>
      </c>
      <c r="AT258" s="141" t="s">
        <v>151</v>
      </c>
      <c r="AU258" s="141" t="s">
        <v>80</v>
      </c>
      <c r="AY258" s="13" t="s">
        <v>149</v>
      </c>
      <c r="BE258" s="142">
        <f t="shared" si="44"/>
        <v>0</v>
      </c>
      <c r="BF258" s="142">
        <f t="shared" si="45"/>
        <v>0</v>
      </c>
      <c r="BG258" s="142">
        <f t="shared" si="46"/>
        <v>0</v>
      </c>
      <c r="BH258" s="142">
        <f t="shared" si="47"/>
        <v>0</v>
      </c>
      <c r="BI258" s="142">
        <f t="shared" si="48"/>
        <v>0</v>
      </c>
      <c r="BJ258" s="13" t="s">
        <v>80</v>
      </c>
      <c r="BK258" s="142">
        <f t="shared" si="49"/>
        <v>0</v>
      </c>
      <c r="BL258" s="13" t="s">
        <v>155</v>
      </c>
      <c r="BM258" s="141" t="s">
        <v>688</v>
      </c>
    </row>
    <row r="259" spans="2:65" s="1" customFormat="1" ht="33" customHeight="1">
      <c r="B259" s="28"/>
      <c r="C259" s="148" t="s">
        <v>689</v>
      </c>
      <c r="D259" s="148" t="s">
        <v>354</v>
      </c>
      <c r="E259" s="149" t="s">
        <v>1883</v>
      </c>
      <c r="F259" s="150" t="s">
        <v>1884</v>
      </c>
      <c r="G259" s="151" t="s">
        <v>191</v>
      </c>
      <c r="H259" s="152">
        <v>28</v>
      </c>
      <c r="I259" s="153"/>
      <c r="J259" s="154">
        <f t="shared" si="40"/>
        <v>0</v>
      </c>
      <c r="K259" s="155"/>
      <c r="L259" s="156"/>
      <c r="M259" s="157" t="s">
        <v>1</v>
      </c>
      <c r="N259" s="158" t="s">
        <v>37</v>
      </c>
      <c r="P259" s="139">
        <f t="shared" si="41"/>
        <v>0</v>
      </c>
      <c r="Q259" s="139">
        <v>0</v>
      </c>
      <c r="R259" s="139">
        <f t="shared" si="42"/>
        <v>0</v>
      </c>
      <c r="S259" s="139">
        <v>0</v>
      </c>
      <c r="T259" s="140">
        <f t="shared" si="43"/>
        <v>0</v>
      </c>
      <c r="AR259" s="141" t="s">
        <v>167</v>
      </c>
      <c r="AT259" s="141" t="s">
        <v>354</v>
      </c>
      <c r="AU259" s="141" t="s">
        <v>80</v>
      </c>
      <c r="AY259" s="13" t="s">
        <v>149</v>
      </c>
      <c r="BE259" s="142">
        <f t="shared" si="44"/>
        <v>0</v>
      </c>
      <c r="BF259" s="142">
        <f t="shared" si="45"/>
        <v>0</v>
      </c>
      <c r="BG259" s="142">
        <f t="shared" si="46"/>
        <v>0</v>
      </c>
      <c r="BH259" s="142">
        <f t="shared" si="47"/>
        <v>0</v>
      </c>
      <c r="BI259" s="142">
        <f t="shared" si="48"/>
        <v>0</v>
      </c>
      <c r="BJ259" s="13" t="s">
        <v>80</v>
      </c>
      <c r="BK259" s="142">
        <f t="shared" si="49"/>
        <v>0</v>
      </c>
      <c r="BL259" s="13" t="s">
        <v>155</v>
      </c>
      <c r="BM259" s="141" t="s">
        <v>692</v>
      </c>
    </row>
    <row r="260" spans="2:65" s="1" customFormat="1" ht="16.5" customHeight="1">
      <c r="B260" s="28"/>
      <c r="C260" s="129" t="s">
        <v>693</v>
      </c>
      <c r="D260" s="129" t="s">
        <v>151</v>
      </c>
      <c r="E260" s="130" t="s">
        <v>1885</v>
      </c>
      <c r="F260" s="131" t="s">
        <v>1886</v>
      </c>
      <c r="G260" s="132" t="s">
        <v>191</v>
      </c>
      <c r="H260" s="133">
        <v>72</v>
      </c>
      <c r="I260" s="134"/>
      <c r="J260" s="135">
        <f t="shared" si="40"/>
        <v>0</v>
      </c>
      <c r="K260" s="136"/>
      <c r="L260" s="28"/>
      <c r="M260" s="137" t="s">
        <v>1</v>
      </c>
      <c r="N260" s="138" t="s">
        <v>37</v>
      </c>
      <c r="P260" s="139">
        <f t="shared" si="41"/>
        <v>0</v>
      </c>
      <c r="Q260" s="139">
        <v>0</v>
      </c>
      <c r="R260" s="139">
        <f t="shared" si="42"/>
        <v>0</v>
      </c>
      <c r="S260" s="139">
        <v>0</v>
      </c>
      <c r="T260" s="140">
        <f t="shared" si="43"/>
        <v>0</v>
      </c>
      <c r="AR260" s="141" t="s">
        <v>155</v>
      </c>
      <c r="AT260" s="141" t="s">
        <v>151</v>
      </c>
      <c r="AU260" s="141" t="s">
        <v>80</v>
      </c>
      <c r="AY260" s="13" t="s">
        <v>149</v>
      </c>
      <c r="BE260" s="142">
        <f t="shared" si="44"/>
        <v>0</v>
      </c>
      <c r="BF260" s="142">
        <f t="shared" si="45"/>
        <v>0</v>
      </c>
      <c r="BG260" s="142">
        <f t="shared" si="46"/>
        <v>0</v>
      </c>
      <c r="BH260" s="142">
        <f t="shared" si="47"/>
        <v>0</v>
      </c>
      <c r="BI260" s="142">
        <f t="shared" si="48"/>
        <v>0</v>
      </c>
      <c r="BJ260" s="13" t="s">
        <v>80</v>
      </c>
      <c r="BK260" s="142">
        <f t="shared" si="49"/>
        <v>0</v>
      </c>
      <c r="BL260" s="13" t="s">
        <v>155</v>
      </c>
      <c r="BM260" s="141" t="s">
        <v>696</v>
      </c>
    </row>
    <row r="261" spans="2:65" s="1" customFormat="1" ht="37.799999999999997" customHeight="1">
      <c r="B261" s="28"/>
      <c r="C261" s="148" t="s">
        <v>697</v>
      </c>
      <c r="D261" s="148" t="s">
        <v>354</v>
      </c>
      <c r="E261" s="149" t="s">
        <v>1887</v>
      </c>
      <c r="F261" s="150" t="s">
        <v>1888</v>
      </c>
      <c r="G261" s="151" t="s">
        <v>191</v>
      </c>
      <c r="H261" s="152">
        <v>72</v>
      </c>
      <c r="I261" s="153"/>
      <c r="J261" s="154">
        <f t="shared" si="40"/>
        <v>0</v>
      </c>
      <c r="K261" s="155"/>
      <c r="L261" s="156"/>
      <c r="M261" s="157" t="s">
        <v>1</v>
      </c>
      <c r="N261" s="158" t="s">
        <v>37</v>
      </c>
      <c r="P261" s="139">
        <f t="shared" si="41"/>
        <v>0</v>
      </c>
      <c r="Q261" s="139">
        <v>0</v>
      </c>
      <c r="R261" s="139">
        <f t="shared" si="42"/>
        <v>0</v>
      </c>
      <c r="S261" s="139">
        <v>0</v>
      </c>
      <c r="T261" s="140">
        <f t="shared" si="43"/>
        <v>0</v>
      </c>
      <c r="AR261" s="141" t="s">
        <v>167</v>
      </c>
      <c r="AT261" s="141" t="s">
        <v>354</v>
      </c>
      <c r="AU261" s="141" t="s">
        <v>80</v>
      </c>
      <c r="AY261" s="13" t="s">
        <v>149</v>
      </c>
      <c r="BE261" s="142">
        <f t="shared" si="44"/>
        <v>0</v>
      </c>
      <c r="BF261" s="142">
        <f t="shared" si="45"/>
        <v>0</v>
      </c>
      <c r="BG261" s="142">
        <f t="shared" si="46"/>
        <v>0</v>
      </c>
      <c r="BH261" s="142">
        <f t="shared" si="47"/>
        <v>0</v>
      </c>
      <c r="BI261" s="142">
        <f t="shared" si="48"/>
        <v>0</v>
      </c>
      <c r="BJ261" s="13" t="s">
        <v>80</v>
      </c>
      <c r="BK261" s="142">
        <f t="shared" si="49"/>
        <v>0</v>
      </c>
      <c r="BL261" s="13" t="s">
        <v>155</v>
      </c>
      <c r="BM261" s="141" t="s">
        <v>700</v>
      </c>
    </row>
    <row r="262" spans="2:65" s="1" customFormat="1" ht="16.5" customHeight="1">
      <c r="B262" s="28"/>
      <c r="C262" s="129" t="s">
        <v>701</v>
      </c>
      <c r="D262" s="129" t="s">
        <v>151</v>
      </c>
      <c r="E262" s="130" t="s">
        <v>1889</v>
      </c>
      <c r="F262" s="131" t="s">
        <v>1890</v>
      </c>
      <c r="G262" s="132" t="s">
        <v>191</v>
      </c>
      <c r="H262" s="133">
        <v>1</v>
      </c>
      <c r="I262" s="134"/>
      <c r="J262" s="135">
        <f t="shared" si="40"/>
        <v>0</v>
      </c>
      <c r="K262" s="136"/>
      <c r="L262" s="28"/>
      <c r="M262" s="137" t="s">
        <v>1</v>
      </c>
      <c r="N262" s="138" t="s">
        <v>37</v>
      </c>
      <c r="P262" s="139">
        <f t="shared" si="41"/>
        <v>0</v>
      </c>
      <c r="Q262" s="139">
        <v>0</v>
      </c>
      <c r="R262" s="139">
        <f t="shared" si="42"/>
        <v>0</v>
      </c>
      <c r="S262" s="139">
        <v>0</v>
      </c>
      <c r="T262" s="140">
        <f t="shared" si="43"/>
        <v>0</v>
      </c>
      <c r="AR262" s="141" t="s">
        <v>155</v>
      </c>
      <c r="AT262" s="141" t="s">
        <v>151</v>
      </c>
      <c r="AU262" s="141" t="s">
        <v>80</v>
      </c>
      <c r="AY262" s="13" t="s">
        <v>149</v>
      </c>
      <c r="BE262" s="142">
        <f t="shared" si="44"/>
        <v>0</v>
      </c>
      <c r="BF262" s="142">
        <f t="shared" si="45"/>
        <v>0</v>
      </c>
      <c r="BG262" s="142">
        <f t="shared" si="46"/>
        <v>0</v>
      </c>
      <c r="BH262" s="142">
        <f t="shared" si="47"/>
        <v>0</v>
      </c>
      <c r="BI262" s="142">
        <f t="shared" si="48"/>
        <v>0</v>
      </c>
      <c r="BJ262" s="13" t="s">
        <v>80</v>
      </c>
      <c r="BK262" s="142">
        <f t="shared" si="49"/>
        <v>0</v>
      </c>
      <c r="BL262" s="13" t="s">
        <v>155</v>
      </c>
      <c r="BM262" s="141" t="s">
        <v>704</v>
      </c>
    </row>
    <row r="263" spans="2:65" s="1" customFormat="1" ht="24.15" customHeight="1">
      <c r="B263" s="28"/>
      <c r="C263" s="148" t="s">
        <v>705</v>
      </c>
      <c r="D263" s="148" t="s">
        <v>354</v>
      </c>
      <c r="E263" s="149" t="s">
        <v>1891</v>
      </c>
      <c r="F263" s="150" t="s">
        <v>1892</v>
      </c>
      <c r="G263" s="151" t="s">
        <v>191</v>
      </c>
      <c r="H263" s="152">
        <v>1</v>
      </c>
      <c r="I263" s="153"/>
      <c r="J263" s="154">
        <f t="shared" si="40"/>
        <v>0</v>
      </c>
      <c r="K263" s="155"/>
      <c r="L263" s="156"/>
      <c r="M263" s="157" t="s">
        <v>1</v>
      </c>
      <c r="N263" s="158" t="s">
        <v>37</v>
      </c>
      <c r="P263" s="139">
        <f t="shared" si="41"/>
        <v>0</v>
      </c>
      <c r="Q263" s="139">
        <v>0</v>
      </c>
      <c r="R263" s="139">
        <f t="shared" si="42"/>
        <v>0</v>
      </c>
      <c r="S263" s="139">
        <v>0</v>
      </c>
      <c r="T263" s="140">
        <f t="shared" si="43"/>
        <v>0</v>
      </c>
      <c r="AR263" s="141" t="s">
        <v>167</v>
      </c>
      <c r="AT263" s="141" t="s">
        <v>354</v>
      </c>
      <c r="AU263" s="141" t="s">
        <v>80</v>
      </c>
      <c r="AY263" s="13" t="s">
        <v>149</v>
      </c>
      <c r="BE263" s="142">
        <f t="shared" si="44"/>
        <v>0</v>
      </c>
      <c r="BF263" s="142">
        <f t="shared" si="45"/>
        <v>0</v>
      </c>
      <c r="BG263" s="142">
        <f t="shared" si="46"/>
        <v>0</v>
      </c>
      <c r="BH263" s="142">
        <f t="shared" si="47"/>
        <v>0</v>
      </c>
      <c r="BI263" s="142">
        <f t="shared" si="48"/>
        <v>0</v>
      </c>
      <c r="BJ263" s="13" t="s">
        <v>80</v>
      </c>
      <c r="BK263" s="142">
        <f t="shared" si="49"/>
        <v>0</v>
      </c>
      <c r="BL263" s="13" t="s">
        <v>155</v>
      </c>
      <c r="BM263" s="141" t="s">
        <v>708</v>
      </c>
    </row>
    <row r="264" spans="2:65" s="1" customFormat="1" ht="16.5" customHeight="1">
      <c r="B264" s="28"/>
      <c r="C264" s="129" t="s">
        <v>709</v>
      </c>
      <c r="D264" s="129" t="s">
        <v>151</v>
      </c>
      <c r="E264" s="130" t="s">
        <v>1743</v>
      </c>
      <c r="F264" s="131" t="s">
        <v>1744</v>
      </c>
      <c r="G264" s="132" t="s">
        <v>186</v>
      </c>
      <c r="H264" s="133">
        <v>3200</v>
      </c>
      <c r="I264" s="134"/>
      <c r="J264" s="135">
        <f t="shared" si="40"/>
        <v>0</v>
      </c>
      <c r="K264" s="136"/>
      <c r="L264" s="28"/>
      <c r="M264" s="137" t="s">
        <v>1</v>
      </c>
      <c r="N264" s="138" t="s">
        <v>37</v>
      </c>
      <c r="P264" s="139">
        <f t="shared" si="41"/>
        <v>0</v>
      </c>
      <c r="Q264" s="139">
        <v>0</v>
      </c>
      <c r="R264" s="139">
        <f t="shared" si="42"/>
        <v>0</v>
      </c>
      <c r="S264" s="139">
        <v>0</v>
      </c>
      <c r="T264" s="140">
        <f t="shared" si="43"/>
        <v>0</v>
      </c>
      <c r="AR264" s="141" t="s">
        <v>155</v>
      </c>
      <c r="AT264" s="141" t="s">
        <v>151</v>
      </c>
      <c r="AU264" s="141" t="s">
        <v>80</v>
      </c>
      <c r="AY264" s="13" t="s">
        <v>149</v>
      </c>
      <c r="BE264" s="142">
        <f t="shared" si="44"/>
        <v>0</v>
      </c>
      <c r="BF264" s="142">
        <f t="shared" si="45"/>
        <v>0</v>
      </c>
      <c r="BG264" s="142">
        <f t="shared" si="46"/>
        <v>0</v>
      </c>
      <c r="BH264" s="142">
        <f t="shared" si="47"/>
        <v>0</v>
      </c>
      <c r="BI264" s="142">
        <f t="shared" si="48"/>
        <v>0</v>
      </c>
      <c r="BJ264" s="13" t="s">
        <v>80</v>
      </c>
      <c r="BK264" s="142">
        <f t="shared" si="49"/>
        <v>0</v>
      </c>
      <c r="BL264" s="13" t="s">
        <v>155</v>
      </c>
      <c r="BM264" s="141" t="s">
        <v>710</v>
      </c>
    </row>
    <row r="265" spans="2:65" s="1" customFormat="1" ht="24.15" customHeight="1">
      <c r="B265" s="28"/>
      <c r="C265" s="148" t="s">
        <v>711</v>
      </c>
      <c r="D265" s="148" t="s">
        <v>354</v>
      </c>
      <c r="E265" s="149" t="s">
        <v>1893</v>
      </c>
      <c r="F265" s="150" t="s">
        <v>1894</v>
      </c>
      <c r="G265" s="151" t="s">
        <v>186</v>
      </c>
      <c r="H265" s="152">
        <v>600</v>
      </c>
      <c r="I265" s="153"/>
      <c r="J265" s="154">
        <f t="shared" si="40"/>
        <v>0</v>
      </c>
      <c r="K265" s="155"/>
      <c r="L265" s="156"/>
      <c r="M265" s="157" t="s">
        <v>1</v>
      </c>
      <c r="N265" s="158" t="s">
        <v>37</v>
      </c>
      <c r="P265" s="139">
        <f t="shared" si="41"/>
        <v>0</v>
      </c>
      <c r="Q265" s="139">
        <v>0</v>
      </c>
      <c r="R265" s="139">
        <f t="shared" si="42"/>
        <v>0</v>
      </c>
      <c r="S265" s="139">
        <v>0</v>
      </c>
      <c r="T265" s="140">
        <f t="shared" si="43"/>
        <v>0</v>
      </c>
      <c r="AR265" s="141" t="s">
        <v>167</v>
      </c>
      <c r="AT265" s="141" t="s">
        <v>354</v>
      </c>
      <c r="AU265" s="141" t="s">
        <v>80</v>
      </c>
      <c r="AY265" s="13" t="s">
        <v>149</v>
      </c>
      <c r="BE265" s="142">
        <f t="shared" si="44"/>
        <v>0</v>
      </c>
      <c r="BF265" s="142">
        <f t="shared" si="45"/>
        <v>0</v>
      </c>
      <c r="BG265" s="142">
        <f t="shared" si="46"/>
        <v>0</v>
      </c>
      <c r="BH265" s="142">
        <f t="shared" si="47"/>
        <v>0</v>
      </c>
      <c r="BI265" s="142">
        <f t="shared" si="48"/>
        <v>0</v>
      </c>
      <c r="BJ265" s="13" t="s">
        <v>80</v>
      </c>
      <c r="BK265" s="142">
        <f t="shared" si="49"/>
        <v>0</v>
      </c>
      <c r="BL265" s="13" t="s">
        <v>155</v>
      </c>
      <c r="BM265" s="141" t="s">
        <v>714</v>
      </c>
    </row>
    <row r="266" spans="2:65" s="1" customFormat="1" ht="21.75" customHeight="1">
      <c r="B266" s="28"/>
      <c r="C266" s="148" t="s">
        <v>715</v>
      </c>
      <c r="D266" s="148" t="s">
        <v>354</v>
      </c>
      <c r="E266" s="149" t="s">
        <v>1895</v>
      </c>
      <c r="F266" s="150" t="s">
        <v>1896</v>
      </c>
      <c r="G266" s="151" t="s">
        <v>186</v>
      </c>
      <c r="H266" s="152">
        <v>600</v>
      </c>
      <c r="I266" s="153"/>
      <c r="J266" s="154">
        <f t="shared" si="40"/>
        <v>0</v>
      </c>
      <c r="K266" s="155"/>
      <c r="L266" s="156"/>
      <c r="M266" s="157" t="s">
        <v>1</v>
      </c>
      <c r="N266" s="158" t="s">
        <v>37</v>
      </c>
      <c r="P266" s="139">
        <f t="shared" si="41"/>
        <v>0</v>
      </c>
      <c r="Q266" s="139">
        <v>0</v>
      </c>
      <c r="R266" s="139">
        <f t="shared" si="42"/>
        <v>0</v>
      </c>
      <c r="S266" s="139">
        <v>0</v>
      </c>
      <c r="T266" s="140">
        <f t="shared" si="43"/>
        <v>0</v>
      </c>
      <c r="AR266" s="141" t="s">
        <v>167</v>
      </c>
      <c r="AT266" s="141" t="s">
        <v>354</v>
      </c>
      <c r="AU266" s="141" t="s">
        <v>80</v>
      </c>
      <c r="AY266" s="13" t="s">
        <v>149</v>
      </c>
      <c r="BE266" s="142">
        <f t="shared" si="44"/>
        <v>0</v>
      </c>
      <c r="BF266" s="142">
        <f t="shared" si="45"/>
        <v>0</v>
      </c>
      <c r="BG266" s="142">
        <f t="shared" si="46"/>
        <v>0</v>
      </c>
      <c r="BH266" s="142">
        <f t="shared" si="47"/>
        <v>0</v>
      </c>
      <c r="BI266" s="142">
        <f t="shared" si="48"/>
        <v>0</v>
      </c>
      <c r="BJ266" s="13" t="s">
        <v>80</v>
      </c>
      <c r="BK266" s="142">
        <f t="shared" si="49"/>
        <v>0</v>
      </c>
      <c r="BL266" s="13" t="s">
        <v>155</v>
      </c>
      <c r="BM266" s="141" t="s">
        <v>718</v>
      </c>
    </row>
    <row r="267" spans="2:65" s="1" customFormat="1" ht="16.5" customHeight="1">
      <c r="B267" s="28"/>
      <c r="C267" s="148" t="s">
        <v>719</v>
      </c>
      <c r="D267" s="148" t="s">
        <v>354</v>
      </c>
      <c r="E267" s="149" t="s">
        <v>1897</v>
      </c>
      <c r="F267" s="150" t="s">
        <v>1898</v>
      </c>
      <c r="G267" s="151" t="s">
        <v>186</v>
      </c>
      <c r="H267" s="152">
        <v>2000</v>
      </c>
      <c r="I267" s="153"/>
      <c r="J267" s="154">
        <f t="shared" si="40"/>
        <v>0</v>
      </c>
      <c r="K267" s="155"/>
      <c r="L267" s="156"/>
      <c r="M267" s="157" t="s">
        <v>1</v>
      </c>
      <c r="N267" s="158" t="s">
        <v>37</v>
      </c>
      <c r="P267" s="139">
        <f t="shared" si="41"/>
        <v>0</v>
      </c>
      <c r="Q267" s="139">
        <v>0</v>
      </c>
      <c r="R267" s="139">
        <f t="shared" si="42"/>
        <v>0</v>
      </c>
      <c r="S267" s="139">
        <v>0</v>
      </c>
      <c r="T267" s="140">
        <f t="shared" si="43"/>
        <v>0</v>
      </c>
      <c r="AR267" s="141" t="s">
        <v>167</v>
      </c>
      <c r="AT267" s="141" t="s">
        <v>354</v>
      </c>
      <c r="AU267" s="141" t="s">
        <v>80</v>
      </c>
      <c r="AY267" s="13" t="s">
        <v>149</v>
      </c>
      <c r="BE267" s="142">
        <f t="shared" si="44"/>
        <v>0</v>
      </c>
      <c r="BF267" s="142">
        <f t="shared" si="45"/>
        <v>0</v>
      </c>
      <c r="BG267" s="142">
        <f t="shared" si="46"/>
        <v>0</v>
      </c>
      <c r="BH267" s="142">
        <f t="shared" si="47"/>
        <v>0</v>
      </c>
      <c r="BI267" s="142">
        <f t="shared" si="48"/>
        <v>0</v>
      </c>
      <c r="BJ267" s="13" t="s">
        <v>80</v>
      </c>
      <c r="BK267" s="142">
        <f t="shared" si="49"/>
        <v>0</v>
      </c>
      <c r="BL267" s="13" t="s">
        <v>155</v>
      </c>
      <c r="BM267" s="141" t="s">
        <v>722</v>
      </c>
    </row>
    <row r="268" spans="2:65" s="1" customFormat="1" ht="16.5" customHeight="1">
      <c r="B268" s="28"/>
      <c r="C268" s="129" t="s">
        <v>723</v>
      </c>
      <c r="D268" s="129" t="s">
        <v>151</v>
      </c>
      <c r="E268" s="130" t="s">
        <v>1899</v>
      </c>
      <c r="F268" s="131" t="s">
        <v>1842</v>
      </c>
      <c r="G268" s="132" t="s">
        <v>191</v>
      </c>
      <c r="H268" s="133">
        <v>1200</v>
      </c>
      <c r="I268" s="134"/>
      <c r="J268" s="135">
        <f t="shared" si="40"/>
        <v>0</v>
      </c>
      <c r="K268" s="136"/>
      <c r="L268" s="28"/>
      <c r="M268" s="137" t="s">
        <v>1</v>
      </c>
      <c r="N268" s="138" t="s">
        <v>37</v>
      </c>
      <c r="P268" s="139">
        <f t="shared" si="41"/>
        <v>0</v>
      </c>
      <c r="Q268" s="139">
        <v>0</v>
      </c>
      <c r="R268" s="139">
        <f t="shared" si="42"/>
        <v>0</v>
      </c>
      <c r="S268" s="139">
        <v>0</v>
      </c>
      <c r="T268" s="140">
        <f t="shared" si="43"/>
        <v>0</v>
      </c>
      <c r="AR268" s="141" t="s">
        <v>155</v>
      </c>
      <c r="AT268" s="141" t="s">
        <v>151</v>
      </c>
      <c r="AU268" s="141" t="s">
        <v>80</v>
      </c>
      <c r="AY268" s="13" t="s">
        <v>149</v>
      </c>
      <c r="BE268" s="142">
        <f t="shared" si="44"/>
        <v>0</v>
      </c>
      <c r="BF268" s="142">
        <f t="shared" si="45"/>
        <v>0</v>
      </c>
      <c r="BG268" s="142">
        <f t="shared" si="46"/>
        <v>0</v>
      </c>
      <c r="BH268" s="142">
        <f t="shared" si="47"/>
        <v>0</v>
      </c>
      <c r="BI268" s="142">
        <f t="shared" si="48"/>
        <v>0</v>
      </c>
      <c r="BJ268" s="13" t="s">
        <v>80</v>
      </c>
      <c r="BK268" s="142">
        <f t="shared" si="49"/>
        <v>0</v>
      </c>
      <c r="BL268" s="13" t="s">
        <v>155</v>
      </c>
      <c r="BM268" s="141" t="s">
        <v>726</v>
      </c>
    </row>
    <row r="269" spans="2:65" s="1" customFormat="1" ht="16.5" customHeight="1">
      <c r="B269" s="28"/>
      <c r="C269" s="148" t="s">
        <v>727</v>
      </c>
      <c r="D269" s="148" t="s">
        <v>354</v>
      </c>
      <c r="E269" s="149" t="s">
        <v>1900</v>
      </c>
      <c r="F269" s="150" t="s">
        <v>1768</v>
      </c>
      <c r="G269" s="151" t="s">
        <v>191</v>
      </c>
      <c r="H269" s="152">
        <v>1200</v>
      </c>
      <c r="I269" s="153"/>
      <c r="J269" s="154">
        <f t="shared" si="40"/>
        <v>0</v>
      </c>
      <c r="K269" s="155"/>
      <c r="L269" s="156"/>
      <c r="M269" s="157" t="s">
        <v>1</v>
      </c>
      <c r="N269" s="158" t="s">
        <v>37</v>
      </c>
      <c r="P269" s="139">
        <f t="shared" si="41"/>
        <v>0</v>
      </c>
      <c r="Q269" s="139">
        <v>0</v>
      </c>
      <c r="R269" s="139">
        <f t="shared" si="42"/>
        <v>0</v>
      </c>
      <c r="S269" s="139">
        <v>0</v>
      </c>
      <c r="T269" s="140">
        <f t="shared" si="43"/>
        <v>0</v>
      </c>
      <c r="AR269" s="141" t="s">
        <v>167</v>
      </c>
      <c r="AT269" s="141" t="s">
        <v>354</v>
      </c>
      <c r="AU269" s="141" t="s">
        <v>80</v>
      </c>
      <c r="AY269" s="13" t="s">
        <v>149</v>
      </c>
      <c r="BE269" s="142">
        <f t="shared" si="44"/>
        <v>0</v>
      </c>
      <c r="BF269" s="142">
        <f t="shared" si="45"/>
        <v>0</v>
      </c>
      <c r="BG269" s="142">
        <f t="shared" si="46"/>
        <v>0</v>
      </c>
      <c r="BH269" s="142">
        <f t="shared" si="47"/>
        <v>0</v>
      </c>
      <c r="BI269" s="142">
        <f t="shared" si="48"/>
        <v>0</v>
      </c>
      <c r="BJ269" s="13" t="s">
        <v>80</v>
      </c>
      <c r="BK269" s="142">
        <f t="shared" si="49"/>
        <v>0</v>
      </c>
      <c r="BL269" s="13" t="s">
        <v>155</v>
      </c>
      <c r="BM269" s="141" t="s">
        <v>730</v>
      </c>
    </row>
    <row r="270" spans="2:65" s="1" customFormat="1" ht="24.15" customHeight="1">
      <c r="B270" s="28"/>
      <c r="C270" s="129" t="s">
        <v>731</v>
      </c>
      <c r="D270" s="129" t="s">
        <v>151</v>
      </c>
      <c r="E270" s="130" t="s">
        <v>1769</v>
      </c>
      <c r="F270" s="131" t="s">
        <v>1770</v>
      </c>
      <c r="G270" s="132" t="s">
        <v>186</v>
      </c>
      <c r="H270" s="133">
        <v>330</v>
      </c>
      <c r="I270" s="134"/>
      <c r="J270" s="135">
        <f t="shared" si="40"/>
        <v>0</v>
      </c>
      <c r="K270" s="136"/>
      <c r="L270" s="28"/>
      <c r="M270" s="137" t="s">
        <v>1</v>
      </c>
      <c r="N270" s="138" t="s">
        <v>37</v>
      </c>
      <c r="P270" s="139">
        <f t="shared" si="41"/>
        <v>0</v>
      </c>
      <c r="Q270" s="139">
        <v>0</v>
      </c>
      <c r="R270" s="139">
        <f t="shared" si="42"/>
        <v>0</v>
      </c>
      <c r="S270" s="139">
        <v>0</v>
      </c>
      <c r="T270" s="140">
        <f t="shared" si="43"/>
        <v>0</v>
      </c>
      <c r="AR270" s="141" t="s">
        <v>155</v>
      </c>
      <c r="AT270" s="141" t="s">
        <v>151</v>
      </c>
      <c r="AU270" s="141" t="s">
        <v>80</v>
      </c>
      <c r="AY270" s="13" t="s">
        <v>149</v>
      </c>
      <c r="BE270" s="142">
        <f t="shared" si="44"/>
        <v>0</v>
      </c>
      <c r="BF270" s="142">
        <f t="shared" si="45"/>
        <v>0</v>
      </c>
      <c r="BG270" s="142">
        <f t="shared" si="46"/>
        <v>0</v>
      </c>
      <c r="BH270" s="142">
        <f t="shared" si="47"/>
        <v>0</v>
      </c>
      <c r="BI270" s="142">
        <f t="shared" si="48"/>
        <v>0</v>
      </c>
      <c r="BJ270" s="13" t="s">
        <v>80</v>
      </c>
      <c r="BK270" s="142">
        <f t="shared" si="49"/>
        <v>0</v>
      </c>
      <c r="BL270" s="13" t="s">
        <v>155</v>
      </c>
      <c r="BM270" s="141" t="s">
        <v>734</v>
      </c>
    </row>
    <row r="271" spans="2:65" s="1" customFormat="1" ht="24.15" customHeight="1">
      <c r="B271" s="28"/>
      <c r="C271" s="148" t="s">
        <v>735</v>
      </c>
      <c r="D271" s="148" t="s">
        <v>354</v>
      </c>
      <c r="E271" s="149" t="s">
        <v>1901</v>
      </c>
      <c r="F271" s="150" t="s">
        <v>1772</v>
      </c>
      <c r="G271" s="151" t="s">
        <v>186</v>
      </c>
      <c r="H271" s="152">
        <v>250</v>
      </c>
      <c r="I271" s="153"/>
      <c r="J271" s="154">
        <f t="shared" si="40"/>
        <v>0</v>
      </c>
      <c r="K271" s="155"/>
      <c r="L271" s="156"/>
      <c r="M271" s="157" t="s">
        <v>1</v>
      </c>
      <c r="N271" s="158" t="s">
        <v>37</v>
      </c>
      <c r="P271" s="139">
        <f t="shared" si="41"/>
        <v>0</v>
      </c>
      <c r="Q271" s="139">
        <v>0</v>
      </c>
      <c r="R271" s="139">
        <f t="shared" si="42"/>
        <v>0</v>
      </c>
      <c r="S271" s="139">
        <v>0</v>
      </c>
      <c r="T271" s="140">
        <f t="shared" si="43"/>
        <v>0</v>
      </c>
      <c r="AR271" s="141" t="s">
        <v>167</v>
      </c>
      <c r="AT271" s="141" t="s">
        <v>354</v>
      </c>
      <c r="AU271" s="141" t="s">
        <v>80</v>
      </c>
      <c r="AY271" s="13" t="s">
        <v>149</v>
      </c>
      <c r="BE271" s="142">
        <f t="shared" si="44"/>
        <v>0</v>
      </c>
      <c r="BF271" s="142">
        <f t="shared" si="45"/>
        <v>0</v>
      </c>
      <c r="BG271" s="142">
        <f t="shared" si="46"/>
        <v>0</v>
      </c>
      <c r="BH271" s="142">
        <f t="shared" si="47"/>
        <v>0</v>
      </c>
      <c r="BI271" s="142">
        <f t="shared" si="48"/>
        <v>0</v>
      </c>
      <c r="BJ271" s="13" t="s">
        <v>80</v>
      </c>
      <c r="BK271" s="142">
        <f t="shared" si="49"/>
        <v>0</v>
      </c>
      <c r="BL271" s="13" t="s">
        <v>155</v>
      </c>
      <c r="BM271" s="141" t="s">
        <v>738</v>
      </c>
    </row>
    <row r="272" spans="2:65" s="1" customFormat="1" ht="24.15" customHeight="1">
      <c r="B272" s="28"/>
      <c r="C272" s="148" t="s">
        <v>739</v>
      </c>
      <c r="D272" s="148" t="s">
        <v>354</v>
      </c>
      <c r="E272" s="149" t="s">
        <v>1902</v>
      </c>
      <c r="F272" s="150" t="s">
        <v>1903</v>
      </c>
      <c r="G272" s="151" t="s">
        <v>186</v>
      </c>
      <c r="H272" s="152">
        <v>80</v>
      </c>
      <c r="I272" s="153"/>
      <c r="J272" s="154">
        <f t="shared" si="40"/>
        <v>0</v>
      </c>
      <c r="K272" s="155"/>
      <c r="L272" s="156"/>
      <c r="M272" s="157" t="s">
        <v>1</v>
      </c>
      <c r="N272" s="158" t="s">
        <v>37</v>
      </c>
      <c r="P272" s="139">
        <f t="shared" si="41"/>
        <v>0</v>
      </c>
      <c r="Q272" s="139">
        <v>0</v>
      </c>
      <c r="R272" s="139">
        <f t="shared" si="42"/>
        <v>0</v>
      </c>
      <c r="S272" s="139">
        <v>0</v>
      </c>
      <c r="T272" s="140">
        <f t="shared" si="43"/>
        <v>0</v>
      </c>
      <c r="AR272" s="141" t="s">
        <v>167</v>
      </c>
      <c r="AT272" s="141" t="s">
        <v>354</v>
      </c>
      <c r="AU272" s="141" t="s">
        <v>80</v>
      </c>
      <c r="AY272" s="13" t="s">
        <v>149</v>
      </c>
      <c r="BE272" s="142">
        <f t="shared" si="44"/>
        <v>0</v>
      </c>
      <c r="BF272" s="142">
        <f t="shared" si="45"/>
        <v>0</v>
      </c>
      <c r="BG272" s="142">
        <f t="shared" si="46"/>
        <v>0</v>
      </c>
      <c r="BH272" s="142">
        <f t="shared" si="47"/>
        <v>0</v>
      </c>
      <c r="BI272" s="142">
        <f t="shared" si="48"/>
        <v>0</v>
      </c>
      <c r="BJ272" s="13" t="s">
        <v>80</v>
      </c>
      <c r="BK272" s="142">
        <f t="shared" si="49"/>
        <v>0</v>
      </c>
      <c r="BL272" s="13" t="s">
        <v>155</v>
      </c>
      <c r="BM272" s="141" t="s">
        <v>742</v>
      </c>
    </row>
    <row r="273" spans="2:65" s="1" customFormat="1" ht="16.5" customHeight="1">
      <c r="B273" s="28"/>
      <c r="C273" s="129" t="s">
        <v>743</v>
      </c>
      <c r="D273" s="129" t="s">
        <v>151</v>
      </c>
      <c r="E273" s="130" t="s">
        <v>1904</v>
      </c>
      <c r="F273" s="131" t="s">
        <v>1776</v>
      </c>
      <c r="G273" s="132" t="s">
        <v>186</v>
      </c>
      <c r="H273" s="133">
        <v>330</v>
      </c>
      <c r="I273" s="134"/>
      <c r="J273" s="135">
        <f t="shared" si="40"/>
        <v>0</v>
      </c>
      <c r="K273" s="136"/>
      <c r="L273" s="28"/>
      <c r="M273" s="137" t="s">
        <v>1</v>
      </c>
      <c r="N273" s="138" t="s">
        <v>37</v>
      </c>
      <c r="P273" s="139">
        <f t="shared" si="41"/>
        <v>0</v>
      </c>
      <c r="Q273" s="139">
        <v>0</v>
      </c>
      <c r="R273" s="139">
        <f t="shared" si="42"/>
        <v>0</v>
      </c>
      <c r="S273" s="139">
        <v>0</v>
      </c>
      <c r="T273" s="140">
        <f t="shared" si="43"/>
        <v>0</v>
      </c>
      <c r="AR273" s="141" t="s">
        <v>155</v>
      </c>
      <c r="AT273" s="141" t="s">
        <v>151</v>
      </c>
      <c r="AU273" s="141" t="s">
        <v>80</v>
      </c>
      <c r="AY273" s="13" t="s">
        <v>149</v>
      </c>
      <c r="BE273" s="142">
        <f t="shared" si="44"/>
        <v>0</v>
      </c>
      <c r="BF273" s="142">
        <f t="shared" si="45"/>
        <v>0</v>
      </c>
      <c r="BG273" s="142">
        <f t="shared" si="46"/>
        <v>0</v>
      </c>
      <c r="BH273" s="142">
        <f t="shared" si="47"/>
        <v>0</v>
      </c>
      <c r="BI273" s="142">
        <f t="shared" si="48"/>
        <v>0</v>
      </c>
      <c r="BJ273" s="13" t="s">
        <v>80</v>
      </c>
      <c r="BK273" s="142">
        <f t="shared" si="49"/>
        <v>0</v>
      </c>
      <c r="BL273" s="13" t="s">
        <v>155</v>
      </c>
      <c r="BM273" s="141" t="s">
        <v>746</v>
      </c>
    </row>
    <row r="274" spans="2:65" s="1" customFormat="1" ht="16.5" customHeight="1">
      <c r="B274" s="28"/>
      <c r="C274" s="148" t="s">
        <v>747</v>
      </c>
      <c r="D274" s="148" t="s">
        <v>354</v>
      </c>
      <c r="E274" s="149" t="s">
        <v>1905</v>
      </c>
      <c r="F274" s="150" t="s">
        <v>1778</v>
      </c>
      <c r="G274" s="151" t="s">
        <v>186</v>
      </c>
      <c r="H274" s="152">
        <v>330</v>
      </c>
      <c r="I274" s="153"/>
      <c r="J274" s="154">
        <f t="shared" si="40"/>
        <v>0</v>
      </c>
      <c r="K274" s="155"/>
      <c r="L274" s="156"/>
      <c r="M274" s="157" t="s">
        <v>1</v>
      </c>
      <c r="N274" s="158" t="s">
        <v>37</v>
      </c>
      <c r="P274" s="139">
        <f t="shared" si="41"/>
        <v>0</v>
      </c>
      <c r="Q274" s="139">
        <v>0</v>
      </c>
      <c r="R274" s="139">
        <f t="shared" si="42"/>
        <v>0</v>
      </c>
      <c r="S274" s="139">
        <v>0</v>
      </c>
      <c r="T274" s="140">
        <f t="shared" si="43"/>
        <v>0</v>
      </c>
      <c r="AR274" s="141" t="s">
        <v>167</v>
      </c>
      <c r="AT274" s="141" t="s">
        <v>354</v>
      </c>
      <c r="AU274" s="141" t="s">
        <v>80</v>
      </c>
      <c r="AY274" s="13" t="s">
        <v>149</v>
      </c>
      <c r="BE274" s="142">
        <f t="shared" si="44"/>
        <v>0</v>
      </c>
      <c r="BF274" s="142">
        <f t="shared" si="45"/>
        <v>0</v>
      </c>
      <c r="BG274" s="142">
        <f t="shared" si="46"/>
        <v>0</v>
      </c>
      <c r="BH274" s="142">
        <f t="shared" si="47"/>
        <v>0</v>
      </c>
      <c r="BI274" s="142">
        <f t="shared" si="48"/>
        <v>0</v>
      </c>
      <c r="BJ274" s="13" t="s">
        <v>80</v>
      </c>
      <c r="BK274" s="142">
        <f t="shared" si="49"/>
        <v>0</v>
      </c>
      <c r="BL274" s="13" t="s">
        <v>155</v>
      </c>
      <c r="BM274" s="141" t="s">
        <v>750</v>
      </c>
    </row>
    <row r="275" spans="2:65" s="1" customFormat="1" ht="33" customHeight="1">
      <c r="B275" s="28"/>
      <c r="C275" s="129" t="s">
        <v>751</v>
      </c>
      <c r="D275" s="129" t="s">
        <v>151</v>
      </c>
      <c r="E275" s="130" t="s">
        <v>1685</v>
      </c>
      <c r="F275" s="131" t="s">
        <v>1686</v>
      </c>
      <c r="G275" s="132" t="s">
        <v>191</v>
      </c>
      <c r="H275" s="133">
        <v>70</v>
      </c>
      <c r="I275" s="134"/>
      <c r="J275" s="135">
        <f t="shared" si="40"/>
        <v>0</v>
      </c>
      <c r="K275" s="136"/>
      <c r="L275" s="28"/>
      <c r="M275" s="137" t="s">
        <v>1</v>
      </c>
      <c r="N275" s="138" t="s">
        <v>37</v>
      </c>
      <c r="P275" s="139">
        <f t="shared" si="41"/>
        <v>0</v>
      </c>
      <c r="Q275" s="139">
        <v>0</v>
      </c>
      <c r="R275" s="139">
        <f t="shared" si="42"/>
        <v>0</v>
      </c>
      <c r="S275" s="139">
        <v>0</v>
      </c>
      <c r="T275" s="140">
        <f t="shared" si="43"/>
        <v>0</v>
      </c>
      <c r="AR275" s="141" t="s">
        <v>155</v>
      </c>
      <c r="AT275" s="141" t="s">
        <v>151</v>
      </c>
      <c r="AU275" s="141" t="s">
        <v>80</v>
      </c>
      <c r="AY275" s="13" t="s">
        <v>149</v>
      </c>
      <c r="BE275" s="142">
        <f t="shared" si="44"/>
        <v>0</v>
      </c>
      <c r="BF275" s="142">
        <f t="shared" si="45"/>
        <v>0</v>
      </c>
      <c r="BG275" s="142">
        <f t="shared" si="46"/>
        <v>0</v>
      </c>
      <c r="BH275" s="142">
        <f t="shared" si="47"/>
        <v>0</v>
      </c>
      <c r="BI275" s="142">
        <f t="shared" si="48"/>
        <v>0</v>
      </c>
      <c r="BJ275" s="13" t="s">
        <v>80</v>
      </c>
      <c r="BK275" s="142">
        <f t="shared" si="49"/>
        <v>0</v>
      </c>
      <c r="BL275" s="13" t="s">
        <v>155</v>
      </c>
      <c r="BM275" s="141" t="s">
        <v>754</v>
      </c>
    </row>
    <row r="276" spans="2:65" s="1" customFormat="1" ht="24.15" customHeight="1">
      <c r="B276" s="28"/>
      <c r="C276" s="148" t="s">
        <v>755</v>
      </c>
      <c r="D276" s="148" t="s">
        <v>354</v>
      </c>
      <c r="E276" s="149" t="s">
        <v>1906</v>
      </c>
      <c r="F276" s="150" t="s">
        <v>1784</v>
      </c>
      <c r="G276" s="151" t="s">
        <v>191</v>
      </c>
      <c r="H276" s="152">
        <v>70</v>
      </c>
      <c r="I276" s="153"/>
      <c r="J276" s="154">
        <f t="shared" si="40"/>
        <v>0</v>
      </c>
      <c r="K276" s="155"/>
      <c r="L276" s="156"/>
      <c r="M276" s="157" t="s">
        <v>1</v>
      </c>
      <c r="N276" s="158" t="s">
        <v>37</v>
      </c>
      <c r="P276" s="139">
        <f t="shared" si="41"/>
        <v>0</v>
      </c>
      <c r="Q276" s="139">
        <v>0</v>
      </c>
      <c r="R276" s="139">
        <f t="shared" si="42"/>
        <v>0</v>
      </c>
      <c r="S276" s="139">
        <v>0</v>
      </c>
      <c r="T276" s="140">
        <f t="shared" si="43"/>
        <v>0</v>
      </c>
      <c r="AR276" s="141" t="s">
        <v>167</v>
      </c>
      <c r="AT276" s="141" t="s">
        <v>354</v>
      </c>
      <c r="AU276" s="141" t="s">
        <v>80</v>
      </c>
      <c r="AY276" s="13" t="s">
        <v>149</v>
      </c>
      <c r="BE276" s="142">
        <f t="shared" si="44"/>
        <v>0</v>
      </c>
      <c r="BF276" s="142">
        <f t="shared" si="45"/>
        <v>0</v>
      </c>
      <c r="BG276" s="142">
        <f t="shared" si="46"/>
        <v>0</v>
      </c>
      <c r="BH276" s="142">
        <f t="shared" si="47"/>
        <v>0</v>
      </c>
      <c r="BI276" s="142">
        <f t="shared" si="48"/>
        <v>0</v>
      </c>
      <c r="BJ276" s="13" t="s">
        <v>80</v>
      </c>
      <c r="BK276" s="142">
        <f t="shared" si="49"/>
        <v>0</v>
      </c>
      <c r="BL276" s="13" t="s">
        <v>155</v>
      </c>
      <c r="BM276" s="141" t="s">
        <v>758</v>
      </c>
    </row>
    <row r="277" spans="2:65" s="1" customFormat="1" ht="16.5" customHeight="1">
      <c r="B277" s="28"/>
      <c r="C277" s="129" t="s">
        <v>761</v>
      </c>
      <c r="D277" s="129" t="s">
        <v>151</v>
      </c>
      <c r="E277" s="130" t="s">
        <v>1907</v>
      </c>
      <c r="F277" s="131" t="s">
        <v>1790</v>
      </c>
      <c r="G277" s="132" t="s">
        <v>191</v>
      </c>
      <c r="H277" s="133">
        <v>7</v>
      </c>
      <c r="I277" s="134"/>
      <c r="J277" s="135">
        <f t="shared" si="40"/>
        <v>0</v>
      </c>
      <c r="K277" s="136"/>
      <c r="L277" s="28"/>
      <c r="M277" s="137" t="s">
        <v>1</v>
      </c>
      <c r="N277" s="138" t="s">
        <v>37</v>
      </c>
      <c r="P277" s="139">
        <f t="shared" si="41"/>
        <v>0</v>
      </c>
      <c r="Q277" s="139">
        <v>0</v>
      </c>
      <c r="R277" s="139">
        <f t="shared" si="42"/>
        <v>0</v>
      </c>
      <c r="S277" s="139">
        <v>0</v>
      </c>
      <c r="T277" s="140">
        <f t="shared" si="43"/>
        <v>0</v>
      </c>
      <c r="AR277" s="141" t="s">
        <v>155</v>
      </c>
      <c r="AT277" s="141" t="s">
        <v>151</v>
      </c>
      <c r="AU277" s="141" t="s">
        <v>80</v>
      </c>
      <c r="AY277" s="13" t="s">
        <v>149</v>
      </c>
      <c r="BE277" s="142">
        <f t="shared" si="44"/>
        <v>0</v>
      </c>
      <c r="BF277" s="142">
        <f t="shared" si="45"/>
        <v>0</v>
      </c>
      <c r="BG277" s="142">
        <f t="shared" si="46"/>
        <v>0</v>
      </c>
      <c r="BH277" s="142">
        <f t="shared" si="47"/>
        <v>0</v>
      </c>
      <c r="BI277" s="142">
        <f t="shared" si="48"/>
        <v>0</v>
      </c>
      <c r="BJ277" s="13" t="s">
        <v>80</v>
      </c>
      <c r="BK277" s="142">
        <f t="shared" si="49"/>
        <v>0</v>
      </c>
      <c r="BL277" s="13" t="s">
        <v>155</v>
      </c>
      <c r="BM277" s="141" t="s">
        <v>764</v>
      </c>
    </row>
    <row r="278" spans="2:65" s="1" customFormat="1" ht="24.15" customHeight="1">
      <c r="B278" s="28"/>
      <c r="C278" s="148" t="s">
        <v>765</v>
      </c>
      <c r="D278" s="148" t="s">
        <v>354</v>
      </c>
      <c r="E278" s="149" t="s">
        <v>1908</v>
      </c>
      <c r="F278" s="150" t="s">
        <v>1792</v>
      </c>
      <c r="G278" s="151" t="s">
        <v>191</v>
      </c>
      <c r="H278" s="152">
        <v>7</v>
      </c>
      <c r="I278" s="153"/>
      <c r="J278" s="154">
        <f t="shared" si="40"/>
        <v>0</v>
      </c>
      <c r="K278" s="155"/>
      <c r="L278" s="156"/>
      <c r="M278" s="157" t="s">
        <v>1</v>
      </c>
      <c r="N278" s="158" t="s">
        <v>37</v>
      </c>
      <c r="P278" s="139">
        <f t="shared" si="41"/>
        <v>0</v>
      </c>
      <c r="Q278" s="139">
        <v>0</v>
      </c>
      <c r="R278" s="139">
        <f t="shared" si="42"/>
        <v>0</v>
      </c>
      <c r="S278" s="139">
        <v>0</v>
      </c>
      <c r="T278" s="140">
        <f t="shared" si="43"/>
        <v>0</v>
      </c>
      <c r="AR278" s="141" t="s">
        <v>167</v>
      </c>
      <c r="AT278" s="141" t="s">
        <v>354</v>
      </c>
      <c r="AU278" s="141" t="s">
        <v>80</v>
      </c>
      <c r="AY278" s="13" t="s">
        <v>149</v>
      </c>
      <c r="BE278" s="142">
        <f t="shared" si="44"/>
        <v>0</v>
      </c>
      <c r="BF278" s="142">
        <f t="shared" si="45"/>
        <v>0</v>
      </c>
      <c r="BG278" s="142">
        <f t="shared" si="46"/>
        <v>0</v>
      </c>
      <c r="BH278" s="142">
        <f t="shared" si="47"/>
        <v>0</v>
      </c>
      <c r="BI278" s="142">
        <f t="shared" si="48"/>
        <v>0</v>
      </c>
      <c r="BJ278" s="13" t="s">
        <v>80</v>
      </c>
      <c r="BK278" s="142">
        <f t="shared" si="49"/>
        <v>0</v>
      </c>
      <c r="BL278" s="13" t="s">
        <v>155</v>
      </c>
      <c r="BM278" s="141" t="s">
        <v>768</v>
      </c>
    </row>
    <row r="279" spans="2:65" s="1" customFormat="1" ht="21.75" customHeight="1">
      <c r="B279" s="28"/>
      <c r="C279" s="129" t="s">
        <v>769</v>
      </c>
      <c r="D279" s="129" t="s">
        <v>151</v>
      </c>
      <c r="E279" s="130" t="s">
        <v>1909</v>
      </c>
      <c r="F279" s="131" t="s">
        <v>1910</v>
      </c>
      <c r="G279" s="132" t="s">
        <v>191</v>
      </c>
      <c r="H279" s="133">
        <v>1</v>
      </c>
      <c r="I279" s="134"/>
      <c r="J279" s="135">
        <f t="shared" si="40"/>
        <v>0</v>
      </c>
      <c r="K279" s="136"/>
      <c r="L279" s="28"/>
      <c r="M279" s="137" t="s">
        <v>1</v>
      </c>
      <c r="N279" s="138" t="s">
        <v>37</v>
      </c>
      <c r="P279" s="139">
        <f t="shared" si="41"/>
        <v>0</v>
      </c>
      <c r="Q279" s="139">
        <v>0</v>
      </c>
      <c r="R279" s="139">
        <f t="shared" si="42"/>
        <v>0</v>
      </c>
      <c r="S279" s="139">
        <v>0</v>
      </c>
      <c r="T279" s="140">
        <f t="shared" si="43"/>
        <v>0</v>
      </c>
      <c r="AR279" s="141" t="s">
        <v>155</v>
      </c>
      <c r="AT279" s="141" t="s">
        <v>151</v>
      </c>
      <c r="AU279" s="141" t="s">
        <v>80</v>
      </c>
      <c r="AY279" s="13" t="s">
        <v>149</v>
      </c>
      <c r="BE279" s="142">
        <f t="shared" si="44"/>
        <v>0</v>
      </c>
      <c r="BF279" s="142">
        <f t="shared" si="45"/>
        <v>0</v>
      </c>
      <c r="BG279" s="142">
        <f t="shared" si="46"/>
        <v>0</v>
      </c>
      <c r="BH279" s="142">
        <f t="shared" si="47"/>
        <v>0</v>
      </c>
      <c r="BI279" s="142">
        <f t="shared" si="48"/>
        <v>0</v>
      </c>
      <c r="BJ279" s="13" t="s">
        <v>80</v>
      </c>
      <c r="BK279" s="142">
        <f t="shared" si="49"/>
        <v>0</v>
      </c>
      <c r="BL279" s="13" t="s">
        <v>155</v>
      </c>
      <c r="BM279" s="141" t="s">
        <v>772</v>
      </c>
    </row>
    <row r="280" spans="2:65" s="1" customFormat="1" ht="16.5" customHeight="1">
      <c r="B280" s="28"/>
      <c r="C280" s="129" t="s">
        <v>773</v>
      </c>
      <c r="D280" s="129" t="s">
        <v>151</v>
      </c>
      <c r="E280" s="130" t="s">
        <v>1911</v>
      </c>
      <c r="F280" s="131" t="s">
        <v>1912</v>
      </c>
      <c r="G280" s="132" t="s">
        <v>191</v>
      </c>
      <c r="H280" s="133">
        <v>86</v>
      </c>
      <c r="I280" s="134"/>
      <c r="J280" s="135">
        <f t="shared" si="40"/>
        <v>0</v>
      </c>
      <c r="K280" s="136"/>
      <c r="L280" s="28"/>
      <c r="M280" s="137" t="s">
        <v>1</v>
      </c>
      <c r="N280" s="138" t="s">
        <v>37</v>
      </c>
      <c r="P280" s="139">
        <f t="shared" si="41"/>
        <v>0</v>
      </c>
      <c r="Q280" s="139">
        <v>0</v>
      </c>
      <c r="R280" s="139">
        <f t="shared" si="42"/>
        <v>0</v>
      </c>
      <c r="S280" s="139">
        <v>0</v>
      </c>
      <c r="T280" s="140">
        <f t="shared" si="43"/>
        <v>0</v>
      </c>
      <c r="AR280" s="141" t="s">
        <v>155</v>
      </c>
      <c r="AT280" s="141" t="s">
        <v>151</v>
      </c>
      <c r="AU280" s="141" t="s">
        <v>80</v>
      </c>
      <c r="AY280" s="13" t="s">
        <v>149</v>
      </c>
      <c r="BE280" s="142">
        <f t="shared" si="44"/>
        <v>0</v>
      </c>
      <c r="BF280" s="142">
        <f t="shared" si="45"/>
        <v>0</v>
      </c>
      <c r="BG280" s="142">
        <f t="shared" si="46"/>
        <v>0</v>
      </c>
      <c r="BH280" s="142">
        <f t="shared" si="47"/>
        <v>0</v>
      </c>
      <c r="BI280" s="142">
        <f t="shared" si="48"/>
        <v>0</v>
      </c>
      <c r="BJ280" s="13" t="s">
        <v>80</v>
      </c>
      <c r="BK280" s="142">
        <f t="shared" si="49"/>
        <v>0</v>
      </c>
      <c r="BL280" s="13" t="s">
        <v>155</v>
      </c>
      <c r="BM280" s="141" t="s">
        <v>776</v>
      </c>
    </row>
    <row r="281" spans="2:65" s="1" customFormat="1" ht="16.5" customHeight="1">
      <c r="B281" s="28"/>
      <c r="C281" s="129" t="s">
        <v>777</v>
      </c>
      <c r="D281" s="129" t="s">
        <v>151</v>
      </c>
      <c r="E281" s="130" t="s">
        <v>1913</v>
      </c>
      <c r="F281" s="131" t="s">
        <v>1914</v>
      </c>
      <c r="G281" s="132" t="s">
        <v>191</v>
      </c>
      <c r="H281" s="133">
        <v>86</v>
      </c>
      <c r="I281" s="134"/>
      <c r="J281" s="135">
        <f t="shared" si="40"/>
        <v>0</v>
      </c>
      <c r="K281" s="136"/>
      <c r="L281" s="28"/>
      <c r="M281" s="137" t="s">
        <v>1</v>
      </c>
      <c r="N281" s="138" t="s">
        <v>37</v>
      </c>
      <c r="P281" s="139">
        <f t="shared" si="41"/>
        <v>0</v>
      </c>
      <c r="Q281" s="139">
        <v>0</v>
      </c>
      <c r="R281" s="139">
        <f t="shared" si="42"/>
        <v>0</v>
      </c>
      <c r="S281" s="139">
        <v>0</v>
      </c>
      <c r="T281" s="140">
        <f t="shared" si="43"/>
        <v>0</v>
      </c>
      <c r="AR281" s="141" t="s">
        <v>155</v>
      </c>
      <c r="AT281" s="141" t="s">
        <v>151</v>
      </c>
      <c r="AU281" s="141" t="s">
        <v>80</v>
      </c>
      <c r="AY281" s="13" t="s">
        <v>149</v>
      </c>
      <c r="BE281" s="142">
        <f t="shared" si="44"/>
        <v>0</v>
      </c>
      <c r="BF281" s="142">
        <f t="shared" si="45"/>
        <v>0</v>
      </c>
      <c r="BG281" s="142">
        <f t="shared" si="46"/>
        <v>0</v>
      </c>
      <c r="BH281" s="142">
        <f t="shared" si="47"/>
        <v>0</v>
      </c>
      <c r="BI281" s="142">
        <f t="shared" si="48"/>
        <v>0</v>
      </c>
      <c r="BJ281" s="13" t="s">
        <v>80</v>
      </c>
      <c r="BK281" s="142">
        <f t="shared" si="49"/>
        <v>0</v>
      </c>
      <c r="BL281" s="13" t="s">
        <v>155</v>
      </c>
      <c r="BM281" s="141" t="s">
        <v>780</v>
      </c>
    </row>
    <row r="282" spans="2:65" s="1" customFormat="1" ht="24.15" customHeight="1">
      <c r="B282" s="28"/>
      <c r="C282" s="129" t="s">
        <v>781</v>
      </c>
      <c r="D282" s="129" t="s">
        <v>151</v>
      </c>
      <c r="E282" s="130" t="s">
        <v>1915</v>
      </c>
      <c r="F282" s="131" t="s">
        <v>1916</v>
      </c>
      <c r="G282" s="132" t="s">
        <v>191</v>
      </c>
      <c r="H282" s="133">
        <v>1</v>
      </c>
      <c r="I282" s="134"/>
      <c r="J282" s="135">
        <f t="shared" si="40"/>
        <v>0</v>
      </c>
      <c r="K282" s="136"/>
      <c r="L282" s="28"/>
      <c r="M282" s="137" t="s">
        <v>1</v>
      </c>
      <c r="N282" s="138" t="s">
        <v>37</v>
      </c>
      <c r="P282" s="139">
        <f t="shared" si="41"/>
        <v>0</v>
      </c>
      <c r="Q282" s="139">
        <v>0</v>
      </c>
      <c r="R282" s="139">
        <f t="shared" si="42"/>
        <v>0</v>
      </c>
      <c r="S282" s="139">
        <v>0</v>
      </c>
      <c r="T282" s="140">
        <f t="shared" si="43"/>
        <v>0</v>
      </c>
      <c r="AR282" s="141" t="s">
        <v>155</v>
      </c>
      <c r="AT282" s="141" t="s">
        <v>151</v>
      </c>
      <c r="AU282" s="141" t="s">
        <v>80</v>
      </c>
      <c r="AY282" s="13" t="s">
        <v>149</v>
      </c>
      <c r="BE282" s="142">
        <f t="shared" si="44"/>
        <v>0</v>
      </c>
      <c r="BF282" s="142">
        <f t="shared" si="45"/>
        <v>0</v>
      </c>
      <c r="BG282" s="142">
        <f t="shared" si="46"/>
        <v>0</v>
      </c>
      <c r="BH282" s="142">
        <f t="shared" si="47"/>
        <v>0</v>
      </c>
      <c r="BI282" s="142">
        <f t="shared" si="48"/>
        <v>0</v>
      </c>
      <c r="BJ282" s="13" t="s">
        <v>80</v>
      </c>
      <c r="BK282" s="142">
        <f t="shared" si="49"/>
        <v>0</v>
      </c>
      <c r="BL282" s="13" t="s">
        <v>155</v>
      </c>
      <c r="BM282" s="141" t="s">
        <v>784</v>
      </c>
    </row>
    <row r="283" spans="2:65" s="1" customFormat="1" ht="16.5" customHeight="1">
      <c r="B283" s="28"/>
      <c r="C283" s="129" t="s">
        <v>785</v>
      </c>
      <c r="D283" s="129" t="s">
        <v>151</v>
      </c>
      <c r="E283" s="130" t="s">
        <v>1917</v>
      </c>
      <c r="F283" s="131" t="s">
        <v>1918</v>
      </c>
      <c r="G283" s="132" t="s">
        <v>191</v>
      </c>
      <c r="H283" s="133">
        <v>1</v>
      </c>
      <c r="I283" s="134"/>
      <c r="J283" s="135">
        <f t="shared" si="40"/>
        <v>0</v>
      </c>
      <c r="K283" s="136"/>
      <c r="L283" s="28"/>
      <c r="M283" s="137" t="s">
        <v>1</v>
      </c>
      <c r="N283" s="138" t="s">
        <v>37</v>
      </c>
      <c r="P283" s="139">
        <f t="shared" si="41"/>
        <v>0</v>
      </c>
      <c r="Q283" s="139">
        <v>0</v>
      </c>
      <c r="R283" s="139">
        <f t="shared" si="42"/>
        <v>0</v>
      </c>
      <c r="S283" s="139">
        <v>0</v>
      </c>
      <c r="T283" s="140">
        <f t="shared" si="43"/>
        <v>0</v>
      </c>
      <c r="AR283" s="141" t="s">
        <v>155</v>
      </c>
      <c r="AT283" s="141" t="s">
        <v>151</v>
      </c>
      <c r="AU283" s="141" t="s">
        <v>80</v>
      </c>
      <c r="AY283" s="13" t="s">
        <v>149</v>
      </c>
      <c r="BE283" s="142">
        <f t="shared" si="44"/>
        <v>0</v>
      </c>
      <c r="BF283" s="142">
        <f t="shared" si="45"/>
        <v>0</v>
      </c>
      <c r="BG283" s="142">
        <f t="shared" si="46"/>
        <v>0</v>
      </c>
      <c r="BH283" s="142">
        <f t="shared" si="47"/>
        <v>0</v>
      </c>
      <c r="BI283" s="142">
        <f t="shared" si="48"/>
        <v>0</v>
      </c>
      <c r="BJ283" s="13" t="s">
        <v>80</v>
      </c>
      <c r="BK283" s="142">
        <f t="shared" si="49"/>
        <v>0</v>
      </c>
      <c r="BL283" s="13" t="s">
        <v>155</v>
      </c>
      <c r="BM283" s="141" t="s">
        <v>788</v>
      </c>
    </row>
    <row r="284" spans="2:65" s="1" customFormat="1" ht="24.15" customHeight="1">
      <c r="B284" s="28"/>
      <c r="C284" s="129" t="s">
        <v>789</v>
      </c>
      <c r="D284" s="129" t="s">
        <v>151</v>
      </c>
      <c r="E284" s="130" t="s">
        <v>1919</v>
      </c>
      <c r="F284" s="131" t="s">
        <v>1802</v>
      </c>
      <c r="G284" s="132" t="s">
        <v>191</v>
      </c>
      <c r="H284" s="133">
        <v>1</v>
      </c>
      <c r="I284" s="134"/>
      <c r="J284" s="135">
        <f t="shared" si="40"/>
        <v>0</v>
      </c>
      <c r="K284" s="136"/>
      <c r="L284" s="28"/>
      <c r="M284" s="137" t="s">
        <v>1</v>
      </c>
      <c r="N284" s="138" t="s">
        <v>37</v>
      </c>
      <c r="P284" s="139">
        <f t="shared" si="41"/>
        <v>0</v>
      </c>
      <c r="Q284" s="139">
        <v>0</v>
      </c>
      <c r="R284" s="139">
        <f t="shared" si="42"/>
        <v>0</v>
      </c>
      <c r="S284" s="139">
        <v>0</v>
      </c>
      <c r="T284" s="140">
        <f t="shared" si="43"/>
        <v>0</v>
      </c>
      <c r="AR284" s="141" t="s">
        <v>155</v>
      </c>
      <c r="AT284" s="141" t="s">
        <v>151</v>
      </c>
      <c r="AU284" s="141" t="s">
        <v>80</v>
      </c>
      <c r="AY284" s="13" t="s">
        <v>149</v>
      </c>
      <c r="BE284" s="142">
        <f t="shared" si="44"/>
        <v>0</v>
      </c>
      <c r="BF284" s="142">
        <f t="shared" si="45"/>
        <v>0</v>
      </c>
      <c r="BG284" s="142">
        <f t="shared" si="46"/>
        <v>0</v>
      </c>
      <c r="BH284" s="142">
        <f t="shared" si="47"/>
        <v>0</v>
      </c>
      <c r="BI284" s="142">
        <f t="shared" si="48"/>
        <v>0</v>
      </c>
      <c r="BJ284" s="13" t="s">
        <v>80</v>
      </c>
      <c r="BK284" s="142">
        <f t="shared" si="49"/>
        <v>0</v>
      </c>
      <c r="BL284" s="13" t="s">
        <v>155</v>
      </c>
      <c r="BM284" s="141" t="s">
        <v>792</v>
      </c>
    </row>
    <row r="285" spans="2:65" s="1" customFormat="1" ht="76.349999999999994" customHeight="1">
      <c r="B285" s="28"/>
      <c r="C285" s="148" t="s">
        <v>793</v>
      </c>
      <c r="D285" s="148" t="s">
        <v>354</v>
      </c>
      <c r="E285" s="149" t="s">
        <v>1920</v>
      </c>
      <c r="F285" s="150" t="s">
        <v>1804</v>
      </c>
      <c r="G285" s="151" t="s">
        <v>191</v>
      </c>
      <c r="H285" s="152">
        <v>1</v>
      </c>
      <c r="I285" s="153"/>
      <c r="J285" s="154">
        <f t="shared" si="40"/>
        <v>0</v>
      </c>
      <c r="K285" s="155"/>
      <c r="L285" s="156"/>
      <c r="M285" s="157" t="s">
        <v>1</v>
      </c>
      <c r="N285" s="158" t="s">
        <v>37</v>
      </c>
      <c r="P285" s="139">
        <f t="shared" si="41"/>
        <v>0</v>
      </c>
      <c r="Q285" s="139">
        <v>0</v>
      </c>
      <c r="R285" s="139">
        <f t="shared" si="42"/>
        <v>0</v>
      </c>
      <c r="S285" s="139">
        <v>0</v>
      </c>
      <c r="T285" s="140">
        <f t="shared" si="43"/>
        <v>0</v>
      </c>
      <c r="AR285" s="141" t="s">
        <v>167</v>
      </c>
      <c r="AT285" s="141" t="s">
        <v>354</v>
      </c>
      <c r="AU285" s="141" t="s">
        <v>80</v>
      </c>
      <c r="AY285" s="13" t="s">
        <v>149</v>
      </c>
      <c r="BE285" s="142">
        <f t="shared" si="44"/>
        <v>0</v>
      </c>
      <c r="BF285" s="142">
        <f t="shared" si="45"/>
        <v>0</v>
      </c>
      <c r="BG285" s="142">
        <f t="shared" si="46"/>
        <v>0</v>
      </c>
      <c r="BH285" s="142">
        <f t="shared" si="47"/>
        <v>0</v>
      </c>
      <c r="BI285" s="142">
        <f t="shared" si="48"/>
        <v>0</v>
      </c>
      <c r="BJ285" s="13" t="s">
        <v>80</v>
      </c>
      <c r="BK285" s="142">
        <f t="shared" si="49"/>
        <v>0</v>
      </c>
      <c r="BL285" s="13" t="s">
        <v>155</v>
      </c>
      <c r="BM285" s="141" t="s">
        <v>796</v>
      </c>
    </row>
    <row r="286" spans="2:65" s="1" customFormat="1" ht="49.05" customHeight="1">
      <c r="B286" s="28"/>
      <c r="C286" s="129" t="s">
        <v>799</v>
      </c>
      <c r="D286" s="129" t="s">
        <v>151</v>
      </c>
      <c r="E286" s="130" t="s">
        <v>1921</v>
      </c>
      <c r="F286" s="131" t="s">
        <v>1806</v>
      </c>
      <c r="G286" s="132" t="s">
        <v>191</v>
      </c>
      <c r="H286" s="133">
        <v>1</v>
      </c>
      <c r="I286" s="134"/>
      <c r="J286" s="135">
        <f t="shared" si="40"/>
        <v>0</v>
      </c>
      <c r="K286" s="136"/>
      <c r="L286" s="28"/>
      <c r="M286" s="137" t="s">
        <v>1</v>
      </c>
      <c r="N286" s="138" t="s">
        <v>37</v>
      </c>
      <c r="P286" s="139">
        <f t="shared" si="41"/>
        <v>0</v>
      </c>
      <c r="Q286" s="139">
        <v>0</v>
      </c>
      <c r="R286" s="139">
        <f t="shared" si="42"/>
        <v>0</v>
      </c>
      <c r="S286" s="139">
        <v>0</v>
      </c>
      <c r="T286" s="140">
        <f t="shared" si="43"/>
        <v>0</v>
      </c>
      <c r="AR286" s="141" t="s">
        <v>155</v>
      </c>
      <c r="AT286" s="141" t="s">
        <v>151</v>
      </c>
      <c r="AU286" s="141" t="s">
        <v>80</v>
      </c>
      <c r="AY286" s="13" t="s">
        <v>149</v>
      </c>
      <c r="BE286" s="142">
        <f t="shared" si="44"/>
        <v>0</v>
      </c>
      <c r="BF286" s="142">
        <f t="shared" si="45"/>
        <v>0</v>
      </c>
      <c r="BG286" s="142">
        <f t="shared" si="46"/>
        <v>0</v>
      </c>
      <c r="BH286" s="142">
        <f t="shared" si="47"/>
        <v>0</v>
      </c>
      <c r="BI286" s="142">
        <f t="shared" si="48"/>
        <v>0</v>
      </c>
      <c r="BJ286" s="13" t="s">
        <v>80</v>
      </c>
      <c r="BK286" s="142">
        <f t="shared" si="49"/>
        <v>0</v>
      </c>
      <c r="BL286" s="13" t="s">
        <v>155</v>
      </c>
      <c r="BM286" s="141" t="s">
        <v>802</v>
      </c>
    </row>
    <row r="287" spans="2:65" s="1" customFormat="1" ht="24.15" customHeight="1">
      <c r="B287" s="28"/>
      <c r="C287" s="129" t="s">
        <v>803</v>
      </c>
      <c r="D287" s="129" t="s">
        <v>151</v>
      </c>
      <c r="E287" s="130" t="s">
        <v>1922</v>
      </c>
      <c r="F287" s="131" t="s">
        <v>1923</v>
      </c>
      <c r="G287" s="132" t="s">
        <v>197</v>
      </c>
      <c r="H287" s="133">
        <v>3.33</v>
      </c>
      <c r="I287" s="134"/>
      <c r="J287" s="135">
        <f t="shared" si="40"/>
        <v>0</v>
      </c>
      <c r="K287" s="136"/>
      <c r="L287" s="28"/>
      <c r="M287" s="137" t="s">
        <v>1</v>
      </c>
      <c r="N287" s="138" t="s">
        <v>37</v>
      </c>
      <c r="P287" s="139">
        <f t="shared" si="41"/>
        <v>0</v>
      </c>
      <c r="Q287" s="139">
        <v>0</v>
      </c>
      <c r="R287" s="139">
        <f t="shared" si="42"/>
        <v>0</v>
      </c>
      <c r="S287" s="139">
        <v>0</v>
      </c>
      <c r="T287" s="140">
        <f t="shared" si="43"/>
        <v>0</v>
      </c>
      <c r="AR287" s="141" t="s">
        <v>155</v>
      </c>
      <c r="AT287" s="141" t="s">
        <v>151</v>
      </c>
      <c r="AU287" s="141" t="s">
        <v>80</v>
      </c>
      <c r="AY287" s="13" t="s">
        <v>149</v>
      </c>
      <c r="BE287" s="142">
        <f t="shared" si="44"/>
        <v>0</v>
      </c>
      <c r="BF287" s="142">
        <f t="shared" si="45"/>
        <v>0</v>
      </c>
      <c r="BG287" s="142">
        <f t="shared" si="46"/>
        <v>0</v>
      </c>
      <c r="BH287" s="142">
        <f t="shared" si="47"/>
        <v>0</v>
      </c>
      <c r="BI287" s="142">
        <f t="shared" si="48"/>
        <v>0</v>
      </c>
      <c r="BJ287" s="13" t="s">
        <v>80</v>
      </c>
      <c r="BK287" s="142">
        <f t="shared" si="49"/>
        <v>0</v>
      </c>
      <c r="BL287" s="13" t="s">
        <v>155</v>
      </c>
      <c r="BM287" s="141" t="s">
        <v>806</v>
      </c>
    </row>
    <row r="288" spans="2:65" s="11" customFormat="1" ht="25.95" customHeight="1">
      <c r="B288" s="117"/>
      <c r="D288" s="118" t="s">
        <v>71</v>
      </c>
      <c r="E288" s="119" t="s">
        <v>1924</v>
      </c>
      <c r="F288" s="119" t="s">
        <v>1925</v>
      </c>
      <c r="I288" s="120"/>
      <c r="J288" s="121">
        <f>BK288</f>
        <v>0</v>
      </c>
      <c r="L288" s="117"/>
      <c r="M288" s="122"/>
      <c r="P288" s="123">
        <f>SUM(P289:P298)</f>
        <v>0</v>
      </c>
      <c r="R288" s="123">
        <f>SUM(R289:R298)</f>
        <v>0</v>
      </c>
      <c r="T288" s="124">
        <f>SUM(T289:T298)</f>
        <v>0</v>
      </c>
      <c r="AR288" s="118" t="s">
        <v>80</v>
      </c>
      <c r="AT288" s="125" t="s">
        <v>71</v>
      </c>
      <c r="AU288" s="125" t="s">
        <v>72</v>
      </c>
      <c r="AY288" s="118" t="s">
        <v>149</v>
      </c>
      <c r="BK288" s="126">
        <f>SUM(BK289:BK298)</f>
        <v>0</v>
      </c>
    </row>
    <row r="289" spans="2:65" s="1" customFormat="1" ht="16.5" customHeight="1">
      <c r="B289" s="28"/>
      <c r="C289" s="129" t="s">
        <v>807</v>
      </c>
      <c r="D289" s="129" t="s">
        <v>151</v>
      </c>
      <c r="E289" s="130" t="s">
        <v>1926</v>
      </c>
      <c r="F289" s="131" t="s">
        <v>1927</v>
      </c>
      <c r="G289" s="132" t="s">
        <v>191</v>
      </c>
      <c r="H289" s="133">
        <v>12</v>
      </c>
      <c r="I289" s="134"/>
      <c r="J289" s="135">
        <f t="shared" ref="J289:J298" si="50">ROUND(I289*H289,2)</f>
        <v>0</v>
      </c>
      <c r="K289" s="136"/>
      <c r="L289" s="28"/>
      <c r="M289" s="137" t="s">
        <v>1</v>
      </c>
      <c r="N289" s="138" t="s">
        <v>37</v>
      </c>
      <c r="P289" s="139">
        <f t="shared" ref="P289:P298" si="51">O289*H289</f>
        <v>0</v>
      </c>
      <c r="Q289" s="139">
        <v>0</v>
      </c>
      <c r="R289" s="139">
        <f t="shared" ref="R289:R298" si="52">Q289*H289</f>
        <v>0</v>
      </c>
      <c r="S289" s="139">
        <v>0</v>
      </c>
      <c r="T289" s="140">
        <f t="shared" ref="T289:T298" si="53">S289*H289</f>
        <v>0</v>
      </c>
      <c r="AR289" s="141" t="s">
        <v>155</v>
      </c>
      <c r="AT289" s="141" t="s">
        <v>151</v>
      </c>
      <c r="AU289" s="141" t="s">
        <v>80</v>
      </c>
      <c r="AY289" s="13" t="s">
        <v>149</v>
      </c>
      <c r="BE289" s="142">
        <f t="shared" ref="BE289:BE298" si="54">IF(N289="základní",J289,0)</f>
        <v>0</v>
      </c>
      <c r="BF289" s="142">
        <f t="shared" ref="BF289:BF298" si="55">IF(N289="snížená",J289,0)</f>
        <v>0</v>
      </c>
      <c r="BG289" s="142">
        <f t="shared" ref="BG289:BG298" si="56">IF(N289="zákl. přenesená",J289,0)</f>
        <v>0</v>
      </c>
      <c r="BH289" s="142">
        <f t="shared" ref="BH289:BH298" si="57">IF(N289="sníž. přenesená",J289,0)</f>
        <v>0</v>
      </c>
      <c r="BI289" s="142">
        <f t="shared" ref="BI289:BI298" si="58">IF(N289="nulová",J289,0)</f>
        <v>0</v>
      </c>
      <c r="BJ289" s="13" t="s">
        <v>80</v>
      </c>
      <c r="BK289" s="142">
        <f t="shared" ref="BK289:BK298" si="59">ROUND(I289*H289,2)</f>
        <v>0</v>
      </c>
      <c r="BL289" s="13" t="s">
        <v>155</v>
      </c>
      <c r="BM289" s="141" t="s">
        <v>810</v>
      </c>
    </row>
    <row r="290" spans="2:65" s="1" customFormat="1" ht="49.05" customHeight="1">
      <c r="B290" s="28"/>
      <c r="C290" s="148" t="s">
        <v>811</v>
      </c>
      <c r="D290" s="148" t="s">
        <v>354</v>
      </c>
      <c r="E290" s="149" t="s">
        <v>1928</v>
      </c>
      <c r="F290" s="150" t="s">
        <v>1929</v>
      </c>
      <c r="G290" s="151" t="s">
        <v>191</v>
      </c>
      <c r="H290" s="152">
        <v>12</v>
      </c>
      <c r="I290" s="153"/>
      <c r="J290" s="154">
        <f t="shared" si="50"/>
        <v>0</v>
      </c>
      <c r="K290" s="155"/>
      <c r="L290" s="156"/>
      <c r="M290" s="157" t="s">
        <v>1</v>
      </c>
      <c r="N290" s="158" t="s">
        <v>37</v>
      </c>
      <c r="P290" s="139">
        <f t="shared" si="51"/>
        <v>0</v>
      </c>
      <c r="Q290" s="139">
        <v>0</v>
      </c>
      <c r="R290" s="139">
        <f t="shared" si="52"/>
        <v>0</v>
      </c>
      <c r="S290" s="139">
        <v>0</v>
      </c>
      <c r="T290" s="140">
        <f t="shared" si="53"/>
        <v>0</v>
      </c>
      <c r="AR290" s="141" t="s">
        <v>167</v>
      </c>
      <c r="AT290" s="141" t="s">
        <v>354</v>
      </c>
      <c r="AU290" s="141" t="s">
        <v>80</v>
      </c>
      <c r="AY290" s="13" t="s">
        <v>149</v>
      </c>
      <c r="BE290" s="142">
        <f t="shared" si="54"/>
        <v>0</v>
      </c>
      <c r="BF290" s="142">
        <f t="shared" si="55"/>
        <v>0</v>
      </c>
      <c r="BG290" s="142">
        <f t="shared" si="56"/>
        <v>0</v>
      </c>
      <c r="BH290" s="142">
        <f t="shared" si="57"/>
        <v>0</v>
      </c>
      <c r="BI290" s="142">
        <f t="shared" si="58"/>
        <v>0</v>
      </c>
      <c r="BJ290" s="13" t="s">
        <v>80</v>
      </c>
      <c r="BK290" s="142">
        <f t="shared" si="59"/>
        <v>0</v>
      </c>
      <c r="BL290" s="13" t="s">
        <v>155</v>
      </c>
      <c r="BM290" s="141" t="s">
        <v>814</v>
      </c>
    </row>
    <row r="291" spans="2:65" s="1" customFormat="1" ht="21.75" customHeight="1">
      <c r="B291" s="28"/>
      <c r="C291" s="129" t="s">
        <v>815</v>
      </c>
      <c r="D291" s="129" t="s">
        <v>151</v>
      </c>
      <c r="E291" s="130" t="s">
        <v>1930</v>
      </c>
      <c r="F291" s="131" t="s">
        <v>1931</v>
      </c>
      <c r="G291" s="132" t="s">
        <v>191</v>
      </c>
      <c r="H291" s="133">
        <v>12</v>
      </c>
      <c r="I291" s="134"/>
      <c r="J291" s="135">
        <f t="shared" si="50"/>
        <v>0</v>
      </c>
      <c r="K291" s="136"/>
      <c r="L291" s="28"/>
      <c r="M291" s="137" t="s">
        <v>1</v>
      </c>
      <c r="N291" s="138" t="s">
        <v>37</v>
      </c>
      <c r="P291" s="139">
        <f t="shared" si="51"/>
        <v>0</v>
      </c>
      <c r="Q291" s="139">
        <v>0</v>
      </c>
      <c r="R291" s="139">
        <f t="shared" si="52"/>
        <v>0</v>
      </c>
      <c r="S291" s="139">
        <v>0</v>
      </c>
      <c r="T291" s="140">
        <f t="shared" si="53"/>
        <v>0</v>
      </c>
      <c r="AR291" s="141" t="s">
        <v>155</v>
      </c>
      <c r="AT291" s="141" t="s">
        <v>151</v>
      </c>
      <c r="AU291" s="141" t="s">
        <v>80</v>
      </c>
      <c r="AY291" s="13" t="s">
        <v>149</v>
      </c>
      <c r="BE291" s="142">
        <f t="shared" si="54"/>
        <v>0</v>
      </c>
      <c r="BF291" s="142">
        <f t="shared" si="55"/>
        <v>0</v>
      </c>
      <c r="BG291" s="142">
        <f t="shared" si="56"/>
        <v>0</v>
      </c>
      <c r="BH291" s="142">
        <f t="shared" si="57"/>
        <v>0</v>
      </c>
      <c r="BI291" s="142">
        <f t="shared" si="58"/>
        <v>0</v>
      </c>
      <c r="BJ291" s="13" t="s">
        <v>80</v>
      </c>
      <c r="BK291" s="142">
        <f t="shared" si="59"/>
        <v>0</v>
      </c>
      <c r="BL291" s="13" t="s">
        <v>155</v>
      </c>
      <c r="BM291" s="141" t="s">
        <v>818</v>
      </c>
    </row>
    <row r="292" spans="2:65" s="1" customFormat="1" ht="16.5" customHeight="1">
      <c r="B292" s="28"/>
      <c r="C292" s="148" t="s">
        <v>819</v>
      </c>
      <c r="D292" s="148" t="s">
        <v>354</v>
      </c>
      <c r="E292" s="149" t="s">
        <v>1932</v>
      </c>
      <c r="F292" s="150" t="s">
        <v>1933</v>
      </c>
      <c r="G292" s="151" t="s">
        <v>191</v>
      </c>
      <c r="H292" s="152">
        <v>12</v>
      </c>
      <c r="I292" s="153"/>
      <c r="J292" s="154">
        <f t="shared" si="50"/>
        <v>0</v>
      </c>
      <c r="K292" s="155"/>
      <c r="L292" s="156"/>
      <c r="M292" s="157" t="s">
        <v>1</v>
      </c>
      <c r="N292" s="158" t="s">
        <v>37</v>
      </c>
      <c r="P292" s="139">
        <f t="shared" si="51"/>
        <v>0</v>
      </c>
      <c r="Q292" s="139">
        <v>0</v>
      </c>
      <c r="R292" s="139">
        <f t="shared" si="52"/>
        <v>0</v>
      </c>
      <c r="S292" s="139">
        <v>0</v>
      </c>
      <c r="T292" s="140">
        <f t="shared" si="53"/>
        <v>0</v>
      </c>
      <c r="AR292" s="141" t="s">
        <v>167</v>
      </c>
      <c r="AT292" s="141" t="s">
        <v>354</v>
      </c>
      <c r="AU292" s="141" t="s">
        <v>80</v>
      </c>
      <c r="AY292" s="13" t="s">
        <v>149</v>
      </c>
      <c r="BE292" s="142">
        <f t="shared" si="54"/>
        <v>0</v>
      </c>
      <c r="BF292" s="142">
        <f t="shared" si="55"/>
        <v>0</v>
      </c>
      <c r="BG292" s="142">
        <f t="shared" si="56"/>
        <v>0</v>
      </c>
      <c r="BH292" s="142">
        <f t="shared" si="57"/>
        <v>0</v>
      </c>
      <c r="BI292" s="142">
        <f t="shared" si="58"/>
        <v>0</v>
      </c>
      <c r="BJ292" s="13" t="s">
        <v>80</v>
      </c>
      <c r="BK292" s="142">
        <f t="shared" si="59"/>
        <v>0</v>
      </c>
      <c r="BL292" s="13" t="s">
        <v>155</v>
      </c>
      <c r="BM292" s="141" t="s">
        <v>822</v>
      </c>
    </row>
    <row r="293" spans="2:65" s="1" customFormat="1" ht="16.5" customHeight="1">
      <c r="B293" s="28"/>
      <c r="C293" s="129" t="s">
        <v>823</v>
      </c>
      <c r="D293" s="129" t="s">
        <v>151</v>
      </c>
      <c r="E293" s="130" t="s">
        <v>1934</v>
      </c>
      <c r="F293" s="131" t="s">
        <v>1935</v>
      </c>
      <c r="G293" s="132" t="s">
        <v>191</v>
      </c>
      <c r="H293" s="133">
        <v>12</v>
      </c>
      <c r="I293" s="134"/>
      <c r="J293" s="135">
        <f t="shared" si="50"/>
        <v>0</v>
      </c>
      <c r="K293" s="136"/>
      <c r="L293" s="28"/>
      <c r="M293" s="137" t="s">
        <v>1</v>
      </c>
      <c r="N293" s="138" t="s">
        <v>37</v>
      </c>
      <c r="P293" s="139">
        <f t="shared" si="51"/>
        <v>0</v>
      </c>
      <c r="Q293" s="139">
        <v>0</v>
      </c>
      <c r="R293" s="139">
        <f t="shared" si="52"/>
        <v>0</v>
      </c>
      <c r="S293" s="139">
        <v>0</v>
      </c>
      <c r="T293" s="140">
        <f t="shared" si="53"/>
        <v>0</v>
      </c>
      <c r="AR293" s="141" t="s">
        <v>155</v>
      </c>
      <c r="AT293" s="141" t="s">
        <v>151</v>
      </c>
      <c r="AU293" s="141" t="s">
        <v>80</v>
      </c>
      <c r="AY293" s="13" t="s">
        <v>149</v>
      </c>
      <c r="BE293" s="142">
        <f t="shared" si="54"/>
        <v>0</v>
      </c>
      <c r="BF293" s="142">
        <f t="shared" si="55"/>
        <v>0</v>
      </c>
      <c r="BG293" s="142">
        <f t="shared" si="56"/>
        <v>0</v>
      </c>
      <c r="BH293" s="142">
        <f t="shared" si="57"/>
        <v>0</v>
      </c>
      <c r="BI293" s="142">
        <f t="shared" si="58"/>
        <v>0</v>
      </c>
      <c r="BJ293" s="13" t="s">
        <v>80</v>
      </c>
      <c r="BK293" s="142">
        <f t="shared" si="59"/>
        <v>0</v>
      </c>
      <c r="BL293" s="13" t="s">
        <v>155</v>
      </c>
      <c r="BM293" s="141" t="s">
        <v>826</v>
      </c>
    </row>
    <row r="294" spans="2:65" s="1" customFormat="1" ht="24.15" customHeight="1">
      <c r="B294" s="28"/>
      <c r="C294" s="129" t="s">
        <v>827</v>
      </c>
      <c r="D294" s="129" t="s">
        <v>151</v>
      </c>
      <c r="E294" s="130" t="s">
        <v>1936</v>
      </c>
      <c r="F294" s="131" t="s">
        <v>1937</v>
      </c>
      <c r="G294" s="132" t="s">
        <v>191</v>
      </c>
      <c r="H294" s="133">
        <v>1</v>
      </c>
      <c r="I294" s="134"/>
      <c r="J294" s="135">
        <f t="shared" si="50"/>
        <v>0</v>
      </c>
      <c r="K294" s="136"/>
      <c r="L294" s="28"/>
      <c r="M294" s="137" t="s">
        <v>1</v>
      </c>
      <c r="N294" s="138" t="s">
        <v>37</v>
      </c>
      <c r="P294" s="139">
        <f t="shared" si="51"/>
        <v>0</v>
      </c>
      <c r="Q294" s="139">
        <v>0</v>
      </c>
      <c r="R294" s="139">
        <f t="shared" si="52"/>
        <v>0</v>
      </c>
      <c r="S294" s="139">
        <v>0</v>
      </c>
      <c r="T294" s="140">
        <f t="shared" si="53"/>
        <v>0</v>
      </c>
      <c r="AR294" s="141" t="s">
        <v>155</v>
      </c>
      <c r="AT294" s="141" t="s">
        <v>151</v>
      </c>
      <c r="AU294" s="141" t="s">
        <v>80</v>
      </c>
      <c r="AY294" s="13" t="s">
        <v>149</v>
      </c>
      <c r="BE294" s="142">
        <f t="shared" si="54"/>
        <v>0</v>
      </c>
      <c r="BF294" s="142">
        <f t="shared" si="55"/>
        <v>0</v>
      </c>
      <c r="BG294" s="142">
        <f t="shared" si="56"/>
        <v>0</v>
      </c>
      <c r="BH294" s="142">
        <f t="shared" si="57"/>
        <v>0</v>
      </c>
      <c r="BI294" s="142">
        <f t="shared" si="58"/>
        <v>0</v>
      </c>
      <c r="BJ294" s="13" t="s">
        <v>80</v>
      </c>
      <c r="BK294" s="142">
        <f t="shared" si="59"/>
        <v>0</v>
      </c>
      <c r="BL294" s="13" t="s">
        <v>155</v>
      </c>
      <c r="BM294" s="141" t="s">
        <v>830</v>
      </c>
    </row>
    <row r="295" spans="2:65" s="1" customFormat="1" ht="24.15" customHeight="1">
      <c r="B295" s="28"/>
      <c r="C295" s="129" t="s">
        <v>831</v>
      </c>
      <c r="D295" s="129" t="s">
        <v>151</v>
      </c>
      <c r="E295" s="130" t="s">
        <v>1938</v>
      </c>
      <c r="F295" s="131" t="s">
        <v>1802</v>
      </c>
      <c r="G295" s="132" t="s">
        <v>191</v>
      </c>
      <c r="H295" s="133">
        <v>1</v>
      </c>
      <c r="I295" s="134"/>
      <c r="J295" s="135">
        <f t="shared" si="50"/>
        <v>0</v>
      </c>
      <c r="K295" s="136"/>
      <c r="L295" s="28"/>
      <c r="M295" s="137" t="s">
        <v>1</v>
      </c>
      <c r="N295" s="138" t="s">
        <v>37</v>
      </c>
      <c r="P295" s="139">
        <f t="shared" si="51"/>
        <v>0</v>
      </c>
      <c r="Q295" s="139">
        <v>0</v>
      </c>
      <c r="R295" s="139">
        <f t="shared" si="52"/>
        <v>0</v>
      </c>
      <c r="S295" s="139">
        <v>0</v>
      </c>
      <c r="T295" s="140">
        <f t="shared" si="53"/>
        <v>0</v>
      </c>
      <c r="AR295" s="141" t="s">
        <v>155</v>
      </c>
      <c r="AT295" s="141" t="s">
        <v>151</v>
      </c>
      <c r="AU295" s="141" t="s">
        <v>80</v>
      </c>
      <c r="AY295" s="13" t="s">
        <v>149</v>
      </c>
      <c r="BE295" s="142">
        <f t="shared" si="54"/>
        <v>0</v>
      </c>
      <c r="BF295" s="142">
        <f t="shared" si="55"/>
        <v>0</v>
      </c>
      <c r="BG295" s="142">
        <f t="shared" si="56"/>
        <v>0</v>
      </c>
      <c r="BH295" s="142">
        <f t="shared" si="57"/>
        <v>0</v>
      </c>
      <c r="BI295" s="142">
        <f t="shared" si="58"/>
        <v>0</v>
      </c>
      <c r="BJ295" s="13" t="s">
        <v>80</v>
      </c>
      <c r="BK295" s="142">
        <f t="shared" si="59"/>
        <v>0</v>
      </c>
      <c r="BL295" s="13" t="s">
        <v>155</v>
      </c>
      <c r="BM295" s="141" t="s">
        <v>834</v>
      </c>
    </row>
    <row r="296" spans="2:65" s="1" customFormat="1" ht="76.349999999999994" customHeight="1">
      <c r="B296" s="28"/>
      <c r="C296" s="148" t="s">
        <v>835</v>
      </c>
      <c r="D296" s="148" t="s">
        <v>354</v>
      </c>
      <c r="E296" s="149" t="s">
        <v>1939</v>
      </c>
      <c r="F296" s="150" t="s">
        <v>1804</v>
      </c>
      <c r="G296" s="151" t="s">
        <v>191</v>
      </c>
      <c r="H296" s="152">
        <v>1</v>
      </c>
      <c r="I296" s="153"/>
      <c r="J296" s="154">
        <f t="shared" si="50"/>
        <v>0</v>
      </c>
      <c r="K296" s="155"/>
      <c r="L296" s="156"/>
      <c r="M296" s="157" t="s">
        <v>1</v>
      </c>
      <c r="N296" s="158" t="s">
        <v>37</v>
      </c>
      <c r="P296" s="139">
        <f t="shared" si="51"/>
        <v>0</v>
      </c>
      <c r="Q296" s="139">
        <v>0</v>
      </c>
      <c r="R296" s="139">
        <f t="shared" si="52"/>
        <v>0</v>
      </c>
      <c r="S296" s="139">
        <v>0</v>
      </c>
      <c r="T296" s="140">
        <f t="shared" si="53"/>
        <v>0</v>
      </c>
      <c r="AR296" s="141" t="s">
        <v>167</v>
      </c>
      <c r="AT296" s="141" t="s">
        <v>354</v>
      </c>
      <c r="AU296" s="141" t="s">
        <v>80</v>
      </c>
      <c r="AY296" s="13" t="s">
        <v>149</v>
      </c>
      <c r="BE296" s="142">
        <f t="shared" si="54"/>
        <v>0</v>
      </c>
      <c r="BF296" s="142">
        <f t="shared" si="55"/>
        <v>0</v>
      </c>
      <c r="BG296" s="142">
        <f t="shared" si="56"/>
        <v>0</v>
      </c>
      <c r="BH296" s="142">
        <f t="shared" si="57"/>
        <v>0</v>
      </c>
      <c r="BI296" s="142">
        <f t="shared" si="58"/>
        <v>0</v>
      </c>
      <c r="BJ296" s="13" t="s">
        <v>80</v>
      </c>
      <c r="BK296" s="142">
        <f t="shared" si="59"/>
        <v>0</v>
      </c>
      <c r="BL296" s="13" t="s">
        <v>155</v>
      </c>
      <c r="BM296" s="141" t="s">
        <v>838</v>
      </c>
    </row>
    <row r="297" spans="2:65" s="1" customFormat="1" ht="49.05" customHeight="1">
      <c r="B297" s="28"/>
      <c r="C297" s="129" t="s">
        <v>839</v>
      </c>
      <c r="D297" s="129" t="s">
        <v>151</v>
      </c>
      <c r="E297" s="130" t="s">
        <v>1940</v>
      </c>
      <c r="F297" s="131" t="s">
        <v>1806</v>
      </c>
      <c r="G297" s="132" t="s">
        <v>191</v>
      </c>
      <c r="H297" s="133">
        <v>1</v>
      </c>
      <c r="I297" s="134"/>
      <c r="J297" s="135">
        <f t="shared" si="50"/>
        <v>0</v>
      </c>
      <c r="K297" s="136"/>
      <c r="L297" s="28"/>
      <c r="M297" s="137" t="s">
        <v>1</v>
      </c>
      <c r="N297" s="138" t="s">
        <v>37</v>
      </c>
      <c r="P297" s="139">
        <f t="shared" si="51"/>
        <v>0</v>
      </c>
      <c r="Q297" s="139">
        <v>0</v>
      </c>
      <c r="R297" s="139">
        <f t="shared" si="52"/>
        <v>0</v>
      </c>
      <c r="S297" s="139">
        <v>0</v>
      </c>
      <c r="T297" s="140">
        <f t="shared" si="53"/>
        <v>0</v>
      </c>
      <c r="AR297" s="141" t="s">
        <v>155</v>
      </c>
      <c r="AT297" s="141" t="s">
        <v>151</v>
      </c>
      <c r="AU297" s="141" t="s">
        <v>80</v>
      </c>
      <c r="AY297" s="13" t="s">
        <v>149</v>
      </c>
      <c r="BE297" s="142">
        <f t="shared" si="54"/>
        <v>0</v>
      </c>
      <c r="BF297" s="142">
        <f t="shared" si="55"/>
        <v>0</v>
      </c>
      <c r="BG297" s="142">
        <f t="shared" si="56"/>
        <v>0</v>
      </c>
      <c r="BH297" s="142">
        <f t="shared" si="57"/>
        <v>0</v>
      </c>
      <c r="BI297" s="142">
        <f t="shared" si="58"/>
        <v>0</v>
      </c>
      <c r="BJ297" s="13" t="s">
        <v>80</v>
      </c>
      <c r="BK297" s="142">
        <f t="shared" si="59"/>
        <v>0</v>
      </c>
      <c r="BL297" s="13" t="s">
        <v>155</v>
      </c>
      <c r="BM297" s="141" t="s">
        <v>842</v>
      </c>
    </row>
    <row r="298" spans="2:65" s="1" customFormat="1" ht="24.15" customHeight="1">
      <c r="B298" s="28"/>
      <c r="C298" s="129" t="s">
        <v>843</v>
      </c>
      <c r="D298" s="129" t="s">
        <v>151</v>
      </c>
      <c r="E298" s="130" t="s">
        <v>1941</v>
      </c>
      <c r="F298" s="131" t="s">
        <v>1942</v>
      </c>
      <c r="G298" s="132" t="s">
        <v>197</v>
      </c>
      <c r="H298" s="133">
        <v>1.22</v>
      </c>
      <c r="I298" s="134"/>
      <c r="J298" s="135">
        <f t="shared" si="50"/>
        <v>0</v>
      </c>
      <c r="K298" s="136"/>
      <c r="L298" s="28"/>
      <c r="M298" s="137" t="s">
        <v>1</v>
      </c>
      <c r="N298" s="138" t="s">
        <v>37</v>
      </c>
      <c r="P298" s="139">
        <f t="shared" si="51"/>
        <v>0</v>
      </c>
      <c r="Q298" s="139">
        <v>0</v>
      </c>
      <c r="R298" s="139">
        <f t="shared" si="52"/>
        <v>0</v>
      </c>
      <c r="S298" s="139">
        <v>0</v>
      </c>
      <c r="T298" s="140">
        <f t="shared" si="53"/>
        <v>0</v>
      </c>
      <c r="AR298" s="141" t="s">
        <v>155</v>
      </c>
      <c r="AT298" s="141" t="s">
        <v>151</v>
      </c>
      <c r="AU298" s="141" t="s">
        <v>80</v>
      </c>
      <c r="AY298" s="13" t="s">
        <v>149</v>
      </c>
      <c r="BE298" s="142">
        <f t="shared" si="54"/>
        <v>0</v>
      </c>
      <c r="BF298" s="142">
        <f t="shared" si="55"/>
        <v>0</v>
      </c>
      <c r="BG298" s="142">
        <f t="shared" si="56"/>
        <v>0</v>
      </c>
      <c r="BH298" s="142">
        <f t="shared" si="57"/>
        <v>0</v>
      </c>
      <c r="BI298" s="142">
        <f t="shared" si="58"/>
        <v>0</v>
      </c>
      <c r="BJ298" s="13" t="s">
        <v>80</v>
      </c>
      <c r="BK298" s="142">
        <f t="shared" si="59"/>
        <v>0</v>
      </c>
      <c r="BL298" s="13" t="s">
        <v>155</v>
      </c>
      <c r="BM298" s="141" t="s">
        <v>846</v>
      </c>
    </row>
    <row r="299" spans="2:65" s="11" customFormat="1" ht="25.95" customHeight="1">
      <c r="B299" s="117"/>
      <c r="D299" s="118" t="s">
        <v>71</v>
      </c>
      <c r="E299" s="119" t="s">
        <v>1943</v>
      </c>
      <c r="F299" s="119" t="s">
        <v>1944</v>
      </c>
      <c r="I299" s="120"/>
      <c r="J299" s="121">
        <f>BK299</f>
        <v>0</v>
      </c>
      <c r="L299" s="117"/>
      <c r="M299" s="122"/>
      <c r="P299" s="123">
        <f>SUM(P300:P352)</f>
        <v>0</v>
      </c>
      <c r="R299" s="123">
        <f>SUM(R300:R352)</f>
        <v>0</v>
      </c>
      <c r="T299" s="124">
        <f>SUM(T300:T352)</f>
        <v>0</v>
      </c>
      <c r="AR299" s="118" t="s">
        <v>80</v>
      </c>
      <c r="AT299" s="125" t="s">
        <v>71</v>
      </c>
      <c r="AU299" s="125" t="s">
        <v>72</v>
      </c>
      <c r="AY299" s="118" t="s">
        <v>149</v>
      </c>
      <c r="BK299" s="126">
        <f>SUM(BK300:BK352)</f>
        <v>0</v>
      </c>
    </row>
    <row r="300" spans="2:65" s="1" customFormat="1" ht="16.5" customHeight="1">
      <c r="B300" s="28"/>
      <c r="C300" s="129" t="s">
        <v>847</v>
      </c>
      <c r="D300" s="129" t="s">
        <v>151</v>
      </c>
      <c r="E300" s="130" t="s">
        <v>1945</v>
      </c>
      <c r="F300" s="131" t="s">
        <v>1946</v>
      </c>
      <c r="G300" s="132" t="s">
        <v>191</v>
      </c>
      <c r="H300" s="133">
        <v>1</v>
      </c>
      <c r="I300" s="134"/>
      <c r="J300" s="135">
        <f t="shared" ref="J300:J331" si="60">ROUND(I300*H300,2)</f>
        <v>0</v>
      </c>
      <c r="K300" s="136"/>
      <c r="L300" s="28"/>
      <c r="M300" s="137" t="s">
        <v>1</v>
      </c>
      <c r="N300" s="138" t="s">
        <v>37</v>
      </c>
      <c r="P300" s="139">
        <f t="shared" ref="P300:P331" si="61">O300*H300</f>
        <v>0</v>
      </c>
      <c r="Q300" s="139">
        <v>0</v>
      </c>
      <c r="R300" s="139">
        <f t="shared" ref="R300:R331" si="62">Q300*H300</f>
        <v>0</v>
      </c>
      <c r="S300" s="139">
        <v>0</v>
      </c>
      <c r="T300" s="140">
        <f t="shared" ref="T300:T331" si="63">S300*H300</f>
        <v>0</v>
      </c>
      <c r="AR300" s="141" t="s">
        <v>155</v>
      </c>
      <c r="AT300" s="141" t="s">
        <v>151</v>
      </c>
      <c r="AU300" s="141" t="s">
        <v>80</v>
      </c>
      <c r="AY300" s="13" t="s">
        <v>149</v>
      </c>
      <c r="BE300" s="142">
        <f t="shared" ref="BE300:BE331" si="64">IF(N300="základní",J300,0)</f>
        <v>0</v>
      </c>
      <c r="BF300" s="142">
        <f t="shared" ref="BF300:BF331" si="65">IF(N300="snížená",J300,0)</f>
        <v>0</v>
      </c>
      <c r="BG300" s="142">
        <f t="shared" ref="BG300:BG331" si="66">IF(N300="zákl. přenesená",J300,0)</f>
        <v>0</v>
      </c>
      <c r="BH300" s="142">
        <f t="shared" ref="BH300:BH331" si="67">IF(N300="sníž. přenesená",J300,0)</f>
        <v>0</v>
      </c>
      <c r="BI300" s="142">
        <f t="shared" ref="BI300:BI331" si="68">IF(N300="nulová",J300,0)</f>
        <v>0</v>
      </c>
      <c r="BJ300" s="13" t="s">
        <v>80</v>
      </c>
      <c r="BK300" s="142">
        <f t="shared" ref="BK300:BK331" si="69">ROUND(I300*H300,2)</f>
        <v>0</v>
      </c>
      <c r="BL300" s="13" t="s">
        <v>155</v>
      </c>
      <c r="BM300" s="141" t="s">
        <v>850</v>
      </c>
    </row>
    <row r="301" spans="2:65" s="1" customFormat="1" ht="24.15" customHeight="1">
      <c r="B301" s="28"/>
      <c r="C301" s="148" t="s">
        <v>851</v>
      </c>
      <c r="D301" s="148" t="s">
        <v>354</v>
      </c>
      <c r="E301" s="149" t="s">
        <v>1947</v>
      </c>
      <c r="F301" s="150" t="s">
        <v>1948</v>
      </c>
      <c r="G301" s="151" t="s">
        <v>191</v>
      </c>
      <c r="H301" s="152">
        <v>1</v>
      </c>
      <c r="I301" s="153"/>
      <c r="J301" s="154">
        <f t="shared" si="60"/>
        <v>0</v>
      </c>
      <c r="K301" s="155"/>
      <c r="L301" s="156"/>
      <c r="M301" s="157" t="s">
        <v>1</v>
      </c>
      <c r="N301" s="158" t="s">
        <v>37</v>
      </c>
      <c r="P301" s="139">
        <f t="shared" si="61"/>
        <v>0</v>
      </c>
      <c r="Q301" s="139">
        <v>0</v>
      </c>
      <c r="R301" s="139">
        <f t="shared" si="62"/>
        <v>0</v>
      </c>
      <c r="S301" s="139">
        <v>0</v>
      </c>
      <c r="T301" s="140">
        <f t="shared" si="63"/>
        <v>0</v>
      </c>
      <c r="AR301" s="141" t="s">
        <v>167</v>
      </c>
      <c r="AT301" s="141" t="s">
        <v>354</v>
      </c>
      <c r="AU301" s="141" t="s">
        <v>80</v>
      </c>
      <c r="AY301" s="13" t="s">
        <v>149</v>
      </c>
      <c r="BE301" s="142">
        <f t="shared" si="64"/>
        <v>0</v>
      </c>
      <c r="BF301" s="142">
        <f t="shared" si="65"/>
        <v>0</v>
      </c>
      <c r="BG301" s="142">
        <f t="shared" si="66"/>
        <v>0</v>
      </c>
      <c r="BH301" s="142">
        <f t="shared" si="67"/>
        <v>0</v>
      </c>
      <c r="BI301" s="142">
        <f t="shared" si="68"/>
        <v>0</v>
      </c>
      <c r="BJ301" s="13" t="s">
        <v>80</v>
      </c>
      <c r="BK301" s="142">
        <f t="shared" si="69"/>
        <v>0</v>
      </c>
      <c r="BL301" s="13" t="s">
        <v>155</v>
      </c>
      <c r="BM301" s="141" t="s">
        <v>854</v>
      </c>
    </row>
    <row r="302" spans="2:65" s="1" customFormat="1" ht="16.5" customHeight="1">
      <c r="B302" s="28"/>
      <c r="C302" s="129" t="s">
        <v>855</v>
      </c>
      <c r="D302" s="129" t="s">
        <v>151</v>
      </c>
      <c r="E302" s="130" t="s">
        <v>1949</v>
      </c>
      <c r="F302" s="131" t="s">
        <v>1822</v>
      </c>
      <c r="G302" s="132" t="s">
        <v>191</v>
      </c>
      <c r="H302" s="133">
        <v>2</v>
      </c>
      <c r="I302" s="134"/>
      <c r="J302" s="135">
        <f t="shared" si="60"/>
        <v>0</v>
      </c>
      <c r="K302" s="136"/>
      <c r="L302" s="28"/>
      <c r="M302" s="137" t="s">
        <v>1</v>
      </c>
      <c r="N302" s="138" t="s">
        <v>37</v>
      </c>
      <c r="P302" s="139">
        <f t="shared" si="61"/>
        <v>0</v>
      </c>
      <c r="Q302" s="139">
        <v>0</v>
      </c>
      <c r="R302" s="139">
        <f t="shared" si="62"/>
        <v>0</v>
      </c>
      <c r="S302" s="139">
        <v>0</v>
      </c>
      <c r="T302" s="140">
        <f t="shared" si="63"/>
        <v>0</v>
      </c>
      <c r="AR302" s="141" t="s">
        <v>155</v>
      </c>
      <c r="AT302" s="141" t="s">
        <v>151</v>
      </c>
      <c r="AU302" s="141" t="s">
        <v>80</v>
      </c>
      <c r="AY302" s="13" t="s">
        <v>149</v>
      </c>
      <c r="BE302" s="142">
        <f t="shared" si="64"/>
        <v>0</v>
      </c>
      <c r="BF302" s="142">
        <f t="shared" si="65"/>
        <v>0</v>
      </c>
      <c r="BG302" s="142">
        <f t="shared" si="66"/>
        <v>0</v>
      </c>
      <c r="BH302" s="142">
        <f t="shared" si="67"/>
        <v>0</v>
      </c>
      <c r="BI302" s="142">
        <f t="shared" si="68"/>
        <v>0</v>
      </c>
      <c r="BJ302" s="13" t="s">
        <v>80</v>
      </c>
      <c r="BK302" s="142">
        <f t="shared" si="69"/>
        <v>0</v>
      </c>
      <c r="BL302" s="13" t="s">
        <v>155</v>
      </c>
      <c r="BM302" s="141" t="s">
        <v>858</v>
      </c>
    </row>
    <row r="303" spans="2:65" s="1" customFormat="1" ht="24.15" customHeight="1">
      <c r="B303" s="28"/>
      <c r="C303" s="148" t="s">
        <v>859</v>
      </c>
      <c r="D303" s="148" t="s">
        <v>354</v>
      </c>
      <c r="E303" s="149" t="s">
        <v>1950</v>
      </c>
      <c r="F303" s="150" t="s">
        <v>1951</v>
      </c>
      <c r="G303" s="151" t="s">
        <v>191</v>
      </c>
      <c r="H303" s="152">
        <v>2</v>
      </c>
      <c r="I303" s="153"/>
      <c r="J303" s="154">
        <f t="shared" si="60"/>
        <v>0</v>
      </c>
      <c r="K303" s="155"/>
      <c r="L303" s="156"/>
      <c r="M303" s="157" t="s">
        <v>1</v>
      </c>
      <c r="N303" s="158" t="s">
        <v>37</v>
      </c>
      <c r="P303" s="139">
        <f t="shared" si="61"/>
        <v>0</v>
      </c>
      <c r="Q303" s="139">
        <v>0</v>
      </c>
      <c r="R303" s="139">
        <f t="shared" si="62"/>
        <v>0</v>
      </c>
      <c r="S303" s="139">
        <v>0</v>
      </c>
      <c r="T303" s="140">
        <f t="shared" si="63"/>
        <v>0</v>
      </c>
      <c r="AR303" s="141" t="s">
        <v>167</v>
      </c>
      <c r="AT303" s="141" t="s">
        <v>354</v>
      </c>
      <c r="AU303" s="141" t="s">
        <v>80</v>
      </c>
      <c r="AY303" s="13" t="s">
        <v>149</v>
      </c>
      <c r="BE303" s="142">
        <f t="shared" si="64"/>
        <v>0</v>
      </c>
      <c r="BF303" s="142">
        <f t="shared" si="65"/>
        <v>0</v>
      </c>
      <c r="BG303" s="142">
        <f t="shared" si="66"/>
        <v>0</v>
      </c>
      <c r="BH303" s="142">
        <f t="shared" si="67"/>
        <v>0</v>
      </c>
      <c r="BI303" s="142">
        <f t="shared" si="68"/>
        <v>0</v>
      </c>
      <c r="BJ303" s="13" t="s">
        <v>80</v>
      </c>
      <c r="BK303" s="142">
        <f t="shared" si="69"/>
        <v>0</v>
      </c>
      <c r="BL303" s="13" t="s">
        <v>155</v>
      </c>
      <c r="BM303" s="141" t="s">
        <v>862</v>
      </c>
    </row>
    <row r="304" spans="2:65" s="1" customFormat="1" ht="16.5" customHeight="1">
      <c r="B304" s="28"/>
      <c r="C304" s="129" t="s">
        <v>863</v>
      </c>
      <c r="D304" s="129" t="s">
        <v>151</v>
      </c>
      <c r="E304" s="130" t="s">
        <v>1952</v>
      </c>
      <c r="F304" s="131" t="s">
        <v>1953</v>
      </c>
      <c r="G304" s="132" t="s">
        <v>191</v>
      </c>
      <c r="H304" s="133">
        <v>1</v>
      </c>
      <c r="I304" s="134"/>
      <c r="J304" s="135">
        <f t="shared" si="60"/>
        <v>0</v>
      </c>
      <c r="K304" s="136"/>
      <c r="L304" s="28"/>
      <c r="M304" s="137" t="s">
        <v>1</v>
      </c>
      <c r="N304" s="138" t="s">
        <v>37</v>
      </c>
      <c r="P304" s="139">
        <f t="shared" si="61"/>
        <v>0</v>
      </c>
      <c r="Q304" s="139">
        <v>0</v>
      </c>
      <c r="R304" s="139">
        <f t="shared" si="62"/>
        <v>0</v>
      </c>
      <c r="S304" s="139">
        <v>0</v>
      </c>
      <c r="T304" s="140">
        <f t="shared" si="63"/>
        <v>0</v>
      </c>
      <c r="AR304" s="141" t="s">
        <v>155</v>
      </c>
      <c r="AT304" s="141" t="s">
        <v>151</v>
      </c>
      <c r="AU304" s="141" t="s">
        <v>80</v>
      </c>
      <c r="AY304" s="13" t="s">
        <v>149</v>
      </c>
      <c r="BE304" s="142">
        <f t="shared" si="64"/>
        <v>0</v>
      </c>
      <c r="BF304" s="142">
        <f t="shared" si="65"/>
        <v>0</v>
      </c>
      <c r="BG304" s="142">
        <f t="shared" si="66"/>
        <v>0</v>
      </c>
      <c r="BH304" s="142">
        <f t="shared" si="67"/>
        <v>0</v>
      </c>
      <c r="BI304" s="142">
        <f t="shared" si="68"/>
        <v>0</v>
      </c>
      <c r="BJ304" s="13" t="s">
        <v>80</v>
      </c>
      <c r="BK304" s="142">
        <f t="shared" si="69"/>
        <v>0</v>
      </c>
      <c r="BL304" s="13" t="s">
        <v>155</v>
      </c>
      <c r="BM304" s="141" t="s">
        <v>866</v>
      </c>
    </row>
    <row r="305" spans="2:65" s="1" customFormat="1" ht="33" customHeight="1">
      <c r="B305" s="28"/>
      <c r="C305" s="148" t="s">
        <v>867</v>
      </c>
      <c r="D305" s="148" t="s">
        <v>354</v>
      </c>
      <c r="E305" s="149" t="s">
        <v>1954</v>
      </c>
      <c r="F305" s="150" t="s">
        <v>1955</v>
      </c>
      <c r="G305" s="151" t="s">
        <v>191</v>
      </c>
      <c r="H305" s="152">
        <v>1</v>
      </c>
      <c r="I305" s="153"/>
      <c r="J305" s="154">
        <f t="shared" si="60"/>
        <v>0</v>
      </c>
      <c r="K305" s="155"/>
      <c r="L305" s="156"/>
      <c r="M305" s="157" t="s">
        <v>1</v>
      </c>
      <c r="N305" s="158" t="s">
        <v>37</v>
      </c>
      <c r="P305" s="139">
        <f t="shared" si="61"/>
        <v>0</v>
      </c>
      <c r="Q305" s="139">
        <v>0</v>
      </c>
      <c r="R305" s="139">
        <f t="shared" si="62"/>
        <v>0</v>
      </c>
      <c r="S305" s="139">
        <v>0</v>
      </c>
      <c r="T305" s="140">
        <f t="shared" si="63"/>
        <v>0</v>
      </c>
      <c r="AR305" s="141" t="s">
        <v>167</v>
      </c>
      <c r="AT305" s="141" t="s">
        <v>354</v>
      </c>
      <c r="AU305" s="141" t="s">
        <v>80</v>
      </c>
      <c r="AY305" s="13" t="s">
        <v>149</v>
      </c>
      <c r="BE305" s="142">
        <f t="shared" si="64"/>
        <v>0</v>
      </c>
      <c r="BF305" s="142">
        <f t="shared" si="65"/>
        <v>0</v>
      </c>
      <c r="BG305" s="142">
        <f t="shared" si="66"/>
        <v>0</v>
      </c>
      <c r="BH305" s="142">
        <f t="shared" si="67"/>
        <v>0</v>
      </c>
      <c r="BI305" s="142">
        <f t="shared" si="68"/>
        <v>0</v>
      </c>
      <c r="BJ305" s="13" t="s">
        <v>80</v>
      </c>
      <c r="BK305" s="142">
        <f t="shared" si="69"/>
        <v>0</v>
      </c>
      <c r="BL305" s="13" t="s">
        <v>155</v>
      </c>
      <c r="BM305" s="141" t="s">
        <v>870</v>
      </c>
    </row>
    <row r="306" spans="2:65" s="1" customFormat="1" ht="16.5" customHeight="1">
      <c r="B306" s="28"/>
      <c r="C306" s="129" t="s">
        <v>871</v>
      </c>
      <c r="D306" s="129" t="s">
        <v>151</v>
      </c>
      <c r="E306" s="130" t="s">
        <v>1827</v>
      </c>
      <c r="F306" s="131" t="s">
        <v>1828</v>
      </c>
      <c r="G306" s="132" t="s">
        <v>191</v>
      </c>
      <c r="H306" s="133">
        <v>1</v>
      </c>
      <c r="I306" s="134"/>
      <c r="J306" s="135">
        <f t="shared" si="60"/>
        <v>0</v>
      </c>
      <c r="K306" s="136"/>
      <c r="L306" s="28"/>
      <c r="M306" s="137" t="s">
        <v>1</v>
      </c>
      <c r="N306" s="138" t="s">
        <v>37</v>
      </c>
      <c r="P306" s="139">
        <f t="shared" si="61"/>
        <v>0</v>
      </c>
      <c r="Q306" s="139">
        <v>0</v>
      </c>
      <c r="R306" s="139">
        <f t="shared" si="62"/>
        <v>0</v>
      </c>
      <c r="S306" s="139">
        <v>0</v>
      </c>
      <c r="T306" s="140">
        <f t="shared" si="63"/>
        <v>0</v>
      </c>
      <c r="AR306" s="141" t="s">
        <v>155</v>
      </c>
      <c r="AT306" s="141" t="s">
        <v>151</v>
      </c>
      <c r="AU306" s="141" t="s">
        <v>80</v>
      </c>
      <c r="AY306" s="13" t="s">
        <v>149</v>
      </c>
      <c r="BE306" s="142">
        <f t="shared" si="64"/>
        <v>0</v>
      </c>
      <c r="BF306" s="142">
        <f t="shared" si="65"/>
        <v>0</v>
      </c>
      <c r="BG306" s="142">
        <f t="shared" si="66"/>
        <v>0</v>
      </c>
      <c r="BH306" s="142">
        <f t="shared" si="67"/>
        <v>0</v>
      </c>
      <c r="BI306" s="142">
        <f t="shared" si="68"/>
        <v>0</v>
      </c>
      <c r="BJ306" s="13" t="s">
        <v>80</v>
      </c>
      <c r="BK306" s="142">
        <f t="shared" si="69"/>
        <v>0</v>
      </c>
      <c r="BL306" s="13" t="s">
        <v>155</v>
      </c>
      <c r="BM306" s="141" t="s">
        <v>874</v>
      </c>
    </row>
    <row r="307" spans="2:65" s="1" customFormat="1" ht="16.5" customHeight="1">
      <c r="B307" s="28"/>
      <c r="C307" s="148" t="s">
        <v>875</v>
      </c>
      <c r="D307" s="148" t="s">
        <v>354</v>
      </c>
      <c r="E307" s="149" t="s">
        <v>1956</v>
      </c>
      <c r="F307" s="150" t="s">
        <v>1830</v>
      </c>
      <c r="G307" s="151" t="s">
        <v>191</v>
      </c>
      <c r="H307" s="152">
        <v>1</v>
      </c>
      <c r="I307" s="153"/>
      <c r="J307" s="154">
        <f t="shared" si="60"/>
        <v>0</v>
      </c>
      <c r="K307" s="155"/>
      <c r="L307" s="156"/>
      <c r="M307" s="157" t="s">
        <v>1</v>
      </c>
      <c r="N307" s="158" t="s">
        <v>37</v>
      </c>
      <c r="P307" s="139">
        <f t="shared" si="61"/>
        <v>0</v>
      </c>
      <c r="Q307" s="139">
        <v>0</v>
      </c>
      <c r="R307" s="139">
        <f t="shared" si="62"/>
        <v>0</v>
      </c>
      <c r="S307" s="139">
        <v>0</v>
      </c>
      <c r="T307" s="140">
        <f t="shared" si="63"/>
        <v>0</v>
      </c>
      <c r="AR307" s="141" t="s">
        <v>167</v>
      </c>
      <c r="AT307" s="141" t="s">
        <v>354</v>
      </c>
      <c r="AU307" s="141" t="s">
        <v>80</v>
      </c>
      <c r="AY307" s="13" t="s">
        <v>149</v>
      </c>
      <c r="BE307" s="142">
        <f t="shared" si="64"/>
        <v>0</v>
      </c>
      <c r="BF307" s="142">
        <f t="shared" si="65"/>
        <v>0</v>
      </c>
      <c r="BG307" s="142">
        <f t="shared" si="66"/>
        <v>0</v>
      </c>
      <c r="BH307" s="142">
        <f t="shared" si="67"/>
        <v>0</v>
      </c>
      <c r="BI307" s="142">
        <f t="shared" si="68"/>
        <v>0</v>
      </c>
      <c r="BJ307" s="13" t="s">
        <v>80</v>
      </c>
      <c r="BK307" s="142">
        <f t="shared" si="69"/>
        <v>0</v>
      </c>
      <c r="BL307" s="13" t="s">
        <v>155</v>
      </c>
      <c r="BM307" s="141" t="s">
        <v>878</v>
      </c>
    </row>
    <row r="308" spans="2:65" s="1" customFormat="1" ht="24.15" customHeight="1">
      <c r="B308" s="28"/>
      <c r="C308" s="129" t="s">
        <v>881</v>
      </c>
      <c r="D308" s="129" t="s">
        <v>151</v>
      </c>
      <c r="E308" s="130" t="s">
        <v>1957</v>
      </c>
      <c r="F308" s="131" t="s">
        <v>1958</v>
      </c>
      <c r="G308" s="132" t="s">
        <v>191</v>
      </c>
      <c r="H308" s="133">
        <v>3</v>
      </c>
      <c r="I308" s="134"/>
      <c r="J308" s="135">
        <f t="shared" si="60"/>
        <v>0</v>
      </c>
      <c r="K308" s="136"/>
      <c r="L308" s="28"/>
      <c r="M308" s="137" t="s">
        <v>1</v>
      </c>
      <c r="N308" s="138" t="s">
        <v>37</v>
      </c>
      <c r="P308" s="139">
        <f t="shared" si="61"/>
        <v>0</v>
      </c>
      <c r="Q308" s="139">
        <v>0</v>
      </c>
      <c r="R308" s="139">
        <f t="shared" si="62"/>
        <v>0</v>
      </c>
      <c r="S308" s="139">
        <v>0</v>
      </c>
      <c r="T308" s="140">
        <f t="shared" si="63"/>
        <v>0</v>
      </c>
      <c r="AR308" s="141" t="s">
        <v>155</v>
      </c>
      <c r="AT308" s="141" t="s">
        <v>151</v>
      </c>
      <c r="AU308" s="141" t="s">
        <v>80</v>
      </c>
      <c r="AY308" s="13" t="s">
        <v>149</v>
      </c>
      <c r="BE308" s="142">
        <f t="shared" si="64"/>
        <v>0</v>
      </c>
      <c r="BF308" s="142">
        <f t="shared" si="65"/>
        <v>0</v>
      </c>
      <c r="BG308" s="142">
        <f t="shared" si="66"/>
        <v>0</v>
      </c>
      <c r="BH308" s="142">
        <f t="shared" si="67"/>
        <v>0</v>
      </c>
      <c r="BI308" s="142">
        <f t="shared" si="68"/>
        <v>0</v>
      </c>
      <c r="BJ308" s="13" t="s">
        <v>80</v>
      </c>
      <c r="BK308" s="142">
        <f t="shared" si="69"/>
        <v>0</v>
      </c>
      <c r="BL308" s="13" t="s">
        <v>155</v>
      </c>
      <c r="BM308" s="141" t="s">
        <v>884</v>
      </c>
    </row>
    <row r="309" spans="2:65" s="1" customFormat="1" ht="76.349999999999994" customHeight="1">
      <c r="B309" s="28"/>
      <c r="C309" s="148" t="s">
        <v>885</v>
      </c>
      <c r="D309" s="148" t="s">
        <v>354</v>
      </c>
      <c r="E309" s="149" t="s">
        <v>1959</v>
      </c>
      <c r="F309" s="150" t="s">
        <v>1960</v>
      </c>
      <c r="G309" s="151" t="s">
        <v>191</v>
      </c>
      <c r="H309" s="152">
        <v>3</v>
      </c>
      <c r="I309" s="153"/>
      <c r="J309" s="154">
        <f t="shared" si="60"/>
        <v>0</v>
      </c>
      <c r="K309" s="155"/>
      <c r="L309" s="156"/>
      <c r="M309" s="157" t="s">
        <v>1</v>
      </c>
      <c r="N309" s="158" t="s">
        <v>37</v>
      </c>
      <c r="P309" s="139">
        <f t="shared" si="61"/>
        <v>0</v>
      </c>
      <c r="Q309" s="139">
        <v>0</v>
      </c>
      <c r="R309" s="139">
        <f t="shared" si="62"/>
        <v>0</v>
      </c>
      <c r="S309" s="139">
        <v>0</v>
      </c>
      <c r="T309" s="140">
        <f t="shared" si="63"/>
        <v>0</v>
      </c>
      <c r="AR309" s="141" t="s">
        <v>167</v>
      </c>
      <c r="AT309" s="141" t="s">
        <v>354</v>
      </c>
      <c r="AU309" s="141" t="s">
        <v>80</v>
      </c>
      <c r="AY309" s="13" t="s">
        <v>149</v>
      </c>
      <c r="BE309" s="142">
        <f t="shared" si="64"/>
        <v>0</v>
      </c>
      <c r="BF309" s="142">
        <f t="shared" si="65"/>
        <v>0</v>
      </c>
      <c r="BG309" s="142">
        <f t="shared" si="66"/>
        <v>0</v>
      </c>
      <c r="BH309" s="142">
        <f t="shared" si="67"/>
        <v>0</v>
      </c>
      <c r="BI309" s="142">
        <f t="shared" si="68"/>
        <v>0</v>
      </c>
      <c r="BJ309" s="13" t="s">
        <v>80</v>
      </c>
      <c r="BK309" s="142">
        <f t="shared" si="69"/>
        <v>0</v>
      </c>
      <c r="BL309" s="13" t="s">
        <v>155</v>
      </c>
      <c r="BM309" s="141" t="s">
        <v>888</v>
      </c>
    </row>
    <row r="310" spans="2:65" s="1" customFormat="1" ht="21.75" customHeight="1">
      <c r="B310" s="28"/>
      <c r="C310" s="129" t="s">
        <v>889</v>
      </c>
      <c r="D310" s="129" t="s">
        <v>151</v>
      </c>
      <c r="E310" s="130" t="s">
        <v>1961</v>
      </c>
      <c r="F310" s="131" t="s">
        <v>1962</v>
      </c>
      <c r="G310" s="132" t="s">
        <v>191</v>
      </c>
      <c r="H310" s="133">
        <v>15</v>
      </c>
      <c r="I310" s="134"/>
      <c r="J310" s="135">
        <f t="shared" si="60"/>
        <v>0</v>
      </c>
      <c r="K310" s="136"/>
      <c r="L310" s="28"/>
      <c r="M310" s="137" t="s">
        <v>1</v>
      </c>
      <c r="N310" s="138" t="s">
        <v>37</v>
      </c>
      <c r="P310" s="139">
        <f t="shared" si="61"/>
        <v>0</v>
      </c>
      <c r="Q310" s="139">
        <v>0</v>
      </c>
      <c r="R310" s="139">
        <f t="shared" si="62"/>
        <v>0</v>
      </c>
      <c r="S310" s="139">
        <v>0</v>
      </c>
      <c r="T310" s="140">
        <f t="shared" si="63"/>
        <v>0</v>
      </c>
      <c r="AR310" s="141" t="s">
        <v>155</v>
      </c>
      <c r="AT310" s="141" t="s">
        <v>151</v>
      </c>
      <c r="AU310" s="141" t="s">
        <v>80</v>
      </c>
      <c r="AY310" s="13" t="s">
        <v>149</v>
      </c>
      <c r="BE310" s="142">
        <f t="shared" si="64"/>
        <v>0</v>
      </c>
      <c r="BF310" s="142">
        <f t="shared" si="65"/>
        <v>0</v>
      </c>
      <c r="BG310" s="142">
        <f t="shared" si="66"/>
        <v>0</v>
      </c>
      <c r="BH310" s="142">
        <f t="shared" si="67"/>
        <v>0</v>
      </c>
      <c r="BI310" s="142">
        <f t="shared" si="68"/>
        <v>0</v>
      </c>
      <c r="BJ310" s="13" t="s">
        <v>80</v>
      </c>
      <c r="BK310" s="142">
        <f t="shared" si="69"/>
        <v>0</v>
      </c>
      <c r="BL310" s="13" t="s">
        <v>155</v>
      </c>
      <c r="BM310" s="141" t="s">
        <v>892</v>
      </c>
    </row>
    <row r="311" spans="2:65" s="1" customFormat="1" ht="16.5" customHeight="1">
      <c r="B311" s="28"/>
      <c r="C311" s="129" t="s">
        <v>538</v>
      </c>
      <c r="D311" s="129" t="s">
        <v>151</v>
      </c>
      <c r="E311" s="130" t="s">
        <v>1963</v>
      </c>
      <c r="F311" s="131" t="s">
        <v>1964</v>
      </c>
      <c r="G311" s="132" t="s">
        <v>191</v>
      </c>
      <c r="H311" s="133">
        <v>1</v>
      </c>
      <c r="I311" s="134"/>
      <c r="J311" s="135">
        <f t="shared" si="60"/>
        <v>0</v>
      </c>
      <c r="K311" s="136"/>
      <c r="L311" s="28"/>
      <c r="M311" s="137" t="s">
        <v>1</v>
      </c>
      <c r="N311" s="138" t="s">
        <v>37</v>
      </c>
      <c r="P311" s="139">
        <f t="shared" si="61"/>
        <v>0</v>
      </c>
      <c r="Q311" s="139">
        <v>0</v>
      </c>
      <c r="R311" s="139">
        <f t="shared" si="62"/>
        <v>0</v>
      </c>
      <c r="S311" s="139">
        <v>0</v>
      </c>
      <c r="T311" s="140">
        <f t="shared" si="63"/>
        <v>0</v>
      </c>
      <c r="AR311" s="141" t="s">
        <v>155</v>
      </c>
      <c r="AT311" s="141" t="s">
        <v>151</v>
      </c>
      <c r="AU311" s="141" t="s">
        <v>80</v>
      </c>
      <c r="AY311" s="13" t="s">
        <v>149</v>
      </c>
      <c r="BE311" s="142">
        <f t="shared" si="64"/>
        <v>0</v>
      </c>
      <c r="BF311" s="142">
        <f t="shared" si="65"/>
        <v>0</v>
      </c>
      <c r="BG311" s="142">
        <f t="shared" si="66"/>
        <v>0</v>
      </c>
      <c r="BH311" s="142">
        <f t="shared" si="67"/>
        <v>0</v>
      </c>
      <c r="BI311" s="142">
        <f t="shared" si="68"/>
        <v>0</v>
      </c>
      <c r="BJ311" s="13" t="s">
        <v>80</v>
      </c>
      <c r="BK311" s="142">
        <f t="shared" si="69"/>
        <v>0</v>
      </c>
      <c r="BL311" s="13" t="s">
        <v>155</v>
      </c>
      <c r="BM311" s="141" t="s">
        <v>895</v>
      </c>
    </row>
    <row r="312" spans="2:65" s="1" customFormat="1" ht="33" customHeight="1">
      <c r="B312" s="28"/>
      <c r="C312" s="148" t="s">
        <v>896</v>
      </c>
      <c r="D312" s="148" t="s">
        <v>354</v>
      </c>
      <c r="E312" s="149" t="s">
        <v>1965</v>
      </c>
      <c r="F312" s="150" t="s">
        <v>1966</v>
      </c>
      <c r="G312" s="151" t="s">
        <v>191</v>
      </c>
      <c r="H312" s="152">
        <v>1</v>
      </c>
      <c r="I312" s="153"/>
      <c r="J312" s="154">
        <f t="shared" si="60"/>
        <v>0</v>
      </c>
      <c r="K312" s="155"/>
      <c r="L312" s="156"/>
      <c r="M312" s="157" t="s">
        <v>1</v>
      </c>
      <c r="N312" s="158" t="s">
        <v>37</v>
      </c>
      <c r="P312" s="139">
        <f t="shared" si="61"/>
        <v>0</v>
      </c>
      <c r="Q312" s="139">
        <v>0</v>
      </c>
      <c r="R312" s="139">
        <f t="shared" si="62"/>
        <v>0</v>
      </c>
      <c r="S312" s="139">
        <v>0</v>
      </c>
      <c r="T312" s="140">
        <f t="shared" si="63"/>
        <v>0</v>
      </c>
      <c r="AR312" s="141" t="s">
        <v>167</v>
      </c>
      <c r="AT312" s="141" t="s">
        <v>354</v>
      </c>
      <c r="AU312" s="141" t="s">
        <v>80</v>
      </c>
      <c r="AY312" s="13" t="s">
        <v>149</v>
      </c>
      <c r="BE312" s="142">
        <f t="shared" si="64"/>
        <v>0</v>
      </c>
      <c r="BF312" s="142">
        <f t="shared" si="65"/>
        <v>0</v>
      </c>
      <c r="BG312" s="142">
        <f t="shared" si="66"/>
        <v>0</v>
      </c>
      <c r="BH312" s="142">
        <f t="shared" si="67"/>
        <v>0</v>
      </c>
      <c r="BI312" s="142">
        <f t="shared" si="68"/>
        <v>0</v>
      </c>
      <c r="BJ312" s="13" t="s">
        <v>80</v>
      </c>
      <c r="BK312" s="142">
        <f t="shared" si="69"/>
        <v>0</v>
      </c>
      <c r="BL312" s="13" t="s">
        <v>155</v>
      </c>
      <c r="BM312" s="141" t="s">
        <v>899</v>
      </c>
    </row>
    <row r="313" spans="2:65" s="1" customFormat="1" ht="16.5" customHeight="1">
      <c r="B313" s="28"/>
      <c r="C313" s="129" t="s">
        <v>542</v>
      </c>
      <c r="D313" s="129" t="s">
        <v>151</v>
      </c>
      <c r="E313" s="130" t="s">
        <v>1967</v>
      </c>
      <c r="F313" s="131" t="s">
        <v>1968</v>
      </c>
      <c r="G313" s="132" t="s">
        <v>191</v>
      </c>
      <c r="H313" s="133">
        <v>86</v>
      </c>
      <c r="I313" s="134"/>
      <c r="J313" s="135">
        <f t="shared" si="60"/>
        <v>0</v>
      </c>
      <c r="K313" s="136"/>
      <c r="L313" s="28"/>
      <c r="M313" s="137" t="s">
        <v>1</v>
      </c>
      <c r="N313" s="138" t="s">
        <v>37</v>
      </c>
      <c r="P313" s="139">
        <f t="shared" si="61"/>
        <v>0</v>
      </c>
      <c r="Q313" s="139">
        <v>0</v>
      </c>
      <c r="R313" s="139">
        <f t="shared" si="62"/>
        <v>0</v>
      </c>
      <c r="S313" s="139">
        <v>0</v>
      </c>
      <c r="T313" s="140">
        <f t="shared" si="63"/>
        <v>0</v>
      </c>
      <c r="AR313" s="141" t="s">
        <v>155</v>
      </c>
      <c r="AT313" s="141" t="s">
        <v>151</v>
      </c>
      <c r="AU313" s="141" t="s">
        <v>80</v>
      </c>
      <c r="AY313" s="13" t="s">
        <v>149</v>
      </c>
      <c r="BE313" s="142">
        <f t="shared" si="64"/>
        <v>0</v>
      </c>
      <c r="BF313" s="142">
        <f t="shared" si="65"/>
        <v>0</v>
      </c>
      <c r="BG313" s="142">
        <f t="shared" si="66"/>
        <v>0</v>
      </c>
      <c r="BH313" s="142">
        <f t="shared" si="67"/>
        <v>0</v>
      </c>
      <c r="BI313" s="142">
        <f t="shared" si="68"/>
        <v>0</v>
      </c>
      <c r="BJ313" s="13" t="s">
        <v>80</v>
      </c>
      <c r="BK313" s="142">
        <f t="shared" si="69"/>
        <v>0</v>
      </c>
      <c r="BL313" s="13" t="s">
        <v>155</v>
      </c>
      <c r="BM313" s="141" t="s">
        <v>902</v>
      </c>
    </row>
    <row r="314" spans="2:65" s="1" customFormat="1" ht="37.799999999999997" customHeight="1">
      <c r="B314" s="28"/>
      <c r="C314" s="148" t="s">
        <v>903</v>
      </c>
      <c r="D314" s="148" t="s">
        <v>354</v>
      </c>
      <c r="E314" s="149" t="s">
        <v>1969</v>
      </c>
      <c r="F314" s="150" t="s">
        <v>1970</v>
      </c>
      <c r="G314" s="151" t="s">
        <v>191</v>
      </c>
      <c r="H314" s="152">
        <v>9</v>
      </c>
      <c r="I314" s="153"/>
      <c r="J314" s="154">
        <f t="shared" si="60"/>
        <v>0</v>
      </c>
      <c r="K314" s="155"/>
      <c r="L314" s="156"/>
      <c r="M314" s="157" t="s">
        <v>1</v>
      </c>
      <c r="N314" s="158" t="s">
        <v>37</v>
      </c>
      <c r="P314" s="139">
        <f t="shared" si="61"/>
        <v>0</v>
      </c>
      <c r="Q314" s="139">
        <v>0</v>
      </c>
      <c r="R314" s="139">
        <f t="shared" si="62"/>
        <v>0</v>
      </c>
      <c r="S314" s="139">
        <v>0</v>
      </c>
      <c r="T314" s="140">
        <f t="shared" si="63"/>
        <v>0</v>
      </c>
      <c r="AR314" s="141" t="s">
        <v>167</v>
      </c>
      <c r="AT314" s="141" t="s">
        <v>354</v>
      </c>
      <c r="AU314" s="141" t="s">
        <v>80</v>
      </c>
      <c r="AY314" s="13" t="s">
        <v>149</v>
      </c>
      <c r="BE314" s="142">
        <f t="shared" si="64"/>
        <v>0</v>
      </c>
      <c r="BF314" s="142">
        <f t="shared" si="65"/>
        <v>0</v>
      </c>
      <c r="BG314" s="142">
        <f t="shared" si="66"/>
        <v>0</v>
      </c>
      <c r="BH314" s="142">
        <f t="shared" si="67"/>
        <v>0</v>
      </c>
      <c r="BI314" s="142">
        <f t="shared" si="68"/>
        <v>0</v>
      </c>
      <c r="BJ314" s="13" t="s">
        <v>80</v>
      </c>
      <c r="BK314" s="142">
        <f t="shared" si="69"/>
        <v>0</v>
      </c>
      <c r="BL314" s="13" t="s">
        <v>155</v>
      </c>
      <c r="BM314" s="141" t="s">
        <v>906</v>
      </c>
    </row>
    <row r="315" spans="2:65" s="1" customFormat="1" ht="24.15" customHeight="1">
      <c r="B315" s="28"/>
      <c r="C315" s="148" t="s">
        <v>549</v>
      </c>
      <c r="D315" s="148" t="s">
        <v>354</v>
      </c>
      <c r="E315" s="149" t="s">
        <v>1971</v>
      </c>
      <c r="F315" s="150" t="s">
        <v>1972</v>
      </c>
      <c r="G315" s="151" t="s">
        <v>191</v>
      </c>
      <c r="H315" s="152">
        <v>72</v>
      </c>
      <c r="I315" s="153"/>
      <c r="J315" s="154">
        <f t="shared" si="60"/>
        <v>0</v>
      </c>
      <c r="K315" s="155"/>
      <c r="L315" s="156"/>
      <c r="M315" s="157" t="s">
        <v>1</v>
      </c>
      <c r="N315" s="158" t="s">
        <v>37</v>
      </c>
      <c r="P315" s="139">
        <f t="shared" si="61"/>
        <v>0</v>
      </c>
      <c r="Q315" s="139">
        <v>0</v>
      </c>
      <c r="R315" s="139">
        <f t="shared" si="62"/>
        <v>0</v>
      </c>
      <c r="S315" s="139">
        <v>0</v>
      </c>
      <c r="T315" s="140">
        <f t="shared" si="63"/>
        <v>0</v>
      </c>
      <c r="AR315" s="141" t="s">
        <v>167</v>
      </c>
      <c r="AT315" s="141" t="s">
        <v>354</v>
      </c>
      <c r="AU315" s="141" t="s">
        <v>80</v>
      </c>
      <c r="AY315" s="13" t="s">
        <v>149</v>
      </c>
      <c r="BE315" s="142">
        <f t="shared" si="64"/>
        <v>0</v>
      </c>
      <c r="BF315" s="142">
        <f t="shared" si="65"/>
        <v>0</v>
      </c>
      <c r="BG315" s="142">
        <f t="shared" si="66"/>
        <v>0</v>
      </c>
      <c r="BH315" s="142">
        <f t="shared" si="67"/>
        <v>0</v>
      </c>
      <c r="BI315" s="142">
        <f t="shared" si="68"/>
        <v>0</v>
      </c>
      <c r="BJ315" s="13" t="s">
        <v>80</v>
      </c>
      <c r="BK315" s="142">
        <f t="shared" si="69"/>
        <v>0</v>
      </c>
      <c r="BL315" s="13" t="s">
        <v>155</v>
      </c>
      <c r="BM315" s="141" t="s">
        <v>909</v>
      </c>
    </row>
    <row r="316" spans="2:65" s="1" customFormat="1" ht="24.15" customHeight="1">
      <c r="B316" s="28"/>
      <c r="C316" s="148" t="s">
        <v>910</v>
      </c>
      <c r="D316" s="148" t="s">
        <v>354</v>
      </c>
      <c r="E316" s="149" t="s">
        <v>1973</v>
      </c>
      <c r="F316" s="150" t="s">
        <v>1974</v>
      </c>
      <c r="G316" s="151" t="s">
        <v>191</v>
      </c>
      <c r="H316" s="152">
        <v>5</v>
      </c>
      <c r="I316" s="153"/>
      <c r="J316" s="154">
        <f t="shared" si="60"/>
        <v>0</v>
      </c>
      <c r="K316" s="155"/>
      <c r="L316" s="156"/>
      <c r="M316" s="157" t="s">
        <v>1</v>
      </c>
      <c r="N316" s="158" t="s">
        <v>37</v>
      </c>
      <c r="P316" s="139">
        <f t="shared" si="61"/>
        <v>0</v>
      </c>
      <c r="Q316" s="139">
        <v>0</v>
      </c>
      <c r="R316" s="139">
        <f t="shared" si="62"/>
        <v>0</v>
      </c>
      <c r="S316" s="139">
        <v>0</v>
      </c>
      <c r="T316" s="140">
        <f t="shared" si="63"/>
        <v>0</v>
      </c>
      <c r="AR316" s="141" t="s">
        <v>167</v>
      </c>
      <c r="AT316" s="141" t="s">
        <v>354</v>
      </c>
      <c r="AU316" s="141" t="s">
        <v>80</v>
      </c>
      <c r="AY316" s="13" t="s">
        <v>149</v>
      </c>
      <c r="BE316" s="142">
        <f t="shared" si="64"/>
        <v>0</v>
      </c>
      <c r="BF316" s="142">
        <f t="shared" si="65"/>
        <v>0</v>
      </c>
      <c r="BG316" s="142">
        <f t="shared" si="66"/>
        <v>0</v>
      </c>
      <c r="BH316" s="142">
        <f t="shared" si="67"/>
        <v>0</v>
      </c>
      <c r="BI316" s="142">
        <f t="shared" si="68"/>
        <v>0</v>
      </c>
      <c r="BJ316" s="13" t="s">
        <v>80</v>
      </c>
      <c r="BK316" s="142">
        <f t="shared" si="69"/>
        <v>0</v>
      </c>
      <c r="BL316" s="13" t="s">
        <v>155</v>
      </c>
      <c r="BM316" s="141" t="s">
        <v>913</v>
      </c>
    </row>
    <row r="317" spans="2:65" s="1" customFormat="1" ht="16.5" customHeight="1">
      <c r="B317" s="28"/>
      <c r="C317" s="129" t="s">
        <v>554</v>
      </c>
      <c r="D317" s="129" t="s">
        <v>151</v>
      </c>
      <c r="E317" s="130" t="s">
        <v>1975</v>
      </c>
      <c r="F317" s="131" t="s">
        <v>1976</v>
      </c>
      <c r="G317" s="132" t="s">
        <v>191</v>
      </c>
      <c r="H317" s="133">
        <v>86</v>
      </c>
      <c r="I317" s="134"/>
      <c r="J317" s="135">
        <f t="shared" si="60"/>
        <v>0</v>
      </c>
      <c r="K317" s="136"/>
      <c r="L317" s="28"/>
      <c r="M317" s="137" t="s">
        <v>1</v>
      </c>
      <c r="N317" s="138" t="s">
        <v>37</v>
      </c>
      <c r="P317" s="139">
        <f t="shared" si="61"/>
        <v>0</v>
      </c>
      <c r="Q317" s="139">
        <v>0</v>
      </c>
      <c r="R317" s="139">
        <f t="shared" si="62"/>
        <v>0</v>
      </c>
      <c r="S317" s="139">
        <v>0</v>
      </c>
      <c r="T317" s="140">
        <f t="shared" si="63"/>
        <v>0</v>
      </c>
      <c r="AR317" s="141" t="s">
        <v>155</v>
      </c>
      <c r="AT317" s="141" t="s">
        <v>151</v>
      </c>
      <c r="AU317" s="141" t="s">
        <v>80</v>
      </c>
      <c r="AY317" s="13" t="s">
        <v>149</v>
      </c>
      <c r="BE317" s="142">
        <f t="shared" si="64"/>
        <v>0</v>
      </c>
      <c r="BF317" s="142">
        <f t="shared" si="65"/>
        <v>0</v>
      </c>
      <c r="BG317" s="142">
        <f t="shared" si="66"/>
        <v>0</v>
      </c>
      <c r="BH317" s="142">
        <f t="shared" si="67"/>
        <v>0</v>
      </c>
      <c r="BI317" s="142">
        <f t="shared" si="68"/>
        <v>0</v>
      </c>
      <c r="BJ317" s="13" t="s">
        <v>80</v>
      </c>
      <c r="BK317" s="142">
        <f t="shared" si="69"/>
        <v>0</v>
      </c>
      <c r="BL317" s="13" t="s">
        <v>155</v>
      </c>
      <c r="BM317" s="141" t="s">
        <v>1977</v>
      </c>
    </row>
    <row r="318" spans="2:65" s="1" customFormat="1" ht="21.75" customHeight="1">
      <c r="B318" s="28"/>
      <c r="C318" s="148" t="s">
        <v>681</v>
      </c>
      <c r="D318" s="148" t="s">
        <v>354</v>
      </c>
      <c r="E318" s="149" t="s">
        <v>1978</v>
      </c>
      <c r="F318" s="150" t="s">
        <v>1979</v>
      </c>
      <c r="G318" s="151" t="s">
        <v>191</v>
      </c>
      <c r="H318" s="152">
        <v>86</v>
      </c>
      <c r="I318" s="153"/>
      <c r="J318" s="154">
        <f t="shared" si="60"/>
        <v>0</v>
      </c>
      <c r="K318" s="155"/>
      <c r="L318" s="156"/>
      <c r="M318" s="157" t="s">
        <v>1</v>
      </c>
      <c r="N318" s="158" t="s">
        <v>37</v>
      </c>
      <c r="P318" s="139">
        <f t="shared" si="61"/>
        <v>0</v>
      </c>
      <c r="Q318" s="139">
        <v>0</v>
      </c>
      <c r="R318" s="139">
        <f t="shared" si="62"/>
        <v>0</v>
      </c>
      <c r="S318" s="139">
        <v>0</v>
      </c>
      <c r="T318" s="140">
        <f t="shared" si="63"/>
        <v>0</v>
      </c>
      <c r="AR318" s="141" t="s">
        <v>167</v>
      </c>
      <c r="AT318" s="141" t="s">
        <v>354</v>
      </c>
      <c r="AU318" s="141" t="s">
        <v>80</v>
      </c>
      <c r="AY318" s="13" t="s">
        <v>149</v>
      </c>
      <c r="BE318" s="142">
        <f t="shared" si="64"/>
        <v>0</v>
      </c>
      <c r="BF318" s="142">
        <f t="shared" si="65"/>
        <v>0</v>
      </c>
      <c r="BG318" s="142">
        <f t="shared" si="66"/>
        <v>0</v>
      </c>
      <c r="BH318" s="142">
        <f t="shared" si="67"/>
        <v>0</v>
      </c>
      <c r="BI318" s="142">
        <f t="shared" si="68"/>
        <v>0</v>
      </c>
      <c r="BJ318" s="13" t="s">
        <v>80</v>
      </c>
      <c r="BK318" s="142">
        <f t="shared" si="69"/>
        <v>0</v>
      </c>
      <c r="BL318" s="13" t="s">
        <v>155</v>
      </c>
      <c r="BM318" s="141" t="s">
        <v>1980</v>
      </c>
    </row>
    <row r="319" spans="2:65" s="1" customFormat="1" ht="16.5" customHeight="1">
      <c r="B319" s="28"/>
      <c r="C319" s="129" t="s">
        <v>543</v>
      </c>
      <c r="D319" s="129" t="s">
        <v>151</v>
      </c>
      <c r="E319" s="130" t="s">
        <v>1981</v>
      </c>
      <c r="F319" s="131" t="s">
        <v>1982</v>
      </c>
      <c r="G319" s="132" t="s">
        <v>191</v>
      </c>
      <c r="H319" s="133">
        <v>58</v>
      </c>
      <c r="I319" s="134"/>
      <c r="J319" s="135">
        <f t="shared" si="60"/>
        <v>0</v>
      </c>
      <c r="K319" s="136"/>
      <c r="L319" s="28"/>
      <c r="M319" s="137" t="s">
        <v>1</v>
      </c>
      <c r="N319" s="138" t="s">
        <v>37</v>
      </c>
      <c r="P319" s="139">
        <f t="shared" si="61"/>
        <v>0</v>
      </c>
      <c r="Q319" s="139">
        <v>0</v>
      </c>
      <c r="R319" s="139">
        <f t="shared" si="62"/>
        <v>0</v>
      </c>
      <c r="S319" s="139">
        <v>0</v>
      </c>
      <c r="T319" s="140">
        <f t="shared" si="63"/>
        <v>0</v>
      </c>
      <c r="AR319" s="141" t="s">
        <v>155</v>
      </c>
      <c r="AT319" s="141" t="s">
        <v>151</v>
      </c>
      <c r="AU319" s="141" t="s">
        <v>80</v>
      </c>
      <c r="AY319" s="13" t="s">
        <v>149</v>
      </c>
      <c r="BE319" s="142">
        <f t="shared" si="64"/>
        <v>0</v>
      </c>
      <c r="BF319" s="142">
        <f t="shared" si="65"/>
        <v>0</v>
      </c>
      <c r="BG319" s="142">
        <f t="shared" si="66"/>
        <v>0</v>
      </c>
      <c r="BH319" s="142">
        <f t="shared" si="67"/>
        <v>0</v>
      </c>
      <c r="BI319" s="142">
        <f t="shared" si="68"/>
        <v>0</v>
      </c>
      <c r="BJ319" s="13" t="s">
        <v>80</v>
      </c>
      <c r="BK319" s="142">
        <f t="shared" si="69"/>
        <v>0</v>
      </c>
      <c r="BL319" s="13" t="s">
        <v>155</v>
      </c>
      <c r="BM319" s="141" t="s">
        <v>1983</v>
      </c>
    </row>
    <row r="320" spans="2:65" s="1" customFormat="1" ht="24.15" customHeight="1">
      <c r="B320" s="28"/>
      <c r="C320" s="148" t="s">
        <v>497</v>
      </c>
      <c r="D320" s="148" t="s">
        <v>354</v>
      </c>
      <c r="E320" s="149" t="s">
        <v>1984</v>
      </c>
      <c r="F320" s="150" t="s">
        <v>1985</v>
      </c>
      <c r="G320" s="151" t="s">
        <v>191</v>
      </c>
      <c r="H320" s="152">
        <v>58</v>
      </c>
      <c r="I320" s="153"/>
      <c r="J320" s="154">
        <f t="shared" si="60"/>
        <v>0</v>
      </c>
      <c r="K320" s="155"/>
      <c r="L320" s="156"/>
      <c r="M320" s="157" t="s">
        <v>1</v>
      </c>
      <c r="N320" s="158" t="s">
        <v>37</v>
      </c>
      <c r="P320" s="139">
        <f t="shared" si="61"/>
        <v>0</v>
      </c>
      <c r="Q320" s="139">
        <v>0</v>
      </c>
      <c r="R320" s="139">
        <f t="shared" si="62"/>
        <v>0</v>
      </c>
      <c r="S320" s="139">
        <v>0</v>
      </c>
      <c r="T320" s="140">
        <f t="shared" si="63"/>
        <v>0</v>
      </c>
      <c r="AR320" s="141" t="s">
        <v>167</v>
      </c>
      <c r="AT320" s="141" t="s">
        <v>354</v>
      </c>
      <c r="AU320" s="141" t="s">
        <v>80</v>
      </c>
      <c r="AY320" s="13" t="s">
        <v>149</v>
      </c>
      <c r="BE320" s="142">
        <f t="shared" si="64"/>
        <v>0</v>
      </c>
      <c r="BF320" s="142">
        <f t="shared" si="65"/>
        <v>0</v>
      </c>
      <c r="BG320" s="142">
        <f t="shared" si="66"/>
        <v>0</v>
      </c>
      <c r="BH320" s="142">
        <f t="shared" si="67"/>
        <v>0</v>
      </c>
      <c r="BI320" s="142">
        <f t="shared" si="68"/>
        <v>0</v>
      </c>
      <c r="BJ320" s="13" t="s">
        <v>80</v>
      </c>
      <c r="BK320" s="142">
        <f t="shared" si="69"/>
        <v>0</v>
      </c>
      <c r="BL320" s="13" t="s">
        <v>155</v>
      </c>
      <c r="BM320" s="141" t="s">
        <v>1986</v>
      </c>
    </row>
    <row r="321" spans="2:65" s="1" customFormat="1" ht="21.75" customHeight="1">
      <c r="B321" s="28"/>
      <c r="C321" s="129" t="s">
        <v>560</v>
      </c>
      <c r="D321" s="129" t="s">
        <v>151</v>
      </c>
      <c r="E321" s="130" t="s">
        <v>1987</v>
      </c>
      <c r="F321" s="131" t="s">
        <v>1988</v>
      </c>
      <c r="G321" s="132" t="s">
        <v>191</v>
      </c>
      <c r="H321" s="133">
        <v>80</v>
      </c>
      <c r="I321" s="134"/>
      <c r="J321" s="135">
        <f t="shared" si="60"/>
        <v>0</v>
      </c>
      <c r="K321" s="136"/>
      <c r="L321" s="28"/>
      <c r="M321" s="137" t="s">
        <v>1</v>
      </c>
      <c r="N321" s="138" t="s">
        <v>37</v>
      </c>
      <c r="P321" s="139">
        <f t="shared" si="61"/>
        <v>0</v>
      </c>
      <c r="Q321" s="139">
        <v>0</v>
      </c>
      <c r="R321" s="139">
        <f t="shared" si="62"/>
        <v>0</v>
      </c>
      <c r="S321" s="139">
        <v>0</v>
      </c>
      <c r="T321" s="140">
        <f t="shared" si="63"/>
        <v>0</v>
      </c>
      <c r="AR321" s="141" t="s">
        <v>155</v>
      </c>
      <c r="AT321" s="141" t="s">
        <v>151</v>
      </c>
      <c r="AU321" s="141" t="s">
        <v>80</v>
      </c>
      <c r="AY321" s="13" t="s">
        <v>149</v>
      </c>
      <c r="BE321" s="142">
        <f t="shared" si="64"/>
        <v>0</v>
      </c>
      <c r="BF321" s="142">
        <f t="shared" si="65"/>
        <v>0</v>
      </c>
      <c r="BG321" s="142">
        <f t="shared" si="66"/>
        <v>0</v>
      </c>
      <c r="BH321" s="142">
        <f t="shared" si="67"/>
        <v>0</v>
      </c>
      <c r="BI321" s="142">
        <f t="shared" si="68"/>
        <v>0</v>
      </c>
      <c r="BJ321" s="13" t="s">
        <v>80</v>
      </c>
      <c r="BK321" s="142">
        <f t="shared" si="69"/>
        <v>0</v>
      </c>
      <c r="BL321" s="13" t="s">
        <v>155</v>
      </c>
      <c r="BM321" s="141" t="s">
        <v>1989</v>
      </c>
    </row>
    <row r="322" spans="2:65" s="1" customFormat="1" ht="16.5" customHeight="1">
      <c r="B322" s="28"/>
      <c r="C322" s="148" t="s">
        <v>502</v>
      </c>
      <c r="D322" s="148" t="s">
        <v>354</v>
      </c>
      <c r="E322" s="149" t="s">
        <v>1990</v>
      </c>
      <c r="F322" s="150" t="s">
        <v>1991</v>
      </c>
      <c r="G322" s="151" t="s">
        <v>191</v>
      </c>
      <c r="H322" s="152">
        <v>80</v>
      </c>
      <c r="I322" s="153"/>
      <c r="J322" s="154">
        <f t="shared" si="60"/>
        <v>0</v>
      </c>
      <c r="K322" s="155"/>
      <c r="L322" s="156"/>
      <c r="M322" s="157" t="s">
        <v>1</v>
      </c>
      <c r="N322" s="158" t="s">
        <v>37</v>
      </c>
      <c r="P322" s="139">
        <f t="shared" si="61"/>
        <v>0</v>
      </c>
      <c r="Q322" s="139">
        <v>0</v>
      </c>
      <c r="R322" s="139">
        <f t="shared" si="62"/>
        <v>0</v>
      </c>
      <c r="S322" s="139">
        <v>0</v>
      </c>
      <c r="T322" s="140">
        <f t="shared" si="63"/>
        <v>0</v>
      </c>
      <c r="AR322" s="141" t="s">
        <v>167</v>
      </c>
      <c r="AT322" s="141" t="s">
        <v>354</v>
      </c>
      <c r="AU322" s="141" t="s">
        <v>80</v>
      </c>
      <c r="AY322" s="13" t="s">
        <v>149</v>
      </c>
      <c r="BE322" s="142">
        <f t="shared" si="64"/>
        <v>0</v>
      </c>
      <c r="BF322" s="142">
        <f t="shared" si="65"/>
        <v>0</v>
      </c>
      <c r="BG322" s="142">
        <f t="shared" si="66"/>
        <v>0</v>
      </c>
      <c r="BH322" s="142">
        <f t="shared" si="67"/>
        <v>0</v>
      </c>
      <c r="BI322" s="142">
        <f t="shared" si="68"/>
        <v>0</v>
      </c>
      <c r="BJ322" s="13" t="s">
        <v>80</v>
      </c>
      <c r="BK322" s="142">
        <f t="shared" si="69"/>
        <v>0</v>
      </c>
      <c r="BL322" s="13" t="s">
        <v>155</v>
      </c>
      <c r="BM322" s="141" t="s">
        <v>1992</v>
      </c>
    </row>
    <row r="323" spans="2:65" s="1" customFormat="1" ht="16.5" customHeight="1">
      <c r="B323" s="28"/>
      <c r="C323" s="148" t="s">
        <v>506</v>
      </c>
      <c r="D323" s="148" t="s">
        <v>354</v>
      </c>
      <c r="E323" s="149" t="s">
        <v>1993</v>
      </c>
      <c r="F323" s="150" t="s">
        <v>1994</v>
      </c>
      <c r="G323" s="151" t="s">
        <v>191</v>
      </c>
      <c r="H323" s="152">
        <v>1</v>
      </c>
      <c r="I323" s="153"/>
      <c r="J323" s="154">
        <f t="shared" si="60"/>
        <v>0</v>
      </c>
      <c r="K323" s="155"/>
      <c r="L323" s="156"/>
      <c r="M323" s="157" t="s">
        <v>1</v>
      </c>
      <c r="N323" s="158" t="s">
        <v>37</v>
      </c>
      <c r="P323" s="139">
        <f t="shared" si="61"/>
        <v>0</v>
      </c>
      <c r="Q323" s="139">
        <v>0</v>
      </c>
      <c r="R323" s="139">
        <f t="shared" si="62"/>
        <v>0</v>
      </c>
      <c r="S323" s="139">
        <v>0</v>
      </c>
      <c r="T323" s="140">
        <f t="shared" si="63"/>
        <v>0</v>
      </c>
      <c r="AR323" s="141" t="s">
        <v>167</v>
      </c>
      <c r="AT323" s="141" t="s">
        <v>354</v>
      </c>
      <c r="AU323" s="141" t="s">
        <v>80</v>
      </c>
      <c r="AY323" s="13" t="s">
        <v>149</v>
      </c>
      <c r="BE323" s="142">
        <f t="shared" si="64"/>
        <v>0</v>
      </c>
      <c r="BF323" s="142">
        <f t="shared" si="65"/>
        <v>0</v>
      </c>
      <c r="BG323" s="142">
        <f t="shared" si="66"/>
        <v>0</v>
      </c>
      <c r="BH323" s="142">
        <f t="shared" si="67"/>
        <v>0</v>
      </c>
      <c r="BI323" s="142">
        <f t="shared" si="68"/>
        <v>0</v>
      </c>
      <c r="BJ323" s="13" t="s">
        <v>80</v>
      </c>
      <c r="BK323" s="142">
        <f t="shared" si="69"/>
        <v>0</v>
      </c>
      <c r="BL323" s="13" t="s">
        <v>155</v>
      </c>
      <c r="BM323" s="141" t="s">
        <v>1995</v>
      </c>
    </row>
    <row r="324" spans="2:65" s="1" customFormat="1" ht="16.5" customHeight="1">
      <c r="B324" s="28"/>
      <c r="C324" s="148" t="s">
        <v>510</v>
      </c>
      <c r="D324" s="148" t="s">
        <v>354</v>
      </c>
      <c r="E324" s="149" t="s">
        <v>1996</v>
      </c>
      <c r="F324" s="150" t="s">
        <v>1997</v>
      </c>
      <c r="G324" s="151" t="s">
        <v>191</v>
      </c>
      <c r="H324" s="152">
        <v>1</v>
      </c>
      <c r="I324" s="153"/>
      <c r="J324" s="154">
        <f t="shared" si="60"/>
        <v>0</v>
      </c>
      <c r="K324" s="155"/>
      <c r="L324" s="156"/>
      <c r="M324" s="157" t="s">
        <v>1</v>
      </c>
      <c r="N324" s="158" t="s">
        <v>37</v>
      </c>
      <c r="P324" s="139">
        <f t="shared" si="61"/>
        <v>0</v>
      </c>
      <c r="Q324" s="139">
        <v>0</v>
      </c>
      <c r="R324" s="139">
        <f t="shared" si="62"/>
        <v>0</v>
      </c>
      <c r="S324" s="139">
        <v>0</v>
      </c>
      <c r="T324" s="140">
        <f t="shared" si="63"/>
        <v>0</v>
      </c>
      <c r="AR324" s="141" t="s">
        <v>167</v>
      </c>
      <c r="AT324" s="141" t="s">
        <v>354</v>
      </c>
      <c r="AU324" s="141" t="s">
        <v>80</v>
      </c>
      <c r="AY324" s="13" t="s">
        <v>149</v>
      </c>
      <c r="BE324" s="142">
        <f t="shared" si="64"/>
        <v>0</v>
      </c>
      <c r="BF324" s="142">
        <f t="shared" si="65"/>
        <v>0</v>
      </c>
      <c r="BG324" s="142">
        <f t="shared" si="66"/>
        <v>0</v>
      </c>
      <c r="BH324" s="142">
        <f t="shared" si="67"/>
        <v>0</v>
      </c>
      <c r="BI324" s="142">
        <f t="shared" si="68"/>
        <v>0</v>
      </c>
      <c r="BJ324" s="13" t="s">
        <v>80</v>
      </c>
      <c r="BK324" s="142">
        <f t="shared" si="69"/>
        <v>0</v>
      </c>
      <c r="BL324" s="13" t="s">
        <v>155</v>
      </c>
      <c r="BM324" s="141" t="s">
        <v>1998</v>
      </c>
    </row>
    <row r="325" spans="2:65" s="1" customFormat="1" ht="16.5" customHeight="1">
      <c r="B325" s="28"/>
      <c r="C325" s="129" t="s">
        <v>514</v>
      </c>
      <c r="D325" s="129" t="s">
        <v>151</v>
      </c>
      <c r="E325" s="130" t="s">
        <v>1743</v>
      </c>
      <c r="F325" s="131" t="s">
        <v>1744</v>
      </c>
      <c r="G325" s="132" t="s">
        <v>186</v>
      </c>
      <c r="H325" s="133">
        <v>2000</v>
      </c>
      <c r="I325" s="134"/>
      <c r="J325" s="135">
        <f t="shared" si="60"/>
        <v>0</v>
      </c>
      <c r="K325" s="136"/>
      <c r="L325" s="28"/>
      <c r="M325" s="137" t="s">
        <v>1</v>
      </c>
      <c r="N325" s="138" t="s">
        <v>37</v>
      </c>
      <c r="P325" s="139">
        <f t="shared" si="61"/>
        <v>0</v>
      </c>
      <c r="Q325" s="139">
        <v>0</v>
      </c>
      <c r="R325" s="139">
        <f t="shared" si="62"/>
        <v>0</v>
      </c>
      <c r="S325" s="139">
        <v>0</v>
      </c>
      <c r="T325" s="140">
        <f t="shared" si="63"/>
        <v>0</v>
      </c>
      <c r="AR325" s="141" t="s">
        <v>155</v>
      </c>
      <c r="AT325" s="141" t="s">
        <v>151</v>
      </c>
      <c r="AU325" s="141" t="s">
        <v>80</v>
      </c>
      <c r="AY325" s="13" t="s">
        <v>149</v>
      </c>
      <c r="BE325" s="142">
        <f t="shared" si="64"/>
        <v>0</v>
      </c>
      <c r="BF325" s="142">
        <f t="shared" si="65"/>
        <v>0</v>
      </c>
      <c r="BG325" s="142">
        <f t="shared" si="66"/>
        <v>0</v>
      </c>
      <c r="BH325" s="142">
        <f t="shared" si="67"/>
        <v>0</v>
      </c>
      <c r="BI325" s="142">
        <f t="shared" si="68"/>
        <v>0</v>
      </c>
      <c r="BJ325" s="13" t="s">
        <v>80</v>
      </c>
      <c r="BK325" s="142">
        <f t="shared" si="69"/>
        <v>0</v>
      </c>
      <c r="BL325" s="13" t="s">
        <v>155</v>
      </c>
      <c r="BM325" s="141" t="s">
        <v>1999</v>
      </c>
    </row>
    <row r="326" spans="2:65" s="1" customFormat="1" ht="33" customHeight="1">
      <c r="B326" s="28"/>
      <c r="C326" s="148" t="s">
        <v>518</v>
      </c>
      <c r="D326" s="148" t="s">
        <v>354</v>
      </c>
      <c r="E326" s="149" t="s">
        <v>2000</v>
      </c>
      <c r="F326" s="150" t="s">
        <v>2001</v>
      </c>
      <c r="G326" s="151" t="s">
        <v>186</v>
      </c>
      <c r="H326" s="152">
        <v>1300</v>
      </c>
      <c r="I326" s="153"/>
      <c r="J326" s="154">
        <f t="shared" si="60"/>
        <v>0</v>
      </c>
      <c r="K326" s="155"/>
      <c r="L326" s="156"/>
      <c r="M326" s="157" t="s">
        <v>1</v>
      </c>
      <c r="N326" s="158" t="s">
        <v>37</v>
      </c>
      <c r="P326" s="139">
        <f t="shared" si="61"/>
        <v>0</v>
      </c>
      <c r="Q326" s="139">
        <v>0</v>
      </c>
      <c r="R326" s="139">
        <f t="shared" si="62"/>
        <v>0</v>
      </c>
      <c r="S326" s="139">
        <v>0</v>
      </c>
      <c r="T326" s="140">
        <f t="shared" si="63"/>
        <v>0</v>
      </c>
      <c r="AR326" s="141" t="s">
        <v>167</v>
      </c>
      <c r="AT326" s="141" t="s">
        <v>354</v>
      </c>
      <c r="AU326" s="141" t="s">
        <v>80</v>
      </c>
      <c r="AY326" s="13" t="s">
        <v>149</v>
      </c>
      <c r="BE326" s="142">
        <f t="shared" si="64"/>
        <v>0</v>
      </c>
      <c r="BF326" s="142">
        <f t="shared" si="65"/>
        <v>0</v>
      </c>
      <c r="BG326" s="142">
        <f t="shared" si="66"/>
        <v>0</v>
      </c>
      <c r="BH326" s="142">
        <f t="shared" si="67"/>
        <v>0</v>
      </c>
      <c r="BI326" s="142">
        <f t="shared" si="68"/>
        <v>0</v>
      </c>
      <c r="BJ326" s="13" t="s">
        <v>80</v>
      </c>
      <c r="BK326" s="142">
        <f t="shared" si="69"/>
        <v>0</v>
      </c>
      <c r="BL326" s="13" t="s">
        <v>155</v>
      </c>
      <c r="BM326" s="141" t="s">
        <v>2002</v>
      </c>
    </row>
    <row r="327" spans="2:65" s="1" customFormat="1" ht="44.25" customHeight="1">
      <c r="B327" s="28"/>
      <c r="C327" s="148" t="s">
        <v>522</v>
      </c>
      <c r="D327" s="148" t="s">
        <v>354</v>
      </c>
      <c r="E327" s="149" t="s">
        <v>2003</v>
      </c>
      <c r="F327" s="150" t="s">
        <v>2004</v>
      </c>
      <c r="G327" s="151" t="s">
        <v>186</v>
      </c>
      <c r="H327" s="152">
        <v>200</v>
      </c>
      <c r="I327" s="153"/>
      <c r="J327" s="154">
        <f t="shared" si="60"/>
        <v>0</v>
      </c>
      <c r="K327" s="155"/>
      <c r="L327" s="156"/>
      <c r="M327" s="157" t="s">
        <v>1</v>
      </c>
      <c r="N327" s="158" t="s">
        <v>37</v>
      </c>
      <c r="P327" s="139">
        <f t="shared" si="61"/>
        <v>0</v>
      </c>
      <c r="Q327" s="139">
        <v>0</v>
      </c>
      <c r="R327" s="139">
        <f t="shared" si="62"/>
        <v>0</v>
      </c>
      <c r="S327" s="139">
        <v>0</v>
      </c>
      <c r="T327" s="140">
        <f t="shared" si="63"/>
        <v>0</v>
      </c>
      <c r="AR327" s="141" t="s">
        <v>167</v>
      </c>
      <c r="AT327" s="141" t="s">
        <v>354</v>
      </c>
      <c r="AU327" s="141" t="s">
        <v>80</v>
      </c>
      <c r="AY327" s="13" t="s">
        <v>149</v>
      </c>
      <c r="BE327" s="142">
        <f t="shared" si="64"/>
        <v>0</v>
      </c>
      <c r="BF327" s="142">
        <f t="shared" si="65"/>
        <v>0</v>
      </c>
      <c r="BG327" s="142">
        <f t="shared" si="66"/>
        <v>0</v>
      </c>
      <c r="BH327" s="142">
        <f t="shared" si="67"/>
        <v>0</v>
      </c>
      <c r="BI327" s="142">
        <f t="shared" si="68"/>
        <v>0</v>
      </c>
      <c r="BJ327" s="13" t="s">
        <v>80</v>
      </c>
      <c r="BK327" s="142">
        <f t="shared" si="69"/>
        <v>0</v>
      </c>
      <c r="BL327" s="13" t="s">
        <v>155</v>
      </c>
      <c r="BM327" s="141" t="s">
        <v>2005</v>
      </c>
    </row>
    <row r="328" spans="2:65" s="1" customFormat="1" ht="44.25" customHeight="1">
      <c r="B328" s="28"/>
      <c r="C328" s="148" t="s">
        <v>526</v>
      </c>
      <c r="D328" s="148" t="s">
        <v>354</v>
      </c>
      <c r="E328" s="149" t="s">
        <v>2006</v>
      </c>
      <c r="F328" s="150" t="s">
        <v>2007</v>
      </c>
      <c r="G328" s="151" t="s">
        <v>186</v>
      </c>
      <c r="H328" s="152">
        <v>500</v>
      </c>
      <c r="I328" s="153"/>
      <c r="J328" s="154">
        <f t="shared" si="60"/>
        <v>0</v>
      </c>
      <c r="K328" s="155"/>
      <c r="L328" s="156"/>
      <c r="M328" s="157" t="s">
        <v>1</v>
      </c>
      <c r="N328" s="158" t="s">
        <v>37</v>
      </c>
      <c r="P328" s="139">
        <f t="shared" si="61"/>
        <v>0</v>
      </c>
      <c r="Q328" s="139">
        <v>0</v>
      </c>
      <c r="R328" s="139">
        <f t="shared" si="62"/>
        <v>0</v>
      </c>
      <c r="S328" s="139">
        <v>0</v>
      </c>
      <c r="T328" s="140">
        <f t="shared" si="63"/>
        <v>0</v>
      </c>
      <c r="AR328" s="141" t="s">
        <v>167</v>
      </c>
      <c r="AT328" s="141" t="s">
        <v>354</v>
      </c>
      <c r="AU328" s="141" t="s">
        <v>80</v>
      </c>
      <c r="AY328" s="13" t="s">
        <v>149</v>
      </c>
      <c r="BE328" s="142">
        <f t="shared" si="64"/>
        <v>0</v>
      </c>
      <c r="BF328" s="142">
        <f t="shared" si="65"/>
        <v>0</v>
      </c>
      <c r="BG328" s="142">
        <f t="shared" si="66"/>
        <v>0</v>
      </c>
      <c r="BH328" s="142">
        <f t="shared" si="67"/>
        <v>0</v>
      </c>
      <c r="BI328" s="142">
        <f t="shared" si="68"/>
        <v>0</v>
      </c>
      <c r="BJ328" s="13" t="s">
        <v>80</v>
      </c>
      <c r="BK328" s="142">
        <f t="shared" si="69"/>
        <v>0</v>
      </c>
      <c r="BL328" s="13" t="s">
        <v>155</v>
      </c>
      <c r="BM328" s="141" t="s">
        <v>2008</v>
      </c>
    </row>
    <row r="329" spans="2:65" s="1" customFormat="1" ht="24.15" customHeight="1">
      <c r="B329" s="28"/>
      <c r="C329" s="129" t="s">
        <v>530</v>
      </c>
      <c r="D329" s="129" t="s">
        <v>151</v>
      </c>
      <c r="E329" s="130" t="s">
        <v>1779</v>
      </c>
      <c r="F329" s="131" t="s">
        <v>1780</v>
      </c>
      <c r="G329" s="132" t="s">
        <v>186</v>
      </c>
      <c r="H329" s="133">
        <v>80</v>
      </c>
      <c r="I329" s="134"/>
      <c r="J329" s="135">
        <f t="shared" si="60"/>
        <v>0</v>
      </c>
      <c r="K329" s="136"/>
      <c r="L329" s="28"/>
      <c r="M329" s="137" t="s">
        <v>1</v>
      </c>
      <c r="N329" s="138" t="s">
        <v>37</v>
      </c>
      <c r="P329" s="139">
        <f t="shared" si="61"/>
        <v>0</v>
      </c>
      <c r="Q329" s="139">
        <v>0</v>
      </c>
      <c r="R329" s="139">
        <f t="shared" si="62"/>
        <v>0</v>
      </c>
      <c r="S329" s="139">
        <v>0</v>
      </c>
      <c r="T329" s="140">
        <f t="shared" si="63"/>
        <v>0</v>
      </c>
      <c r="AR329" s="141" t="s">
        <v>155</v>
      </c>
      <c r="AT329" s="141" t="s">
        <v>151</v>
      </c>
      <c r="AU329" s="141" t="s">
        <v>80</v>
      </c>
      <c r="AY329" s="13" t="s">
        <v>149</v>
      </c>
      <c r="BE329" s="142">
        <f t="shared" si="64"/>
        <v>0</v>
      </c>
      <c r="BF329" s="142">
        <f t="shared" si="65"/>
        <v>0</v>
      </c>
      <c r="BG329" s="142">
        <f t="shared" si="66"/>
        <v>0</v>
      </c>
      <c r="BH329" s="142">
        <f t="shared" si="67"/>
        <v>0</v>
      </c>
      <c r="BI329" s="142">
        <f t="shared" si="68"/>
        <v>0</v>
      </c>
      <c r="BJ329" s="13" t="s">
        <v>80</v>
      </c>
      <c r="BK329" s="142">
        <f t="shared" si="69"/>
        <v>0</v>
      </c>
      <c r="BL329" s="13" t="s">
        <v>155</v>
      </c>
      <c r="BM329" s="141" t="s">
        <v>2009</v>
      </c>
    </row>
    <row r="330" spans="2:65" s="1" customFormat="1" ht="33" customHeight="1">
      <c r="B330" s="28"/>
      <c r="C330" s="148" t="s">
        <v>2010</v>
      </c>
      <c r="D330" s="148" t="s">
        <v>354</v>
      </c>
      <c r="E330" s="149" t="s">
        <v>2011</v>
      </c>
      <c r="F330" s="150" t="s">
        <v>1839</v>
      </c>
      <c r="G330" s="151" t="s">
        <v>186</v>
      </c>
      <c r="H330" s="152">
        <v>80</v>
      </c>
      <c r="I330" s="153"/>
      <c r="J330" s="154">
        <f t="shared" si="60"/>
        <v>0</v>
      </c>
      <c r="K330" s="155"/>
      <c r="L330" s="156"/>
      <c r="M330" s="157" t="s">
        <v>1</v>
      </c>
      <c r="N330" s="158" t="s">
        <v>37</v>
      </c>
      <c r="P330" s="139">
        <f t="shared" si="61"/>
        <v>0</v>
      </c>
      <c r="Q330" s="139">
        <v>0</v>
      </c>
      <c r="R330" s="139">
        <f t="shared" si="62"/>
        <v>0</v>
      </c>
      <c r="S330" s="139">
        <v>0</v>
      </c>
      <c r="T330" s="140">
        <f t="shared" si="63"/>
        <v>0</v>
      </c>
      <c r="AR330" s="141" t="s">
        <v>167</v>
      </c>
      <c r="AT330" s="141" t="s">
        <v>354</v>
      </c>
      <c r="AU330" s="141" t="s">
        <v>80</v>
      </c>
      <c r="AY330" s="13" t="s">
        <v>149</v>
      </c>
      <c r="BE330" s="142">
        <f t="shared" si="64"/>
        <v>0</v>
      </c>
      <c r="BF330" s="142">
        <f t="shared" si="65"/>
        <v>0</v>
      </c>
      <c r="BG330" s="142">
        <f t="shared" si="66"/>
        <v>0</v>
      </c>
      <c r="BH330" s="142">
        <f t="shared" si="67"/>
        <v>0</v>
      </c>
      <c r="BI330" s="142">
        <f t="shared" si="68"/>
        <v>0</v>
      </c>
      <c r="BJ330" s="13" t="s">
        <v>80</v>
      </c>
      <c r="BK330" s="142">
        <f t="shared" si="69"/>
        <v>0</v>
      </c>
      <c r="BL330" s="13" t="s">
        <v>155</v>
      </c>
      <c r="BM330" s="141" t="s">
        <v>2012</v>
      </c>
    </row>
    <row r="331" spans="2:65" s="1" customFormat="1" ht="24.15" customHeight="1">
      <c r="B331" s="28"/>
      <c r="C331" s="129" t="s">
        <v>572</v>
      </c>
      <c r="D331" s="129" t="s">
        <v>151</v>
      </c>
      <c r="E331" s="130" t="s">
        <v>2013</v>
      </c>
      <c r="F331" s="131" t="s">
        <v>2014</v>
      </c>
      <c r="G331" s="132" t="s">
        <v>186</v>
      </c>
      <c r="H331" s="133">
        <v>30</v>
      </c>
      <c r="I331" s="134"/>
      <c r="J331" s="135">
        <f t="shared" si="60"/>
        <v>0</v>
      </c>
      <c r="K331" s="136"/>
      <c r="L331" s="28"/>
      <c r="M331" s="137" t="s">
        <v>1</v>
      </c>
      <c r="N331" s="138" t="s">
        <v>37</v>
      </c>
      <c r="P331" s="139">
        <f t="shared" si="61"/>
        <v>0</v>
      </c>
      <c r="Q331" s="139">
        <v>0</v>
      </c>
      <c r="R331" s="139">
        <f t="shared" si="62"/>
        <v>0</v>
      </c>
      <c r="S331" s="139">
        <v>0</v>
      </c>
      <c r="T331" s="140">
        <f t="shared" si="63"/>
        <v>0</v>
      </c>
      <c r="AR331" s="141" t="s">
        <v>155</v>
      </c>
      <c r="AT331" s="141" t="s">
        <v>151</v>
      </c>
      <c r="AU331" s="141" t="s">
        <v>80</v>
      </c>
      <c r="AY331" s="13" t="s">
        <v>149</v>
      </c>
      <c r="BE331" s="142">
        <f t="shared" si="64"/>
        <v>0</v>
      </c>
      <c r="BF331" s="142">
        <f t="shared" si="65"/>
        <v>0</v>
      </c>
      <c r="BG331" s="142">
        <f t="shared" si="66"/>
        <v>0</v>
      </c>
      <c r="BH331" s="142">
        <f t="shared" si="67"/>
        <v>0</v>
      </c>
      <c r="BI331" s="142">
        <f t="shared" si="68"/>
        <v>0</v>
      </c>
      <c r="BJ331" s="13" t="s">
        <v>80</v>
      </c>
      <c r="BK331" s="142">
        <f t="shared" si="69"/>
        <v>0</v>
      </c>
      <c r="BL331" s="13" t="s">
        <v>155</v>
      </c>
      <c r="BM331" s="141" t="s">
        <v>2015</v>
      </c>
    </row>
    <row r="332" spans="2:65" s="1" customFormat="1" ht="37.799999999999997" customHeight="1">
      <c r="B332" s="28"/>
      <c r="C332" s="148" t="s">
        <v>2016</v>
      </c>
      <c r="D332" s="148" t="s">
        <v>354</v>
      </c>
      <c r="E332" s="149" t="s">
        <v>2017</v>
      </c>
      <c r="F332" s="150" t="s">
        <v>2018</v>
      </c>
      <c r="G332" s="151" t="s">
        <v>186</v>
      </c>
      <c r="H332" s="152">
        <v>30</v>
      </c>
      <c r="I332" s="153"/>
      <c r="J332" s="154">
        <f t="shared" ref="J332:J352" si="70">ROUND(I332*H332,2)</f>
        <v>0</v>
      </c>
      <c r="K332" s="155"/>
      <c r="L332" s="156"/>
      <c r="M332" s="157" t="s">
        <v>1</v>
      </c>
      <c r="N332" s="158" t="s">
        <v>37</v>
      </c>
      <c r="P332" s="139">
        <f t="shared" ref="P332:P352" si="71">O332*H332</f>
        <v>0</v>
      </c>
      <c r="Q332" s="139">
        <v>0</v>
      </c>
      <c r="R332" s="139">
        <f t="shared" ref="R332:R352" si="72">Q332*H332</f>
        <v>0</v>
      </c>
      <c r="S332" s="139">
        <v>0</v>
      </c>
      <c r="T332" s="140">
        <f t="shared" ref="T332:T352" si="73">S332*H332</f>
        <v>0</v>
      </c>
      <c r="AR332" s="141" t="s">
        <v>167</v>
      </c>
      <c r="AT332" s="141" t="s">
        <v>354</v>
      </c>
      <c r="AU332" s="141" t="s">
        <v>80</v>
      </c>
      <c r="AY332" s="13" t="s">
        <v>149</v>
      </c>
      <c r="BE332" s="142">
        <f t="shared" ref="BE332:BE352" si="74">IF(N332="základní",J332,0)</f>
        <v>0</v>
      </c>
      <c r="BF332" s="142">
        <f t="shared" ref="BF332:BF352" si="75">IF(N332="snížená",J332,0)</f>
        <v>0</v>
      </c>
      <c r="BG332" s="142">
        <f t="shared" ref="BG332:BG352" si="76">IF(N332="zákl. přenesená",J332,0)</f>
        <v>0</v>
      </c>
      <c r="BH332" s="142">
        <f t="shared" ref="BH332:BH352" si="77">IF(N332="sníž. přenesená",J332,0)</f>
        <v>0</v>
      </c>
      <c r="BI332" s="142">
        <f t="shared" ref="BI332:BI352" si="78">IF(N332="nulová",J332,0)</f>
        <v>0</v>
      </c>
      <c r="BJ332" s="13" t="s">
        <v>80</v>
      </c>
      <c r="BK332" s="142">
        <f t="shared" ref="BK332:BK352" si="79">ROUND(I332*H332,2)</f>
        <v>0</v>
      </c>
      <c r="BL332" s="13" t="s">
        <v>155</v>
      </c>
      <c r="BM332" s="141" t="s">
        <v>2019</v>
      </c>
    </row>
    <row r="333" spans="2:65" s="1" customFormat="1" ht="24.15" customHeight="1">
      <c r="B333" s="28"/>
      <c r="C333" s="129" t="s">
        <v>575</v>
      </c>
      <c r="D333" s="129" t="s">
        <v>151</v>
      </c>
      <c r="E333" s="130" t="s">
        <v>1769</v>
      </c>
      <c r="F333" s="131" t="s">
        <v>1770</v>
      </c>
      <c r="G333" s="132" t="s">
        <v>186</v>
      </c>
      <c r="H333" s="133">
        <v>50</v>
      </c>
      <c r="I333" s="134"/>
      <c r="J333" s="135">
        <f t="shared" si="70"/>
        <v>0</v>
      </c>
      <c r="K333" s="136"/>
      <c r="L333" s="28"/>
      <c r="M333" s="137" t="s">
        <v>1</v>
      </c>
      <c r="N333" s="138" t="s">
        <v>37</v>
      </c>
      <c r="P333" s="139">
        <f t="shared" si="71"/>
        <v>0</v>
      </c>
      <c r="Q333" s="139">
        <v>0</v>
      </c>
      <c r="R333" s="139">
        <f t="shared" si="72"/>
        <v>0</v>
      </c>
      <c r="S333" s="139">
        <v>0</v>
      </c>
      <c r="T333" s="140">
        <f t="shared" si="73"/>
        <v>0</v>
      </c>
      <c r="AR333" s="141" t="s">
        <v>155</v>
      </c>
      <c r="AT333" s="141" t="s">
        <v>151</v>
      </c>
      <c r="AU333" s="141" t="s">
        <v>80</v>
      </c>
      <c r="AY333" s="13" t="s">
        <v>149</v>
      </c>
      <c r="BE333" s="142">
        <f t="shared" si="74"/>
        <v>0</v>
      </c>
      <c r="BF333" s="142">
        <f t="shared" si="75"/>
        <v>0</v>
      </c>
      <c r="BG333" s="142">
        <f t="shared" si="76"/>
        <v>0</v>
      </c>
      <c r="BH333" s="142">
        <f t="shared" si="77"/>
        <v>0</v>
      </c>
      <c r="BI333" s="142">
        <f t="shared" si="78"/>
        <v>0</v>
      </c>
      <c r="BJ333" s="13" t="s">
        <v>80</v>
      </c>
      <c r="BK333" s="142">
        <f t="shared" si="79"/>
        <v>0</v>
      </c>
      <c r="BL333" s="13" t="s">
        <v>155</v>
      </c>
      <c r="BM333" s="141" t="s">
        <v>2020</v>
      </c>
    </row>
    <row r="334" spans="2:65" s="1" customFormat="1" ht="24.15" customHeight="1">
      <c r="B334" s="28"/>
      <c r="C334" s="148" t="s">
        <v>2021</v>
      </c>
      <c r="D334" s="148" t="s">
        <v>354</v>
      </c>
      <c r="E334" s="149" t="s">
        <v>2022</v>
      </c>
      <c r="F334" s="150" t="s">
        <v>1772</v>
      </c>
      <c r="G334" s="151" t="s">
        <v>186</v>
      </c>
      <c r="H334" s="152">
        <v>50</v>
      </c>
      <c r="I334" s="153"/>
      <c r="J334" s="154">
        <f t="shared" si="70"/>
        <v>0</v>
      </c>
      <c r="K334" s="155"/>
      <c r="L334" s="156"/>
      <c r="M334" s="157" t="s">
        <v>1</v>
      </c>
      <c r="N334" s="158" t="s">
        <v>37</v>
      </c>
      <c r="P334" s="139">
        <f t="shared" si="71"/>
        <v>0</v>
      </c>
      <c r="Q334" s="139">
        <v>0</v>
      </c>
      <c r="R334" s="139">
        <f t="shared" si="72"/>
        <v>0</v>
      </c>
      <c r="S334" s="139">
        <v>0</v>
      </c>
      <c r="T334" s="140">
        <f t="shared" si="73"/>
        <v>0</v>
      </c>
      <c r="AR334" s="141" t="s">
        <v>167</v>
      </c>
      <c r="AT334" s="141" t="s">
        <v>354</v>
      </c>
      <c r="AU334" s="141" t="s">
        <v>80</v>
      </c>
      <c r="AY334" s="13" t="s">
        <v>149</v>
      </c>
      <c r="BE334" s="142">
        <f t="shared" si="74"/>
        <v>0</v>
      </c>
      <c r="BF334" s="142">
        <f t="shared" si="75"/>
        <v>0</v>
      </c>
      <c r="BG334" s="142">
        <f t="shared" si="76"/>
        <v>0</v>
      </c>
      <c r="BH334" s="142">
        <f t="shared" si="77"/>
        <v>0</v>
      </c>
      <c r="BI334" s="142">
        <f t="shared" si="78"/>
        <v>0</v>
      </c>
      <c r="BJ334" s="13" t="s">
        <v>80</v>
      </c>
      <c r="BK334" s="142">
        <f t="shared" si="79"/>
        <v>0</v>
      </c>
      <c r="BL334" s="13" t="s">
        <v>155</v>
      </c>
      <c r="BM334" s="141" t="s">
        <v>2023</v>
      </c>
    </row>
    <row r="335" spans="2:65" s="1" customFormat="1" ht="16.5" customHeight="1">
      <c r="B335" s="28"/>
      <c r="C335" s="148" t="s">
        <v>578</v>
      </c>
      <c r="D335" s="148" t="s">
        <v>354</v>
      </c>
      <c r="E335" s="149" t="s">
        <v>2024</v>
      </c>
      <c r="F335" s="150" t="s">
        <v>1776</v>
      </c>
      <c r="G335" s="151" t="s">
        <v>186</v>
      </c>
      <c r="H335" s="152">
        <v>50</v>
      </c>
      <c r="I335" s="153"/>
      <c r="J335" s="154">
        <f t="shared" si="70"/>
        <v>0</v>
      </c>
      <c r="K335" s="155"/>
      <c r="L335" s="156"/>
      <c r="M335" s="157" t="s">
        <v>1</v>
      </c>
      <c r="N335" s="158" t="s">
        <v>37</v>
      </c>
      <c r="P335" s="139">
        <f t="shared" si="71"/>
        <v>0</v>
      </c>
      <c r="Q335" s="139">
        <v>0</v>
      </c>
      <c r="R335" s="139">
        <f t="shared" si="72"/>
        <v>0</v>
      </c>
      <c r="S335" s="139">
        <v>0</v>
      </c>
      <c r="T335" s="140">
        <f t="shared" si="73"/>
        <v>0</v>
      </c>
      <c r="AR335" s="141" t="s">
        <v>167</v>
      </c>
      <c r="AT335" s="141" t="s">
        <v>354</v>
      </c>
      <c r="AU335" s="141" t="s">
        <v>80</v>
      </c>
      <c r="AY335" s="13" t="s">
        <v>149</v>
      </c>
      <c r="BE335" s="142">
        <f t="shared" si="74"/>
        <v>0</v>
      </c>
      <c r="BF335" s="142">
        <f t="shared" si="75"/>
        <v>0</v>
      </c>
      <c r="BG335" s="142">
        <f t="shared" si="76"/>
        <v>0</v>
      </c>
      <c r="BH335" s="142">
        <f t="shared" si="77"/>
        <v>0</v>
      </c>
      <c r="BI335" s="142">
        <f t="shared" si="78"/>
        <v>0</v>
      </c>
      <c r="BJ335" s="13" t="s">
        <v>80</v>
      </c>
      <c r="BK335" s="142">
        <f t="shared" si="79"/>
        <v>0</v>
      </c>
      <c r="BL335" s="13" t="s">
        <v>155</v>
      </c>
      <c r="BM335" s="141" t="s">
        <v>2025</v>
      </c>
    </row>
    <row r="336" spans="2:65" s="1" customFormat="1" ht="16.5" customHeight="1">
      <c r="B336" s="28"/>
      <c r="C336" s="148" t="s">
        <v>2026</v>
      </c>
      <c r="D336" s="148" t="s">
        <v>354</v>
      </c>
      <c r="E336" s="149" t="s">
        <v>2027</v>
      </c>
      <c r="F336" s="150" t="s">
        <v>1778</v>
      </c>
      <c r="G336" s="151" t="s">
        <v>186</v>
      </c>
      <c r="H336" s="152">
        <v>50</v>
      </c>
      <c r="I336" s="153"/>
      <c r="J336" s="154">
        <f t="shared" si="70"/>
        <v>0</v>
      </c>
      <c r="K336" s="155"/>
      <c r="L336" s="156"/>
      <c r="M336" s="157" t="s">
        <v>1</v>
      </c>
      <c r="N336" s="158" t="s">
        <v>37</v>
      </c>
      <c r="P336" s="139">
        <f t="shared" si="71"/>
        <v>0</v>
      </c>
      <c r="Q336" s="139">
        <v>0</v>
      </c>
      <c r="R336" s="139">
        <f t="shared" si="72"/>
        <v>0</v>
      </c>
      <c r="S336" s="139">
        <v>0</v>
      </c>
      <c r="T336" s="140">
        <f t="shared" si="73"/>
        <v>0</v>
      </c>
      <c r="AR336" s="141" t="s">
        <v>167</v>
      </c>
      <c r="AT336" s="141" t="s">
        <v>354</v>
      </c>
      <c r="AU336" s="141" t="s">
        <v>80</v>
      </c>
      <c r="AY336" s="13" t="s">
        <v>149</v>
      </c>
      <c r="BE336" s="142">
        <f t="shared" si="74"/>
        <v>0</v>
      </c>
      <c r="BF336" s="142">
        <f t="shared" si="75"/>
        <v>0</v>
      </c>
      <c r="BG336" s="142">
        <f t="shared" si="76"/>
        <v>0</v>
      </c>
      <c r="BH336" s="142">
        <f t="shared" si="77"/>
        <v>0</v>
      </c>
      <c r="BI336" s="142">
        <f t="shared" si="78"/>
        <v>0</v>
      </c>
      <c r="BJ336" s="13" t="s">
        <v>80</v>
      </c>
      <c r="BK336" s="142">
        <f t="shared" si="79"/>
        <v>0</v>
      </c>
      <c r="BL336" s="13" t="s">
        <v>155</v>
      </c>
      <c r="BM336" s="141" t="s">
        <v>2028</v>
      </c>
    </row>
    <row r="337" spans="2:65" s="1" customFormat="1" ht="21.75" customHeight="1">
      <c r="B337" s="28"/>
      <c r="C337" s="129" t="s">
        <v>580</v>
      </c>
      <c r="D337" s="129" t="s">
        <v>151</v>
      </c>
      <c r="E337" s="130" t="s">
        <v>2029</v>
      </c>
      <c r="F337" s="131" t="s">
        <v>2030</v>
      </c>
      <c r="G337" s="132" t="s">
        <v>191</v>
      </c>
      <c r="H337" s="133">
        <v>5716</v>
      </c>
      <c r="I337" s="134"/>
      <c r="J337" s="135">
        <f t="shared" si="70"/>
        <v>0</v>
      </c>
      <c r="K337" s="136"/>
      <c r="L337" s="28"/>
      <c r="M337" s="137" t="s">
        <v>1</v>
      </c>
      <c r="N337" s="138" t="s">
        <v>37</v>
      </c>
      <c r="P337" s="139">
        <f t="shared" si="71"/>
        <v>0</v>
      </c>
      <c r="Q337" s="139">
        <v>0</v>
      </c>
      <c r="R337" s="139">
        <f t="shared" si="72"/>
        <v>0</v>
      </c>
      <c r="S337" s="139">
        <v>0</v>
      </c>
      <c r="T337" s="140">
        <f t="shared" si="73"/>
        <v>0</v>
      </c>
      <c r="AR337" s="141" t="s">
        <v>155</v>
      </c>
      <c r="AT337" s="141" t="s">
        <v>151</v>
      </c>
      <c r="AU337" s="141" t="s">
        <v>80</v>
      </c>
      <c r="AY337" s="13" t="s">
        <v>149</v>
      </c>
      <c r="BE337" s="142">
        <f t="shared" si="74"/>
        <v>0</v>
      </c>
      <c r="BF337" s="142">
        <f t="shared" si="75"/>
        <v>0</v>
      </c>
      <c r="BG337" s="142">
        <f t="shared" si="76"/>
        <v>0</v>
      </c>
      <c r="BH337" s="142">
        <f t="shared" si="77"/>
        <v>0</v>
      </c>
      <c r="BI337" s="142">
        <f t="shared" si="78"/>
        <v>0</v>
      </c>
      <c r="BJ337" s="13" t="s">
        <v>80</v>
      </c>
      <c r="BK337" s="142">
        <f t="shared" si="79"/>
        <v>0</v>
      </c>
      <c r="BL337" s="13" t="s">
        <v>155</v>
      </c>
      <c r="BM337" s="141" t="s">
        <v>2031</v>
      </c>
    </row>
    <row r="338" spans="2:65" s="1" customFormat="1" ht="33" customHeight="1">
      <c r="B338" s="28"/>
      <c r="C338" s="148" t="s">
        <v>2032</v>
      </c>
      <c r="D338" s="148" t="s">
        <v>354</v>
      </c>
      <c r="E338" s="149" t="s">
        <v>2033</v>
      </c>
      <c r="F338" s="150" t="s">
        <v>2034</v>
      </c>
      <c r="G338" s="151" t="s">
        <v>191</v>
      </c>
      <c r="H338" s="152">
        <v>3600</v>
      </c>
      <c r="I338" s="153"/>
      <c r="J338" s="154">
        <f t="shared" si="70"/>
        <v>0</v>
      </c>
      <c r="K338" s="155"/>
      <c r="L338" s="156"/>
      <c r="M338" s="157" t="s">
        <v>1</v>
      </c>
      <c r="N338" s="158" t="s">
        <v>37</v>
      </c>
      <c r="P338" s="139">
        <f t="shared" si="71"/>
        <v>0</v>
      </c>
      <c r="Q338" s="139">
        <v>0</v>
      </c>
      <c r="R338" s="139">
        <f t="shared" si="72"/>
        <v>0</v>
      </c>
      <c r="S338" s="139">
        <v>0</v>
      </c>
      <c r="T338" s="140">
        <f t="shared" si="73"/>
        <v>0</v>
      </c>
      <c r="AR338" s="141" t="s">
        <v>167</v>
      </c>
      <c r="AT338" s="141" t="s">
        <v>354</v>
      </c>
      <c r="AU338" s="141" t="s">
        <v>80</v>
      </c>
      <c r="AY338" s="13" t="s">
        <v>149</v>
      </c>
      <c r="BE338" s="142">
        <f t="shared" si="74"/>
        <v>0</v>
      </c>
      <c r="BF338" s="142">
        <f t="shared" si="75"/>
        <v>0</v>
      </c>
      <c r="BG338" s="142">
        <f t="shared" si="76"/>
        <v>0</v>
      </c>
      <c r="BH338" s="142">
        <f t="shared" si="77"/>
        <v>0</v>
      </c>
      <c r="BI338" s="142">
        <f t="shared" si="78"/>
        <v>0</v>
      </c>
      <c r="BJ338" s="13" t="s">
        <v>80</v>
      </c>
      <c r="BK338" s="142">
        <f t="shared" si="79"/>
        <v>0</v>
      </c>
      <c r="BL338" s="13" t="s">
        <v>155</v>
      </c>
      <c r="BM338" s="141" t="s">
        <v>2035</v>
      </c>
    </row>
    <row r="339" spans="2:65" s="1" customFormat="1" ht="21.75" customHeight="1">
      <c r="B339" s="28"/>
      <c r="C339" s="148" t="s">
        <v>583</v>
      </c>
      <c r="D339" s="148" t="s">
        <v>354</v>
      </c>
      <c r="E339" s="149" t="s">
        <v>2036</v>
      </c>
      <c r="F339" s="150" t="s">
        <v>2037</v>
      </c>
      <c r="G339" s="151" t="s">
        <v>191</v>
      </c>
      <c r="H339" s="152">
        <v>606</v>
      </c>
      <c r="I339" s="153"/>
      <c r="J339" s="154">
        <f t="shared" si="70"/>
        <v>0</v>
      </c>
      <c r="K339" s="155"/>
      <c r="L339" s="156"/>
      <c r="M339" s="157" t="s">
        <v>1</v>
      </c>
      <c r="N339" s="158" t="s">
        <v>37</v>
      </c>
      <c r="P339" s="139">
        <f t="shared" si="71"/>
        <v>0</v>
      </c>
      <c r="Q339" s="139">
        <v>0</v>
      </c>
      <c r="R339" s="139">
        <f t="shared" si="72"/>
        <v>0</v>
      </c>
      <c r="S339" s="139">
        <v>0</v>
      </c>
      <c r="T339" s="140">
        <f t="shared" si="73"/>
        <v>0</v>
      </c>
      <c r="AR339" s="141" t="s">
        <v>167</v>
      </c>
      <c r="AT339" s="141" t="s">
        <v>354</v>
      </c>
      <c r="AU339" s="141" t="s">
        <v>80</v>
      </c>
      <c r="AY339" s="13" t="s">
        <v>149</v>
      </c>
      <c r="BE339" s="142">
        <f t="shared" si="74"/>
        <v>0</v>
      </c>
      <c r="BF339" s="142">
        <f t="shared" si="75"/>
        <v>0</v>
      </c>
      <c r="BG339" s="142">
        <f t="shared" si="76"/>
        <v>0</v>
      </c>
      <c r="BH339" s="142">
        <f t="shared" si="77"/>
        <v>0</v>
      </c>
      <c r="BI339" s="142">
        <f t="shared" si="78"/>
        <v>0</v>
      </c>
      <c r="BJ339" s="13" t="s">
        <v>80</v>
      </c>
      <c r="BK339" s="142">
        <f t="shared" si="79"/>
        <v>0</v>
      </c>
      <c r="BL339" s="13" t="s">
        <v>155</v>
      </c>
      <c r="BM339" s="141" t="s">
        <v>2038</v>
      </c>
    </row>
    <row r="340" spans="2:65" s="1" customFormat="1" ht="21.75" customHeight="1">
      <c r="B340" s="28"/>
      <c r="C340" s="148" t="s">
        <v>2039</v>
      </c>
      <c r="D340" s="148" t="s">
        <v>354</v>
      </c>
      <c r="E340" s="149" t="s">
        <v>2040</v>
      </c>
      <c r="F340" s="150" t="s">
        <v>2041</v>
      </c>
      <c r="G340" s="151" t="s">
        <v>191</v>
      </c>
      <c r="H340" s="152">
        <v>1510</v>
      </c>
      <c r="I340" s="153"/>
      <c r="J340" s="154">
        <f t="shared" si="70"/>
        <v>0</v>
      </c>
      <c r="K340" s="155"/>
      <c r="L340" s="156"/>
      <c r="M340" s="157" t="s">
        <v>1</v>
      </c>
      <c r="N340" s="158" t="s">
        <v>37</v>
      </c>
      <c r="P340" s="139">
        <f t="shared" si="71"/>
        <v>0</v>
      </c>
      <c r="Q340" s="139">
        <v>0</v>
      </c>
      <c r="R340" s="139">
        <f t="shared" si="72"/>
        <v>0</v>
      </c>
      <c r="S340" s="139">
        <v>0</v>
      </c>
      <c r="T340" s="140">
        <f t="shared" si="73"/>
        <v>0</v>
      </c>
      <c r="AR340" s="141" t="s">
        <v>167</v>
      </c>
      <c r="AT340" s="141" t="s">
        <v>354</v>
      </c>
      <c r="AU340" s="141" t="s">
        <v>80</v>
      </c>
      <c r="AY340" s="13" t="s">
        <v>149</v>
      </c>
      <c r="BE340" s="142">
        <f t="shared" si="74"/>
        <v>0</v>
      </c>
      <c r="BF340" s="142">
        <f t="shared" si="75"/>
        <v>0</v>
      </c>
      <c r="BG340" s="142">
        <f t="shared" si="76"/>
        <v>0</v>
      </c>
      <c r="BH340" s="142">
        <f t="shared" si="77"/>
        <v>0</v>
      </c>
      <c r="BI340" s="142">
        <f t="shared" si="78"/>
        <v>0</v>
      </c>
      <c r="BJ340" s="13" t="s">
        <v>80</v>
      </c>
      <c r="BK340" s="142">
        <f t="shared" si="79"/>
        <v>0</v>
      </c>
      <c r="BL340" s="13" t="s">
        <v>155</v>
      </c>
      <c r="BM340" s="141" t="s">
        <v>2042</v>
      </c>
    </row>
    <row r="341" spans="2:65" s="1" customFormat="1" ht="37.799999999999997" customHeight="1">
      <c r="B341" s="28"/>
      <c r="C341" s="148" t="s">
        <v>587</v>
      </c>
      <c r="D341" s="148" t="s">
        <v>354</v>
      </c>
      <c r="E341" s="149" t="s">
        <v>2043</v>
      </c>
      <c r="F341" s="150" t="s">
        <v>2044</v>
      </c>
      <c r="G341" s="151" t="s">
        <v>191</v>
      </c>
      <c r="H341" s="152">
        <v>2116</v>
      </c>
      <c r="I341" s="153"/>
      <c r="J341" s="154">
        <f t="shared" si="70"/>
        <v>0</v>
      </c>
      <c r="K341" s="155"/>
      <c r="L341" s="156"/>
      <c r="M341" s="157" t="s">
        <v>1</v>
      </c>
      <c r="N341" s="158" t="s">
        <v>37</v>
      </c>
      <c r="P341" s="139">
        <f t="shared" si="71"/>
        <v>0</v>
      </c>
      <c r="Q341" s="139">
        <v>0</v>
      </c>
      <c r="R341" s="139">
        <f t="shared" si="72"/>
        <v>0</v>
      </c>
      <c r="S341" s="139">
        <v>0</v>
      </c>
      <c r="T341" s="140">
        <f t="shared" si="73"/>
        <v>0</v>
      </c>
      <c r="AR341" s="141" t="s">
        <v>167</v>
      </c>
      <c r="AT341" s="141" t="s">
        <v>354</v>
      </c>
      <c r="AU341" s="141" t="s">
        <v>80</v>
      </c>
      <c r="AY341" s="13" t="s">
        <v>149</v>
      </c>
      <c r="BE341" s="142">
        <f t="shared" si="74"/>
        <v>0</v>
      </c>
      <c r="BF341" s="142">
        <f t="shared" si="75"/>
        <v>0</v>
      </c>
      <c r="BG341" s="142">
        <f t="shared" si="76"/>
        <v>0</v>
      </c>
      <c r="BH341" s="142">
        <f t="shared" si="77"/>
        <v>0</v>
      </c>
      <c r="BI341" s="142">
        <f t="shared" si="78"/>
        <v>0</v>
      </c>
      <c r="BJ341" s="13" t="s">
        <v>80</v>
      </c>
      <c r="BK341" s="142">
        <f t="shared" si="79"/>
        <v>0</v>
      </c>
      <c r="BL341" s="13" t="s">
        <v>155</v>
      </c>
      <c r="BM341" s="141" t="s">
        <v>2045</v>
      </c>
    </row>
    <row r="342" spans="2:65" s="1" customFormat="1" ht="16.5" customHeight="1">
      <c r="B342" s="28"/>
      <c r="C342" s="129" t="s">
        <v>2046</v>
      </c>
      <c r="D342" s="129" t="s">
        <v>151</v>
      </c>
      <c r="E342" s="130" t="s">
        <v>2047</v>
      </c>
      <c r="F342" s="131" t="s">
        <v>1790</v>
      </c>
      <c r="G342" s="132" t="s">
        <v>191</v>
      </c>
      <c r="H342" s="133">
        <v>13</v>
      </c>
      <c r="I342" s="134"/>
      <c r="J342" s="135">
        <f t="shared" si="70"/>
        <v>0</v>
      </c>
      <c r="K342" s="136"/>
      <c r="L342" s="28"/>
      <c r="M342" s="137" t="s">
        <v>1</v>
      </c>
      <c r="N342" s="138" t="s">
        <v>37</v>
      </c>
      <c r="P342" s="139">
        <f t="shared" si="71"/>
        <v>0</v>
      </c>
      <c r="Q342" s="139">
        <v>0</v>
      </c>
      <c r="R342" s="139">
        <f t="shared" si="72"/>
        <v>0</v>
      </c>
      <c r="S342" s="139">
        <v>0</v>
      </c>
      <c r="T342" s="140">
        <f t="shared" si="73"/>
        <v>0</v>
      </c>
      <c r="AR342" s="141" t="s">
        <v>155</v>
      </c>
      <c r="AT342" s="141" t="s">
        <v>151</v>
      </c>
      <c r="AU342" s="141" t="s">
        <v>80</v>
      </c>
      <c r="AY342" s="13" t="s">
        <v>149</v>
      </c>
      <c r="BE342" s="142">
        <f t="shared" si="74"/>
        <v>0</v>
      </c>
      <c r="BF342" s="142">
        <f t="shared" si="75"/>
        <v>0</v>
      </c>
      <c r="BG342" s="142">
        <f t="shared" si="76"/>
        <v>0</v>
      </c>
      <c r="BH342" s="142">
        <f t="shared" si="77"/>
        <v>0</v>
      </c>
      <c r="BI342" s="142">
        <f t="shared" si="78"/>
        <v>0</v>
      </c>
      <c r="BJ342" s="13" t="s">
        <v>80</v>
      </c>
      <c r="BK342" s="142">
        <f t="shared" si="79"/>
        <v>0</v>
      </c>
      <c r="BL342" s="13" t="s">
        <v>155</v>
      </c>
      <c r="BM342" s="141" t="s">
        <v>2048</v>
      </c>
    </row>
    <row r="343" spans="2:65" s="1" customFormat="1" ht="24.15" customHeight="1">
      <c r="B343" s="28"/>
      <c r="C343" s="148" t="s">
        <v>592</v>
      </c>
      <c r="D343" s="148" t="s">
        <v>354</v>
      </c>
      <c r="E343" s="149" t="s">
        <v>2049</v>
      </c>
      <c r="F343" s="150" t="s">
        <v>1792</v>
      </c>
      <c r="G343" s="151" t="s">
        <v>191</v>
      </c>
      <c r="H343" s="152">
        <v>13</v>
      </c>
      <c r="I343" s="153"/>
      <c r="J343" s="154">
        <f t="shared" si="70"/>
        <v>0</v>
      </c>
      <c r="K343" s="155"/>
      <c r="L343" s="156"/>
      <c r="M343" s="157" t="s">
        <v>1</v>
      </c>
      <c r="N343" s="158" t="s">
        <v>37</v>
      </c>
      <c r="P343" s="139">
        <f t="shared" si="71"/>
        <v>0</v>
      </c>
      <c r="Q343" s="139">
        <v>0</v>
      </c>
      <c r="R343" s="139">
        <f t="shared" si="72"/>
        <v>0</v>
      </c>
      <c r="S343" s="139">
        <v>0</v>
      </c>
      <c r="T343" s="140">
        <f t="shared" si="73"/>
        <v>0</v>
      </c>
      <c r="AR343" s="141" t="s">
        <v>167</v>
      </c>
      <c r="AT343" s="141" t="s">
        <v>354</v>
      </c>
      <c r="AU343" s="141" t="s">
        <v>80</v>
      </c>
      <c r="AY343" s="13" t="s">
        <v>149</v>
      </c>
      <c r="BE343" s="142">
        <f t="shared" si="74"/>
        <v>0</v>
      </c>
      <c r="BF343" s="142">
        <f t="shared" si="75"/>
        <v>0</v>
      </c>
      <c r="BG343" s="142">
        <f t="shared" si="76"/>
        <v>0</v>
      </c>
      <c r="BH343" s="142">
        <f t="shared" si="77"/>
        <v>0</v>
      </c>
      <c r="BI343" s="142">
        <f t="shared" si="78"/>
        <v>0</v>
      </c>
      <c r="BJ343" s="13" t="s">
        <v>80</v>
      </c>
      <c r="BK343" s="142">
        <f t="shared" si="79"/>
        <v>0</v>
      </c>
      <c r="BL343" s="13" t="s">
        <v>155</v>
      </c>
      <c r="BM343" s="141" t="s">
        <v>2050</v>
      </c>
    </row>
    <row r="344" spans="2:65" s="1" customFormat="1" ht="16.5" customHeight="1">
      <c r="B344" s="28"/>
      <c r="C344" s="129" t="s">
        <v>2051</v>
      </c>
      <c r="D344" s="129" t="s">
        <v>151</v>
      </c>
      <c r="E344" s="130" t="s">
        <v>2052</v>
      </c>
      <c r="F344" s="131" t="s">
        <v>2053</v>
      </c>
      <c r="G344" s="132" t="s">
        <v>191</v>
      </c>
      <c r="H344" s="133">
        <v>1</v>
      </c>
      <c r="I344" s="134"/>
      <c r="J344" s="135">
        <f t="shared" si="70"/>
        <v>0</v>
      </c>
      <c r="K344" s="136"/>
      <c r="L344" s="28"/>
      <c r="M344" s="137" t="s">
        <v>1</v>
      </c>
      <c r="N344" s="138" t="s">
        <v>37</v>
      </c>
      <c r="P344" s="139">
        <f t="shared" si="71"/>
        <v>0</v>
      </c>
      <c r="Q344" s="139">
        <v>0</v>
      </c>
      <c r="R344" s="139">
        <f t="shared" si="72"/>
        <v>0</v>
      </c>
      <c r="S344" s="139">
        <v>0</v>
      </c>
      <c r="T344" s="140">
        <f t="shared" si="73"/>
        <v>0</v>
      </c>
      <c r="AR344" s="141" t="s">
        <v>155</v>
      </c>
      <c r="AT344" s="141" t="s">
        <v>151</v>
      </c>
      <c r="AU344" s="141" t="s">
        <v>80</v>
      </c>
      <c r="AY344" s="13" t="s">
        <v>149</v>
      </c>
      <c r="BE344" s="142">
        <f t="shared" si="74"/>
        <v>0</v>
      </c>
      <c r="BF344" s="142">
        <f t="shared" si="75"/>
        <v>0</v>
      </c>
      <c r="BG344" s="142">
        <f t="shared" si="76"/>
        <v>0</v>
      </c>
      <c r="BH344" s="142">
        <f t="shared" si="77"/>
        <v>0</v>
      </c>
      <c r="BI344" s="142">
        <f t="shared" si="78"/>
        <v>0</v>
      </c>
      <c r="BJ344" s="13" t="s">
        <v>80</v>
      </c>
      <c r="BK344" s="142">
        <f t="shared" si="79"/>
        <v>0</v>
      </c>
      <c r="BL344" s="13" t="s">
        <v>155</v>
      </c>
      <c r="BM344" s="141" t="s">
        <v>2054</v>
      </c>
    </row>
    <row r="345" spans="2:65" s="1" customFormat="1" ht="16.5" customHeight="1">
      <c r="B345" s="28"/>
      <c r="C345" s="129" t="s">
        <v>596</v>
      </c>
      <c r="D345" s="129" t="s">
        <v>151</v>
      </c>
      <c r="E345" s="130" t="s">
        <v>2055</v>
      </c>
      <c r="F345" s="131" t="s">
        <v>2056</v>
      </c>
      <c r="G345" s="132" t="s">
        <v>191</v>
      </c>
      <c r="H345" s="133">
        <v>86</v>
      </c>
      <c r="I345" s="134"/>
      <c r="J345" s="135">
        <f t="shared" si="70"/>
        <v>0</v>
      </c>
      <c r="K345" s="136"/>
      <c r="L345" s="28"/>
      <c r="M345" s="137" t="s">
        <v>1</v>
      </c>
      <c r="N345" s="138" t="s">
        <v>37</v>
      </c>
      <c r="P345" s="139">
        <f t="shared" si="71"/>
        <v>0</v>
      </c>
      <c r="Q345" s="139">
        <v>0</v>
      </c>
      <c r="R345" s="139">
        <f t="shared" si="72"/>
        <v>0</v>
      </c>
      <c r="S345" s="139">
        <v>0</v>
      </c>
      <c r="T345" s="140">
        <f t="shared" si="73"/>
        <v>0</v>
      </c>
      <c r="AR345" s="141" t="s">
        <v>155</v>
      </c>
      <c r="AT345" s="141" t="s">
        <v>151</v>
      </c>
      <c r="AU345" s="141" t="s">
        <v>80</v>
      </c>
      <c r="AY345" s="13" t="s">
        <v>149</v>
      </c>
      <c r="BE345" s="142">
        <f t="shared" si="74"/>
        <v>0</v>
      </c>
      <c r="BF345" s="142">
        <f t="shared" si="75"/>
        <v>0</v>
      </c>
      <c r="BG345" s="142">
        <f t="shared" si="76"/>
        <v>0</v>
      </c>
      <c r="BH345" s="142">
        <f t="shared" si="77"/>
        <v>0</v>
      </c>
      <c r="BI345" s="142">
        <f t="shared" si="78"/>
        <v>0</v>
      </c>
      <c r="BJ345" s="13" t="s">
        <v>80</v>
      </c>
      <c r="BK345" s="142">
        <f t="shared" si="79"/>
        <v>0</v>
      </c>
      <c r="BL345" s="13" t="s">
        <v>155</v>
      </c>
      <c r="BM345" s="141" t="s">
        <v>2057</v>
      </c>
    </row>
    <row r="346" spans="2:65" s="1" customFormat="1" ht="16.5" customHeight="1">
      <c r="B346" s="28"/>
      <c r="C346" s="129" t="s">
        <v>2058</v>
      </c>
      <c r="D346" s="129" t="s">
        <v>151</v>
      </c>
      <c r="E346" s="130" t="s">
        <v>2059</v>
      </c>
      <c r="F346" s="131" t="s">
        <v>2060</v>
      </c>
      <c r="G346" s="132" t="s">
        <v>191</v>
      </c>
      <c r="H346" s="133">
        <v>1</v>
      </c>
      <c r="I346" s="134"/>
      <c r="J346" s="135">
        <f t="shared" si="70"/>
        <v>0</v>
      </c>
      <c r="K346" s="136"/>
      <c r="L346" s="28"/>
      <c r="M346" s="137" t="s">
        <v>1</v>
      </c>
      <c r="N346" s="138" t="s">
        <v>37</v>
      </c>
      <c r="P346" s="139">
        <f t="shared" si="71"/>
        <v>0</v>
      </c>
      <c r="Q346" s="139">
        <v>0</v>
      </c>
      <c r="R346" s="139">
        <f t="shared" si="72"/>
        <v>0</v>
      </c>
      <c r="S346" s="139">
        <v>0</v>
      </c>
      <c r="T346" s="140">
        <f t="shared" si="73"/>
        <v>0</v>
      </c>
      <c r="AR346" s="141" t="s">
        <v>155</v>
      </c>
      <c r="AT346" s="141" t="s">
        <v>151</v>
      </c>
      <c r="AU346" s="141" t="s">
        <v>80</v>
      </c>
      <c r="AY346" s="13" t="s">
        <v>149</v>
      </c>
      <c r="BE346" s="142">
        <f t="shared" si="74"/>
        <v>0</v>
      </c>
      <c r="BF346" s="142">
        <f t="shared" si="75"/>
        <v>0</v>
      </c>
      <c r="BG346" s="142">
        <f t="shared" si="76"/>
        <v>0</v>
      </c>
      <c r="BH346" s="142">
        <f t="shared" si="77"/>
        <v>0</v>
      </c>
      <c r="BI346" s="142">
        <f t="shared" si="78"/>
        <v>0</v>
      </c>
      <c r="BJ346" s="13" t="s">
        <v>80</v>
      </c>
      <c r="BK346" s="142">
        <f t="shared" si="79"/>
        <v>0</v>
      </c>
      <c r="BL346" s="13" t="s">
        <v>155</v>
      </c>
      <c r="BM346" s="141" t="s">
        <v>2061</v>
      </c>
    </row>
    <row r="347" spans="2:65" s="1" customFormat="1" ht="16.5" customHeight="1">
      <c r="B347" s="28"/>
      <c r="C347" s="129" t="s">
        <v>599</v>
      </c>
      <c r="D347" s="129" t="s">
        <v>151</v>
      </c>
      <c r="E347" s="130" t="s">
        <v>2062</v>
      </c>
      <c r="F347" s="131" t="s">
        <v>2063</v>
      </c>
      <c r="G347" s="132" t="s">
        <v>191</v>
      </c>
      <c r="H347" s="133">
        <v>86</v>
      </c>
      <c r="I347" s="134"/>
      <c r="J347" s="135">
        <f t="shared" si="70"/>
        <v>0</v>
      </c>
      <c r="K347" s="136"/>
      <c r="L347" s="28"/>
      <c r="M347" s="137" t="s">
        <v>1</v>
      </c>
      <c r="N347" s="138" t="s">
        <v>37</v>
      </c>
      <c r="P347" s="139">
        <f t="shared" si="71"/>
        <v>0</v>
      </c>
      <c r="Q347" s="139">
        <v>0</v>
      </c>
      <c r="R347" s="139">
        <f t="shared" si="72"/>
        <v>0</v>
      </c>
      <c r="S347" s="139">
        <v>0</v>
      </c>
      <c r="T347" s="140">
        <f t="shared" si="73"/>
        <v>0</v>
      </c>
      <c r="AR347" s="141" t="s">
        <v>155</v>
      </c>
      <c r="AT347" s="141" t="s">
        <v>151</v>
      </c>
      <c r="AU347" s="141" t="s">
        <v>80</v>
      </c>
      <c r="AY347" s="13" t="s">
        <v>149</v>
      </c>
      <c r="BE347" s="142">
        <f t="shared" si="74"/>
        <v>0</v>
      </c>
      <c r="BF347" s="142">
        <f t="shared" si="75"/>
        <v>0</v>
      </c>
      <c r="BG347" s="142">
        <f t="shared" si="76"/>
        <v>0</v>
      </c>
      <c r="BH347" s="142">
        <f t="shared" si="77"/>
        <v>0</v>
      </c>
      <c r="BI347" s="142">
        <f t="shared" si="78"/>
        <v>0</v>
      </c>
      <c r="BJ347" s="13" t="s">
        <v>80</v>
      </c>
      <c r="BK347" s="142">
        <f t="shared" si="79"/>
        <v>0</v>
      </c>
      <c r="BL347" s="13" t="s">
        <v>155</v>
      </c>
      <c r="BM347" s="141" t="s">
        <v>2064</v>
      </c>
    </row>
    <row r="348" spans="2:65" s="1" customFormat="1" ht="16.5" customHeight="1">
      <c r="B348" s="28"/>
      <c r="C348" s="129" t="s">
        <v>2065</v>
      </c>
      <c r="D348" s="129" t="s">
        <v>151</v>
      </c>
      <c r="E348" s="130" t="s">
        <v>2066</v>
      </c>
      <c r="F348" s="131" t="s">
        <v>2067</v>
      </c>
      <c r="G348" s="132" t="s">
        <v>191</v>
      </c>
      <c r="H348" s="133">
        <v>1</v>
      </c>
      <c r="I348" s="134"/>
      <c r="J348" s="135">
        <f t="shared" si="70"/>
        <v>0</v>
      </c>
      <c r="K348" s="136"/>
      <c r="L348" s="28"/>
      <c r="M348" s="137" t="s">
        <v>1</v>
      </c>
      <c r="N348" s="138" t="s">
        <v>37</v>
      </c>
      <c r="P348" s="139">
        <f t="shared" si="71"/>
        <v>0</v>
      </c>
      <c r="Q348" s="139">
        <v>0</v>
      </c>
      <c r="R348" s="139">
        <f t="shared" si="72"/>
        <v>0</v>
      </c>
      <c r="S348" s="139">
        <v>0</v>
      </c>
      <c r="T348" s="140">
        <f t="shared" si="73"/>
        <v>0</v>
      </c>
      <c r="AR348" s="141" t="s">
        <v>155</v>
      </c>
      <c r="AT348" s="141" t="s">
        <v>151</v>
      </c>
      <c r="AU348" s="141" t="s">
        <v>80</v>
      </c>
      <c r="AY348" s="13" t="s">
        <v>149</v>
      </c>
      <c r="BE348" s="142">
        <f t="shared" si="74"/>
        <v>0</v>
      </c>
      <c r="BF348" s="142">
        <f t="shared" si="75"/>
        <v>0</v>
      </c>
      <c r="BG348" s="142">
        <f t="shared" si="76"/>
        <v>0</v>
      </c>
      <c r="BH348" s="142">
        <f t="shared" si="77"/>
        <v>0</v>
      </c>
      <c r="BI348" s="142">
        <f t="shared" si="78"/>
        <v>0</v>
      </c>
      <c r="BJ348" s="13" t="s">
        <v>80</v>
      </c>
      <c r="BK348" s="142">
        <f t="shared" si="79"/>
        <v>0</v>
      </c>
      <c r="BL348" s="13" t="s">
        <v>155</v>
      </c>
      <c r="BM348" s="141" t="s">
        <v>2068</v>
      </c>
    </row>
    <row r="349" spans="2:65" s="1" customFormat="1" ht="24.15" customHeight="1">
      <c r="B349" s="28"/>
      <c r="C349" s="129" t="s">
        <v>603</v>
      </c>
      <c r="D349" s="129" t="s">
        <v>151</v>
      </c>
      <c r="E349" s="130" t="s">
        <v>2069</v>
      </c>
      <c r="F349" s="131" t="s">
        <v>1802</v>
      </c>
      <c r="G349" s="132" t="s">
        <v>191</v>
      </c>
      <c r="H349" s="133">
        <v>1</v>
      </c>
      <c r="I349" s="134"/>
      <c r="J349" s="135">
        <f t="shared" si="70"/>
        <v>0</v>
      </c>
      <c r="K349" s="136"/>
      <c r="L349" s="28"/>
      <c r="M349" s="137" t="s">
        <v>1</v>
      </c>
      <c r="N349" s="138" t="s">
        <v>37</v>
      </c>
      <c r="P349" s="139">
        <f t="shared" si="71"/>
        <v>0</v>
      </c>
      <c r="Q349" s="139">
        <v>0</v>
      </c>
      <c r="R349" s="139">
        <f t="shared" si="72"/>
        <v>0</v>
      </c>
      <c r="S349" s="139">
        <v>0</v>
      </c>
      <c r="T349" s="140">
        <f t="shared" si="73"/>
        <v>0</v>
      </c>
      <c r="AR349" s="141" t="s">
        <v>155</v>
      </c>
      <c r="AT349" s="141" t="s">
        <v>151</v>
      </c>
      <c r="AU349" s="141" t="s">
        <v>80</v>
      </c>
      <c r="AY349" s="13" t="s">
        <v>149</v>
      </c>
      <c r="BE349" s="142">
        <f t="shared" si="74"/>
        <v>0</v>
      </c>
      <c r="BF349" s="142">
        <f t="shared" si="75"/>
        <v>0</v>
      </c>
      <c r="BG349" s="142">
        <f t="shared" si="76"/>
        <v>0</v>
      </c>
      <c r="BH349" s="142">
        <f t="shared" si="77"/>
        <v>0</v>
      </c>
      <c r="BI349" s="142">
        <f t="shared" si="78"/>
        <v>0</v>
      </c>
      <c r="BJ349" s="13" t="s">
        <v>80</v>
      </c>
      <c r="BK349" s="142">
        <f t="shared" si="79"/>
        <v>0</v>
      </c>
      <c r="BL349" s="13" t="s">
        <v>155</v>
      </c>
      <c r="BM349" s="141" t="s">
        <v>2070</v>
      </c>
    </row>
    <row r="350" spans="2:65" s="1" customFormat="1" ht="76.349999999999994" customHeight="1">
      <c r="B350" s="28"/>
      <c r="C350" s="148" t="s">
        <v>2071</v>
      </c>
      <c r="D350" s="148" t="s">
        <v>354</v>
      </c>
      <c r="E350" s="149" t="s">
        <v>2072</v>
      </c>
      <c r="F350" s="150" t="s">
        <v>1804</v>
      </c>
      <c r="G350" s="151" t="s">
        <v>191</v>
      </c>
      <c r="H350" s="152">
        <v>1</v>
      </c>
      <c r="I350" s="153"/>
      <c r="J350" s="154">
        <f t="shared" si="70"/>
        <v>0</v>
      </c>
      <c r="K350" s="155"/>
      <c r="L350" s="156"/>
      <c r="M350" s="157" t="s">
        <v>1</v>
      </c>
      <c r="N350" s="158" t="s">
        <v>37</v>
      </c>
      <c r="P350" s="139">
        <f t="shared" si="71"/>
        <v>0</v>
      </c>
      <c r="Q350" s="139">
        <v>0</v>
      </c>
      <c r="R350" s="139">
        <f t="shared" si="72"/>
        <v>0</v>
      </c>
      <c r="S350" s="139">
        <v>0</v>
      </c>
      <c r="T350" s="140">
        <f t="shared" si="73"/>
        <v>0</v>
      </c>
      <c r="AR350" s="141" t="s">
        <v>167</v>
      </c>
      <c r="AT350" s="141" t="s">
        <v>354</v>
      </c>
      <c r="AU350" s="141" t="s">
        <v>80</v>
      </c>
      <c r="AY350" s="13" t="s">
        <v>149</v>
      </c>
      <c r="BE350" s="142">
        <f t="shared" si="74"/>
        <v>0</v>
      </c>
      <c r="BF350" s="142">
        <f t="shared" si="75"/>
        <v>0</v>
      </c>
      <c r="BG350" s="142">
        <f t="shared" si="76"/>
        <v>0</v>
      </c>
      <c r="BH350" s="142">
        <f t="shared" si="77"/>
        <v>0</v>
      </c>
      <c r="BI350" s="142">
        <f t="shared" si="78"/>
        <v>0</v>
      </c>
      <c r="BJ350" s="13" t="s">
        <v>80</v>
      </c>
      <c r="BK350" s="142">
        <f t="shared" si="79"/>
        <v>0</v>
      </c>
      <c r="BL350" s="13" t="s">
        <v>155</v>
      </c>
      <c r="BM350" s="141" t="s">
        <v>2073</v>
      </c>
    </row>
    <row r="351" spans="2:65" s="1" customFormat="1" ht="49.05" customHeight="1">
      <c r="B351" s="28"/>
      <c r="C351" s="129" t="s">
        <v>606</v>
      </c>
      <c r="D351" s="129" t="s">
        <v>151</v>
      </c>
      <c r="E351" s="130" t="s">
        <v>2074</v>
      </c>
      <c r="F351" s="131" t="s">
        <v>1806</v>
      </c>
      <c r="G351" s="132" t="s">
        <v>191</v>
      </c>
      <c r="H351" s="133">
        <v>1</v>
      </c>
      <c r="I351" s="134"/>
      <c r="J351" s="135">
        <f t="shared" si="70"/>
        <v>0</v>
      </c>
      <c r="K351" s="136"/>
      <c r="L351" s="28"/>
      <c r="M351" s="137" t="s">
        <v>1</v>
      </c>
      <c r="N351" s="138" t="s">
        <v>37</v>
      </c>
      <c r="P351" s="139">
        <f t="shared" si="71"/>
        <v>0</v>
      </c>
      <c r="Q351" s="139">
        <v>0</v>
      </c>
      <c r="R351" s="139">
        <f t="shared" si="72"/>
        <v>0</v>
      </c>
      <c r="S351" s="139">
        <v>0</v>
      </c>
      <c r="T351" s="140">
        <f t="shared" si="73"/>
        <v>0</v>
      </c>
      <c r="AR351" s="141" t="s">
        <v>155</v>
      </c>
      <c r="AT351" s="141" t="s">
        <v>151</v>
      </c>
      <c r="AU351" s="141" t="s">
        <v>80</v>
      </c>
      <c r="AY351" s="13" t="s">
        <v>149</v>
      </c>
      <c r="BE351" s="142">
        <f t="shared" si="74"/>
        <v>0</v>
      </c>
      <c r="BF351" s="142">
        <f t="shared" si="75"/>
        <v>0</v>
      </c>
      <c r="BG351" s="142">
        <f t="shared" si="76"/>
        <v>0</v>
      </c>
      <c r="BH351" s="142">
        <f t="shared" si="77"/>
        <v>0</v>
      </c>
      <c r="BI351" s="142">
        <f t="shared" si="78"/>
        <v>0</v>
      </c>
      <c r="BJ351" s="13" t="s">
        <v>80</v>
      </c>
      <c r="BK351" s="142">
        <f t="shared" si="79"/>
        <v>0</v>
      </c>
      <c r="BL351" s="13" t="s">
        <v>155</v>
      </c>
      <c r="BM351" s="141" t="s">
        <v>2075</v>
      </c>
    </row>
    <row r="352" spans="2:65" s="1" customFormat="1" ht="24.15" customHeight="1">
      <c r="B352" s="28"/>
      <c r="C352" s="129" t="s">
        <v>2076</v>
      </c>
      <c r="D352" s="129" t="s">
        <v>151</v>
      </c>
      <c r="E352" s="130" t="s">
        <v>2077</v>
      </c>
      <c r="F352" s="131" t="s">
        <v>2078</v>
      </c>
      <c r="G352" s="132" t="s">
        <v>197</v>
      </c>
      <c r="H352" s="133">
        <v>3.33</v>
      </c>
      <c r="I352" s="134"/>
      <c r="J352" s="135">
        <f t="shared" si="70"/>
        <v>0</v>
      </c>
      <c r="K352" s="136"/>
      <c r="L352" s="28"/>
      <c r="M352" s="137" t="s">
        <v>1</v>
      </c>
      <c r="N352" s="138" t="s">
        <v>37</v>
      </c>
      <c r="P352" s="139">
        <f t="shared" si="71"/>
        <v>0</v>
      </c>
      <c r="Q352" s="139">
        <v>0</v>
      </c>
      <c r="R352" s="139">
        <f t="shared" si="72"/>
        <v>0</v>
      </c>
      <c r="S352" s="139">
        <v>0</v>
      </c>
      <c r="T352" s="140">
        <f t="shared" si="73"/>
        <v>0</v>
      </c>
      <c r="AR352" s="141" t="s">
        <v>155</v>
      </c>
      <c r="AT352" s="141" t="s">
        <v>151</v>
      </c>
      <c r="AU352" s="141" t="s">
        <v>80</v>
      </c>
      <c r="AY352" s="13" t="s">
        <v>149</v>
      </c>
      <c r="BE352" s="142">
        <f t="shared" si="74"/>
        <v>0</v>
      </c>
      <c r="BF352" s="142">
        <f t="shared" si="75"/>
        <v>0</v>
      </c>
      <c r="BG352" s="142">
        <f t="shared" si="76"/>
        <v>0</v>
      </c>
      <c r="BH352" s="142">
        <f t="shared" si="77"/>
        <v>0</v>
      </c>
      <c r="BI352" s="142">
        <f t="shared" si="78"/>
        <v>0</v>
      </c>
      <c r="BJ352" s="13" t="s">
        <v>80</v>
      </c>
      <c r="BK352" s="142">
        <f t="shared" si="79"/>
        <v>0</v>
      </c>
      <c r="BL352" s="13" t="s">
        <v>155</v>
      </c>
      <c r="BM352" s="141" t="s">
        <v>2079</v>
      </c>
    </row>
    <row r="353" spans="2:65" s="11" customFormat="1" ht="25.95" customHeight="1">
      <c r="B353" s="117"/>
      <c r="D353" s="118" t="s">
        <v>71</v>
      </c>
      <c r="E353" s="119" t="s">
        <v>2080</v>
      </c>
      <c r="F353" s="119" t="s">
        <v>2081</v>
      </c>
      <c r="I353" s="120"/>
      <c r="J353" s="121">
        <f>BK353</f>
        <v>0</v>
      </c>
      <c r="L353" s="117"/>
      <c r="M353" s="122"/>
      <c r="P353" s="123">
        <f>SUM(P354:P371)</f>
        <v>0</v>
      </c>
      <c r="R353" s="123">
        <f>SUM(R354:R371)</f>
        <v>0</v>
      </c>
      <c r="T353" s="124">
        <f>SUM(T354:T371)</f>
        <v>0</v>
      </c>
      <c r="AR353" s="118" t="s">
        <v>80</v>
      </c>
      <c r="AT353" s="125" t="s">
        <v>71</v>
      </c>
      <c r="AU353" s="125" t="s">
        <v>72</v>
      </c>
      <c r="AY353" s="118" t="s">
        <v>149</v>
      </c>
      <c r="BK353" s="126">
        <f>SUM(BK354:BK371)</f>
        <v>0</v>
      </c>
    </row>
    <row r="354" spans="2:65" s="1" customFormat="1" ht="16.5" customHeight="1">
      <c r="B354" s="28"/>
      <c r="C354" s="129" t="s">
        <v>610</v>
      </c>
      <c r="D354" s="129" t="s">
        <v>151</v>
      </c>
      <c r="E354" s="130" t="s">
        <v>2082</v>
      </c>
      <c r="F354" s="131" t="s">
        <v>2083</v>
      </c>
      <c r="G354" s="132" t="s">
        <v>191</v>
      </c>
      <c r="H354" s="133">
        <v>37</v>
      </c>
      <c r="I354" s="134"/>
      <c r="J354" s="135">
        <f t="shared" ref="J354:J371" si="80">ROUND(I354*H354,2)</f>
        <v>0</v>
      </c>
      <c r="K354" s="136"/>
      <c r="L354" s="28"/>
      <c r="M354" s="137" t="s">
        <v>1</v>
      </c>
      <c r="N354" s="138" t="s">
        <v>37</v>
      </c>
      <c r="P354" s="139">
        <f t="shared" ref="P354:P371" si="81">O354*H354</f>
        <v>0</v>
      </c>
      <c r="Q354" s="139">
        <v>0</v>
      </c>
      <c r="R354" s="139">
        <f t="shared" ref="R354:R371" si="82">Q354*H354</f>
        <v>0</v>
      </c>
      <c r="S354" s="139">
        <v>0</v>
      </c>
      <c r="T354" s="140">
        <f t="shared" ref="T354:T371" si="83">S354*H354</f>
        <v>0</v>
      </c>
      <c r="AR354" s="141" t="s">
        <v>155</v>
      </c>
      <c r="AT354" s="141" t="s">
        <v>151</v>
      </c>
      <c r="AU354" s="141" t="s">
        <v>80</v>
      </c>
      <c r="AY354" s="13" t="s">
        <v>149</v>
      </c>
      <c r="BE354" s="142">
        <f t="shared" ref="BE354:BE371" si="84">IF(N354="základní",J354,0)</f>
        <v>0</v>
      </c>
      <c r="BF354" s="142">
        <f t="shared" ref="BF354:BF371" si="85">IF(N354="snížená",J354,0)</f>
        <v>0</v>
      </c>
      <c r="BG354" s="142">
        <f t="shared" ref="BG354:BG371" si="86">IF(N354="zákl. přenesená",J354,0)</f>
        <v>0</v>
      </c>
      <c r="BH354" s="142">
        <f t="shared" ref="BH354:BH371" si="87">IF(N354="sníž. přenesená",J354,0)</f>
        <v>0</v>
      </c>
      <c r="BI354" s="142">
        <f t="shared" ref="BI354:BI371" si="88">IF(N354="nulová",J354,0)</f>
        <v>0</v>
      </c>
      <c r="BJ354" s="13" t="s">
        <v>80</v>
      </c>
      <c r="BK354" s="142">
        <f t="shared" ref="BK354:BK371" si="89">ROUND(I354*H354,2)</f>
        <v>0</v>
      </c>
      <c r="BL354" s="13" t="s">
        <v>155</v>
      </c>
      <c r="BM354" s="141" t="s">
        <v>2084</v>
      </c>
    </row>
    <row r="355" spans="2:65" s="1" customFormat="1" ht="62.7" customHeight="1">
      <c r="B355" s="28"/>
      <c r="C355" s="148" t="s">
        <v>2085</v>
      </c>
      <c r="D355" s="148" t="s">
        <v>354</v>
      </c>
      <c r="E355" s="149" t="s">
        <v>2086</v>
      </c>
      <c r="F355" s="150" t="s">
        <v>2087</v>
      </c>
      <c r="G355" s="151" t="s">
        <v>191</v>
      </c>
      <c r="H355" s="152">
        <v>37</v>
      </c>
      <c r="I355" s="153"/>
      <c r="J355" s="154">
        <f t="shared" si="80"/>
        <v>0</v>
      </c>
      <c r="K355" s="155"/>
      <c r="L355" s="156"/>
      <c r="M355" s="157" t="s">
        <v>1</v>
      </c>
      <c r="N355" s="158" t="s">
        <v>37</v>
      </c>
      <c r="P355" s="139">
        <f t="shared" si="81"/>
        <v>0</v>
      </c>
      <c r="Q355" s="139">
        <v>0</v>
      </c>
      <c r="R355" s="139">
        <f t="shared" si="82"/>
        <v>0</v>
      </c>
      <c r="S355" s="139">
        <v>0</v>
      </c>
      <c r="T355" s="140">
        <f t="shared" si="83"/>
        <v>0</v>
      </c>
      <c r="AR355" s="141" t="s">
        <v>167</v>
      </c>
      <c r="AT355" s="141" t="s">
        <v>354</v>
      </c>
      <c r="AU355" s="141" t="s">
        <v>80</v>
      </c>
      <c r="AY355" s="13" t="s">
        <v>149</v>
      </c>
      <c r="BE355" s="142">
        <f t="shared" si="84"/>
        <v>0</v>
      </c>
      <c r="BF355" s="142">
        <f t="shared" si="85"/>
        <v>0</v>
      </c>
      <c r="BG355" s="142">
        <f t="shared" si="86"/>
        <v>0</v>
      </c>
      <c r="BH355" s="142">
        <f t="shared" si="87"/>
        <v>0</v>
      </c>
      <c r="BI355" s="142">
        <f t="shared" si="88"/>
        <v>0</v>
      </c>
      <c r="BJ355" s="13" t="s">
        <v>80</v>
      </c>
      <c r="BK355" s="142">
        <f t="shared" si="89"/>
        <v>0</v>
      </c>
      <c r="BL355" s="13" t="s">
        <v>155</v>
      </c>
      <c r="BM355" s="141" t="s">
        <v>2088</v>
      </c>
    </row>
    <row r="356" spans="2:65" s="1" customFormat="1" ht="21.75" customHeight="1">
      <c r="B356" s="28"/>
      <c r="C356" s="129" t="s">
        <v>613</v>
      </c>
      <c r="D356" s="129" t="s">
        <v>151</v>
      </c>
      <c r="E356" s="130" t="s">
        <v>2089</v>
      </c>
      <c r="F356" s="131" t="s">
        <v>2090</v>
      </c>
      <c r="G356" s="132" t="s">
        <v>191</v>
      </c>
      <c r="H356" s="133">
        <v>22</v>
      </c>
      <c r="I356" s="134"/>
      <c r="J356" s="135">
        <f t="shared" si="80"/>
        <v>0</v>
      </c>
      <c r="K356" s="136"/>
      <c r="L356" s="28"/>
      <c r="M356" s="137" t="s">
        <v>1</v>
      </c>
      <c r="N356" s="138" t="s">
        <v>37</v>
      </c>
      <c r="P356" s="139">
        <f t="shared" si="81"/>
        <v>0</v>
      </c>
      <c r="Q356" s="139">
        <v>0</v>
      </c>
      <c r="R356" s="139">
        <f t="shared" si="82"/>
        <v>0</v>
      </c>
      <c r="S356" s="139">
        <v>0</v>
      </c>
      <c r="T356" s="140">
        <f t="shared" si="83"/>
        <v>0</v>
      </c>
      <c r="AR356" s="141" t="s">
        <v>155</v>
      </c>
      <c r="AT356" s="141" t="s">
        <v>151</v>
      </c>
      <c r="AU356" s="141" t="s">
        <v>80</v>
      </c>
      <c r="AY356" s="13" t="s">
        <v>149</v>
      </c>
      <c r="BE356" s="142">
        <f t="shared" si="84"/>
        <v>0</v>
      </c>
      <c r="BF356" s="142">
        <f t="shared" si="85"/>
        <v>0</v>
      </c>
      <c r="BG356" s="142">
        <f t="shared" si="86"/>
        <v>0</v>
      </c>
      <c r="BH356" s="142">
        <f t="shared" si="87"/>
        <v>0</v>
      </c>
      <c r="BI356" s="142">
        <f t="shared" si="88"/>
        <v>0</v>
      </c>
      <c r="BJ356" s="13" t="s">
        <v>80</v>
      </c>
      <c r="BK356" s="142">
        <f t="shared" si="89"/>
        <v>0</v>
      </c>
      <c r="BL356" s="13" t="s">
        <v>155</v>
      </c>
      <c r="BM356" s="141" t="s">
        <v>2091</v>
      </c>
    </row>
    <row r="357" spans="2:65" s="1" customFormat="1" ht="66.75" customHeight="1">
      <c r="B357" s="28"/>
      <c r="C357" s="148" t="s">
        <v>2092</v>
      </c>
      <c r="D357" s="148" t="s">
        <v>354</v>
      </c>
      <c r="E357" s="149" t="s">
        <v>2093</v>
      </c>
      <c r="F357" s="150" t="s">
        <v>2094</v>
      </c>
      <c r="G357" s="151" t="s">
        <v>191</v>
      </c>
      <c r="H357" s="152">
        <v>18</v>
      </c>
      <c r="I357" s="153"/>
      <c r="J357" s="154">
        <f t="shared" si="80"/>
        <v>0</v>
      </c>
      <c r="K357" s="155"/>
      <c r="L357" s="156"/>
      <c r="M357" s="157" t="s">
        <v>1</v>
      </c>
      <c r="N357" s="158" t="s">
        <v>37</v>
      </c>
      <c r="P357" s="139">
        <f t="shared" si="81"/>
        <v>0</v>
      </c>
      <c r="Q357" s="139">
        <v>0</v>
      </c>
      <c r="R357" s="139">
        <f t="shared" si="82"/>
        <v>0</v>
      </c>
      <c r="S357" s="139">
        <v>0</v>
      </c>
      <c r="T357" s="140">
        <f t="shared" si="83"/>
        <v>0</v>
      </c>
      <c r="AR357" s="141" t="s">
        <v>167</v>
      </c>
      <c r="AT357" s="141" t="s">
        <v>354</v>
      </c>
      <c r="AU357" s="141" t="s">
        <v>80</v>
      </c>
      <c r="AY357" s="13" t="s">
        <v>149</v>
      </c>
      <c r="BE357" s="142">
        <f t="shared" si="84"/>
        <v>0</v>
      </c>
      <c r="BF357" s="142">
        <f t="shared" si="85"/>
        <v>0</v>
      </c>
      <c r="BG357" s="142">
        <f t="shared" si="86"/>
        <v>0</v>
      </c>
      <c r="BH357" s="142">
        <f t="shared" si="87"/>
        <v>0</v>
      </c>
      <c r="BI357" s="142">
        <f t="shared" si="88"/>
        <v>0</v>
      </c>
      <c r="BJ357" s="13" t="s">
        <v>80</v>
      </c>
      <c r="BK357" s="142">
        <f t="shared" si="89"/>
        <v>0</v>
      </c>
      <c r="BL357" s="13" t="s">
        <v>155</v>
      </c>
      <c r="BM357" s="141" t="s">
        <v>2095</v>
      </c>
    </row>
    <row r="358" spans="2:65" s="1" customFormat="1" ht="66.75" customHeight="1">
      <c r="B358" s="28"/>
      <c r="C358" s="148" t="s">
        <v>617</v>
      </c>
      <c r="D358" s="148" t="s">
        <v>354</v>
      </c>
      <c r="E358" s="149" t="s">
        <v>2096</v>
      </c>
      <c r="F358" s="150" t="s">
        <v>2097</v>
      </c>
      <c r="G358" s="151" t="s">
        <v>191</v>
      </c>
      <c r="H358" s="152">
        <v>4</v>
      </c>
      <c r="I358" s="153"/>
      <c r="J358" s="154">
        <f t="shared" si="80"/>
        <v>0</v>
      </c>
      <c r="K358" s="155"/>
      <c r="L358" s="156"/>
      <c r="M358" s="157" t="s">
        <v>1</v>
      </c>
      <c r="N358" s="158" t="s">
        <v>37</v>
      </c>
      <c r="P358" s="139">
        <f t="shared" si="81"/>
        <v>0</v>
      </c>
      <c r="Q358" s="139">
        <v>0</v>
      </c>
      <c r="R358" s="139">
        <f t="shared" si="82"/>
        <v>0</v>
      </c>
      <c r="S358" s="139">
        <v>0</v>
      </c>
      <c r="T358" s="140">
        <f t="shared" si="83"/>
        <v>0</v>
      </c>
      <c r="AR358" s="141" t="s">
        <v>167</v>
      </c>
      <c r="AT358" s="141" t="s">
        <v>354</v>
      </c>
      <c r="AU358" s="141" t="s">
        <v>80</v>
      </c>
      <c r="AY358" s="13" t="s">
        <v>149</v>
      </c>
      <c r="BE358" s="142">
        <f t="shared" si="84"/>
        <v>0</v>
      </c>
      <c r="BF358" s="142">
        <f t="shared" si="85"/>
        <v>0</v>
      </c>
      <c r="BG358" s="142">
        <f t="shared" si="86"/>
        <v>0</v>
      </c>
      <c r="BH358" s="142">
        <f t="shared" si="87"/>
        <v>0</v>
      </c>
      <c r="BI358" s="142">
        <f t="shared" si="88"/>
        <v>0</v>
      </c>
      <c r="BJ358" s="13" t="s">
        <v>80</v>
      </c>
      <c r="BK358" s="142">
        <f t="shared" si="89"/>
        <v>0</v>
      </c>
      <c r="BL358" s="13" t="s">
        <v>155</v>
      </c>
      <c r="BM358" s="141" t="s">
        <v>2098</v>
      </c>
    </row>
    <row r="359" spans="2:65" s="1" customFormat="1" ht="16.5" customHeight="1">
      <c r="B359" s="28"/>
      <c r="C359" s="129" t="s">
        <v>2099</v>
      </c>
      <c r="D359" s="129" t="s">
        <v>151</v>
      </c>
      <c r="E359" s="130" t="s">
        <v>2100</v>
      </c>
      <c r="F359" s="131" t="s">
        <v>2101</v>
      </c>
      <c r="G359" s="132" t="s">
        <v>191</v>
      </c>
      <c r="H359" s="133">
        <v>18</v>
      </c>
      <c r="I359" s="134"/>
      <c r="J359" s="135">
        <f t="shared" si="80"/>
        <v>0</v>
      </c>
      <c r="K359" s="136"/>
      <c r="L359" s="28"/>
      <c r="M359" s="137" t="s">
        <v>1</v>
      </c>
      <c r="N359" s="138" t="s">
        <v>37</v>
      </c>
      <c r="P359" s="139">
        <f t="shared" si="81"/>
        <v>0</v>
      </c>
      <c r="Q359" s="139">
        <v>0</v>
      </c>
      <c r="R359" s="139">
        <f t="shared" si="82"/>
        <v>0</v>
      </c>
      <c r="S359" s="139">
        <v>0</v>
      </c>
      <c r="T359" s="140">
        <f t="shared" si="83"/>
        <v>0</v>
      </c>
      <c r="AR359" s="141" t="s">
        <v>155</v>
      </c>
      <c r="AT359" s="141" t="s">
        <v>151</v>
      </c>
      <c r="AU359" s="141" t="s">
        <v>80</v>
      </c>
      <c r="AY359" s="13" t="s">
        <v>149</v>
      </c>
      <c r="BE359" s="142">
        <f t="shared" si="84"/>
        <v>0</v>
      </c>
      <c r="BF359" s="142">
        <f t="shared" si="85"/>
        <v>0</v>
      </c>
      <c r="BG359" s="142">
        <f t="shared" si="86"/>
        <v>0</v>
      </c>
      <c r="BH359" s="142">
        <f t="shared" si="87"/>
        <v>0</v>
      </c>
      <c r="BI359" s="142">
        <f t="shared" si="88"/>
        <v>0</v>
      </c>
      <c r="BJ359" s="13" t="s">
        <v>80</v>
      </c>
      <c r="BK359" s="142">
        <f t="shared" si="89"/>
        <v>0</v>
      </c>
      <c r="BL359" s="13" t="s">
        <v>155</v>
      </c>
      <c r="BM359" s="141" t="s">
        <v>2102</v>
      </c>
    </row>
    <row r="360" spans="2:65" s="1" customFormat="1" ht="37.799999999999997" customHeight="1">
      <c r="B360" s="28"/>
      <c r="C360" s="148" t="s">
        <v>620</v>
      </c>
      <c r="D360" s="148" t="s">
        <v>354</v>
      </c>
      <c r="E360" s="149" t="s">
        <v>2103</v>
      </c>
      <c r="F360" s="150" t="s">
        <v>2104</v>
      </c>
      <c r="G360" s="151" t="s">
        <v>191</v>
      </c>
      <c r="H360" s="152">
        <v>18</v>
      </c>
      <c r="I360" s="153"/>
      <c r="J360" s="154">
        <f t="shared" si="80"/>
        <v>0</v>
      </c>
      <c r="K360" s="155"/>
      <c r="L360" s="156"/>
      <c r="M360" s="157" t="s">
        <v>1</v>
      </c>
      <c r="N360" s="158" t="s">
        <v>37</v>
      </c>
      <c r="P360" s="139">
        <f t="shared" si="81"/>
        <v>0</v>
      </c>
      <c r="Q360" s="139">
        <v>0</v>
      </c>
      <c r="R360" s="139">
        <f t="shared" si="82"/>
        <v>0</v>
      </c>
      <c r="S360" s="139">
        <v>0</v>
      </c>
      <c r="T360" s="140">
        <f t="shared" si="83"/>
        <v>0</v>
      </c>
      <c r="AR360" s="141" t="s">
        <v>167</v>
      </c>
      <c r="AT360" s="141" t="s">
        <v>354</v>
      </c>
      <c r="AU360" s="141" t="s">
        <v>80</v>
      </c>
      <c r="AY360" s="13" t="s">
        <v>149</v>
      </c>
      <c r="BE360" s="142">
        <f t="shared" si="84"/>
        <v>0</v>
      </c>
      <c r="BF360" s="142">
        <f t="shared" si="85"/>
        <v>0</v>
      </c>
      <c r="BG360" s="142">
        <f t="shared" si="86"/>
        <v>0</v>
      </c>
      <c r="BH360" s="142">
        <f t="shared" si="87"/>
        <v>0</v>
      </c>
      <c r="BI360" s="142">
        <f t="shared" si="88"/>
        <v>0</v>
      </c>
      <c r="BJ360" s="13" t="s">
        <v>80</v>
      </c>
      <c r="BK360" s="142">
        <f t="shared" si="89"/>
        <v>0</v>
      </c>
      <c r="BL360" s="13" t="s">
        <v>155</v>
      </c>
      <c r="BM360" s="141" t="s">
        <v>2105</v>
      </c>
    </row>
    <row r="361" spans="2:65" s="1" customFormat="1" ht="16.5" customHeight="1">
      <c r="B361" s="28"/>
      <c r="C361" s="129" t="s">
        <v>2106</v>
      </c>
      <c r="D361" s="129" t="s">
        <v>151</v>
      </c>
      <c r="E361" s="130" t="s">
        <v>1743</v>
      </c>
      <c r="F361" s="131" t="s">
        <v>1744</v>
      </c>
      <c r="G361" s="132" t="s">
        <v>186</v>
      </c>
      <c r="H361" s="133">
        <v>800</v>
      </c>
      <c r="I361" s="134"/>
      <c r="J361" s="135">
        <f t="shared" si="80"/>
        <v>0</v>
      </c>
      <c r="K361" s="136"/>
      <c r="L361" s="28"/>
      <c r="M361" s="137" t="s">
        <v>1</v>
      </c>
      <c r="N361" s="138" t="s">
        <v>37</v>
      </c>
      <c r="P361" s="139">
        <f t="shared" si="81"/>
        <v>0</v>
      </c>
      <c r="Q361" s="139">
        <v>0</v>
      </c>
      <c r="R361" s="139">
        <f t="shared" si="82"/>
        <v>0</v>
      </c>
      <c r="S361" s="139">
        <v>0</v>
      </c>
      <c r="T361" s="140">
        <f t="shared" si="83"/>
        <v>0</v>
      </c>
      <c r="AR361" s="141" t="s">
        <v>155</v>
      </c>
      <c r="AT361" s="141" t="s">
        <v>151</v>
      </c>
      <c r="AU361" s="141" t="s">
        <v>80</v>
      </c>
      <c r="AY361" s="13" t="s">
        <v>149</v>
      </c>
      <c r="BE361" s="142">
        <f t="shared" si="84"/>
        <v>0</v>
      </c>
      <c r="BF361" s="142">
        <f t="shared" si="85"/>
        <v>0</v>
      </c>
      <c r="BG361" s="142">
        <f t="shared" si="86"/>
        <v>0</v>
      </c>
      <c r="BH361" s="142">
        <f t="shared" si="87"/>
        <v>0</v>
      </c>
      <c r="BI361" s="142">
        <f t="shared" si="88"/>
        <v>0</v>
      </c>
      <c r="BJ361" s="13" t="s">
        <v>80</v>
      </c>
      <c r="BK361" s="142">
        <f t="shared" si="89"/>
        <v>0</v>
      </c>
      <c r="BL361" s="13" t="s">
        <v>155</v>
      </c>
      <c r="BM361" s="141" t="s">
        <v>2107</v>
      </c>
    </row>
    <row r="362" spans="2:65" s="1" customFormat="1" ht="44.25" customHeight="1">
      <c r="B362" s="28"/>
      <c r="C362" s="148" t="s">
        <v>624</v>
      </c>
      <c r="D362" s="148" t="s">
        <v>354</v>
      </c>
      <c r="E362" s="149" t="s">
        <v>2108</v>
      </c>
      <c r="F362" s="150" t="s">
        <v>2007</v>
      </c>
      <c r="G362" s="151" t="s">
        <v>186</v>
      </c>
      <c r="H362" s="152">
        <v>800</v>
      </c>
      <c r="I362" s="153"/>
      <c r="J362" s="154">
        <f t="shared" si="80"/>
        <v>0</v>
      </c>
      <c r="K362" s="155"/>
      <c r="L362" s="156"/>
      <c r="M362" s="157" t="s">
        <v>1</v>
      </c>
      <c r="N362" s="158" t="s">
        <v>37</v>
      </c>
      <c r="P362" s="139">
        <f t="shared" si="81"/>
        <v>0</v>
      </c>
      <c r="Q362" s="139">
        <v>0</v>
      </c>
      <c r="R362" s="139">
        <f t="shared" si="82"/>
        <v>0</v>
      </c>
      <c r="S362" s="139">
        <v>0</v>
      </c>
      <c r="T362" s="140">
        <f t="shared" si="83"/>
        <v>0</v>
      </c>
      <c r="AR362" s="141" t="s">
        <v>167</v>
      </c>
      <c r="AT362" s="141" t="s">
        <v>354</v>
      </c>
      <c r="AU362" s="141" t="s">
        <v>80</v>
      </c>
      <c r="AY362" s="13" t="s">
        <v>149</v>
      </c>
      <c r="BE362" s="142">
        <f t="shared" si="84"/>
        <v>0</v>
      </c>
      <c r="BF362" s="142">
        <f t="shared" si="85"/>
        <v>0</v>
      </c>
      <c r="BG362" s="142">
        <f t="shared" si="86"/>
        <v>0</v>
      </c>
      <c r="BH362" s="142">
        <f t="shared" si="87"/>
        <v>0</v>
      </c>
      <c r="BI362" s="142">
        <f t="shared" si="88"/>
        <v>0</v>
      </c>
      <c r="BJ362" s="13" t="s">
        <v>80</v>
      </c>
      <c r="BK362" s="142">
        <f t="shared" si="89"/>
        <v>0</v>
      </c>
      <c r="BL362" s="13" t="s">
        <v>155</v>
      </c>
      <c r="BM362" s="141" t="s">
        <v>2109</v>
      </c>
    </row>
    <row r="363" spans="2:65" s="1" customFormat="1" ht="21.75" customHeight="1">
      <c r="B363" s="28"/>
      <c r="C363" s="129" t="s">
        <v>2110</v>
      </c>
      <c r="D363" s="129" t="s">
        <v>151</v>
      </c>
      <c r="E363" s="130" t="s">
        <v>2029</v>
      </c>
      <c r="F363" s="131" t="s">
        <v>2030</v>
      </c>
      <c r="G363" s="132" t="s">
        <v>191</v>
      </c>
      <c r="H363" s="133">
        <v>2420</v>
      </c>
      <c r="I363" s="134"/>
      <c r="J363" s="135">
        <f t="shared" si="80"/>
        <v>0</v>
      </c>
      <c r="K363" s="136"/>
      <c r="L363" s="28"/>
      <c r="M363" s="137" t="s">
        <v>1</v>
      </c>
      <c r="N363" s="138" t="s">
        <v>37</v>
      </c>
      <c r="P363" s="139">
        <f t="shared" si="81"/>
        <v>0</v>
      </c>
      <c r="Q363" s="139">
        <v>0</v>
      </c>
      <c r="R363" s="139">
        <f t="shared" si="82"/>
        <v>0</v>
      </c>
      <c r="S363" s="139">
        <v>0</v>
      </c>
      <c r="T363" s="140">
        <f t="shared" si="83"/>
        <v>0</v>
      </c>
      <c r="AR363" s="141" t="s">
        <v>155</v>
      </c>
      <c r="AT363" s="141" t="s">
        <v>151</v>
      </c>
      <c r="AU363" s="141" t="s">
        <v>80</v>
      </c>
      <c r="AY363" s="13" t="s">
        <v>149</v>
      </c>
      <c r="BE363" s="142">
        <f t="shared" si="84"/>
        <v>0</v>
      </c>
      <c r="BF363" s="142">
        <f t="shared" si="85"/>
        <v>0</v>
      </c>
      <c r="BG363" s="142">
        <f t="shared" si="86"/>
        <v>0</v>
      </c>
      <c r="BH363" s="142">
        <f t="shared" si="87"/>
        <v>0</v>
      </c>
      <c r="BI363" s="142">
        <f t="shared" si="88"/>
        <v>0</v>
      </c>
      <c r="BJ363" s="13" t="s">
        <v>80</v>
      </c>
      <c r="BK363" s="142">
        <f t="shared" si="89"/>
        <v>0</v>
      </c>
      <c r="BL363" s="13" t="s">
        <v>155</v>
      </c>
      <c r="BM363" s="141" t="s">
        <v>2111</v>
      </c>
    </row>
    <row r="364" spans="2:65" s="1" customFormat="1" ht="21.75" customHeight="1">
      <c r="B364" s="28"/>
      <c r="C364" s="148" t="s">
        <v>627</v>
      </c>
      <c r="D364" s="148" t="s">
        <v>354</v>
      </c>
      <c r="E364" s="149" t="s">
        <v>2112</v>
      </c>
      <c r="F364" s="150" t="s">
        <v>2041</v>
      </c>
      <c r="G364" s="151" t="s">
        <v>191</v>
      </c>
      <c r="H364" s="152">
        <v>2420</v>
      </c>
      <c r="I364" s="153"/>
      <c r="J364" s="154">
        <f t="shared" si="80"/>
        <v>0</v>
      </c>
      <c r="K364" s="155"/>
      <c r="L364" s="156"/>
      <c r="M364" s="157" t="s">
        <v>1</v>
      </c>
      <c r="N364" s="158" t="s">
        <v>37</v>
      </c>
      <c r="P364" s="139">
        <f t="shared" si="81"/>
        <v>0</v>
      </c>
      <c r="Q364" s="139">
        <v>0</v>
      </c>
      <c r="R364" s="139">
        <f t="shared" si="82"/>
        <v>0</v>
      </c>
      <c r="S364" s="139">
        <v>0</v>
      </c>
      <c r="T364" s="140">
        <f t="shared" si="83"/>
        <v>0</v>
      </c>
      <c r="AR364" s="141" t="s">
        <v>167</v>
      </c>
      <c r="AT364" s="141" t="s">
        <v>354</v>
      </c>
      <c r="AU364" s="141" t="s">
        <v>80</v>
      </c>
      <c r="AY364" s="13" t="s">
        <v>149</v>
      </c>
      <c r="BE364" s="142">
        <f t="shared" si="84"/>
        <v>0</v>
      </c>
      <c r="BF364" s="142">
        <f t="shared" si="85"/>
        <v>0</v>
      </c>
      <c r="BG364" s="142">
        <f t="shared" si="86"/>
        <v>0</v>
      </c>
      <c r="BH364" s="142">
        <f t="shared" si="87"/>
        <v>0</v>
      </c>
      <c r="BI364" s="142">
        <f t="shared" si="88"/>
        <v>0</v>
      </c>
      <c r="BJ364" s="13" t="s">
        <v>80</v>
      </c>
      <c r="BK364" s="142">
        <f t="shared" si="89"/>
        <v>0</v>
      </c>
      <c r="BL364" s="13" t="s">
        <v>155</v>
      </c>
      <c r="BM364" s="141" t="s">
        <v>2113</v>
      </c>
    </row>
    <row r="365" spans="2:65" s="1" customFormat="1" ht="37.799999999999997" customHeight="1">
      <c r="B365" s="28"/>
      <c r="C365" s="148" t="s">
        <v>2114</v>
      </c>
      <c r="D365" s="148" t="s">
        <v>354</v>
      </c>
      <c r="E365" s="149" t="s">
        <v>2115</v>
      </c>
      <c r="F365" s="150" t="s">
        <v>2044</v>
      </c>
      <c r="G365" s="151" t="s">
        <v>191</v>
      </c>
      <c r="H365" s="152">
        <v>2420</v>
      </c>
      <c r="I365" s="153"/>
      <c r="J365" s="154">
        <f t="shared" si="80"/>
        <v>0</v>
      </c>
      <c r="K365" s="155"/>
      <c r="L365" s="156"/>
      <c r="M365" s="157" t="s">
        <v>1</v>
      </c>
      <c r="N365" s="158" t="s">
        <v>37</v>
      </c>
      <c r="P365" s="139">
        <f t="shared" si="81"/>
        <v>0</v>
      </c>
      <c r="Q365" s="139">
        <v>0</v>
      </c>
      <c r="R365" s="139">
        <f t="shared" si="82"/>
        <v>0</v>
      </c>
      <c r="S365" s="139">
        <v>0</v>
      </c>
      <c r="T365" s="140">
        <f t="shared" si="83"/>
        <v>0</v>
      </c>
      <c r="AR365" s="141" t="s">
        <v>167</v>
      </c>
      <c r="AT365" s="141" t="s">
        <v>354</v>
      </c>
      <c r="AU365" s="141" t="s">
        <v>80</v>
      </c>
      <c r="AY365" s="13" t="s">
        <v>149</v>
      </c>
      <c r="BE365" s="142">
        <f t="shared" si="84"/>
        <v>0</v>
      </c>
      <c r="BF365" s="142">
        <f t="shared" si="85"/>
        <v>0</v>
      </c>
      <c r="BG365" s="142">
        <f t="shared" si="86"/>
        <v>0</v>
      </c>
      <c r="BH365" s="142">
        <f t="shared" si="87"/>
        <v>0</v>
      </c>
      <c r="BI365" s="142">
        <f t="shared" si="88"/>
        <v>0</v>
      </c>
      <c r="BJ365" s="13" t="s">
        <v>80</v>
      </c>
      <c r="BK365" s="142">
        <f t="shared" si="89"/>
        <v>0</v>
      </c>
      <c r="BL365" s="13" t="s">
        <v>155</v>
      </c>
      <c r="BM365" s="141" t="s">
        <v>2116</v>
      </c>
    </row>
    <row r="366" spans="2:65" s="1" customFormat="1" ht="16.5" customHeight="1">
      <c r="B366" s="28"/>
      <c r="C366" s="129" t="s">
        <v>631</v>
      </c>
      <c r="D366" s="129" t="s">
        <v>151</v>
      </c>
      <c r="E366" s="130" t="s">
        <v>2117</v>
      </c>
      <c r="F366" s="131" t="s">
        <v>1790</v>
      </c>
      <c r="G366" s="132" t="s">
        <v>191</v>
      </c>
      <c r="H366" s="133">
        <v>9</v>
      </c>
      <c r="I366" s="134"/>
      <c r="J366" s="135">
        <f t="shared" si="80"/>
        <v>0</v>
      </c>
      <c r="K366" s="136"/>
      <c r="L366" s="28"/>
      <c r="M366" s="137" t="s">
        <v>1</v>
      </c>
      <c r="N366" s="138" t="s">
        <v>37</v>
      </c>
      <c r="P366" s="139">
        <f t="shared" si="81"/>
        <v>0</v>
      </c>
      <c r="Q366" s="139">
        <v>0</v>
      </c>
      <c r="R366" s="139">
        <f t="shared" si="82"/>
        <v>0</v>
      </c>
      <c r="S366" s="139">
        <v>0</v>
      </c>
      <c r="T366" s="140">
        <f t="shared" si="83"/>
        <v>0</v>
      </c>
      <c r="AR366" s="141" t="s">
        <v>155</v>
      </c>
      <c r="AT366" s="141" t="s">
        <v>151</v>
      </c>
      <c r="AU366" s="141" t="s">
        <v>80</v>
      </c>
      <c r="AY366" s="13" t="s">
        <v>149</v>
      </c>
      <c r="BE366" s="142">
        <f t="shared" si="84"/>
        <v>0</v>
      </c>
      <c r="BF366" s="142">
        <f t="shared" si="85"/>
        <v>0</v>
      </c>
      <c r="BG366" s="142">
        <f t="shared" si="86"/>
        <v>0</v>
      </c>
      <c r="BH366" s="142">
        <f t="shared" si="87"/>
        <v>0</v>
      </c>
      <c r="BI366" s="142">
        <f t="shared" si="88"/>
        <v>0</v>
      </c>
      <c r="BJ366" s="13" t="s">
        <v>80</v>
      </c>
      <c r="BK366" s="142">
        <f t="shared" si="89"/>
        <v>0</v>
      </c>
      <c r="BL366" s="13" t="s">
        <v>155</v>
      </c>
      <c r="BM366" s="141" t="s">
        <v>2118</v>
      </c>
    </row>
    <row r="367" spans="2:65" s="1" customFormat="1" ht="24.15" customHeight="1">
      <c r="B367" s="28"/>
      <c r="C367" s="148" t="s">
        <v>2119</v>
      </c>
      <c r="D367" s="148" t="s">
        <v>354</v>
      </c>
      <c r="E367" s="149" t="s">
        <v>2120</v>
      </c>
      <c r="F367" s="150" t="s">
        <v>1792</v>
      </c>
      <c r="G367" s="151" t="s">
        <v>191</v>
      </c>
      <c r="H367" s="152">
        <v>9</v>
      </c>
      <c r="I367" s="153"/>
      <c r="J367" s="154">
        <f t="shared" si="80"/>
        <v>0</v>
      </c>
      <c r="K367" s="155"/>
      <c r="L367" s="156"/>
      <c r="M367" s="157" t="s">
        <v>1</v>
      </c>
      <c r="N367" s="158" t="s">
        <v>37</v>
      </c>
      <c r="P367" s="139">
        <f t="shared" si="81"/>
        <v>0</v>
      </c>
      <c r="Q367" s="139">
        <v>0</v>
      </c>
      <c r="R367" s="139">
        <f t="shared" si="82"/>
        <v>0</v>
      </c>
      <c r="S367" s="139">
        <v>0</v>
      </c>
      <c r="T367" s="140">
        <f t="shared" si="83"/>
        <v>0</v>
      </c>
      <c r="AR367" s="141" t="s">
        <v>167</v>
      </c>
      <c r="AT367" s="141" t="s">
        <v>354</v>
      </c>
      <c r="AU367" s="141" t="s">
        <v>80</v>
      </c>
      <c r="AY367" s="13" t="s">
        <v>149</v>
      </c>
      <c r="BE367" s="142">
        <f t="shared" si="84"/>
        <v>0</v>
      </c>
      <c r="BF367" s="142">
        <f t="shared" si="85"/>
        <v>0</v>
      </c>
      <c r="BG367" s="142">
        <f t="shared" si="86"/>
        <v>0</v>
      </c>
      <c r="BH367" s="142">
        <f t="shared" si="87"/>
        <v>0</v>
      </c>
      <c r="BI367" s="142">
        <f t="shared" si="88"/>
        <v>0</v>
      </c>
      <c r="BJ367" s="13" t="s">
        <v>80</v>
      </c>
      <c r="BK367" s="142">
        <f t="shared" si="89"/>
        <v>0</v>
      </c>
      <c r="BL367" s="13" t="s">
        <v>155</v>
      </c>
      <c r="BM367" s="141" t="s">
        <v>2121</v>
      </c>
    </row>
    <row r="368" spans="2:65" s="1" customFormat="1" ht="24.15" customHeight="1">
      <c r="B368" s="28"/>
      <c r="C368" s="129" t="s">
        <v>634</v>
      </c>
      <c r="D368" s="129" t="s">
        <v>151</v>
      </c>
      <c r="E368" s="130" t="s">
        <v>2122</v>
      </c>
      <c r="F368" s="131" t="s">
        <v>1802</v>
      </c>
      <c r="G368" s="132" t="s">
        <v>191</v>
      </c>
      <c r="H368" s="133">
        <v>1</v>
      </c>
      <c r="I368" s="134"/>
      <c r="J368" s="135">
        <f t="shared" si="80"/>
        <v>0</v>
      </c>
      <c r="K368" s="136"/>
      <c r="L368" s="28"/>
      <c r="M368" s="137" t="s">
        <v>1</v>
      </c>
      <c r="N368" s="138" t="s">
        <v>37</v>
      </c>
      <c r="P368" s="139">
        <f t="shared" si="81"/>
        <v>0</v>
      </c>
      <c r="Q368" s="139">
        <v>0</v>
      </c>
      <c r="R368" s="139">
        <f t="shared" si="82"/>
        <v>0</v>
      </c>
      <c r="S368" s="139">
        <v>0</v>
      </c>
      <c r="T368" s="140">
        <f t="shared" si="83"/>
        <v>0</v>
      </c>
      <c r="AR368" s="141" t="s">
        <v>155</v>
      </c>
      <c r="AT368" s="141" t="s">
        <v>151</v>
      </c>
      <c r="AU368" s="141" t="s">
        <v>80</v>
      </c>
      <c r="AY368" s="13" t="s">
        <v>149</v>
      </c>
      <c r="BE368" s="142">
        <f t="shared" si="84"/>
        <v>0</v>
      </c>
      <c r="BF368" s="142">
        <f t="shared" si="85"/>
        <v>0</v>
      </c>
      <c r="BG368" s="142">
        <f t="shared" si="86"/>
        <v>0</v>
      </c>
      <c r="BH368" s="142">
        <f t="shared" si="87"/>
        <v>0</v>
      </c>
      <c r="BI368" s="142">
        <f t="shared" si="88"/>
        <v>0</v>
      </c>
      <c r="BJ368" s="13" t="s">
        <v>80</v>
      </c>
      <c r="BK368" s="142">
        <f t="shared" si="89"/>
        <v>0</v>
      </c>
      <c r="BL368" s="13" t="s">
        <v>155</v>
      </c>
      <c r="BM368" s="141" t="s">
        <v>2123</v>
      </c>
    </row>
    <row r="369" spans="2:65" s="1" customFormat="1" ht="76.349999999999994" customHeight="1">
      <c r="B369" s="28"/>
      <c r="C369" s="148" t="s">
        <v>2124</v>
      </c>
      <c r="D369" s="148" t="s">
        <v>354</v>
      </c>
      <c r="E369" s="149" t="s">
        <v>2125</v>
      </c>
      <c r="F369" s="150" t="s">
        <v>1804</v>
      </c>
      <c r="G369" s="151" t="s">
        <v>191</v>
      </c>
      <c r="H369" s="152">
        <v>1</v>
      </c>
      <c r="I369" s="153"/>
      <c r="J369" s="154">
        <f t="shared" si="80"/>
        <v>0</v>
      </c>
      <c r="K369" s="155"/>
      <c r="L369" s="156"/>
      <c r="M369" s="157" t="s">
        <v>1</v>
      </c>
      <c r="N369" s="158" t="s">
        <v>37</v>
      </c>
      <c r="P369" s="139">
        <f t="shared" si="81"/>
        <v>0</v>
      </c>
      <c r="Q369" s="139">
        <v>0</v>
      </c>
      <c r="R369" s="139">
        <f t="shared" si="82"/>
        <v>0</v>
      </c>
      <c r="S369" s="139">
        <v>0</v>
      </c>
      <c r="T369" s="140">
        <f t="shared" si="83"/>
        <v>0</v>
      </c>
      <c r="AR369" s="141" t="s">
        <v>167</v>
      </c>
      <c r="AT369" s="141" t="s">
        <v>354</v>
      </c>
      <c r="AU369" s="141" t="s">
        <v>80</v>
      </c>
      <c r="AY369" s="13" t="s">
        <v>149</v>
      </c>
      <c r="BE369" s="142">
        <f t="shared" si="84"/>
        <v>0</v>
      </c>
      <c r="BF369" s="142">
        <f t="shared" si="85"/>
        <v>0</v>
      </c>
      <c r="BG369" s="142">
        <f t="shared" si="86"/>
        <v>0</v>
      </c>
      <c r="BH369" s="142">
        <f t="shared" si="87"/>
        <v>0</v>
      </c>
      <c r="BI369" s="142">
        <f t="shared" si="88"/>
        <v>0</v>
      </c>
      <c r="BJ369" s="13" t="s">
        <v>80</v>
      </c>
      <c r="BK369" s="142">
        <f t="shared" si="89"/>
        <v>0</v>
      </c>
      <c r="BL369" s="13" t="s">
        <v>155</v>
      </c>
      <c r="BM369" s="141" t="s">
        <v>2126</v>
      </c>
    </row>
    <row r="370" spans="2:65" s="1" customFormat="1" ht="49.05" customHeight="1">
      <c r="B370" s="28"/>
      <c r="C370" s="129" t="s">
        <v>638</v>
      </c>
      <c r="D370" s="129" t="s">
        <v>151</v>
      </c>
      <c r="E370" s="130" t="s">
        <v>2127</v>
      </c>
      <c r="F370" s="131" t="s">
        <v>1806</v>
      </c>
      <c r="G370" s="132" t="s">
        <v>191</v>
      </c>
      <c r="H370" s="133">
        <v>1</v>
      </c>
      <c r="I370" s="134"/>
      <c r="J370" s="135">
        <f t="shared" si="80"/>
        <v>0</v>
      </c>
      <c r="K370" s="136"/>
      <c r="L370" s="28"/>
      <c r="M370" s="137" t="s">
        <v>1</v>
      </c>
      <c r="N370" s="138" t="s">
        <v>37</v>
      </c>
      <c r="P370" s="139">
        <f t="shared" si="81"/>
        <v>0</v>
      </c>
      <c r="Q370" s="139">
        <v>0</v>
      </c>
      <c r="R370" s="139">
        <f t="shared" si="82"/>
        <v>0</v>
      </c>
      <c r="S370" s="139">
        <v>0</v>
      </c>
      <c r="T370" s="140">
        <f t="shared" si="83"/>
        <v>0</v>
      </c>
      <c r="AR370" s="141" t="s">
        <v>155</v>
      </c>
      <c r="AT370" s="141" t="s">
        <v>151</v>
      </c>
      <c r="AU370" s="141" t="s">
        <v>80</v>
      </c>
      <c r="AY370" s="13" t="s">
        <v>149</v>
      </c>
      <c r="BE370" s="142">
        <f t="shared" si="84"/>
        <v>0</v>
      </c>
      <c r="BF370" s="142">
        <f t="shared" si="85"/>
        <v>0</v>
      </c>
      <c r="BG370" s="142">
        <f t="shared" si="86"/>
        <v>0</v>
      </c>
      <c r="BH370" s="142">
        <f t="shared" si="87"/>
        <v>0</v>
      </c>
      <c r="BI370" s="142">
        <f t="shared" si="88"/>
        <v>0</v>
      </c>
      <c r="BJ370" s="13" t="s">
        <v>80</v>
      </c>
      <c r="BK370" s="142">
        <f t="shared" si="89"/>
        <v>0</v>
      </c>
      <c r="BL370" s="13" t="s">
        <v>155</v>
      </c>
      <c r="BM370" s="141" t="s">
        <v>2128</v>
      </c>
    </row>
    <row r="371" spans="2:65" s="1" customFormat="1" ht="24.15" customHeight="1">
      <c r="B371" s="28"/>
      <c r="C371" s="129" t="s">
        <v>2129</v>
      </c>
      <c r="D371" s="129" t="s">
        <v>151</v>
      </c>
      <c r="E371" s="130" t="s">
        <v>2130</v>
      </c>
      <c r="F371" s="131" t="s">
        <v>2131</v>
      </c>
      <c r="G371" s="132" t="s">
        <v>197</v>
      </c>
      <c r="H371" s="133">
        <v>3.33</v>
      </c>
      <c r="I371" s="134"/>
      <c r="J371" s="135">
        <f t="shared" si="80"/>
        <v>0</v>
      </c>
      <c r="K371" s="136"/>
      <c r="L371" s="28"/>
      <c r="M371" s="143" t="s">
        <v>1</v>
      </c>
      <c r="N371" s="144" t="s">
        <v>37</v>
      </c>
      <c r="O371" s="145"/>
      <c r="P371" s="146">
        <f t="shared" si="81"/>
        <v>0</v>
      </c>
      <c r="Q371" s="146">
        <v>0</v>
      </c>
      <c r="R371" s="146">
        <f t="shared" si="82"/>
        <v>0</v>
      </c>
      <c r="S371" s="146">
        <v>0</v>
      </c>
      <c r="T371" s="147">
        <f t="shared" si="83"/>
        <v>0</v>
      </c>
      <c r="AR371" s="141" t="s">
        <v>155</v>
      </c>
      <c r="AT371" s="141" t="s">
        <v>151</v>
      </c>
      <c r="AU371" s="141" t="s">
        <v>80</v>
      </c>
      <c r="AY371" s="13" t="s">
        <v>149</v>
      </c>
      <c r="BE371" s="142">
        <f t="shared" si="84"/>
        <v>0</v>
      </c>
      <c r="BF371" s="142">
        <f t="shared" si="85"/>
        <v>0</v>
      </c>
      <c r="BG371" s="142">
        <f t="shared" si="86"/>
        <v>0</v>
      </c>
      <c r="BH371" s="142">
        <f t="shared" si="87"/>
        <v>0</v>
      </c>
      <c r="BI371" s="142">
        <f t="shared" si="88"/>
        <v>0</v>
      </c>
      <c r="BJ371" s="13" t="s">
        <v>80</v>
      </c>
      <c r="BK371" s="142">
        <f t="shared" si="89"/>
        <v>0</v>
      </c>
      <c r="BL371" s="13" t="s">
        <v>155</v>
      </c>
      <c r="BM371" s="141" t="s">
        <v>2132</v>
      </c>
    </row>
    <row r="372" spans="2:65" s="1" customFormat="1" ht="6.9" customHeight="1">
      <c r="B372" s="40"/>
      <c r="C372" s="41"/>
      <c r="D372" s="41"/>
      <c r="E372" s="41"/>
      <c r="F372" s="41"/>
      <c r="G372" s="41"/>
      <c r="H372" s="41"/>
      <c r="I372" s="41"/>
      <c r="J372" s="41"/>
      <c r="K372" s="41"/>
      <c r="L372" s="28"/>
    </row>
  </sheetData>
  <sheetProtection algorithmName="SHA-512" hashValue="QbnAvXTgDd5kxuq4bnh5MSWbJwDo1NjqvNSoF1pmF+2Q7d/lvudC7mKX+ATZi2K9KbByLEX9WT0zOrC1vsIkuA==" saltValue="Y1xbjLWREhSaD8mGYPD5ZBOub4x6DlZGR0a1zoXtTIDhgAGGWyyAvjqJimwOvRTZaC3h1xWkk68e2kKG6zdSEw==" spinCount="100000" sheet="1" objects="1" scenarios="1" formatColumns="0" formatRows="0" autoFilter="0"/>
  <autoFilter ref="C121:K371" xr:uid="{00000000-0009-0000-0000-000007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21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3" t="s">
        <v>103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hidden="1" customHeight="1">
      <c r="B4" s="16"/>
      <c r="D4" s="17" t="s">
        <v>113</v>
      </c>
      <c r="L4" s="16"/>
      <c r="M4" s="84" t="s">
        <v>10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16</v>
      </c>
      <c r="L6" s="16"/>
    </row>
    <row r="7" spans="2:46" ht="16.5" hidden="1" customHeight="1">
      <c r="B7" s="16"/>
      <c r="E7" s="203" t="str">
        <f>'Rekapitulace stavby'!K6</f>
        <v>Nový děkanát Jinonice</v>
      </c>
      <c r="F7" s="204"/>
      <c r="G7" s="204"/>
      <c r="H7" s="204"/>
      <c r="L7" s="16"/>
    </row>
    <row r="8" spans="2:46" s="1" customFormat="1" ht="12" hidden="1" customHeight="1">
      <c r="B8" s="28"/>
      <c r="D8" s="23" t="s">
        <v>114</v>
      </c>
      <c r="L8" s="28"/>
    </row>
    <row r="9" spans="2:46" s="1" customFormat="1" ht="16.5" hidden="1" customHeight="1">
      <c r="B9" s="28"/>
      <c r="E9" s="187" t="s">
        <v>2133</v>
      </c>
      <c r="F9" s="202"/>
      <c r="G9" s="202"/>
      <c r="H9" s="202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hidden="1" customHeight="1">
      <c r="B12" s="28"/>
      <c r="D12" s="23" t="s">
        <v>20</v>
      </c>
      <c r="F12" s="21" t="s">
        <v>21</v>
      </c>
      <c r="I12" s="23" t="s">
        <v>22</v>
      </c>
      <c r="J12" s="48">
        <f>'Rekapitulace stavby'!AN8</f>
        <v>0</v>
      </c>
      <c r="L12" s="28"/>
    </row>
    <row r="13" spans="2:46" s="1" customFormat="1" ht="10.8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IF('Rekapitulace stavby'!AN10="","",'Rekapitulace stavby'!AN10)</f>
        <v/>
      </c>
      <c r="L14" s="28"/>
    </row>
    <row r="15" spans="2:46" s="1" customFormat="1" ht="18" hidden="1" customHeight="1">
      <c r="B15" s="28"/>
      <c r="E15" s="21" t="str">
        <f>IF('Rekapitulace stavby'!E11="","",'Rekapitulace stavby'!E11)</f>
        <v xml:space="preserve"> </v>
      </c>
      <c r="I15" s="23" t="s">
        <v>25</v>
      </c>
      <c r="J15" s="21" t="str">
        <f>IF('Rekapitulace stavby'!AN11="","",'Rekapitulace stavby'!AN11)</f>
        <v/>
      </c>
      <c r="L15" s="28"/>
    </row>
    <row r="16" spans="2:46" s="1" customFormat="1" ht="6.9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'Rekapitulace stavby'!AN13</f>
        <v>Vyplň údaj</v>
      </c>
      <c r="L17" s="28"/>
    </row>
    <row r="18" spans="2:12" s="1" customFormat="1" ht="18" hidden="1" customHeight="1">
      <c r="B18" s="28"/>
      <c r="E18" s="205" t="str">
        <f>'Rekapitulace stavby'!E14</f>
        <v>Vyplň údaj</v>
      </c>
      <c r="F18" s="193"/>
      <c r="G18" s="193"/>
      <c r="H18" s="193"/>
      <c r="I18" s="23" t="s">
        <v>25</v>
      </c>
      <c r="J18" s="24" t="str">
        <f>'Rekapitulace stavby'!AN14</f>
        <v>Vyplň údaj</v>
      </c>
      <c r="L18" s="28"/>
    </row>
    <row r="19" spans="2:12" s="1" customFormat="1" ht="6.9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tr">
        <f>IF('Rekapitulace stavby'!AN16="","",'Rekapitulace stavby'!AN16)</f>
        <v/>
      </c>
      <c r="L20" s="28"/>
    </row>
    <row r="21" spans="2:12" s="1" customFormat="1" ht="18" hidden="1" customHeight="1">
      <c r="B21" s="28"/>
      <c r="E21" s="21" t="str">
        <f>IF('Rekapitulace stavby'!E17="","",'Rekapitulace stavby'!E17)</f>
        <v xml:space="preserve"> </v>
      </c>
      <c r="I21" s="23" t="s">
        <v>25</v>
      </c>
      <c r="J21" s="21" t="str">
        <f>IF('Rekapitulace stavby'!AN17="","",'Rekapitulace stavby'!AN17)</f>
        <v/>
      </c>
      <c r="L21" s="28"/>
    </row>
    <row r="22" spans="2:12" s="1" customFormat="1" ht="6.9" hidden="1" customHeight="1">
      <c r="B22" s="28"/>
      <c r="L22" s="28"/>
    </row>
    <row r="23" spans="2:12" s="1" customFormat="1" ht="12" hidden="1" customHeight="1">
      <c r="B23" s="28"/>
      <c r="D23" s="23" t="s">
        <v>30</v>
      </c>
      <c r="I23" s="23" t="s">
        <v>24</v>
      </c>
      <c r="J23" s="21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1" t="str">
        <f>IF('Rekapitulace stavby'!E20="","",'Rekapitulace stavby'!E20)</f>
        <v xml:space="preserve"> </v>
      </c>
      <c r="I24" s="23" t="s">
        <v>25</v>
      </c>
      <c r="J24" s="21" t="str">
        <f>IF('Rekapitulace stavby'!AN20="","",'Rekapitulace stavby'!AN20)</f>
        <v/>
      </c>
      <c r="L24" s="28"/>
    </row>
    <row r="25" spans="2:12" s="1" customFormat="1" ht="6.9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5"/>
      <c r="E27" s="197" t="s">
        <v>1</v>
      </c>
      <c r="F27" s="197"/>
      <c r="G27" s="197"/>
      <c r="H27" s="197"/>
      <c r="L27" s="85"/>
    </row>
    <row r="28" spans="2:12" s="1" customFormat="1" ht="6.9" hidden="1" customHeight="1">
      <c r="B28" s="28"/>
      <c r="L28" s="28"/>
    </row>
    <row r="29" spans="2:12" s="1" customFormat="1" ht="6.9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86" t="s">
        <v>32</v>
      </c>
      <c r="J30" s="62">
        <f>ROUND(J127, 2)</f>
        <v>0</v>
      </c>
      <c r="L30" s="28"/>
    </row>
    <row r="31" spans="2:12" s="1" customFormat="1" ht="6.9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>
      <c r="B33" s="28"/>
      <c r="D33" s="51" t="s">
        <v>36</v>
      </c>
      <c r="E33" s="23" t="s">
        <v>37</v>
      </c>
      <c r="F33" s="87">
        <f>ROUND((SUM(BE127:BE220)),  2)</f>
        <v>0</v>
      </c>
      <c r="I33" s="88">
        <v>0.21</v>
      </c>
      <c r="J33" s="87">
        <f>ROUND(((SUM(BE127:BE220))*I33),  2)</f>
        <v>0</v>
      </c>
      <c r="L33" s="28"/>
    </row>
    <row r="34" spans="2:12" s="1" customFormat="1" ht="14.4" hidden="1" customHeight="1">
      <c r="B34" s="28"/>
      <c r="E34" s="23" t="s">
        <v>38</v>
      </c>
      <c r="F34" s="87">
        <f>ROUND((SUM(BF127:BF220)),  2)</f>
        <v>0</v>
      </c>
      <c r="I34" s="88">
        <v>0.12</v>
      </c>
      <c r="J34" s="87">
        <f>ROUND(((SUM(BF127:BF220))*I34),  2)</f>
        <v>0</v>
      </c>
      <c r="L34" s="28"/>
    </row>
    <row r="35" spans="2:12" s="1" customFormat="1" ht="14.4" hidden="1" customHeight="1">
      <c r="B35" s="28"/>
      <c r="E35" s="23" t="s">
        <v>39</v>
      </c>
      <c r="F35" s="87">
        <f>ROUND((SUM(BG127:BG220)),  2)</f>
        <v>0</v>
      </c>
      <c r="I35" s="88">
        <v>0.21</v>
      </c>
      <c r="J35" s="87">
        <f>0</f>
        <v>0</v>
      </c>
      <c r="L35" s="28"/>
    </row>
    <row r="36" spans="2:12" s="1" customFormat="1" ht="14.4" hidden="1" customHeight="1">
      <c r="B36" s="28"/>
      <c r="E36" s="23" t="s">
        <v>40</v>
      </c>
      <c r="F36" s="87">
        <f>ROUND((SUM(BH127:BH220)),  2)</f>
        <v>0</v>
      </c>
      <c r="I36" s="88">
        <v>0.12</v>
      </c>
      <c r="J36" s="87">
        <f>0</f>
        <v>0</v>
      </c>
      <c r="L36" s="28"/>
    </row>
    <row r="37" spans="2:12" s="1" customFormat="1" ht="14.4" hidden="1" customHeight="1">
      <c r="B37" s="28"/>
      <c r="E37" s="23" t="s">
        <v>41</v>
      </c>
      <c r="F37" s="87">
        <f>ROUND((SUM(BI127:BI220)),  2)</f>
        <v>0</v>
      </c>
      <c r="I37" s="88">
        <v>0</v>
      </c>
      <c r="J37" s="87">
        <f>0</f>
        <v>0</v>
      </c>
      <c r="L37" s="28"/>
    </row>
    <row r="38" spans="2:12" s="1" customFormat="1" ht="6.9" hidden="1" customHeight="1">
      <c r="B38" s="28"/>
      <c r="L38" s="28"/>
    </row>
    <row r="39" spans="2:12" s="1" customFormat="1" ht="25.35" hidden="1" customHeight="1">
      <c r="B39" s="28"/>
      <c r="C39" s="89"/>
      <c r="D39" s="90" t="s">
        <v>42</v>
      </c>
      <c r="E39" s="53"/>
      <c r="F39" s="53"/>
      <c r="G39" s="91" t="s">
        <v>43</v>
      </c>
      <c r="H39" s="92" t="s">
        <v>44</v>
      </c>
      <c r="I39" s="53"/>
      <c r="J39" s="93">
        <f>SUM(J30:J37)</f>
        <v>0</v>
      </c>
      <c r="K39" s="94"/>
      <c r="L39" s="28"/>
    </row>
    <row r="40" spans="2:12" s="1" customFormat="1" ht="14.4" hidden="1" customHeight="1">
      <c r="B40" s="28"/>
      <c r="L40" s="28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8"/>
      <c r="D61" s="39" t="s">
        <v>47</v>
      </c>
      <c r="E61" s="30"/>
      <c r="F61" s="95" t="s">
        <v>48</v>
      </c>
      <c r="G61" s="39" t="s">
        <v>47</v>
      </c>
      <c r="H61" s="30"/>
      <c r="I61" s="30"/>
      <c r="J61" s="96" t="s">
        <v>48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8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8"/>
      <c r="D76" s="39" t="s">
        <v>47</v>
      </c>
      <c r="E76" s="30"/>
      <c r="F76" s="95" t="s">
        <v>48</v>
      </c>
      <c r="G76" s="39" t="s">
        <v>47</v>
      </c>
      <c r="H76" s="30"/>
      <c r="I76" s="30"/>
      <c r="J76" s="96" t="s">
        <v>48</v>
      </c>
      <c r="K76" s="30"/>
      <c r="L76" s="28"/>
    </row>
    <row r="77" spans="2:12" s="1" customFormat="1" ht="14.4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" hidden="1" customHeight="1">
      <c r="B82" s="28"/>
      <c r="C82" s="17" t="s">
        <v>116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16</v>
      </c>
      <c r="L84" s="28"/>
    </row>
    <row r="85" spans="2:47" s="1" customFormat="1" ht="16.5" hidden="1" customHeight="1">
      <c r="B85" s="28"/>
      <c r="E85" s="203" t="str">
        <f>E7</f>
        <v>Nový děkanát Jinonice</v>
      </c>
      <c r="F85" s="204"/>
      <c r="G85" s="204"/>
      <c r="H85" s="204"/>
      <c r="L85" s="28"/>
    </row>
    <row r="86" spans="2:47" s="1" customFormat="1" ht="12" hidden="1" customHeight="1">
      <c r="B86" s="28"/>
      <c r="C86" s="23" t="s">
        <v>114</v>
      </c>
      <c r="L86" s="28"/>
    </row>
    <row r="87" spans="2:47" s="1" customFormat="1" ht="16.5" hidden="1" customHeight="1">
      <c r="B87" s="28"/>
      <c r="E87" s="187" t="str">
        <f>E9</f>
        <v>D.1.8 - Gastrotechnologie</v>
      </c>
      <c r="F87" s="202"/>
      <c r="G87" s="202"/>
      <c r="H87" s="202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>
        <f>IF(J12="","",J12)</f>
        <v>0</v>
      </c>
      <c r="L89" s="28"/>
    </row>
    <row r="90" spans="2:47" s="1" customFormat="1" ht="6.9" hidden="1" customHeight="1">
      <c r="B90" s="28"/>
      <c r="L90" s="28"/>
    </row>
    <row r="91" spans="2:47" s="1" customFormat="1" ht="15.15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15" hidden="1" customHeight="1">
      <c r="B92" s="28"/>
      <c r="C92" s="23" t="s">
        <v>26</v>
      </c>
      <c r="F92" s="21" t="str">
        <f>IF(E18="","",E18)</f>
        <v>Vyplň údaj</v>
      </c>
      <c r="I92" s="23" t="s">
        <v>30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7" t="s">
        <v>117</v>
      </c>
      <c r="D94" s="89"/>
      <c r="E94" s="89"/>
      <c r="F94" s="89"/>
      <c r="G94" s="89"/>
      <c r="H94" s="89"/>
      <c r="I94" s="89"/>
      <c r="J94" s="98" t="s">
        <v>118</v>
      </c>
      <c r="K94" s="89"/>
      <c r="L94" s="28"/>
    </row>
    <row r="95" spans="2:47" s="1" customFormat="1" ht="10.35" hidden="1" customHeight="1">
      <c r="B95" s="28"/>
      <c r="L95" s="28"/>
    </row>
    <row r="96" spans="2:47" s="1" customFormat="1" ht="22.8" hidden="1" customHeight="1">
      <c r="B96" s="28"/>
      <c r="C96" s="99" t="s">
        <v>119</v>
      </c>
      <c r="J96" s="62">
        <f>J127</f>
        <v>0</v>
      </c>
      <c r="L96" s="28"/>
      <c r="AU96" s="13" t="s">
        <v>120</v>
      </c>
    </row>
    <row r="97" spans="2:12" s="8" customFormat="1" ht="24.9" hidden="1" customHeight="1">
      <c r="B97" s="100"/>
      <c r="D97" s="101" t="s">
        <v>2134</v>
      </c>
      <c r="E97" s="102"/>
      <c r="F97" s="102"/>
      <c r="G97" s="102"/>
      <c r="H97" s="102"/>
      <c r="I97" s="102"/>
      <c r="J97" s="103">
        <f>J128</f>
        <v>0</v>
      </c>
      <c r="L97" s="100"/>
    </row>
    <row r="98" spans="2:12" s="8" customFormat="1" ht="24.9" hidden="1" customHeight="1">
      <c r="B98" s="100"/>
      <c r="D98" s="101" t="s">
        <v>2135</v>
      </c>
      <c r="E98" s="102"/>
      <c r="F98" s="102"/>
      <c r="G98" s="102"/>
      <c r="H98" s="102"/>
      <c r="I98" s="102"/>
      <c r="J98" s="103">
        <f>J131</f>
        <v>0</v>
      </c>
      <c r="L98" s="100"/>
    </row>
    <row r="99" spans="2:12" s="8" customFormat="1" ht="24.9" hidden="1" customHeight="1">
      <c r="B99" s="100"/>
      <c r="D99" s="101" t="s">
        <v>2136</v>
      </c>
      <c r="E99" s="102"/>
      <c r="F99" s="102"/>
      <c r="G99" s="102"/>
      <c r="H99" s="102"/>
      <c r="I99" s="102"/>
      <c r="J99" s="103">
        <f>J135</f>
        <v>0</v>
      </c>
      <c r="L99" s="100"/>
    </row>
    <row r="100" spans="2:12" s="9" customFormat="1" ht="19.95" hidden="1" customHeight="1">
      <c r="B100" s="104"/>
      <c r="D100" s="105" t="s">
        <v>2137</v>
      </c>
      <c r="E100" s="106"/>
      <c r="F100" s="106"/>
      <c r="G100" s="106"/>
      <c r="H100" s="106"/>
      <c r="I100" s="106"/>
      <c r="J100" s="107">
        <f>J136</f>
        <v>0</v>
      </c>
      <c r="L100" s="104"/>
    </row>
    <row r="101" spans="2:12" s="9" customFormat="1" ht="19.95" hidden="1" customHeight="1">
      <c r="B101" s="104"/>
      <c r="D101" s="105" t="s">
        <v>2138</v>
      </c>
      <c r="E101" s="106"/>
      <c r="F101" s="106"/>
      <c r="G101" s="106"/>
      <c r="H101" s="106"/>
      <c r="I101" s="106"/>
      <c r="J101" s="107">
        <f t="shared" ref="J101:J107" si="0">J214</f>
        <v>0</v>
      </c>
      <c r="L101" s="104"/>
    </row>
    <row r="102" spans="2:12" s="9" customFormat="1" ht="19.95" hidden="1" customHeight="1">
      <c r="B102" s="104"/>
      <c r="D102" s="105" t="s">
        <v>2139</v>
      </c>
      <c r="E102" s="106"/>
      <c r="F102" s="106"/>
      <c r="G102" s="106"/>
      <c r="H102" s="106"/>
      <c r="I102" s="106"/>
      <c r="J102" s="107">
        <f t="shared" si="0"/>
        <v>0</v>
      </c>
      <c r="L102" s="104"/>
    </row>
    <row r="103" spans="2:12" s="9" customFormat="1" ht="19.95" hidden="1" customHeight="1">
      <c r="B103" s="104"/>
      <c r="D103" s="105" t="s">
        <v>2140</v>
      </c>
      <c r="E103" s="106"/>
      <c r="F103" s="106"/>
      <c r="G103" s="106"/>
      <c r="H103" s="106"/>
      <c r="I103" s="106"/>
      <c r="J103" s="107">
        <f t="shared" si="0"/>
        <v>0</v>
      </c>
      <c r="L103" s="104"/>
    </row>
    <row r="104" spans="2:12" s="9" customFormat="1" ht="19.95" hidden="1" customHeight="1">
      <c r="B104" s="104"/>
      <c r="D104" s="105" t="s">
        <v>2141</v>
      </c>
      <c r="E104" s="106"/>
      <c r="F104" s="106"/>
      <c r="G104" s="106"/>
      <c r="H104" s="106"/>
      <c r="I104" s="106"/>
      <c r="J104" s="107">
        <f t="shared" si="0"/>
        <v>0</v>
      </c>
      <c r="L104" s="104"/>
    </row>
    <row r="105" spans="2:12" s="9" customFormat="1" ht="19.95" hidden="1" customHeight="1">
      <c r="B105" s="104"/>
      <c r="D105" s="105" t="s">
        <v>2142</v>
      </c>
      <c r="E105" s="106"/>
      <c r="F105" s="106"/>
      <c r="G105" s="106"/>
      <c r="H105" s="106"/>
      <c r="I105" s="106"/>
      <c r="J105" s="107">
        <f t="shared" si="0"/>
        <v>0</v>
      </c>
      <c r="L105" s="104"/>
    </row>
    <row r="106" spans="2:12" s="9" customFormat="1" ht="19.95" hidden="1" customHeight="1">
      <c r="B106" s="104"/>
      <c r="D106" s="105" t="s">
        <v>2143</v>
      </c>
      <c r="E106" s="106"/>
      <c r="F106" s="106"/>
      <c r="G106" s="106"/>
      <c r="H106" s="106"/>
      <c r="I106" s="106"/>
      <c r="J106" s="107">
        <f t="shared" si="0"/>
        <v>0</v>
      </c>
      <c r="L106" s="104"/>
    </row>
    <row r="107" spans="2:12" s="9" customFormat="1" ht="19.95" hidden="1" customHeight="1">
      <c r="B107" s="104"/>
      <c r="D107" s="105" t="s">
        <v>2144</v>
      </c>
      <c r="E107" s="106"/>
      <c r="F107" s="106"/>
      <c r="G107" s="106"/>
      <c r="H107" s="106"/>
      <c r="I107" s="106"/>
      <c r="J107" s="107">
        <f t="shared" si="0"/>
        <v>0</v>
      </c>
      <c r="L107" s="104"/>
    </row>
    <row r="108" spans="2:12" s="1" customFormat="1" ht="21.75" hidden="1" customHeight="1">
      <c r="B108" s="28"/>
      <c r="L108" s="28"/>
    </row>
    <row r="109" spans="2:12" s="1" customFormat="1" ht="6.9" hidden="1" customHeight="1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8"/>
    </row>
    <row r="110" spans="2:12" hidden="1"/>
    <row r="111" spans="2:12" hidden="1"/>
    <row r="112" spans="2:12" hidden="1"/>
    <row r="113" spans="2:63" s="1" customFormat="1" ht="6.9" customHeight="1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28"/>
    </row>
    <row r="114" spans="2:63" s="1" customFormat="1" ht="24.9" customHeight="1">
      <c r="B114" s="28"/>
      <c r="C114" s="17" t="s">
        <v>134</v>
      </c>
      <c r="L114" s="28"/>
    </row>
    <row r="115" spans="2:63" s="1" customFormat="1" ht="6.9" customHeight="1">
      <c r="B115" s="28"/>
      <c r="L115" s="28"/>
    </row>
    <row r="116" spans="2:63" s="1" customFormat="1" ht="12" customHeight="1">
      <c r="B116" s="28"/>
      <c r="C116" s="23" t="s">
        <v>16</v>
      </c>
      <c r="L116" s="28"/>
    </row>
    <row r="117" spans="2:63" s="1" customFormat="1" ht="16.5" customHeight="1">
      <c r="B117" s="28"/>
      <c r="E117" s="203" t="str">
        <f>E7</f>
        <v>Nový děkanát Jinonice</v>
      </c>
      <c r="F117" s="204"/>
      <c r="G117" s="204"/>
      <c r="H117" s="204"/>
      <c r="L117" s="28"/>
    </row>
    <row r="118" spans="2:63" s="1" customFormat="1" ht="12" customHeight="1">
      <c r="B118" s="28"/>
      <c r="C118" s="23" t="s">
        <v>114</v>
      </c>
      <c r="L118" s="28"/>
    </row>
    <row r="119" spans="2:63" s="1" customFormat="1" ht="16.5" customHeight="1">
      <c r="B119" s="28"/>
      <c r="E119" s="187" t="str">
        <f>E9</f>
        <v>D.1.8 - Gastrotechnologie</v>
      </c>
      <c r="F119" s="202"/>
      <c r="G119" s="202"/>
      <c r="H119" s="202"/>
      <c r="L119" s="28"/>
    </row>
    <row r="120" spans="2:63" s="1" customFormat="1" ht="6.9" customHeight="1">
      <c r="B120" s="28"/>
      <c r="L120" s="28"/>
    </row>
    <row r="121" spans="2:63" s="1" customFormat="1" ht="12" customHeight="1">
      <c r="B121" s="28"/>
      <c r="C121" s="23" t="s">
        <v>20</v>
      </c>
      <c r="F121" s="21" t="str">
        <f>F12</f>
        <v xml:space="preserve"> </v>
      </c>
      <c r="I121" s="23" t="s">
        <v>22</v>
      </c>
      <c r="J121" s="48">
        <f>IF(J12="","",J12)</f>
        <v>0</v>
      </c>
      <c r="L121" s="28"/>
    </row>
    <row r="122" spans="2:63" s="1" customFormat="1" ht="6.9" customHeight="1">
      <c r="B122" s="28"/>
      <c r="L122" s="28"/>
    </row>
    <row r="123" spans="2:63" s="1" customFormat="1" ht="15.15" customHeight="1">
      <c r="B123" s="28"/>
      <c r="C123" s="23" t="s">
        <v>23</v>
      </c>
      <c r="F123" s="21" t="str">
        <f>E15</f>
        <v xml:space="preserve"> </v>
      </c>
      <c r="I123" s="23" t="s">
        <v>28</v>
      </c>
      <c r="J123" s="26" t="str">
        <f>E21</f>
        <v xml:space="preserve"> </v>
      </c>
      <c r="L123" s="28"/>
    </row>
    <row r="124" spans="2:63" s="1" customFormat="1" ht="15.15" customHeight="1">
      <c r="B124" s="28"/>
      <c r="C124" s="23" t="s">
        <v>26</v>
      </c>
      <c r="F124" s="21" t="str">
        <f>IF(E18="","",E18)</f>
        <v>Vyplň údaj</v>
      </c>
      <c r="I124" s="23" t="s">
        <v>30</v>
      </c>
      <c r="J124" s="26" t="str">
        <f>E24</f>
        <v xml:space="preserve"> </v>
      </c>
      <c r="L124" s="28"/>
    </row>
    <row r="125" spans="2:63" s="1" customFormat="1" ht="10.35" customHeight="1">
      <c r="B125" s="28"/>
      <c r="L125" s="28"/>
    </row>
    <row r="126" spans="2:63" s="10" customFormat="1" ht="29.25" customHeight="1">
      <c r="B126" s="108"/>
      <c r="C126" s="109" t="s">
        <v>135</v>
      </c>
      <c r="D126" s="110" t="s">
        <v>57</v>
      </c>
      <c r="E126" s="110" t="s">
        <v>53</v>
      </c>
      <c r="F126" s="110" t="s">
        <v>54</v>
      </c>
      <c r="G126" s="110" t="s">
        <v>136</v>
      </c>
      <c r="H126" s="110" t="s">
        <v>137</v>
      </c>
      <c r="I126" s="110" t="s">
        <v>138</v>
      </c>
      <c r="J126" s="111" t="s">
        <v>118</v>
      </c>
      <c r="K126" s="112" t="s">
        <v>139</v>
      </c>
      <c r="L126" s="108"/>
      <c r="M126" s="55" t="s">
        <v>1</v>
      </c>
      <c r="N126" s="56" t="s">
        <v>36</v>
      </c>
      <c r="O126" s="56" t="s">
        <v>140</v>
      </c>
      <c r="P126" s="56" t="s">
        <v>141</v>
      </c>
      <c r="Q126" s="56" t="s">
        <v>142</v>
      </c>
      <c r="R126" s="56" t="s">
        <v>143</v>
      </c>
      <c r="S126" s="56" t="s">
        <v>144</v>
      </c>
      <c r="T126" s="57" t="s">
        <v>145</v>
      </c>
    </row>
    <row r="127" spans="2:63" s="1" customFormat="1" ht="22.8" customHeight="1">
      <c r="B127" s="28"/>
      <c r="C127" s="60" t="s">
        <v>146</v>
      </c>
      <c r="J127" s="113">
        <f>BK127</f>
        <v>0</v>
      </c>
      <c r="L127" s="28"/>
      <c r="M127" s="58"/>
      <c r="N127" s="49"/>
      <c r="O127" s="49"/>
      <c r="P127" s="114">
        <f>P128+P131+P135</f>
        <v>0</v>
      </c>
      <c r="Q127" s="49"/>
      <c r="R127" s="114">
        <f>R128+R131+R135</f>
        <v>0</v>
      </c>
      <c r="S127" s="49"/>
      <c r="T127" s="115">
        <f>T128+T131+T135</f>
        <v>0</v>
      </c>
      <c r="AT127" s="13" t="s">
        <v>71</v>
      </c>
      <c r="AU127" s="13" t="s">
        <v>120</v>
      </c>
      <c r="BK127" s="116">
        <f>BK128+BK131+BK135</f>
        <v>0</v>
      </c>
    </row>
    <row r="128" spans="2:63" s="11" customFormat="1" ht="25.95" customHeight="1">
      <c r="B128" s="117"/>
      <c r="D128" s="118" t="s">
        <v>71</v>
      </c>
      <c r="E128" s="119" t="s">
        <v>2145</v>
      </c>
      <c r="F128" s="119" t="s">
        <v>2146</v>
      </c>
      <c r="I128" s="120"/>
      <c r="J128" s="121">
        <f>BK128</f>
        <v>0</v>
      </c>
      <c r="L128" s="117"/>
      <c r="M128" s="122"/>
      <c r="P128" s="123">
        <f>SUM(P129:P130)</f>
        <v>0</v>
      </c>
      <c r="R128" s="123">
        <f>SUM(R129:R130)</f>
        <v>0</v>
      </c>
      <c r="T128" s="124">
        <f>SUM(T129:T130)</f>
        <v>0</v>
      </c>
      <c r="AR128" s="118" t="s">
        <v>80</v>
      </c>
      <c r="AT128" s="125" t="s">
        <v>71</v>
      </c>
      <c r="AU128" s="125" t="s">
        <v>72</v>
      </c>
      <c r="AY128" s="118" t="s">
        <v>149</v>
      </c>
      <c r="BK128" s="126">
        <f>SUM(BK129:BK130)</f>
        <v>0</v>
      </c>
    </row>
    <row r="129" spans="2:65" s="1" customFormat="1" ht="16.5" customHeight="1">
      <c r="B129" s="28"/>
      <c r="C129" s="129" t="s">
        <v>423</v>
      </c>
      <c r="D129" s="129" t="s">
        <v>151</v>
      </c>
      <c r="E129" s="130" t="s">
        <v>2147</v>
      </c>
      <c r="F129" s="131" t="s">
        <v>2148</v>
      </c>
      <c r="G129" s="132" t="s">
        <v>1</v>
      </c>
      <c r="H129" s="133">
        <v>1</v>
      </c>
      <c r="I129" s="134"/>
      <c r="J129" s="135">
        <f>ROUND(I129*H129,2)</f>
        <v>0</v>
      </c>
      <c r="K129" s="136"/>
      <c r="L129" s="28"/>
      <c r="M129" s="137" t="s">
        <v>1</v>
      </c>
      <c r="N129" s="138" t="s">
        <v>37</v>
      </c>
      <c r="P129" s="139">
        <f>O129*H129</f>
        <v>0</v>
      </c>
      <c r="Q129" s="139">
        <v>0</v>
      </c>
      <c r="R129" s="139">
        <f>Q129*H129</f>
        <v>0</v>
      </c>
      <c r="S129" s="139">
        <v>0</v>
      </c>
      <c r="T129" s="140">
        <f>S129*H129</f>
        <v>0</v>
      </c>
      <c r="AR129" s="141" t="s">
        <v>155</v>
      </c>
      <c r="AT129" s="141" t="s">
        <v>151</v>
      </c>
      <c r="AU129" s="141" t="s">
        <v>80</v>
      </c>
      <c r="AY129" s="13" t="s">
        <v>149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3" t="s">
        <v>80</v>
      </c>
      <c r="BK129" s="142">
        <f>ROUND(I129*H129,2)</f>
        <v>0</v>
      </c>
      <c r="BL129" s="13" t="s">
        <v>155</v>
      </c>
      <c r="BM129" s="141" t="s">
        <v>2149</v>
      </c>
    </row>
    <row r="130" spans="2:65" s="1" customFormat="1" ht="16.5" customHeight="1">
      <c r="B130" s="28"/>
      <c r="C130" s="129" t="s">
        <v>1310</v>
      </c>
      <c r="D130" s="129" t="s">
        <v>151</v>
      </c>
      <c r="E130" s="130" t="s">
        <v>2150</v>
      </c>
      <c r="F130" s="131" t="s">
        <v>2151</v>
      </c>
      <c r="G130" s="132" t="s">
        <v>1</v>
      </c>
      <c r="H130" s="133">
        <v>1</v>
      </c>
      <c r="I130" s="134"/>
      <c r="J130" s="135">
        <f>ROUND(I130*H130,2)</f>
        <v>0</v>
      </c>
      <c r="K130" s="136"/>
      <c r="L130" s="28"/>
      <c r="M130" s="137" t="s">
        <v>1</v>
      </c>
      <c r="N130" s="138" t="s">
        <v>37</v>
      </c>
      <c r="P130" s="139">
        <f>O130*H130</f>
        <v>0</v>
      </c>
      <c r="Q130" s="139">
        <v>0</v>
      </c>
      <c r="R130" s="139">
        <f>Q130*H130</f>
        <v>0</v>
      </c>
      <c r="S130" s="139">
        <v>0</v>
      </c>
      <c r="T130" s="140">
        <f>S130*H130</f>
        <v>0</v>
      </c>
      <c r="AR130" s="141" t="s">
        <v>155</v>
      </c>
      <c r="AT130" s="141" t="s">
        <v>151</v>
      </c>
      <c r="AU130" s="141" t="s">
        <v>80</v>
      </c>
      <c r="AY130" s="13" t="s">
        <v>149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3" t="s">
        <v>80</v>
      </c>
      <c r="BK130" s="142">
        <f>ROUND(I130*H130,2)</f>
        <v>0</v>
      </c>
      <c r="BL130" s="13" t="s">
        <v>155</v>
      </c>
      <c r="BM130" s="141" t="s">
        <v>2152</v>
      </c>
    </row>
    <row r="131" spans="2:65" s="11" customFormat="1" ht="25.95" customHeight="1">
      <c r="B131" s="117"/>
      <c r="D131" s="118" t="s">
        <v>71</v>
      </c>
      <c r="E131" s="119" t="s">
        <v>2153</v>
      </c>
      <c r="F131" s="119" t="s">
        <v>2154</v>
      </c>
      <c r="I131" s="120"/>
      <c r="J131" s="121">
        <f>BK131</f>
        <v>0</v>
      </c>
      <c r="L131" s="117"/>
      <c r="M131" s="122"/>
      <c r="P131" s="123">
        <f>SUM(P132:P134)</f>
        <v>0</v>
      </c>
      <c r="R131" s="123">
        <f>SUM(R132:R134)</f>
        <v>0</v>
      </c>
      <c r="T131" s="124">
        <f>SUM(T132:T134)</f>
        <v>0</v>
      </c>
      <c r="AR131" s="118" t="s">
        <v>80</v>
      </c>
      <c r="AT131" s="125" t="s">
        <v>71</v>
      </c>
      <c r="AU131" s="125" t="s">
        <v>72</v>
      </c>
      <c r="AY131" s="118" t="s">
        <v>149</v>
      </c>
      <c r="BK131" s="126">
        <f>SUM(BK132:BK134)</f>
        <v>0</v>
      </c>
    </row>
    <row r="132" spans="2:65" s="1" customFormat="1" ht="24.15" customHeight="1">
      <c r="B132" s="28"/>
      <c r="C132" s="148" t="s">
        <v>160</v>
      </c>
      <c r="D132" s="148" t="s">
        <v>354</v>
      </c>
      <c r="E132" s="149" t="s">
        <v>2155</v>
      </c>
      <c r="F132" s="150" t="s">
        <v>2156</v>
      </c>
      <c r="G132" s="151" t="s">
        <v>191</v>
      </c>
      <c r="H132" s="152">
        <v>2</v>
      </c>
      <c r="I132" s="153"/>
      <c r="J132" s="154">
        <f>ROUND(I132*H132,2)</f>
        <v>0</v>
      </c>
      <c r="K132" s="155"/>
      <c r="L132" s="156"/>
      <c r="M132" s="157" t="s">
        <v>1</v>
      </c>
      <c r="N132" s="158" t="s">
        <v>37</v>
      </c>
      <c r="P132" s="139">
        <f>O132*H132</f>
        <v>0</v>
      </c>
      <c r="Q132" s="139">
        <v>0</v>
      </c>
      <c r="R132" s="139">
        <f>Q132*H132</f>
        <v>0</v>
      </c>
      <c r="S132" s="139">
        <v>0</v>
      </c>
      <c r="T132" s="140">
        <f>S132*H132</f>
        <v>0</v>
      </c>
      <c r="AR132" s="141" t="s">
        <v>167</v>
      </c>
      <c r="AT132" s="141" t="s">
        <v>354</v>
      </c>
      <c r="AU132" s="141" t="s">
        <v>80</v>
      </c>
      <c r="AY132" s="13" t="s">
        <v>149</v>
      </c>
      <c r="BE132" s="142">
        <f>IF(N132="základní",J132,0)</f>
        <v>0</v>
      </c>
      <c r="BF132" s="142">
        <f>IF(N132="snížená",J132,0)</f>
        <v>0</v>
      </c>
      <c r="BG132" s="142">
        <f>IF(N132="zákl. přenesená",J132,0)</f>
        <v>0</v>
      </c>
      <c r="BH132" s="142">
        <f>IF(N132="sníž. přenesená",J132,0)</f>
        <v>0</v>
      </c>
      <c r="BI132" s="142">
        <f>IF(N132="nulová",J132,0)</f>
        <v>0</v>
      </c>
      <c r="BJ132" s="13" t="s">
        <v>80</v>
      </c>
      <c r="BK132" s="142">
        <f>ROUND(I132*H132,2)</f>
        <v>0</v>
      </c>
      <c r="BL132" s="13" t="s">
        <v>155</v>
      </c>
      <c r="BM132" s="141" t="s">
        <v>308</v>
      </c>
    </row>
    <row r="133" spans="2:65" s="1" customFormat="1" ht="24.15" customHeight="1">
      <c r="B133" s="28"/>
      <c r="C133" s="148" t="s">
        <v>155</v>
      </c>
      <c r="D133" s="148" t="s">
        <v>354</v>
      </c>
      <c r="E133" s="149" t="s">
        <v>2157</v>
      </c>
      <c r="F133" s="150" t="s">
        <v>2158</v>
      </c>
      <c r="G133" s="151" t="s">
        <v>191</v>
      </c>
      <c r="H133" s="152">
        <v>2</v>
      </c>
      <c r="I133" s="153"/>
      <c r="J133" s="154">
        <f>ROUND(I133*H133,2)</f>
        <v>0</v>
      </c>
      <c r="K133" s="155"/>
      <c r="L133" s="156"/>
      <c r="M133" s="157" t="s">
        <v>1</v>
      </c>
      <c r="N133" s="158" t="s">
        <v>37</v>
      </c>
      <c r="P133" s="139">
        <f>O133*H133</f>
        <v>0</v>
      </c>
      <c r="Q133" s="139">
        <v>0</v>
      </c>
      <c r="R133" s="139">
        <f>Q133*H133</f>
        <v>0</v>
      </c>
      <c r="S133" s="139">
        <v>0</v>
      </c>
      <c r="T133" s="140">
        <f>S133*H133</f>
        <v>0</v>
      </c>
      <c r="AR133" s="141" t="s">
        <v>167</v>
      </c>
      <c r="AT133" s="141" t="s">
        <v>354</v>
      </c>
      <c r="AU133" s="141" t="s">
        <v>80</v>
      </c>
      <c r="AY133" s="13" t="s">
        <v>149</v>
      </c>
      <c r="BE133" s="142">
        <f>IF(N133="základní",J133,0)</f>
        <v>0</v>
      </c>
      <c r="BF133" s="142">
        <f>IF(N133="snížená",J133,0)</f>
        <v>0</v>
      </c>
      <c r="BG133" s="142">
        <f>IF(N133="zákl. přenesená",J133,0)</f>
        <v>0</v>
      </c>
      <c r="BH133" s="142">
        <f>IF(N133="sníž. přenesená",J133,0)</f>
        <v>0</v>
      </c>
      <c r="BI133" s="142">
        <f>IF(N133="nulová",J133,0)</f>
        <v>0</v>
      </c>
      <c r="BJ133" s="13" t="s">
        <v>80</v>
      </c>
      <c r="BK133" s="142">
        <f>ROUND(I133*H133,2)</f>
        <v>0</v>
      </c>
      <c r="BL133" s="13" t="s">
        <v>155</v>
      </c>
      <c r="BM133" s="141" t="s">
        <v>313</v>
      </c>
    </row>
    <row r="134" spans="2:65" s="1" customFormat="1" ht="16.5" customHeight="1">
      <c r="B134" s="28"/>
      <c r="C134" s="148" t="s">
        <v>168</v>
      </c>
      <c r="D134" s="148" t="s">
        <v>354</v>
      </c>
      <c r="E134" s="149" t="s">
        <v>80</v>
      </c>
      <c r="F134" s="150" t="s">
        <v>2159</v>
      </c>
      <c r="G134" s="151" t="s">
        <v>1</v>
      </c>
      <c r="H134" s="152">
        <v>1</v>
      </c>
      <c r="I134" s="153"/>
      <c r="J134" s="154">
        <f>ROUND(I134*H134,2)</f>
        <v>0</v>
      </c>
      <c r="K134" s="155"/>
      <c r="L134" s="156"/>
      <c r="M134" s="157" t="s">
        <v>1</v>
      </c>
      <c r="N134" s="158" t="s">
        <v>37</v>
      </c>
      <c r="P134" s="139">
        <f>O134*H134</f>
        <v>0</v>
      </c>
      <c r="Q134" s="139">
        <v>0</v>
      </c>
      <c r="R134" s="139">
        <f>Q134*H134</f>
        <v>0</v>
      </c>
      <c r="S134" s="139">
        <v>0</v>
      </c>
      <c r="T134" s="140">
        <f>S134*H134</f>
        <v>0</v>
      </c>
      <c r="AR134" s="141" t="s">
        <v>2160</v>
      </c>
      <c r="AT134" s="141" t="s">
        <v>354</v>
      </c>
      <c r="AU134" s="141" t="s">
        <v>80</v>
      </c>
      <c r="AY134" s="13" t="s">
        <v>149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3" t="s">
        <v>80</v>
      </c>
      <c r="BK134" s="142">
        <f>ROUND(I134*H134,2)</f>
        <v>0</v>
      </c>
      <c r="BL134" s="13" t="s">
        <v>2160</v>
      </c>
      <c r="BM134" s="141" t="s">
        <v>2161</v>
      </c>
    </row>
    <row r="135" spans="2:65" s="11" customFormat="1" ht="25.95" customHeight="1">
      <c r="B135" s="117"/>
      <c r="D135" s="118" t="s">
        <v>71</v>
      </c>
      <c r="E135" s="119" t="s">
        <v>2162</v>
      </c>
      <c r="F135" s="119" t="s">
        <v>2163</v>
      </c>
      <c r="I135" s="120"/>
      <c r="J135" s="121">
        <f>BK135</f>
        <v>0</v>
      </c>
      <c r="L135" s="117"/>
      <c r="M135" s="122"/>
      <c r="P135" s="123">
        <f>P136+SUM(P214:P220)</f>
        <v>0</v>
      </c>
      <c r="R135" s="123">
        <f>R136+SUM(R214:R220)</f>
        <v>0</v>
      </c>
      <c r="T135" s="124">
        <f>T136+SUM(T214:T220)</f>
        <v>0</v>
      </c>
      <c r="AR135" s="118" t="s">
        <v>80</v>
      </c>
      <c r="AT135" s="125" t="s">
        <v>71</v>
      </c>
      <c r="AU135" s="125" t="s">
        <v>72</v>
      </c>
      <c r="AY135" s="118" t="s">
        <v>149</v>
      </c>
      <c r="BK135" s="126">
        <f>BK136+SUM(BK214:BK220)</f>
        <v>0</v>
      </c>
    </row>
    <row r="136" spans="2:65" s="11" customFormat="1" ht="22.8" customHeight="1">
      <c r="B136" s="117"/>
      <c r="D136" s="118" t="s">
        <v>71</v>
      </c>
      <c r="E136" s="127" t="s">
        <v>2164</v>
      </c>
      <c r="F136" s="127" t="s">
        <v>2165</v>
      </c>
      <c r="I136" s="120"/>
      <c r="J136" s="128">
        <f>BK136</f>
        <v>0</v>
      </c>
      <c r="L136" s="117"/>
      <c r="M136" s="122"/>
      <c r="P136" s="123">
        <f>SUM(P137:P213)</f>
        <v>0</v>
      </c>
      <c r="R136" s="123">
        <f>SUM(R137:R213)</f>
        <v>0</v>
      </c>
      <c r="T136" s="124">
        <f>SUM(T137:T213)</f>
        <v>0</v>
      </c>
      <c r="AR136" s="118" t="s">
        <v>80</v>
      </c>
      <c r="AT136" s="125" t="s">
        <v>71</v>
      </c>
      <c r="AU136" s="125" t="s">
        <v>80</v>
      </c>
      <c r="AY136" s="118" t="s">
        <v>149</v>
      </c>
      <c r="BK136" s="126">
        <f>SUM(BK137:BK213)</f>
        <v>0</v>
      </c>
    </row>
    <row r="137" spans="2:65" s="1" customFormat="1" ht="16.5" customHeight="1">
      <c r="B137" s="28"/>
      <c r="C137" s="129" t="s">
        <v>80</v>
      </c>
      <c r="D137" s="129" t="s">
        <v>151</v>
      </c>
      <c r="E137" s="130" t="s">
        <v>2166</v>
      </c>
      <c r="F137" s="131" t="s">
        <v>2167</v>
      </c>
      <c r="G137" s="132" t="s">
        <v>395</v>
      </c>
      <c r="H137" s="133">
        <v>1</v>
      </c>
      <c r="I137" s="134"/>
      <c r="J137" s="135">
        <f t="shared" ref="J137:J168" si="1">ROUND(I137*H137,2)</f>
        <v>0</v>
      </c>
      <c r="K137" s="136"/>
      <c r="L137" s="28"/>
      <c r="M137" s="137" t="s">
        <v>1</v>
      </c>
      <c r="N137" s="138" t="s">
        <v>37</v>
      </c>
      <c r="P137" s="139">
        <f t="shared" ref="P137:P168" si="2">O137*H137</f>
        <v>0</v>
      </c>
      <c r="Q137" s="139">
        <v>0</v>
      </c>
      <c r="R137" s="139">
        <f t="shared" ref="R137:R168" si="3">Q137*H137</f>
        <v>0</v>
      </c>
      <c r="S137" s="139">
        <v>0</v>
      </c>
      <c r="T137" s="140">
        <f t="shared" ref="T137:T168" si="4">S137*H137</f>
        <v>0</v>
      </c>
      <c r="AR137" s="141" t="s">
        <v>155</v>
      </c>
      <c r="AT137" s="141" t="s">
        <v>151</v>
      </c>
      <c r="AU137" s="141" t="s">
        <v>82</v>
      </c>
      <c r="AY137" s="13" t="s">
        <v>149</v>
      </c>
      <c r="BE137" s="142">
        <f t="shared" ref="BE137:BE168" si="5">IF(N137="základní",J137,0)</f>
        <v>0</v>
      </c>
      <c r="BF137" s="142">
        <f t="shared" ref="BF137:BF168" si="6">IF(N137="snížená",J137,0)</f>
        <v>0</v>
      </c>
      <c r="BG137" s="142">
        <f t="shared" ref="BG137:BG168" si="7">IF(N137="zákl. přenesená",J137,0)</f>
        <v>0</v>
      </c>
      <c r="BH137" s="142">
        <f t="shared" ref="BH137:BH168" si="8">IF(N137="sníž. přenesená",J137,0)</f>
        <v>0</v>
      </c>
      <c r="BI137" s="142">
        <f t="shared" ref="BI137:BI168" si="9">IF(N137="nulová",J137,0)</f>
        <v>0</v>
      </c>
      <c r="BJ137" s="13" t="s">
        <v>80</v>
      </c>
      <c r="BK137" s="142">
        <f t="shared" ref="BK137:BK168" si="10">ROUND(I137*H137,2)</f>
        <v>0</v>
      </c>
      <c r="BL137" s="13" t="s">
        <v>155</v>
      </c>
      <c r="BM137" s="141" t="s">
        <v>82</v>
      </c>
    </row>
    <row r="138" spans="2:65" s="1" customFormat="1" ht="16.5" customHeight="1">
      <c r="B138" s="28"/>
      <c r="C138" s="148" t="s">
        <v>163</v>
      </c>
      <c r="D138" s="148" t="s">
        <v>354</v>
      </c>
      <c r="E138" s="149" t="s">
        <v>82</v>
      </c>
      <c r="F138" s="150" t="s">
        <v>2168</v>
      </c>
      <c r="G138" s="151" t="s">
        <v>1</v>
      </c>
      <c r="H138" s="152">
        <v>1</v>
      </c>
      <c r="I138" s="153"/>
      <c r="J138" s="154">
        <f t="shared" si="1"/>
        <v>0</v>
      </c>
      <c r="K138" s="155"/>
      <c r="L138" s="156"/>
      <c r="M138" s="157" t="s">
        <v>1</v>
      </c>
      <c r="N138" s="158" t="s">
        <v>37</v>
      </c>
      <c r="P138" s="139">
        <f t="shared" si="2"/>
        <v>0</v>
      </c>
      <c r="Q138" s="139">
        <v>0</v>
      </c>
      <c r="R138" s="139">
        <f t="shared" si="3"/>
        <v>0</v>
      </c>
      <c r="S138" s="139">
        <v>0</v>
      </c>
      <c r="T138" s="140">
        <f t="shared" si="4"/>
        <v>0</v>
      </c>
      <c r="AR138" s="141" t="s">
        <v>2160</v>
      </c>
      <c r="AT138" s="141" t="s">
        <v>354</v>
      </c>
      <c r="AU138" s="141" t="s">
        <v>82</v>
      </c>
      <c r="AY138" s="13" t="s">
        <v>149</v>
      </c>
      <c r="BE138" s="142">
        <f t="shared" si="5"/>
        <v>0</v>
      </c>
      <c r="BF138" s="142">
        <f t="shared" si="6"/>
        <v>0</v>
      </c>
      <c r="BG138" s="142">
        <f t="shared" si="7"/>
        <v>0</v>
      </c>
      <c r="BH138" s="142">
        <f t="shared" si="8"/>
        <v>0</v>
      </c>
      <c r="BI138" s="142">
        <f t="shared" si="9"/>
        <v>0</v>
      </c>
      <c r="BJ138" s="13" t="s">
        <v>80</v>
      </c>
      <c r="BK138" s="142">
        <f t="shared" si="10"/>
        <v>0</v>
      </c>
      <c r="BL138" s="13" t="s">
        <v>2160</v>
      </c>
      <c r="BM138" s="141" t="s">
        <v>2169</v>
      </c>
    </row>
    <row r="139" spans="2:65" s="1" customFormat="1" ht="16.5" customHeight="1">
      <c r="B139" s="28"/>
      <c r="C139" s="148" t="s">
        <v>174</v>
      </c>
      <c r="D139" s="148" t="s">
        <v>354</v>
      </c>
      <c r="E139" s="149" t="s">
        <v>160</v>
      </c>
      <c r="F139" s="150" t="s">
        <v>2170</v>
      </c>
      <c r="G139" s="151" t="s">
        <v>1</v>
      </c>
      <c r="H139" s="152">
        <v>1</v>
      </c>
      <c r="I139" s="153"/>
      <c r="J139" s="154">
        <f t="shared" si="1"/>
        <v>0</v>
      </c>
      <c r="K139" s="155"/>
      <c r="L139" s="156"/>
      <c r="M139" s="157" t="s">
        <v>1</v>
      </c>
      <c r="N139" s="158" t="s">
        <v>37</v>
      </c>
      <c r="P139" s="139">
        <f t="shared" si="2"/>
        <v>0</v>
      </c>
      <c r="Q139" s="139">
        <v>0</v>
      </c>
      <c r="R139" s="139">
        <f t="shared" si="3"/>
        <v>0</v>
      </c>
      <c r="S139" s="139">
        <v>0</v>
      </c>
      <c r="T139" s="140">
        <f t="shared" si="4"/>
        <v>0</v>
      </c>
      <c r="AR139" s="141" t="s">
        <v>2160</v>
      </c>
      <c r="AT139" s="141" t="s">
        <v>354</v>
      </c>
      <c r="AU139" s="141" t="s">
        <v>82</v>
      </c>
      <c r="AY139" s="13" t="s">
        <v>149</v>
      </c>
      <c r="BE139" s="142">
        <f t="shared" si="5"/>
        <v>0</v>
      </c>
      <c r="BF139" s="142">
        <f t="shared" si="6"/>
        <v>0</v>
      </c>
      <c r="BG139" s="142">
        <f t="shared" si="7"/>
        <v>0</v>
      </c>
      <c r="BH139" s="142">
        <f t="shared" si="8"/>
        <v>0</v>
      </c>
      <c r="BI139" s="142">
        <f t="shared" si="9"/>
        <v>0</v>
      </c>
      <c r="BJ139" s="13" t="s">
        <v>80</v>
      </c>
      <c r="BK139" s="142">
        <f t="shared" si="10"/>
        <v>0</v>
      </c>
      <c r="BL139" s="13" t="s">
        <v>2160</v>
      </c>
      <c r="BM139" s="141" t="s">
        <v>2171</v>
      </c>
    </row>
    <row r="140" spans="2:65" s="1" customFormat="1" ht="16.5" customHeight="1">
      <c r="B140" s="28"/>
      <c r="C140" s="148" t="s">
        <v>167</v>
      </c>
      <c r="D140" s="148" t="s">
        <v>354</v>
      </c>
      <c r="E140" s="149" t="s">
        <v>2172</v>
      </c>
      <c r="F140" s="150" t="s">
        <v>2173</v>
      </c>
      <c r="G140" s="151" t="s">
        <v>1</v>
      </c>
      <c r="H140" s="152">
        <v>1</v>
      </c>
      <c r="I140" s="153"/>
      <c r="J140" s="154">
        <f t="shared" si="1"/>
        <v>0</v>
      </c>
      <c r="K140" s="155"/>
      <c r="L140" s="156"/>
      <c r="M140" s="157" t="s">
        <v>1</v>
      </c>
      <c r="N140" s="158" t="s">
        <v>37</v>
      </c>
      <c r="P140" s="139">
        <f t="shared" si="2"/>
        <v>0</v>
      </c>
      <c r="Q140" s="139">
        <v>0</v>
      </c>
      <c r="R140" s="139">
        <f t="shared" si="3"/>
        <v>0</v>
      </c>
      <c r="S140" s="139">
        <v>0</v>
      </c>
      <c r="T140" s="140">
        <f t="shared" si="4"/>
        <v>0</v>
      </c>
      <c r="AR140" s="141" t="s">
        <v>2160</v>
      </c>
      <c r="AT140" s="141" t="s">
        <v>354</v>
      </c>
      <c r="AU140" s="141" t="s">
        <v>82</v>
      </c>
      <c r="AY140" s="13" t="s">
        <v>149</v>
      </c>
      <c r="BE140" s="142">
        <f t="shared" si="5"/>
        <v>0</v>
      </c>
      <c r="BF140" s="142">
        <f t="shared" si="6"/>
        <v>0</v>
      </c>
      <c r="BG140" s="142">
        <f t="shared" si="7"/>
        <v>0</v>
      </c>
      <c r="BH140" s="142">
        <f t="shared" si="8"/>
        <v>0</v>
      </c>
      <c r="BI140" s="142">
        <f t="shared" si="9"/>
        <v>0</v>
      </c>
      <c r="BJ140" s="13" t="s">
        <v>80</v>
      </c>
      <c r="BK140" s="142">
        <f t="shared" si="10"/>
        <v>0</v>
      </c>
      <c r="BL140" s="13" t="s">
        <v>2160</v>
      </c>
      <c r="BM140" s="141" t="s">
        <v>2174</v>
      </c>
    </row>
    <row r="141" spans="2:65" s="1" customFormat="1" ht="16.5" customHeight="1">
      <c r="B141" s="28"/>
      <c r="C141" s="148" t="s">
        <v>156</v>
      </c>
      <c r="D141" s="148" t="s">
        <v>354</v>
      </c>
      <c r="E141" s="149" t="s">
        <v>155</v>
      </c>
      <c r="F141" s="150" t="s">
        <v>2175</v>
      </c>
      <c r="G141" s="151" t="s">
        <v>1</v>
      </c>
      <c r="H141" s="152">
        <v>1</v>
      </c>
      <c r="I141" s="153"/>
      <c r="J141" s="154">
        <f t="shared" si="1"/>
        <v>0</v>
      </c>
      <c r="K141" s="155"/>
      <c r="L141" s="156"/>
      <c r="M141" s="157" t="s">
        <v>1</v>
      </c>
      <c r="N141" s="158" t="s">
        <v>37</v>
      </c>
      <c r="P141" s="139">
        <f t="shared" si="2"/>
        <v>0</v>
      </c>
      <c r="Q141" s="139">
        <v>0</v>
      </c>
      <c r="R141" s="139">
        <f t="shared" si="3"/>
        <v>0</v>
      </c>
      <c r="S141" s="139">
        <v>0</v>
      </c>
      <c r="T141" s="140">
        <f t="shared" si="4"/>
        <v>0</v>
      </c>
      <c r="AR141" s="141" t="s">
        <v>2160</v>
      </c>
      <c r="AT141" s="141" t="s">
        <v>354</v>
      </c>
      <c r="AU141" s="141" t="s">
        <v>82</v>
      </c>
      <c r="AY141" s="13" t="s">
        <v>149</v>
      </c>
      <c r="BE141" s="142">
        <f t="shared" si="5"/>
        <v>0</v>
      </c>
      <c r="BF141" s="142">
        <f t="shared" si="6"/>
        <v>0</v>
      </c>
      <c r="BG141" s="142">
        <f t="shared" si="7"/>
        <v>0</v>
      </c>
      <c r="BH141" s="142">
        <f t="shared" si="8"/>
        <v>0</v>
      </c>
      <c r="BI141" s="142">
        <f t="shared" si="9"/>
        <v>0</v>
      </c>
      <c r="BJ141" s="13" t="s">
        <v>80</v>
      </c>
      <c r="BK141" s="142">
        <f t="shared" si="10"/>
        <v>0</v>
      </c>
      <c r="BL141" s="13" t="s">
        <v>2160</v>
      </c>
      <c r="BM141" s="141" t="s">
        <v>2176</v>
      </c>
    </row>
    <row r="142" spans="2:65" s="1" customFormat="1" ht="16.5" customHeight="1">
      <c r="B142" s="28"/>
      <c r="C142" s="148" t="s">
        <v>171</v>
      </c>
      <c r="D142" s="148" t="s">
        <v>354</v>
      </c>
      <c r="E142" s="149" t="s">
        <v>168</v>
      </c>
      <c r="F142" s="150" t="s">
        <v>2177</v>
      </c>
      <c r="G142" s="151" t="s">
        <v>1</v>
      </c>
      <c r="H142" s="152">
        <v>1</v>
      </c>
      <c r="I142" s="153"/>
      <c r="J142" s="154">
        <f t="shared" si="1"/>
        <v>0</v>
      </c>
      <c r="K142" s="155"/>
      <c r="L142" s="156"/>
      <c r="M142" s="157" t="s">
        <v>1</v>
      </c>
      <c r="N142" s="158" t="s">
        <v>37</v>
      </c>
      <c r="P142" s="139">
        <f t="shared" si="2"/>
        <v>0</v>
      </c>
      <c r="Q142" s="139">
        <v>0</v>
      </c>
      <c r="R142" s="139">
        <f t="shared" si="3"/>
        <v>0</v>
      </c>
      <c r="S142" s="139">
        <v>0</v>
      </c>
      <c r="T142" s="140">
        <f t="shared" si="4"/>
        <v>0</v>
      </c>
      <c r="AR142" s="141" t="s">
        <v>2160</v>
      </c>
      <c r="AT142" s="141" t="s">
        <v>354</v>
      </c>
      <c r="AU142" s="141" t="s">
        <v>82</v>
      </c>
      <c r="AY142" s="13" t="s">
        <v>149</v>
      </c>
      <c r="BE142" s="142">
        <f t="shared" si="5"/>
        <v>0</v>
      </c>
      <c r="BF142" s="142">
        <f t="shared" si="6"/>
        <v>0</v>
      </c>
      <c r="BG142" s="142">
        <f t="shared" si="7"/>
        <v>0</v>
      </c>
      <c r="BH142" s="142">
        <f t="shared" si="8"/>
        <v>0</v>
      </c>
      <c r="BI142" s="142">
        <f t="shared" si="9"/>
        <v>0</v>
      </c>
      <c r="BJ142" s="13" t="s">
        <v>80</v>
      </c>
      <c r="BK142" s="142">
        <f t="shared" si="10"/>
        <v>0</v>
      </c>
      <c r="BL142" s="13" t="s">
        <v>2160</v>
      </c>
      <c r="BM142" s="141" t="s">
        <v>2178</v>
      </c>
    </row>
    <row r="143" spans="2:65" s="1" customFormat="1" ht="21.75" customHeight="1">
      <c r="B143" s="28"/>
      <c r="C143" s="148" t="s">
        <v>188</v>
      </c>
      <c r="D143" s="148" t="s">
        <v>354</v>
      </c>
      <c r="E143" s="149" t="s">
        <v>163</v>
      </c>
      <c r="F143" s="150" t="s">
        <v>2179</v>
      </c>
      <c r="G143" s="151" t="s">
        <v>1</v>
      </c>
      <c r="H143" s="152">
        <v>1</v>
      </c>
      <c r="I143" s="153"/>
      <c r="J143" s="154">
        <f t="shared" si="1"/>
        <v>0</v>
      </c>
      <c r="K143" s="155"/>
      <c r="L143" s="156"/>
      <c r="M143" s="157" t="s">
        <v>1</v>
      </c>
      <c r="N143" s="158" t="s">
        <v>37</v>
      </c>
      <c r="P143" s="139">
        <f t="shared" si="2"/>
        <v>0</v>
      </c>
      <c r="Q143" s="139">
        <v>0</v>
      </c>
      <c r="R143" s="139">
        <f t="shared" si="3"/>
        <v>0</v>
      </c>
      <c r="S143" s="139">
        <v>0</v>
      </c>
      <c r="T143" s="140">
        <f t="shared" si="4"/>
        <v>0</v>
      </c>
      <c r="AR143" s="141" t="s">
        <v>2160</v>
      </c>
      <c r="AT143" s="141" t="s">
        <v>354</v>
      </c>
      <c r="AU143" s="141" t="s">
        <v>82</v>
      </c>
      <c r="AY143" s="13" t="s">
        <v>149</v>
      </c>
      <c r="BE143" s="142">
        <f t="shared" si="5"/>
        <v>0</v>
      </c>
      <c r="BF143" s="142">
        <f t="shared" si="6"/>
        <v>0</v>
      </c>
      <c r="BG143" s="142">
        <f t="shared" si="7"/>
        <v>0</v>
      </c>
      <c r="BH143" s="142">
        <f t="shared" si="8"/>
        <v>0</v>
      </c>
      <c r="BI143" s="142">
        <f t="shared" si="9"/>
        <v>0</v>
      </c>
      <c r="BJ143" s="13" t="s">
        <v>80</v>
      </c>
      <c r="BK143" s="142">
        <f t="shared" si="10"/>
        <v>0</v>
      </c>
      <c r="BL143" s="13" t="s">
        <v>2160</v>
      </c>
      <c r="BM143" s="141" t="s">
        <v>2180</v>
      </c>
    </row>
    <row r="144" spans="2:65" s="1" customFormat="1" ht="16.5" customHeight="1">
      <c r="B144" s="28"/>
      <c r="C144" s="148" t="s">
        <v>8</v>
      </c>
      <c r="D144" s="148" t="s">
        <v>354</v>
      </c>
      <c r="E144" s="149" t="s">
        <v>2181</v>
      </c>
      <c r="F144" s="150" t="s">
        <v>2182</v>
      </c>
      <c r="G144" s="151" t="s">
        <v>1</v>
      </c>
      <c r="H144" s="152">
        <v>1</v>
      </c>
      <c r="I144" s="153"/>
      <c r="J144" s="154">
        <f t="shared" si="1"/>
        <v>0</v>
      </c>
      <c r="K144" s="155"/>
      <c r="L144" s="156"/>
      <c r="M144" s="157" t="s">
        <v>1</v>
      </c>
      <c r="N144" s="158" t="s">
        <v>37</v>
      </c>
      <c r="P144" s="139">
        <f t="shared" si="2"/>
        <v>0</v>
      </c>
      <c r="Q144" s="139">
        <v>0</v>
      </c>
      <c r="R144" s="139">
        <f t="shared" si="3"/>
        <v>0</v>
      </c>
      <c r="S144" s="139">
        <v>0</v>
      </c>
      <c r="T144" s="140">
        <f t="shared" si="4"/>
        <v>0</v>
      </c>
      <c r="AR144" s="141" t="s">
        <v>2160</v>
      </c>
      <c r="AT144" s="141" t="s">
        <v>354</v>
      </c>
      <c r="AU144" s="141" t="s">
        <v>82</v>
      </c>
      <c r="AY144" s="13" t="s">
        <v>149</v>
      </c>
      <c r="BE144" s="142">
        <f t="shared" si="5"/>
        <v>0</v>
      </c>
      <c r="BF144" s="142">
        <f t="shared" si="6"/>
        <v>0</v>
      </c>
      <c r="BG144" s="142">
        <f t="shared" si="7"/>
        <v>0</v>
      </c>
      <c r="BH144" s="142">
        <f t="shared" si="8"/>
        <v>0</v>
      </c>
      <c r="BI144" s="142">
        <f t="shared" si="9"/>
        <v>0</v>
      </c>
      <c r="BJ144" s="13" t="s">
        <v>80</v>
      </c>
      <c r="BK144" s="142">
        <f t="shared" si="10"/>
        <v>0</v>
      </c>
      <c r="BL144" s="13" t="s">
        <v>2160</v>
      </c>
      <c r="BM144" s="141" t="s">
        <v>2183</v>
      </c>
    </row>
    <row r="145" spans="2:65" s="1" customFormat="1" ht="16.5" customHeight="1">
      <c r="B145" s="28"/>
      <c r="C145" s="148" t="s">
        <v>199</v>
      </c>
      <c r="D145" s="148" t="s">
        <v>354</v>
      </c>
      <c r="E145" s="149" t="s">
        <v>174</v>
      </c>
      <c r="F145" s="150" t="s">
        <v>2184</v>
      </c>
      <c r="G145" s="151" t="s">
        <v>1</v>
      </c>
      <c r="H145" s="152">
        <v>1</v>
      </c>
      <c r="I145" s="153"/>
      <c r="J145" s="154">
        <f t="shared" si="1"/>
        <v>0</v>
      </c>
      <c r="K145" s="155"/>
      <c r="L145" s="156"/>
      <c r="M145" s="157" t="s">
        <v>1</v>
      </c>
      <c r="N145" s="158" t="s">
        <v>37</v>
      </c>
      <c r="P145" s="139">
        <f t="shared" si="2"/>
        <v>0</v>
      </c>
      <c r="Q145" s="139">
        <v>0</v>
      </c>
      <c r="R145" s="139">
        <f t="shared" si="3"/>
        <v>0</v>
      </c>
      <c r="S145" s="139">
        <v>0</v>
      </c>
      <c r="T145" s="140">
        <f t="shared" si="4"/>
        <v>0</v>
      </c>
      <c r="AR145" s="141" t="s">
        <v>2160</v>
      </c>
      <c r="AT145" s="141" t="s">
        <v>354</v>
      </c>
      <c r="AU145" s="141" t="s">
        <v>82</v>
      </c>
      <c r="AY145" s="13" t="s">
        <v>149</v>
      </c>
      <c r="BE145" s="142">
        <f t="shared" si="5"/>
        <v>0</v>
      </c>
      <c r="BF145" s="142">
        <f t="shared" si="6"/>
        <v>0</v>
      </c>
      <c r="BG145" s="142">
        <f t="shared" si="7"/>
        <v>0</v>
      </c>
      <c r="BH145" s="142">
        <f t="shared" si="8"/>
        <v>0</v>
      </c>
      <c r="BI145" s="142">
        <f t="shared" si="9"/>
        <v>0</v>
      </c>
      <c r="BJ145" s="13" t="s">
        <v>80</v>
      </c>
      <c r="BK145" s="142">
        <f t="shared" si="10"/>
        <v>0</v>
      </c>
      <c r="BL145" s="13" t="s">
        <v>2160</v>
      </c>
      <c r="BM145" s="141" t="s">
        <v>2185</v>
      </c>
    </row>
    <row r="146" spans="2:65" s="1" customFormat="1" ht="16.5" customHeight="1">
      <c r="B146" s="28"/>
      <c r="C146" s="148" t="s">
        <v>177</v>
      </c>
      <c r="D146" s="148" t="s">
        <v>354</v>
      </c>
      <c r="E146" s="149" t="s">
        <v>167</v>
      </c>
      <c r="F146" s="150" t="s">
        <v>2186</v>
      </c>
      <c r="G146" s="151" t="s">
        <v>1</v>
      </c>
      <c r="H146" s="152">
        <v>1</v>
      </c>
      <c r="I146" s="153"/>
      <c r="J146" s="154">
        <f t="shared" si="1"/>
        <v>0</v>
      </c>
      <c r="K146" s="155"/>
      <c r="L146" s="156"/>
      <c r="M146" s="157" t="s">
        <v>1</v>
      </c>
      <c r="N146" s="158" t="s">
        <v>37</v>
      </c>
      <c r="P146" s="139">
        <f t="shared" si="2"/>
        <v>0</v>
      </c>
      <c r="Q146" s="139">
        <v>0</v>
      </c>
      <c r="R146" s="139">
        <f t="shared" si="3"/>
        <v>0</v>
      </c>
      <c r="S146" s="139">
        <v>0</v>
      </c>
      <c r="T146" s="140">
        <f t="shared" si="4"/>
        <v>0</v>
      </c>
      <c r="AR146" s="141" t="s">
        <v>2160</v>
      </c>
      <c r="AT146" s="141" t="s">
        <v>354</v>
      </c>
      <c r="AU146" s="141" t="s">
        <v>82</v>
      </c>
      <c r="AY146" s="13" t="s">
        <v>149</v>
      </c>
      <c r="BE146" s="142">
        <f t="shared" si="5"/>
        <v>0</v>
      </c>
      <c r="BF146" s="142">
        <f t="shared" si="6"/>
        <v>0</v>
      </c>
      <c r="BG146" s="142">
        <f t="shared" si="7"/>
        <v>0</v>
      </c>
      <c r="BH146" s="142">
        <f t="shared" si="8"/>
        <v>0</v>
      </c>
      <c r="BI146" s="142">
        <f t="shared" si="9"/>
        <v>0</v>
      </c>
      <c r="BJ146" s="13" t="s">
        <v>80</v>
      </c>
      <c r="BK146" s="142">
        <f t="shared" si="10"/>
        <v>0</v>
      </c>
      <c r="BL146" s="13" t="s">
        <v>2160</v>
      </c>
      <c r="BM146" s="141" t="s">
        <v>2187</v>
      </c>
    </row>
    <row r="147" spans="2:65" s="1" customFormat="1" ht="16.5" customHeight="1">
      <c r="B147" s="28"/>
      <c r="C147" s="148" t="s">
        <v>206</v>
      </c>
      <c r="D147" s="148" t="s">
        <v>354</v>
      </c>
      <c r="E147" s="149" t="s">
        <v>2188</v>
      </c>
      <c r="F147" s="150" t="s">
        <v>2175</v>
      </c>
      <c r="G147" s="151" t="s">
        <v>1</v>
      </c>
      <c r="H147" s="152">
        <v>1</v>
      </c>
      <c r="I147" s="153"/>
      <c r="J147" s="154">
        <f t="shared" si="1"/>
        <v>0</v>
      </c>
      <c r="K147" s="155"/>
      <c r="L147" s="156"/>
      <c r="M147" s="157" t="s">
        <v>1</v>
      </c>
      <c r="N147" s="158" t="s">
        <v>37</v>
      </c>
      <c r="P147" s="139">
        <f t="shared" si="2"/>
        <v>0</v>
      </c>
      <c r="Q147" s="139">
        <v>0</v>
      </c>
      <c r="R147" s="139">
        <f t="shared" si="3"/>
        <v>0</v>
      </c>
      <c r="S147" s="139">
        <v>0</v>
      </c>
      <c r="T147" s="140">
        <f t="shared" si="4"/>
        <v>0</v>
      </c>
      <c r="AR147" s="141" t="s">
        <v>2160</v>
      </c>
      <c r="AT147" s="141" t="s">
        <v>354</v>
      </c>
      <c r="AU147" s="141" t="s">
        <v>82</v>
      </c>
      <c r="AY147" s="13" t="s">
        <v>149</v>
      </c>
      <c r="BE147" s="142">
        <f t="shared" si="5"/>
        <v>0</v>
      </c>
      <c r="BF147" s="142">
        <f t="shared" si="6"/>
        <v>0</v>
      </c>
      <c r="BG147" s="142">
        <f t="shared" si="7"/>
        <v>0</v>
      </c>
      <c r="BH147" s="142">
        <f t="shared" si="8"/>
        <v>0</v>
      </c>
      <c r="BI147" s="142">
        <f t="shared" si="9"/>
        <v>0</v>
      </c>
      <c r="BJ147" s="13" t="s">
        <v>80</v>
      </c>
      <c r="BK147" s="142">
        <f t="shared" si="10"/>
        <v>0</v>
      </c>
      <c r="BL147" s="13" t="s">
        <v>2160</v>
      </c>
      <c r="BM147" s="141" t="s">
        <v>2189</v>
      </c>
    </row>
    <row r="148" spans="2:65" s="1" customFormat="1" ht="16.5" customHeight="1">
      <c r="B148" s="28"/>
      <c r="C148" s="148" t="s">
        <v>180</v>
      </c>
      <c r="D148" s="148" t="s">
        <v>354</v>
      </c>
      <c r="E148" s="149" t="s">
        <v>171</v>
      </c>
      <c r="F148" s="150" t="s">
        <v>2190</v>
      </c>
      <c r="G148" s="151" t="s">
        <v>1</v>
      </c>
      <c r="H148" s="152">
        <v>1</v>
      </c>
      <c r="I148" s="153"/>
      <c r="J148" s="154">
        <f t="shared" si="1"/>
        <v>0</v>
      </c>
      <c r="K148" s="155"/>
      <c r="L148" s="156"/>
      <c r="M148" s="157" t="s">
        <v>1</v>
      </c>
      <c r="N148" s="158" t="s">
        <v>37</v>
      </c>
      <c r="P148" s="139">
        <f t="shared" si="2"/>
        <v>0</v>
      </c>
      <c r="Q148" s="139">
        <v>0</v>
      </c>
      <c r="R148" s="139">
        <f t="shared" si="3"/>
        <v>0</v>
      </c>
      <c r="S148" s="139">
        <v>0</v>
      </c>
      <c r="T148" s="140">
        <f t="shared" si="4"/>
        <v>0</v>
      </c>
      <c r="AR148" s="141" t="s">
        <v>2160</v>
      </c>
      <c r="AT148" s="141" t="s">
        <v>354</v>
      </c>
      <c r="AU148" s="141" t="s">
        <v>82</v>
      </c>
      <c r="AY148" s="13" t="s">
        <v>149</v>
      </c>
      <c r="BE148" s="142">
        <f t="shared" si="5"/>
        <v>0</v>
      </c>
      <c r="BF148" s="142">
        <f t="shared" si="6"/>
        <v>0</v>
      </c>
      <c r="BG148" s="142">
        <f t="shared" si="7"/>
        <v>0</v>
      </c>
      <c r="BH148" s="142">
        <f t="shared" si="8"/>
        <v>0</v>
      </c>
      <c r="BI148" s="142">
        <f t="shared" si="9"/>
        <v>0</v>
      </c>
      <c r="BJ148" s="13" t="s">
        <v>80</v>
      </c>
      <c r="BK148" s="142">
        <f t="shared" si="10"/>
        <v>0</v>
      </c>
      <c r="BL148" s="13" t="s">
        <v>2160</v>
      </c>
      <c r="BM148" s="141" t="s">
        <v>2191</v>
      </c>
    </row>
    <row r="149" spans="2:65" s="1" customFormat="1" ht="16.5" customHeight="1">
      <c r="B149" s="28"/>
      <c r="C149" s="148" t="s">
        <v>213</v>
      </c>
      <c r="D149" s="148" t="s">
        <v>354</v>
      </c>
      <c r="E149" s="149" t="s">
        <v>2192</v>
      </c>
      <c r="F149" s="150" t="s">
        <v>2173</v>
      </c>
      <c r="G149" s="151" t="s">
        <v>1</v>
      </c>
      <c r="H149" s="152">
        <v>1</v>
      </c>
      <c r="I149" s="153"/>
      <c r="J149" s="154">
        <f t="shared" si="1"/>
        <v>0</v>
      </c>
      <c r="K149" s="155"/>
      <c r="L149" s="156"/>
      <c r="M149" s="157" t="s">
        <v>1</v>
      </c>
      <c r="N149" s="158" t="s">
        <v>37</v>
      </c>
      <c r="P149" s="139">
        <f t="shared" si="2"/>
        <v>0</v>
      </c>
      <c r="Q149" s="139">
        <v>0</v>
      </c>
      <c r="R149" s="139">
        <f t="shared" si="3"/>
        <v>0</v>
      </c>
      <c r="S149" s="139">
        <v>0</v>
      </c>
      <c r="T149" s="140">
        <f t="shared" si="4"/>
        <v>0</v>
      </c>
      <c r="AR149" s="141" t="s">
        <v>2160</v>
      </c>
      <c r="AT149" s="141" t="s">
        <v>354</v>
      </c>
      <c r="AU149" s="141" t="s">
        <v>82</v>
      </c>
      <c r="AY149" s="13" t="s">
        <v>149</v>
      </c>
      <c r="BE149" s="142">
        <f t="shared" si="5"/>
        <v>0</v>
      </c>
      <c r="BF149" s="142">
        <f t="shared" si="6"/>
        <v>0</v>
      </c>
      <c r="BG149" s="142">
        <f t="shared" si="7"/>
        <v>0</v>
      </c>
      <c r="BH149" s="142">
        <f t="shared" si="8"/>
        <v>0</v>
      </c>
      <c r="BI149" s="142">
        <f t="shared" si="9"/>
        <v>0</v>
      </c>
      <c r="BJ149" s="13" t="s">
        <v>80</v>
      </c>
      <c r="BK149" s="142">
        <f t="shared" si="10"/>
        <v>0</v>
      </c>
      <c r="BL149" s="13" t="s">
        <v>2160</v>
      </c>
      <c r="BM149" s="141" t="s">
        <v>2193</v>
      </c>
    </row>
    <row r="150" spans="2:65" s="1" customFormat="1" ht="16.5" customHeight="1">
      <c r="B150" s="28"/>
      <c r="C150" s="148" t="s">
        <v>183</v>
      </c>
      <c r="D150" s="148" t="s">
        <v>354</v>
      </c>
      <c r="E150" s="149" t="s">
        <v>188</v>
      </c>
      <c r="F150" s="150" t="s">
        <v>2194</v>
      </c>
      <c r="G150" s="151" t="s">
        <v>1</v>
      </c>
      <c r="H150" s="152">
        <v>1</v>
      </c>
      <c r="I150" s="153"/>
      <c r="J150" s="154">
        <f t="shared" si="1"/>
        <v>0</v>
      </c>
      <c r="K150" s="155"/>
      <c r="L150" s="156"/>
      <c r="M150" s="157" t="s">
        <v>1</v>
      </c>
      <c r="N150" s="158" t="s">
        <v>37</v>
      </c>
      <c r="P150" s="139">
        <f t="shared" si="2"/>
        <v>0</v>
      </c>
      <c r="Q150" s="139">
        <v>0</v>
      </c>
      <c r="R150" s="139">
        <f t="shared" si="3"/>
        <v>0</v>
      </c>
      <c r="S150" s="139">
        <v>0</v>
      </c>
      <c r="T150" s="140">
        <f t="shared" si="4"/>
        <v>0</v>
      </c>
      <c r="AR150" s="141" t="s">
        <v>2160</v>
      </c>
      <c r="AT150" s="141" t="s">
        <v>354</v>
      </c>
      <c r="AU150" s="141" t="s">
        <v>82</v>
      </c>
      <c r="AY150" s="13" t="s">
        <v>149</v>
      </c>
      <c r="BE150" s="142">
        <f t="shared" si="5"/>
        <v>0</v>
      </c>
      <c r="BF150" s="142">
        <f t="shared" si="6"/>
        <v>0</v>
      </c>
      <c r="BG150" s="142">
        <f t="shared" si="7"/>
        <v>0</v>
      </c>
      <c r="BH150" s="142">
        <f t="shared" si="8"/>
        <v>0</v>
      </c>
      <c r="BI150" s="142">
        <f t="shared" si="9"/>
        <v>0</v>
      </c>
      <c r="BJ150" s="13" t="s">
        <v>80</v>
      </c>
      <c r="BK150" s="142">
        <f t="shared" si="10"/>
        <v>0</v>
      </c>
      <c r="BL150" s="13" t="s">
        <v>2160</v>
      </c>
      <c r="BM150" s="141" t="s">
        <v>2195</v>
      </c>
    </row>
    <row r="151" spans="2:65" s="1" customFormat="1" ht="16.5" customHeight="1">
      <c r="B151" s="28"/>
      <c r="C151" s="148" t="s">
        <v>220</v>
      </c>
      <c r="D151" s="148" t="s">
        <v>354</v>
      </c>
      <c r="E151" s="149" t="s">
        <v>2196</v>
      </c>
      <c r="F151" s="150" t="s">
        <v>2197</v>
      </c>
      <c r="G151" s="151" t="s">
        <v>1</v>
      </c>
      <c r="H151" s="152">
        <v>1</v>
      </c>
      <c r="I151" s="153"/>
      <c r="J151" s="154">
        <f t="shared" si="1"/>
        <v>0</v>
      </c>
      <c r="K151" s="155"/>
      <c r="L151" s="156"/>
      <c r="M151" s="157" t="s">
        <v>1</v>
      </c>
      <c r="N151" s="158" t="s">
        <v>37</v>
      </c>
      <c r="P151" s="139">
        <f t="shared" si="2"/>
        <v>0</v>
      </c>
      <c r="Q151" s="139">
        <v>0</v>
      </c>
      <c r="R151" s="139">
        <f t="shared" si="3"/>
        <v>0</v>
      </c>
      <c r="S151" s="139">
        <v>0</v>
      </c>
      <c r="T151" s="140">
        <f t="shared" si="4"/>
        <v>0</v>
      </c>
      <c r="AR151" s="141" t="s">
        <v>2160</v>
      </c>
      <c r="AT151" s="141" t="s">
        <v>354</v>
      </c>
      <c r="AU151" s="141" t="s">
        <v>82</v>
      </c>
      <c r="AY151" s="13" t="s">
        <v>149</v>
      </c>
      <c r="BE151" s="142">
        <f t="shared" si="5"/>
        <v>0</v>
      </c>
      <c r="BF151" s="142">
        <f t="shared" si="6"/>
        <v>0</v>
      </c>
      <c r="BG151" s="142">
        <f t="shared" si="7"/>
        <v>0</v>
      </c>
      <c r="BH151" s="142">
        <f t="shared" si="8"/>
        <v>0</v>
      </c>
      <c r="BI151" s="142">
        <f t="shared" si="9"/>
        <v>0</v>
      </c>
      <c r="BJ151" s="13" t="s">
        <v>80</v>
      </c>
      <c r="BK151" s="142">
        <f t="shared" si="10"/>
        <v>0</v>
      </c>
      <c r="BL151" s="13" t="s">
        <v>2160</v>
      </c>
      <c r="BM151" s="141" t="s">
        <v>2198</v>
      </c>
    </row>
    <row r="152" spans="2:65" s="1" customFormat="1" ht="16.5" customHeight="1">
      <c r="B152" s="28"/>
      <c r="C152" s="148" t="s">
        <v>187</v>
      </c>
      <c r="D152" s="148" t="s">
        <v>354</v>
      </c>
      <c r="E152" s="149" t="s">
        <v>8</v>
      </c>
      <c r="F152" s="150" t="s">
        <v>2199</v>
      </c>
      <c r="G152" s="151" t="s">
        <v>1</v>
      </c>
      <c r="H152" s="152">
        <v>1</v>
      </c>
      <c r="I152" s="153"/>
      <c r="J152" s="154">
        <f t="shared" si="1"/>
        <v>0</v>
      </c>
      <c r="K152" s="155"/>
      <c r="L152" s="156"/>
      <c r="M152" s="157" t="s">
        <v>1</v>
      </c>
      <c r="N152" s="158" t="s">
        <v>37</v>
      </c>
      <c r="P152" s="139">
        <f t="shared" si="2"/>
        <v>0</v>
      </c>
      <c r="Q152" s="139">
        <v>0</v>
      </c>
      <c r="R152" s="139">
        <f t="shared" si="3"/>
        <v>0</v>
      </c>
      <c r="S152" s="139">
        <v>0</v>
      </c>
      <c r="T152" s="140">
        <f t="shared" si="4"/>
        <v>0</v>
      </c>
      <c r="AR152" s="141" t="s">
        <v>2160</v>
      </c>
      <c r="AT152" s="141" t="s">
        <v>354</v>
      </c>
      <c r="AU152" s="141" t="s">
        <v>82</v>
      </c>
      <c r="AY152" s="13" t="s">
        <v>149</v>
      </c>
      <c r="BE152" s="142">
        <f t="shared" si="5"/>
        <v>0</v>
      </c>
      <c r="BF152" s="142">
        <f t="shared" si="6"/>
        <v>0</v>
      </c>
      <c r="BG152" s="142">
        <f t="shared" si="7"/>
        <v>0</v>
      </c>
      <c r="BH152" s="142">
        <f t="shared" si="8"/>
        <v>0</v>
      </c>
      <c r="BI152" s="142">
        <f t="shared" si="9"/>
        <v>0</v>
      </c>
      <c r="BJ152" s="13" t="s">
        <v>80</v>
      </c>
      <c r="BK152" s="142">
        <f t="shared" si="10"/>
        <v>0</v>
      </c>
      <c r="BL152" s="13" t="s">
        <v>2160</v>
      </c>
      <c r="BM152" s="141" t="s">
        <v>2200</v>
      </c>
    </row>
    <row r="153" spans="2:65" s="1" customFormat="1" ht="16.5" customHeight="1">
      <c r="B153" s="28"/>
      <c r="C153" s="148" t="s">
        <v>7</v>
      </c>
      <c r="D153" s="148" t="s">
        <v>354</v>
      </c>
      <c r="E153" s="149" t="s">
        <v>2201</v>
      </c>
      <c r="F153" s="150" t="s">
        <v>2197</v>
      </c>
      <c r="G153" s="151" t="s">
        <v>1</v>
      </c>
      <c r="H153" s="152">
        <v>1</v>
      </c>
      <c r="I153" s="153"/>
      <c r="J153" s="154">
        <f t="shared" si="1"/>
        <v>0</v>
      </c>
      <c r="K153" s="155"/>
      <c r="L153" s="156"/>
      <c r="M153" s="157" t="s">
        <v>1</v>
      </c>
      <c r="N153" s="158" t="s">
        <v>37</v>
      </c>
      <c r="P153" s="139">
        <f t="shared" si="2"/>
        <v>0</v>
      </c>
      <c r="Q153" s="139">
        <v>0</v>
      </c>
      <c r="R153" s="139">
        <f t="shared" si="3"/>
        <v>0</v>
      </c>
      <c r="S153" s="139">
        <v>0</v>
      </c>
      <c r="T153" s="140">
        <f t="shared" si="4"/>
        <v>0</v>
      </c>
      <c r="AR153" s="141" t="s">
        <v>2160</v>
      </c>
      <c r="AT153" s="141" t="s">
        <v>354</v>
      </c>
      <c r="AU153" s="141" t="s">
        <v>82</v>
      </c>
      <c r="AY153" s="13" t="s">
        <v>149</v>
      </c>
      <c r="BE153" s="142">
        <f t="shared" si="5"/>
        <v>0</v>
      </c>
      <c r="BF153" s="142">
        <f t="shared" si="6"/>
        <v>0</v>
      </c>
      <c r="BG153" s="142">
        <f t="shared" si="7"/>
        <v>0</v>
      </c>
      <c r="BH153" s="142">
        <f t="shared" si="8"/>
        <v>0</v>
      </c>
      <c r="BI153" s="142">
        <f t="shared" si="9"/>
        <v>0</v>
      </c>
      <c r="BJ153" s="13" t="s">
        <v>80</v>
      </c>
      <c r="BK153" s="142">
        <f t="shared" si="10"/>
        <v>0</v>
      </c>
      <c r="BL153" s="13" t="s">
        <v>2160</v>
      </c>
      <c r="BM153" s="141" t="s">
        <v>2202</v>
      </c>
    </row>
    <row r="154" spans="2:65" s="1" customFormat="1" ht="16.5" customHeight="1">
      <c r="B154" s="28"/>
      <c r="C154" s="148" t="s">
        <v>192</v>
      </c>
      <c r="D154" s="148" t="s">
        <v>354</v>
      </c>
      <c r="E154" s="149" t="s">
        <v>199</v>
      </c>
      <c r="F154" s="150" t="s">
        <v>2203</v>
      </c>
      <c r="G154" s="151" t="s">
        <v>1</v>
      </c>
      <c r="H154" s="152">
        <v>1</v>
      </c>
      <c r="I154" s="153"/>
      <c r="J154" s="154">
        <f t="shared" si="1"/>
        <v>0</v>
      </c>
      <c r="K154" s="155"/>
      <c r="L154" s="156"/>
      <c r="M154" s="157" t="s">
        <v>1</v>
      </c>
      <c r="N154" s="158" t="s">
        <v>37</v>
      </c>
      <c r="P154" s="139">
        <f t="shared" si="2"/>
        <v>0</v>
      </c>
      <c r="Q154" s="139">
        <v>0</v>
      </c>
      <c r="R154" s="139">
        <f t="shared" si="3"/>
        <v>0</v>
      </c>
      <c r="S154" s="139">
        <v>0</v>
      </c>
      <c r="T154" s="140">
        <f t="shared" si="4"/>
        <v>0</v>
      </c>
      <c r="AR154" s="141" t="s">
        <v>2160</v>
      </c>
      <c r="AT154" s="141" t="s">
        <v>354</v>
      </c>
      <c r="AU154" s="141" t="s">
        <v>82</v>
      </c>
      <c r="AY154" s="13" t="s">
        <v>149</v>
      </c>
      <c r="BE154" s="142">
        <f t="shared" si="5"/>
        <v>0</v>
      </c>
      <c r="BF154" s="142">
        <f t="shared" si="6"/>
        <v>0</v>
      </c>
      <c r="BG154" s="142">
        <f t="shared" si="7"/>
        <v>0</v>
      </c>
      <c r="BH154" s="142">
        <f t="shared" si="8"/>
        <v>0</v>
      </c>
      <c r="BI154" s="142">
        <f t="shared" si="9"/>
        <v>0</v>
      </c>
      <c r="BJ154" s="13" t="s">
        <v>80</v>
      </c>
      <c r="BK154" s="142">
        <f t="shared" si="10"/>
        <v>0</v>
      </c>
      <c r="BL154" s="13" t="s">
        <v>2160</v>
      </c>
      <c r="BM154" s="141" t="s">
        <v>2204</v>
      </c>
    </row>
    <row r="155" spans="2:65" s="1" customFormat="1" ht="16.5" customHeight="1">
      <c r="B155" s="28"/>
      <c r="C155" s="148" t="s">
        <v>233</v>
      </c>
      <c r="D155" s="148" t="s">
        <v>354</v>
      </c>
      <c r="E155" s="149" t="s">
        <v>177</v>
      </c>
      <c r="F155" s="150" t="s">
        <v>2205</v>
      </c>
      <c r="G155" s="151" t="s">
        <v>1</v>
      </c>
      <c r="H155" s="152">
        <v>1</v>
      </c>
      <c r="I155" s="153"/>
      <c r="J155" s="154">
        <f t="shared" si="1"/>
        <v>0</v>
      </c>
      <c r="K155" s="155"/>
      <c r="L155" s="156"/>
      <c r="M155" s="157" t="s">
        <v>1</v>
      </c>
      <c r="N155" s="158" t="s">
        <v>37</v>
      </c>
      <c r="P155" s="139">
        <f t="shared" si="2"/>
        <v>0</v>
      </c>
      <c r="Q155" s="139">
        <v>0</v>
      </c>
      <c r="R155" s="139">
        <f t="shared" si="3"/>
        <v>0</v>
      </c>
      <c r="S155" s="139">
        <v>0</v>
      </c>
      <c r="T155" s="140">
        <f t="shared" si="4"/>
        <v>0</v>
      </c>
      <c r="AR155" s="141" t="s">
        <v>2160</v>
      </c>
      <c r="AT155" s="141" t="s">
        <v>354</v>
      </c>
      <c r="AU155" s="141" t="s">
        <v>82</v>
      </c>
      <c r="AY155" s="13" t="s">
        <v>149</v>
      </c>
      <c r="BE155" s="142">
        <f t="shared" si="5"/>
        <v>0</v>
      </c>
      <c r="BF155" s="142">
        <f t="shared" si="6"/>
        <v>0</v>
      </c>
      <c r="BG155" s="142">
        <f t="shared" si="7"/>
        <v>0</v>
      </c>
      <c r="BH155" s="142">
        <f t="shared" si="8"/>
        <v>0</v>
      </c>
      <c r="BI155" s="142">
        <f t="shared" si="9"/>
        <v>0</v>
      </c>
      <c r="BJ155" s="13" t="s">
        <v>80</v>
      </c>
      <c r="BK155" s="142">
        <f t="shared" si="10"/>
        <v>0</v>
      </c>
      <c r="BL155" s="13" t="s">
        <v>2160</v>
      </c>
      <c r="BM155" s="141" t="s">
        <v>2206</v>
      </c>
    </row>
    <row r="156" spans="2:65" s="1" customFormat="1" ht="16.5" customHeight="1">
      <c r="B156" s="28"/>
      <c r="C156" s="148" t="s">
        <v>198</v>
      </c>
      <c r="D156" s="148" t="s">
        <v>354</v>
      </c>
      <c r="E156" s="149" t="s">
        <v>206</v>
      </c>
      <c r="F156" s="150" t="s">
        <v>2207</v>
      </c>
      <c r="G156" s="151" t="s">
        <v>1</v>
      </c>
      <c r="H156" s="152">
        <v>1</v>
      </c>
      <c r="I156" s="153"/>
      <c r="J156" s="154">
        <f t="shared" si="1"/>
        <v>0</v>
      </c>
      <c r="K156" s="155"/>
      <c r="L156" s="156"/>
      <c r="M156" s="157" t="s">
        <v>1</v>
      </c>
      <c r="N156" s="158" t="s">
        <v>37</v>
      </c>
      <c r="P156" s="139">
        <f t="shared" si="2"/>
        <v>0</v>
      </c>
      <c r="Q156" s="139">
        <v>0</v>
      </c>
      <c r="R156" s="139">
        <f t="shared" si="3"/>
        <v>0</v>
      </c>
      <c r="S156" s="139">
        <v>0</v>
      </c>
      <c r="T156" s="140">
        <f t="shared" si="4"/>
        <v>0</v>
      </c>
      <c r="AR156" s="141" t="s">
        <v>2160</v>
      </c>
      <c r="AT156" s="141" t="s">
        <v>354</v>
      </c>
      <c r="AU156" s="141" t="s">
        <v>82</v>
      </c>
      <c r="AY156" s="13" t="s">
        <v>149</v>
      </c>
      <c r="BE156" s="142">
        <f t="shared" si="5"/>
        <v>0</v>
      </c>
      <c r="BF156" s="142">
        <f t="shared" si="6"/>
        <v>0</v>
      </c>
      <c r="BG156" s="142">
        <f t="shared" si="7"/>
        <v>0</v>
      </c>
      <c r="BH156" s="142">
        <f t="shared" si="8"/>
        <v>0</v>
      </c>
      <c r="BI156" s="142">
        <f t="shared" si="9"/>
        <v>0</v>
      </c>
      <c r="BJ156" s="13" t="s">
        <v>80</v>
      </c>
      <c r="BK156" s="142">
        <f t="shared" si="10"/>
        <v>0</v>
      </c>
      <c r="BL156" s="13" t="s">
        <v>2160</v>
      </c>
      <c r="BM156" s="141" t="s">
        <v>2208</v>
      </c>
    </row>
    <row r="157" spans="2:65" s="1" customFormat="1" ht="16.5" customHeight="1">
      <c r="B157" s="28"/>
      <c r="C157" s="148" t="s">
        <v>240</v>
      </c>
      <c r="D157" s="148" t="s">
        <v>354</v>
      </c>
      <c r="E157" s="149" t="s">
        <v>180</v>
      </c>
      <c r="F157" s="150" t="s">
        <v>2209</v>
      </c>
      <c r="G157" s="151" t="s">
        <v>1</v>
      </c>
      <c r="H157" s="152">
        <v>1</v>
      </c>
      <c r="I157" s="153"/>
      <c r="J157" s="154">
        <f t="shared" si="1"/>
        <v>0</v>
      </c>
      <c r="K157" s="155"/>
      <c r="L157" s="156"/>
      <c r="M157" s="157" t="s">
        <v>1</v>
      </c>
      <c r="N157" s="158" t="s">
        <v>37</v>
      </c>
      <c r="P157" s="139">
        <f t="shared" si="2"/>
        <v>0</v>
      </c>
      <c r="Q157" s="139">
        <v>0</v>
      </c>
      <c r="R157" s="139">
        <f t="shared" si="3"/>
        <v>0</v>
      </c>
      <c r="S157" s="139">
        <v>0</v>
      </c>
      <c r="T157" s="140">
        <f t="shared" si="4"/>
        <v>0</v>
      </c>
      <c r="AR157" s="141" t="s">
        <v>2160</v>
      </c>
      <c r="AT157" s="141" t="s">
        <v>354</v>
      </c>
      <c r="AU157" s="141" t="s">
        <v>82</v>
      </c>
      <c r="AY157" s="13" t="s">
        <v>149</v>
      </c>
      <c r="BE157" s="142">
        <f t="shared" si="5"/>
        <v>0</v>
      </c>
      <c r="BF157" s="142">
        <f t="shared" si="6"/>
        <v>0</v>
      </c>
      <c r="BG157" s="142">
        <f t="shared" si="7"/>
        <v>0</v>
      </c>
      <c r="BH157" s="142">
        <f t="shared" si="8"/>
        <v>0</v>
      </c>
      <c r="BI157" s="142">
        <f t="shared" si="9"/>
        <v>0</v>
      </c>
      <c r="BJ157" s="13" t="s">
        <v>80</v>
      </c>
      <c r="BK157" s="142">
        <f t="shared" si="10"/>
        <v>0</v>
      </c>
      <c r="BL157" s="13" t="s">
        <v>2160</v>
      </c>
      <c r="BM157" s="141" t="s">
        <v>2210</v>
      </c>
    </row>
    <row r="158" spans="2:65" s="1" customFormat="1" ht="16.5" customHeight="1">
      <c r="B158" s="28"/>
      <c r="C158" s="148" t="s">
        <v>202</v>
      </c>
      <c r="D158" s="148" t="s">
        <v>354</v>
      </c>
      <c r="E158" s="149" t="s">
        <v>213</v>
      </c>
      <c r="F158" s="150" t="s">
        <v>2211</v>
      </c>
      <c r="G158" s="151" t="s">
        <v>1</v>
      </c>
      <c r="H158" s="152">
        <v>1</v>
      </c>
      <c r="I158" s="153"/>
      <c r="J158" s="154">
        <f t="shared" si="1"/>
        <v>0</v>
      </c>
      <c r="K158" s="155"/>
      <c r="L158" s="156"/>
      <c r="M158" s="157" t="s">
        <v>1</v>
      </c>
      <c r="N158" s="158" t="s">
        <v>37</v>
      </c>
      <c r="P158" s="139">
        <f t="shared" si="2"/>
        <v>0</v>
      </c>
      <c r="Q158" s="139">
        <v>0</v>
      </c>
      <c r="R158" s="139">
        <f t="shared" si="3"/>
        <v>0</v>
      </c>
      <c r="S158" s="139">
        <v>0</v>
      </c>
      <c r="T158" s="140">
        <f t="shared" si="4"/>
        <v>0</v>
      </c>
      <c r="AR158" s="141" t="s">
        <v>2160</v>
      </c>
      <c r="AT158" s="141" t="s">
        <v>354</v>
      </c>
      <c r="AU158" s="141" t="s">
        <v>82</v>
      </c>
      <c r="AY158" s="13" t="s">
        <v>149</v>
      </c>
      <c r="BE158" s="142">
        <f t="shared" si="5"/>
        <v>0</v>
      </c>
      <c r="BF158" s="142">
        <f t="shared" si="6"/>
        <v>0</v>
      </c>
      <c r="BG158" s="142">
        <f t="shared" si="7"/>
        <v>0</v>
      </c>
      <c r="BH158" s="142">
        <f t="shared" si="8"/>
        <v>0</v>
      </c>
      <c r="BI158" s="142">
        <f t="shared" si="9"/>
        <v>0</v>
      </c>
      <c r="BJ158" s="13" t="s">
        <v>80</v>
      </c>
      <c r="BK158" s="142">
        <f t="shared" si="10"/>
        <v>0</v>
      </c>
      <c r="BL158" s="13" t="s">
        <v>2160</v>
      </c>
      <c r="BM158" s="141" t="s">
        <v>2212</v>
      </c>
    </row>
    <row r="159" spans="2:65" s="1" customFormat="1" ht="16.5" customHeight="1">
      <c r="B159" s="28"/>
      <c r="C159" s="148" t="s">
        <v>253</v>
      </c>
      <c r="D159" s="148" t="s">
        <v>354</v>
      </c>
      <c r="E159" s="149" t="s">
        <v>183</v>
      </c>
      <c r="F159" s="150" t="s">
        <v>2213</v>
      </c>
      <c r="G159" s="151" t="s">
        <v>1</v>
      </c>
      <c r="H159" s="152">
        <v>1</v>
      </c>
      <c r="I159" s="153"/>
      <c r="J159" s="154">
        <f t="shared" si="1"/>
        <v>0</v>
      </c>
      <c r="K159" s="155"/>
      <c r="L159" s="156"/>
      <c r="M159" s="157" t="s">
        <v>1</v>
      </c>
      <c r="N159" s="158" t="s">
        <v>37</v>
      </c>
      <c r="P159" s="139">
        <f t="shared" si="2"/>
        <v>0</v>
      </c>
      <c r="Q159" s="139">
        <v>0</v>
      </c>
      <c r="R159" s="139">
        <f t="shared" si="3"/>
        <v>0</v>
      </c>
      <c r="S159" s="139">
        <v>0</v>
      </c>
      <c r="T159" s="140">
        <f t="shared" si="4"/>
        <v>0</v>
      </c>
      <c r="AR159" s="141" t="s">
        <v>2160</v>
      </c>
      <c r="AT159" s="141" t="s">
        <v>354</v>
      </c>
      <c r="AU159" s="141" t="s">
        <v>82</v>
      </c>
      <c r="AY159" s="13" t="s">
        <v>149</v>
      </c>
      <c r="BE159" s="142">
        <f t="shared" si="5"/>
        <v>0</v>
      </c>
      <c r="BF159" s="142">
        <f t="shared" si="6"/>
        <v>0</v>
      </c>
      <c r="BG159" s="142">
        <f t="shared" si="7"/>
        <v>0</v>
      </c>
      <c r="BH159" s="142">
        <f t="shared" si="8"/>
        <v>0</v>
      </c>
      <c r="BI159" s="142">
        <f t="shared" si="9"/>
        <v>0</v>
      </c>
      <c r="BJ159" s="13" t="s">
        <v>80</v>
      </c>
      <c r="BK159" s="142">
        <f t="shared" si="10"/>
        <v>0</v>
      </c>
      <c r="BL159" s="13" t="s">
        <v>2160</v>
      </c>
      <c r="BM159" s="141" t="s">
        <v>2214</v>
      </c>
    </row>
    <row r="160" spans="2:65" s="1" customFormat="1" ht="16.5" customHeight="1">
      <c r="B160" s="28"/>
      <c r="C160" s="148" t="s">
        <v>205</v>
      </c>
      <c r="D160" s="148" t="s">
        <v>354</v>
      </c>
      <c r="E160" s="149" t="s">
        <v>220</v>
      </c>
      <c r="F160" s="150" t="s">
        <v>2215</v>
      </c>
      <c r="G160" s="151" t="s">
        <v>1</v>
      </c>
      <c r="H160" s="152">
        <v>1</v>
      </c>
      <c r="I160" s="153"/>
      <c r="J160" s="154">
        <f t="shared" si="1"/>
        <v>0</v>
      </c>
      <c r="K160" s="155"/>
      <c r="L160" s="156"/>
      <c r="M160" s="157" t="s">
        <v>1</v>
      </c>
      <c r="N160" s="158" t="s">
        <v>37</v>
      </c>
      <c r="P160" s="139">
        <f t="shared" si="2"/>
        <v>0</v>
      </c>
      <c r="Q160" s="139">
        <v>0</v>
      </c>
      <c r="R160" s="139">
        <f t="shared" si="3"/>
        <v>0</v>
      </c>
      <c r="S160" s="139">
        <v>0</v>
      </c>
      <c r="T160" s="140">
        <f t="shared" si="4"/>
        <v>0</v>
      </c>
      <c r="AR160" s="141" t="s">
        <v>2160</v>
      </c>
      <c r="AT160" s="141" t="s">
        <v>354</v>
      </c>
      <c r="AU160" s="141" t="s">
        <v>82</v>
      </c>
      <c r="AY160" s="13" t="s">
        <v>149</v>
      </c>
      <c r="BE160" s="142">
        <f t="shared" si="5"/>
        <v>0</v>
      </c>
      <c r="BF160" s="142">
        <f t="shared" si="6"/>
        <v>0</v>
      </c>
      <c r="BG160" s="142">
        <f t="shared" si="7"/>
        <v>0</v>
      </c>
      <c r="BH160" s="142">
        <f t="shared" si="8"/>
        <v>0</v>
      </c>
      <c r="BI160" s="142">
        <f t="shared" si="9"/>
        <v>0</v>
      </c>
      <c r="BJ160" s="13" t="s">
        <v>80</v>
      </c>
      <c r="BK160" s="142">
        <f t="shared" si="10"/>
        <v>0</v>
      </c>
      <c r="BL160" s="13" t="s">
        <v>2160</v>
      </c>
      <c r="BM160" s="141" t="s">
        <v>2216</v>
      </c>
    </row>
    <row r="161" spans="2:65" s="1" customFormat="1" ht="21.75" customHeight="1">
      <c r="B161" s="28"/>
      <c r="C161" s="148" t="s">
        <v>264</v>
      </c>
      <c r="D161" s="148" t="s">
        <v>354</v>
      </c>
      <c r="E161" s="149" t="s">
        <v>187</v>
      </c>
      <c r="F161" s="150" t="s">
        <v>2217</v>
      </c>
      <c r="G161" s="151" t="s">
        <v>1</v>
      </c>
      <c r="H161" s="152">
        <v>1</v>
      </c>
      <c r="I161" s="153"/>
      <c r="J161" s="154">
        <f t="shared" si="1"/>
        <v>0</v>
      </c>
      <c r="K161" s="155"/>
      <c r="L161" s="156"/>
      <c r="M161" s="157" t="s">
        <v>1</v>
      </c>
      <c r="N161" s="158" t="s">
        <v>37</v>
      </c>
      <c r="P161" s="139">
        <f t="shared" si="2"/>
        <v>0</v>
      </c>
      <c r="Q161" s="139">
        <v>0</v>
      </c>
      <c r="R161" s="139">
        <f t="shared" si="3"/>
        <v>0</v>
      </c>
      <c r="S161" s="139">
        <v>0</v>
      </c>
      <c r="T161" s="140">
        <f t="shared" si="4"/>
        <v>0</v>
      </c>
      <c r="AR161" s="141" t="s">
        <v>2160</v>
      </c>
      <c r="AT161" s="141" t="s">
        <v>354</v>
      </c>
      <c r="AU161" s="141" t="s">
        <v>82</v>
      </c>
      <c r="AY161" s="13" t="s">
        <v>149</v>
      </c>
      <c r="BE161" s="142">
        <f t="shared" si="5"/>
        <v>0</v>
      </c>
      <c r="BF161" s="142">
        <f t="shared" si="6"/>
        <v>0</v>
      </c>
      <c r="BG161" s="142">
        <f t="shared" si="7"/>
        <v>0</v>
      </c>
      <c r="BH161" s="142">
        <f t="shared" si="8"/>
        <v>0</v>
      </c>
      <c r="BI161" s="142">
        <f t="shared" si="9"/>
        <v>0</v>
      </c>
      <c r="BJ161" s="13" t="s">
        <v>80</v>
      </c>
      <c r="BK161" s="142">
        <f t="shared" si="10"/>
        <v>0</v>
      </c>
      <c r="BL161" s="13" t="s">
        <v>2160</v>
      </c>
      <c r="BM161" s="141" t="s">
        <v>2218</v>
      </c>
    </row>
    <row r="162" spans="2:65" s="1" customFormat="1" ht="21.75" customHeight="1">
      <c r="B162" s="28"/>
      <c r="C162" s="148" t="s">
        <v>209</v>
      </c>
      <c r="D162" s="148" t="s">
        <v>354</v>
      </c>
      <c r="E162" s="149" t="s">
        <v>7</v>
      </c>
      <c r="F162" s="150" t="s">
        <v>2219</v>
      </c>
      <c r="G162" s="151" t="s">
        <v>1</v>
      </c>
      <c r="H162" s="152">
        <v>1</v>
      </c>
      <c r="I162" s="153"/>
      <c r="J162" s="154">
        <f t="shared" si="1"/>
        <v>0</v>
      </c>
      <c r="K162" s="155"/>
      <c r="L162" s="156"/>
      <c r="M162" s="157" t="s">
        <v>1</v>
      </c>
      <c r="N162" s="158" t="s">
        <v>37</v>
      </c>
      <c r="P162" s="139">
        <f t="shared" si="2"/>
        <v>0</v>
      </c>
      <c r="Q162" s="139">
        <v>0</v>
      </c>
      <c r="R162" s="139">
        <f t="shared" si="3"/>
        <v>0</v>
      </c>
      <c r="S162" s="139">
        <v>0</v>
      </c>
      <c r="T162" s="140">
        <f t="shared" si="4"/>
        <v>0</v>
      </c>
      <c r="AR162" s="141" t="s">
        <v>2160</v>
      </c>
      <c r="AT162" s="141" t="s">
        <v>354</v>
      </c>
      <c r="AU162" s="141" t="s">
        <v>82</v>
      </c>
      <c r="AY162" s="13" t="s">
        <v>149</v>
      </c>
      <c r="BE162" s="142">
        <f t="shared" si="5"/>
        <v>0</v>
      </c>
      <c r="BF162" s="142">
        <f t="shared" si="6"/>
        <v>0</v>
      </c>
      <c r="BG162" s="142">
        <f t="shared" si="7"/>
        <v>0</v>
      </c>
      <c r="BH162" s="142">
        <f t="shared" si="8"/>
        <v>0</v>
      </c>
      <c r="BI162" s="142">
        <f t="shared" si="9"/>
        <v>0</v>
      </c>
      <c r="BJ162" s="13" t="s">
        <v>80</v>
      </c>
      <c r="BK162" s="142">
        <f t="shared" si="10"/>
        <v>0</v>
      </c>
      <c r="BL162" s="13" t="s">
        <v>2160</v>
      </c>
      <c r="BM162" s="141" t="s">
        <v>2220</v>
      </c>
    </row>
    <row r="163" spans="2:65" s="1" customFormat="1" ht="16.5" customHeight="1">
      <c r="B163" s="28"/>
      <c r="C163" s="148" t="s">
        <v>271</v>
      </c>
      <c r="D163" s="148" t="s">
        <v>354</v>
      </c>
      <c r="E163" s="149" t="s">
        <v>192</v>
      </c>
      <c r="F163" s="150" t="s">
        <v>2221</v>
      </c>
      <c r="G163" s="151" t="s">
        <v>1</v>
      </c>
      <c r="H163" s="152">
        <v>1</v>
      </c>
      <c r="I163" s="153"/>
      <c r="J163" s="154">
        <f t="shared" si="1"/>
        <v>0</v>
      </c>
      <c r="K163" s="155"/>
      <c r="L163" s="156"/>
      <c r="M163" s="157" t="s">
        <v>1</v>
      </c>
      <c r="N163" s="158" t="s">
        <v>37</v>
      </c>
      <c r="P163" s="139">
        <f t="shared" si="2"/>
        <v>0</v>
      </c>
      <c r="Q163" s="139">
        <v>0</v>
      </c>
      <c r="R163" s="139">
        <f t="shared" si="3"/>
        <v>0</v>
      </c>
      <c r="S163" s="139">
        <v>0</v>
      </c>
      <c r="T163" s="140">
        <f t="shared" si="4"/>
        <v>0</v>
      </c>
      <c r="AR163" s="141" t="s">
        <v>2160</v>
      </c>
      <c r="AT163" s="141" t="s">
        <v>354</v>
      </c>
      <c r="AU163" s="141" t="s">
        <v>82</v>
      </c>
      <c r="AY163" s="13" t="s">
        <v>149</v>
      </c>
      <c r="BE163" s="142">
        <f t="shared" si="5"/>
        <v>0</v>
      </c>
      <c r="BF163" s="142">
        <f t="shared" si="6"/>
        <v>0</v>
      </c>
      <c r="BG163" s="142">
        <f t="shared" si="7"/>
        <v>0</v>
      </c>
      <c r="BH163" s="142">
        <f t="shared" si="8"/>
        <v>0</v>
      </c>
      <c r="BI163" s="142">
        <f t="shared" si="9"/>
        <v>0</v>
      </c>
      <c r="BJ163" s="13" t="s">
        <v>80</v>
      </c>
      <c r="BK163" s="142">
        <f t="shared" si="10"/>
        <v>0</v>
      </c>
      <c r="BL163" s="13" t="s">
        <v>2160</v>
      </c>
      <c r="BM163" s="141" t="s">
        <v>2222</v>
      </c>
    </row>
    <row r="164" spans="2:65" s="1" customFormat="1" ht="16.5" customHeight="1">
      <c r="B164" s="28"/>
      <c r="C164" s="148" t="s">
        <v>212</v>
      </c>
      <c r="D164" s="148" t="s">
        <v>354</v>
      </c>
      <c r="E164" s="149" t="s">
        <v>233</v>
      </c>
      <c r="F164" s="150" t="s">
        <v>2223</v>
      </c>
      <c r="G164" s="151" t="s">
        <v>1</v>
      </c>
      <c r="H164" s="152">
        <v>1</v>
      </c>
      <c r="I164" s="153"/>
      <c r="J164" s="154">
        <f t="shared" si="1"/>
        <v>0</v>
      </c>
      <c r="K164" s="155"/>
      <c r="L164" s="156"/>
      <c r="M164" s="157" t="s">
        <v>1</v>
      </c>
      <c r="N164" s="158" t="s">
        <v>37</v>
      </c>
      <c r="P164" s="139">
        <f t="shared" si="2"/>
        <v>0</v>
      </c>
      <c r="Q164" s="139">
        <v>0</v>
      </c>
      <c r="R164" s="139">
        <f t="shared" si="3"/>
        <v>0</v>
      </c>
      <c r="S164" s="139">
        <v>0</v>
      </c>
      <c r="T164" s="140">
        <f t="shared" si="4"/>
        <v>0</v>
      </c>
      <c r="AR164" s="141" t="s">
        <v>2160</v>
      </c>
      <c r="AT164" s="141" t="s">
        <v>354</v>
      </c>
      <c r="AU164" s="141" t="s">
        <v>82</v>
      </c>
      <c r="AY164" s="13" t="s">
        <v>149</v>
      </c>
      <c r="BE164" s="142">
        <f t="shared" si="5"/>
        <v>0</v>
      </c>
      <c r="BF164" s="142">
        <f t="shared" si="6"/>
        <v>0</v>
      </c>
      <c r="BG164" s="142">
        <f t="shared" si="7"/>
        <v>0</v>
      </c>
      <c r="BH164" s="142">
        <f t="shared" si="8"/>
        <v>0</v>
      </c>
      <c r="BI164" s="142">
        <f t="shared" si="9"/>
        <v>0</v>
      </c>
      <c r="BJ164" s="13" t="s">
        <v>80</v>
      </c>
      <c r="BK164" s="142">
        <f t="shared" si="10"/>
        <v>0</v>
      </c>
      <c r="BL164" s="13" t="s">
        <v>2160</v>
      </c>
      <c r="BM164" s="141" t="s">
        <v>2224</v>
      </c>
    </row>
    <row r="165" spans="2:65" s="1" customFormat="1" ht="16.5" customHeight="1">
      <c r="B165" s="28"/>
      <c r="C165" s="148" t="s">
        <v>280</v>
      </c>
      <c r="D165" s="148" t="s">
        <v>354</v>
      </c>
      <c r="E165" s="149" t="s">
        <v>198</v>
      </c>
      <c r="F165" s="150" t="s">
        <v>2225</v>
      </c>
      <c r="G165" s="151" t="s">
        <v>1</v>
      </c>
      <c r="H165" s="152">
        <v>1</v>
      </c>
      <c r="I165" s="153"/>
      <c r="J165" s="154">
        <f t="shared" si="1"/>
        <v>0</v>
      </c>
      <c r="K165" s="155"/>
      <c r="L165" s="156"/>
      <c r="M165" s="157" t="s">
        <v>1</v>
      </c>
      <c r="N165" s="158" t="s">
        <v>37</v>
      </c>
      <c r="P165" s="139">
        <f t="shared" si="2"/>
        <v>0</v>
      </c>
      <c r="Q165" s="139">
        <v>0</v>
      </c>
      <c r="R165" s="139">
        <f t="shared" si="3"/>
        <v>0</v>
      </c>
      <c r="S165" s="139">
        <v>0</v>
      </c>
      <c r="T165" s="140">
        <f t="shared" si="4"/>
        <v>0</v>
      </c>
      <c r="AR165" s="141" t="s">
        <v>2160</v>
      </c>
      <c r="AT165" s="141" t="s">
        <v>354</v>
      </c>
      <c r="AU165" s="141" t="s">
        <v>82</v>
      </c>
      <c r="AY165" s="13" t="s">
        <v>149</v>
      </c>
      <c r="BE165" s="142">
        <f t="shared" si="5"/>
        <v>0</v>
      </c>
      <c r="BF165" s="142">
        <f t="shared" si="6"/>
        <v>0</v>
      </c>
      <c r="BG165" s="142">
        <f t="shared" si="7"/>
        <v>0</v>
      </c>
      <c r="BH165" s="142">
        <f t="shared" si="8"/>
        <v>0</v>
      </c>
      <c r="BI165" s="142">
        <f t="shared" si="9"/>
        <v>0</v>
      </c>
      <c r="BJ165" s="13" t="s">
        <v>80</v>
      </c>
      <c r="BK165" s="142">
        <f t="shared" si="10"/>
        <v>0</v>
      </c>
      <c r="BL165" s="13" t="s">
        <v>2160</v>
      </c>
      <c r="BM165" s="141" t="s">
        <v>2226</v>
      </c>
    </row>
    <row r="166" spans="2:65" s="1" customFormat="1" ht="16.5" customHeight="1">
      <c r="B166" s="28"/>
      <c r="C166" s="148" t="s">
        <v>216</v>
      </c>
      <c r="D166" s="148" t="s">
        <v>354</v>
      </c>
      <c r="E166" s="149" t="s">
        <v>240</v>
      </c>
      <c r="F166" s="150" t="s">
        <v>2227</v>
      </c>
      <c r="G166" s="151" t="s">
        <v>1</v>
      </c>
      <c r="H166" s="152">
        <v>1</v>
      </c>
      <c r="I166" s="153"/>
      <c r="J166" s="154">
        <f t="shared" si="1"/>
        <v>0</v>
      </c>
      <c r="K166" s="155"/>
      <c r="L166" s="156"/>
      <c r="M166" s="157" t="s">
        <v>1</v>
      </c>
      <c r="N166" s="158" t="s">
        <v>37</v>
      </c>
      <c r="P166" s="139">
        <f t="shared" si="2"/>
        <v>0</v>
      </c>
      <c r="Q166" s="139">
        <v>0</v>
      </c>
      <c r="R166" s="139">
        <f t="shared" si="3"/>
        <v>0</v>
      </c>
      <c r="S166" s="139">
        <v>0</v>
      </c>
      <c r="T166" s="140">
        <f t="shared" si="4"/>
        <v>0</v>
      </c>
      <c r="AR166" s="141" t="s">
        <v>2160</v>
      </c>
      <c r="AT166" s="141" t="s">
        <v>354</v>
      </c>
      <c r="AU166" s="141" t="s">
        <v>82</v>
      </c>
      <c r="AY166" s="13" t="s">
        <v>149</v>
      </c>
      <c r="BE166" s="142">
        <f t="shared" si="5"/>
        <v>0</v>
      </c>
      <c r="BF166" s="142">
        <f t="shared" si="6"/>
        <v>0</v>
      </c>
      <c r="BG166" s="142">
        <f t="shared" si="7"/>
        <v>0</v>
      </c>
      <c r="BH166" s="142">
        <f t="shared" si="8"/>
        <v>0</v>
      </c>
      <c r="BI166" s="142">
        <f t="shared" si="9"/>
        <v>0</v>
      </c>
      <c r="BJ166" s="13" t="s">
        <v>80</v>
      </c>
      <c r="BK166" s="142">
        <f t="shared" si="10"/>
        <v>0</v>
      </c>
      <c r="BL166" s="13" t="s">
        <v>2160</v>
      </c>
      <c r="BM166" s="141" t="s">
        <v>2228</v>
      </c>
    </row>
    <row r="167" spans="2:65" s="1" customFormat="1" ht="16.5" customHeight="1">
      <c r="B167" s="28"/>
      <c r="C167" s="148" t="s">
        <v>289</v>
      </c>
      <c r="D167" s="148" t="s">
        <v>354</v>
      </c>
      <c r="E167" s="149" t="s">
        <v>2229</v>
      </c>
      <c r="F167" s="150" t="s">
        <v>2177</v>
      </c>
      <c r="G167" s="151" t="s">
        <v>1</v>
      </c>
      <c r="H167" s="152">
        <v>1</v>
      </c>
      <c r="I167" s="153"/>
      <c r="J167" s="154">
        <f t="shared" si="1"/>
        <v>0</v>
      </c>
      <c r="K167" s="155"/>
      <c r="L167" s="156"/>
      <c r="M167" s="157" t="s">
        <v>1</v>
      </c>
      <c r="N167" s="158" t="s">
        <v>37</v>
      </c>
      <c r="P167" s="139">
        <f t="shared" si="2"/>
        <v>0</v>
      </c>
      <c r="Q167" s="139">
        <v>0</v>
      </c>
      <c r="R167" s="139">
        <f t="shared" si="3"/>
        <v>0</v>
      </c>
      <c r="S167" s="139">
        <v>0</v>
      </c>
      <c r="T167" s="140">
        <f t="shared" si="4"/>
        <v>0</v>
      </c>
      <c r="AR167" s="141" t="s">
        <v>2160</v>
      </c>
      <c r="AT167" s="141" t="s">
        <v>354</v>
      </c>
      <c r="AU167" s="141" t="s">
        <v>82</v>
      </c>
      <c r="AY167" s="13" t="s">
        <v>149</v>
      </c>
      <c r="BE167" s="142">
        <f t="shared" si="5"/>
        <v>0</v>
      </c>
      <c r="BF167" s="142">
        <f t="shared" si="6"/>
        <v>0</v>
      </c>
      <c r="BG167" s="142">
        <f t="shared" si="7"/>
        <v>0</v>
      </c>
      <c r="BH167" s="142">
        <f t="shared" si="8"/>
        <v>0</v>
      </c>
      <c r="BI167" s="142">
        <f t="shared" si="9"/>
        <v>0</v>
      </c>
      <c r="BJ167" s="13" t="s">
        <v>80</v>
      </c>
      <c r="BK167" s="142">
        <f t="shared" si="10"/>
        <v>0</v>
      </c>
      <c r="BL167" s="13" t="s">
        <v>2160</v>
      </c>
      <c r="BM167" s="141" t="s">
        <v>2230</v>
      </c>
    </row>
    <row r="168" spans="2:65" s="1" customFormat="1" ht="16.5" customHeight="1">
      <c r="B168" s="28"/>
      <c r="C168" s="148" t="s">
        <v>219</v>
      </c>
      <c r="D168" s="148" t="s">
        <v>354</v>
      </c>
      <c r="E168" s="149" t="s">
        <v>253</v>
      </c>
      <c r="F168" s="150" t="s">
        <v>2231</v>
      </c>
      <c r="G168" s="151" t="s">
        <v>1</v>
      </c>
      <c r="H168" s="152">
        <v>1</v>
      </c>
      <c r="I168" s="153"/>
      <c r="J168" s="154">
        <f t="shared" si="1"/>
        <v>0</v>
      </c>
      <c r="K168" s="155"/>
      <c r="L168" s="156"/>
      <c r="M168" s="157" t="s">
        <v>1</v>
      </c>
      <c r="N168" s="158" t="s">
        <v>37</v>
      </c>
      <c r="P168" s="139">
        <f t="shared" si="2"/>
        <v>0</v>
      </c>
      <c r="Q168" s="139">
        <v>0</v>
      </c>
      <c r="R168" s="139">
        <f t="shared" si="3"/>
        <v>0</v>
      </c>
      <c r="S168" s="139">
        <v>0</v>
      </c>
      <c r="T168" s="140">
        <f t="shared" si="4"/>
        <v>0</v>
      </c>
      <c r="AR168" s="141" t="s">
        <v>2160</v>
      </c>
      <c r="AT168" s="141" t="s">
        <v>354</v>
      </c>
      <c r="AU168" s="141" t="s">
        <v>82</v>
      </c>
      <c r="AY168" s="13" t="s">
        <v>149</v>
      </c>
      <c r="BE168" s="142">
        <f t="shared" si="5"/>
        <v>0</v>
      </c>
      <c r="BF168" s="142">
        <f t="shared" si="6"/>
        <v>0</v>
      </c>
      <c r="BG168" s="142">
        <f t="shared" si="7"/>
        <v>0</v>
      </c>
      <c r="BH168" s="142">
        <f t="shared" si="8"/>
        <v>0</v>
      </c>
      <c r="BI168" s="142">
        <f t="shared" si="9"/>
        <v>0</v>
      </c>
      <c r="BJ168" s="13" t="s">
        <v>80</v>
      </c>
      <c r="BK168" s="142">
        <f t="shared" si="10"/>
        <v>0</v>
      </c>
      <c r="BL168" s="13" t="s">
        <v>2160</v>
      </c>
      <c r="BM168" s="141" t="s">
        <v>2232</v>
      </c>
    </row>
    <row r="169" spans="2:65" s="1" customFormat="1" ht="16.5" customHeight="1">
      <c r="B169" s="28"/>
      <c r="C169" s="148" t="s">
        <v>298</v>
      </c>
      <c r="D169" s="148" t="s">
        <v>354</v>
      </c>
      <c r="E169" s="149" t="s">
        <v>205</v>
      </c>
      <c r="F169" s="150" t="s">
        <v>2233</v>
      </c>
      <c r="G169" s="151" t="s">
        <v>1</v>
      </c>
      <c r="H169" s="152">
        <v>1</v>
      </c>
      <c r="I169" s="153"/>
      <c r="J169" s="154">
        <f t="shared" ref="J169:J200" si="11">ROUND(I169*H169,2)</f>
        <v>0</v>
      </c>
      <c r="K169" s="155"/>
      <c r="L169" s="156"/>
      <c r="M169" s="157" t="s">
        <v>1</v>
      </c>
      <c r="N169" s="158" t="s">
        <v>37</v>
      </c>
      <c r="P169" s="139">
        <f t="shared" ref="P169:P200" si="12">O169*H169</f>
        <v>0</v>
      </c>
      <c r="Q169" s="139">
        <v>0</v>
      </c>
      <c r="R169" s="139">
        <f t="shared" ref="R169:R200" si="13">Q169*H169</f>
        <v>0</v>
      </c>
      <c r="S169" s="139">
        <v>0</v>
      </c>
      <c r="T169" s="140">
        <f t="shared" ref="T169:T200" si="14">S169*H169</f>
        <v>0</v>
      </c>
      <c r="AR169" s="141" t="s">
        <v>2160</v>
      </c>
      <c r="AT169" s="141" t="s">
        <v>354</v>
      </c>
      <c r="AU169" s="141" t="s">
        <v>82</v>
      </c>
      <c r="AY169" s="13" t="s">
        <v>149</v>
      </c>
      <c r="BE169" s="142">
        <f t="shared" ref="BE169:BE200" si="15">IF(N169="základní",J169,0)</f>
        <v>0</v>
      </c>
      <c r="BF169" s="142">
        <f t="shared" ref="BF169:BF200" si="16">IF(N169="snížená",J169,0)</f>
        <v>0</v>
      </c>
      <c r="BG169" s="142">
        <f t="shared" ref="BG169:BG200" si="17">IF(N169="zákl. přenesená",J169,0)</f>
        <v>0</v>
      </c>
      <c r="BH169" s="142">
        <f t="shared" ref="BH169:BH200" si="18">IF(N169="sníž. přenesená",J169,0)</f>
        <v>0</v>
      </c>
      <c r="BI169" s="142">
        <f t="shared" ref="BI169:BI200" si="19">IF(N169="nulová",J169,0)</f>
        <v>0</v>
      </c>
      <c r="BJ169" s="13" t="s">
        <v>80</v>
      </c>
      <c r="BK169" s="142">
        <f t="shared" ref="BK169:BK200" si="20">ROUND(I169*H169,2)</f>
        <v>0</v>
      </c>
      <c r="BL169" s="13" t="s">
        <v>2160</v>
      </c>
      <c r="BM169" s="141" t="s">
        <v>2234</v>
      </c>
    </row>
    <row r="170" spans="2:65" s="1" customFormat="1" ht="16.5" customHeight="1">
      <c r="B170" s="28"/>
      <c r="C170" s="148" t="s">
        <v>223</v>
      </c>
      <c r="D170" s="148" t="s">
        <v>354</v>
      </c>
      <c r="E170" s="149" t="s">
        <v>2235</v>
      </c>
      <c r="F170" s="150" t="s">
        <v>2213</v>
      </c>
      <c r="G170" s="151" t="s">
        <v>1</v>
      </c>
      <c r="H170" s="152">
        <v>1</v>
      </c>
      <c r="I170" s="153"/>
      <c r="J170" s="154">
        <f t="shared" si="11"/>
        <v>0</v>
      </c>
      <c r="K170" s="155"/>
      <c r="L170" s="156"/>
      <c r="M170" s="157" t="s">
        <v>1</v>
      </c>
      <c r="N170" s="158" t="s">
        <v>37</v>
      </c>
      <c r="P170" s="139">
        <f t="shared" si="12"/>
        <v>0</v>
      </c>
      <c r="Q170" s="139">
        <v>0</v>
      </c>
      <c r="R170" s="139">
        <f t="shared" si="13"/>
        <v>0</v>
      </c>
      <c r="S170" s="139">
        <v>0</v>
      </c>
      <c r="T170" s="140">
        <f t="shared" si="14"/>
        <v>0</v>
      </c>
      <c r="AR170" s="141" t="s">
        <v>2160</v>
      </c>
      <c r="AT170" s="141" t="s">
        <v>354</v>
      </c>
      <c r="AU170" s="141" t="s">
        <v>82</v>
      </c>
      <c r="AY170" s="13" t="s">
        <v>149</v>
      </c>
      <c r="BE170" s="142">
        <f t="shared" si="15"/>
        <v>0</v>
      </c>
      <c r="BF170" s="142">
        <f t="shared" si="16"/>
        <v>0</v>
      </c>
      <c r="BG170" s="142">
        <f t="shared" si="17"/>
        <v>0</v>
      </c>
      <c r="BH170" s="142">
        <f t="shared" si="18"/>
        <v>0</v>
      </c>
      <c r="BI170" s="142">
        <f t="shared" si="19"/>
        <v>0</v>
      </c>
      <c r="BJ170" s="13" t="s">
        <v>80</v>
      </c>
      <c r="BK170" s="142">
        <f t="shared" si="20"/>
        <v>0</v>
      </c>
      <c r="BL170" s="13" t="s">
        <v>2160</v>
      </c>
      <c r="BM170" s="141" t="s">
        <v>2236</v>
      </c>
    </row>
    <row r="171" spans="2:65" s="1" customFormat="1" ht="16.5" customHeight="1">
      <c r="B171" s="28"/>
      <c r="C171" s="148" t="s">
        <v>305</v>
      </c>
      <c r="D171" s="148" t="s">
        <v>354</v>
      </c>
      <c r="E171" s="149" t="s">
        <v>209</v>
      </c>
      <c r="F171" s="150" t="s">
        <v>2237</v>
      </c>
      <c r="G171" s="151" t="s">
        <v>1</v>
      </c>
      <c r="H171" s="152">
        <v>1</v>
      </c>
      <c r="I171" s="153"/>
      <c r="J171" s="154">
        <f t="shared" si="11"/>
        <v>0</v>
      </c>
      <c r="K171" s="155"/>
      <c r="L171" s="156"/>
      <c r="M171" s="157" t="s">
        <v>1</v>
      </c>
      <c r="N171" s="158" t="s">
        <v>37</v>
      </c>
      <c r="P171" s="139">
        <f t="shared" si="12"/>
        <v>0</v>
      </c>
      <c r="Q171" s="139">
        <v>0</v>
      </c>
      <c r="R171" s="139">
        <f t="shared" si="13"/>
        <v>0</v>
      </c>
      <c r="S171" s="139">
        <v>0</v>
      </c>
      <c r="T171" s="140">
        <f t="shared" si="14"/>
        <v>0</v>
      </c>
      <c r="AR171" s="141" t="s">
        <v>2160</v>
      </c>
      <c r="AT171" s="141" t="s">
        <v>354</v>
      </c>
      <c r="AU171" s="141" t="s">
        <v>82</v>
      </c>
      <c r="AY171" s="13" t="s">
        <v>149</v>
      </c>
      <c r="BE171" s="142">
        <f t="shared" si="15"/>
        <v>0</v>
      </c>
      <c r="BF171" s="142">
        <f t="shared" si="16"/>
        <v>0</v>
      </c>
      <c r="BG171" s="142">
        <f t="shared" si="17"/>
        <v>0</v>
      </c>
      <c r="BH171" s="142">
        <f t="shared" si="18"/>
        <v>0</v>
      </c>
      <c r="BI171" s="142">
        <f t="shared" si="19"/>
        <v>0</v>
      </c>
      <c r="BJ171" s="13" t="s">
        <v>80</v>
      </c>
      <c r="BK171" s="142">
        <f t="shared" si="20"/>
        <v>0</v>
      </c>
      <c r="BL171" s="13" t="s">
        <v>2160</v>
      </c>
      <c r="BM171" s="141" t="s">
        <v>2238</v>
      </c>
    </row>
    <row r="172" spans="2:65" s="1" customFormat="1" ht="16.5" customHeight="1">
      <c r="B172" s="28"/>
      <c r="C172" s="148" t="s">
        <v>226</v>
      </c>
      <c r="D172" s="148" t="s">
        <v>354</v>
      </c>
      <c r="E172" s="149" t="s">
        <v>271</v>
      </c>
      <c r="F172" s="150" t="s">
        <v>2239</v>
      </c>
      <c r="G172" s="151" t="s">
        <v>1</v>
      </c>
      <c r="H172" s="152">
        <v>1</v>
      </c>
      <c r="I172" s="153"/>
      <c r="J172" s="154">
        <f t="shared" si="11"/>
        <v>0</v>
      </c>
      <c r="K172" s="155"/>
      <c r="L172" s="156"/>
      <c r="M172" s="157" t="s">
        <v>1</v>
      </c>
      <c r="N172" s="158" t="s">
        <v>37</v>
      </c>
      <c r="P172" s="139">
        <f t="shared" si="12"/>
        <v>0</v>
      </c>
      <c r="Q172" s="139">
        <v>0</v>
      </c>
      <c r="R172" s="139">
        <f t="shared" si="13"/>
        <v>0</v>
      </c>
      <c r="S172" s="139">
        <v>0</v>
      </c>
      <c r="T172" s="140">
        <f t="shared" si="14"/>
        <v>0</v>
      </c>
      <c r="AR172" s="141" t="s">
        <v>2160</v>
      </c>
      <c r="AT172" s="141" t="s">
        <v>354</v>
      </c>
      <c r="AU172" s="141" t="s">
        <v>82</v>
      </c>
      <c r="AY172" s="13" t="s">
        <v>149</v>
      </c>
      <c r="BE172" s="142">
        <f t="shared" si="15"/>
        <v>0</v>
      </c>
      <c r="BF172" s="142">
        <f t="shared" si="16"/>
        <v>0</v>
      </c>
      <c r="BG172" s="142">
        <f t="shared" si="17"/>
        <v>0</v>
      </c>
      <c r="BH172" s="142">
        <f t="shared" si="18"/>
        <v>0</v>
      </c>
      <c r="BI172" s="142">
        <f t="shared" si="19"/>
        <v>0</v>
      </c>
      <c r="BJ172" s="13" t="s">
        <v>80</v>
      </c>
      <c r="BK172" s="142">
        <f t="shared" si="20"/>
        <v>0</v>
      </c>
      <c r="BL172" s="13" t="s">
        <v>2160</v>
      </c>
      <c r="BM172" s="141" t="s">
        <v>2240</v>
      </c>
    </row>
    <row r="173" spans="2:65" s="1" customFormat="1" ht="16.5" customHeight="1">
      <c r="B173" s="28"/>
      <c r="C173" s="148" t="s">
        <v>420</v>
      </c>
      <c r="D173" s="148" t="s">
        <v>354</v>
      </c>
      <c r="E173" s="149" t="s">
        <v>212</v>
      </c>
      <c r="F173" s="150" t="s">
        <v>2241</v>
      </c>
      <c r="G173" s="151" t="s">
        <v>1</v>
      </c>
      <c r="H173" s="152">
        <v>1</v>
      </c>
      <c r="I173" s="153"/>
      <c r="J173" s="154">
        <f t="shared" si="11"/>
        <v>0</v>
      </c>
      <c r="K173" s="155"/>
      <c r="L173" s="156"/>
      <c r="M173" s="157" t="s">
        <v>1</v>
      </c>
      <c r="N173" s="158" t="s">
        <v>37</v>
      </c>
      <c r="P173" s="139">
        <f t="shared" si="12"/>
        <v>0</v>
      </c>
      <c r="Q173" s="139">
        <v>0</v>
      </c>
      <c r="R173" s="139">
        <f t="shared" si="13"/>
        <v>0</v>
      </c>
      <c r="S173" s="139">
        <v>0</v>
      </c>
      <c r="T173" s="140">
        <f t="shared" si="14"/>
        <v>0</v>
      </c>
      <c r="AR173" s="141" t="s">
        <v>2160</v>
      </c>
      <c r="AT173" s="141" t="s">
        <v>354</v>
      </c>
      <c r="AU173" s="141" t="s">
        <v>82</v>
      </c>
      <c r="AY173" s="13" t="s">
        <v>149</v>
      </c>
      <c r="BE173" s="142">
        <f t="shared" si="15"/>
        <v>0</v>
      </c>
      <c r="BF173" s="142">
        <f t="shared" si="16"/>
        <v>0</v>
      </c>
      <c r="BG173" s="142">
        <f t="shared" si="17"/>
        <v>0</v>
      </c>
      <c r="BH173" s="142">
        <f t="shared" si="18"/>
        <v>0</v>
      </c>
      <c r="BI173" s="142">
        <f t="shared" si="19"/>
        <v>0</v>
      </c>
      <c r="BJ173" s="13" t="s">
        <v>80</v>
      </c>
      <c r="BK173" s="142">
        <f t="shared" si="20"/>
        <v>0</v>
      </c>
      <c r="BL173" s="13" t="s">
        <v>2160</v>
      </c>
      <c r="BM173" s="141" t="s">
        <v>2242</v>
      </c>
    </row>
    <row r="174" spans="2:65" s="1" customFormat="1" ht="16.5" customHeight="1">
      <c r="B174" s="28"/>
      <c r="C174" s="148" t="s">
        <v>229</v>
      </c>
      <c r="D174" s="148" t="s">
        <v>354</v>
      </c>
      <c r="E174" s="149" t="s">
        <v>2243</v>
      </c>
      <c r="F174" s="150" t="s">
        <v>2233</v>
      </c>
      <c r="G174" s="151" t="s">
        <v>1</v>
      </c>
      <c r="H174" s="152">
        <v>1</v>
      </c>
      <c r="I174" s="153"/>
      <c r="J174" s="154">
        <f t="shared" si="11"/>
        <v>0</v>
      </c>
      <c r="K174" s="155"/>
      <c r="L174" s="156"/>
      <c r="M174" s="157" t="s">
        <v>1</v>
      </c>
      <c r="N174" s="158" t="s">
        <v>37</v>
      </c>
      <c r="P174" s="139">
        <f t="shared" si="12"/>
        <v>0</v>
      </c>
      <c r="Q174" s="139">
        <v>0</v>
      </c>
      <c r="R174" s="139">
        <f t="shared" si="13"/>
        <v>0</v>
      </c>
      <c r="S174" s="139">
        <v>0</v>
      </c>
      <c r="T174" s="140">
        <f t="shared" si="14"/>
        <v>0</v>
      </c>
      <c r="AR174" s="141" t="s">
        <v>2160</v>
      </c>
      <c r="AT174" s="141" t="s">
        <v>354</v>
      </c>
      <c r="AU174" s="141" t="s">
        <v>82</v>
      </c>
      <c r="AY174" s="13" t="s">
        <v>149</v>
      </c>
      <c r="BE174" s="142">
        <f t="shared" si="15"/>
        <v>0</v>
      </c>
      <c r="BF174" s="142">
        <f t="shared" si="16"/>
        <v>0</v>
      </c>
      <c r="BG174" s="142">
        <f t="shared" si="17"/>
        <v>0</v>
      </c>
      <c r="BH174" s="142">
        <f t="shared" si="18"/>
        <v>0</v>
      </c>
      <c r="BI174" s="142">
        <f t="shared" si="19"/>
        <v>0</v>
      </c>
      <c r="BJ174" s="13" t="s">
        <v>80</v>
      </c>
      <c r="BK174" s="142">
        <f t="shared" si="20"/>
        <v>0</v>
      </c>
      <c r="BL174" s="13" t="s">
        <v>2160</v>
      </c>
      <c r="BM174" s="141" t="s">
        <v>2244</v>
      </c>
    </row>
    <row r="175" spans="2:65" s="1" customFormat="1" ht="16.5" customHeight="1">
      <c r="B175" s="28"/>
      <c r="C175" s="148" t="s">
        <v>427</v>
      </c>
      <c r="D175" s="148" t="s">
        <v>354</v>
      </c>
      <c r="E175" s="149" t="s">
        <v>216</v>
      </c>
      <c r="F175" s="150" t="s">
        <v>2245</v>
      </c>
      <c r="G175" s="151" t="s">
        <v>1</v>
      </c>
      <c r="H175" s="152">
        <v>1</v>
      </c>
      <c r="I175" s="153"/>
      <c r="J175" s="154">
        <f t="shared" si="11"/>
        <v>0</v>
      </c>
      <c r="K175" s="155"/>
      <c r="L175" s="156"/>
      <c r="M175" s="157" t="s">
        <v>1</v>
      </c>
      <c r="N175" s="158" t="s">
        <v>37</v>
      </c>
      <c r="P175" s="139">
        <f t="shared" si="12"/>
        <v>0</v>
      </c>
      <c r="Q175" s="139">
        <v>0</v>
      </c>
      <c r="R175" s="139">
        <f t="shared" si="13"/>
        <v>0</v>
      </c>
      <c r="S175" s="139">
        <v>0</v>
      </c>
      <c r="T175" s="140">
        <f t="shared" si="14"/>
        <v>0</v>
      </c>
      <c r="AR175" s="141" t="s">
        <v>2160</v>
      </c>
      <c r="AT175" s="141" t="s">
        <v>354</v>
      </c>
      <c r="AU175" s="141" t="s">
        <v>82</v>
      </c>
      <c r="AY175" s="13" t="s">
        <v>149</v>
      </c>
      <c r="BE175" s="142">
        <f t="shared" si="15"/>
        <v>0</v>
      </c>
      <c r="BF175" s="142">
        <f t="shared" si="16"/>
        <v>0</v>
      </c>
      <c r="BG175" s="142">
        <f t="shared" si="17"/>
        <v>0</v>
      </c>
      <c r="BH175" s="142">
        <f t="shared" si="18"/>
        <v>0</v>
      </c>
      <c r="BI175" s="142">
        <f t="shared" si="19"/>
        <v>0</v>
      </c>
      <c r="BJ175" s="13" t="s">
        <v>80</v>
      </c>
      <c r="BK175" s="142">
        <f t="shared" si="20"/>
        <v>0</v>
      </c>
      <c r="BL175" s="13" t="s">
        <v>2160</v>
      </c>
      <c r="BM175" s="141" t="s">
        <v>2246</v>
      </c>
    </row>
    <row r="176" spans="2:65" s="1" customFormat="1" ht="16.5" customHeight="1">
      <c r="B176" s="28"/>
      <c r="C176" s="148" t="s">
        <v>232</v>
      </c>
      <c r="D176" s="148" t="s">
        <v>354</v>
      </c>
      <c r="E176" s="149" t="s">
        <v>2247</v>
      </c>
      <c r="F176" s="150" t="s">
        <v>2182</v>
      </c>
      <c r="G176" s="151" t="s">
        <v>1</v>
      </c>
      <c r="H176" s="152">
        <v>1</v>
      </c>
      <c r="I176" s="153"/>
      <c r="J176" s="154">
        <f t="shared" si="11"/>
        <v>0</v>
      </c>
      <c r="K176" s="155"/>
      <c r="L176" s="156"/>
      <c r="M176" s="157" t="s">
        <v>1</v>
      </c>
      <c r="N176" s="158" t="s">
        <v>37</v>
      </c>
      <c r="P176" s="139">
        <f t="shared" si="12"/>
        <v>0</v>
      </c>
      <c r="Q176" s="139">
        <v>0</v>
      </c>
      <c r="R176" s="139">
        <f t="shared" si="13"/>
        <v>0</v>
      </c>
      <c r="S176" s="139">
        <v>0</v>
      </c>
      <c r="T176" s="140">
        <f t="shared" si="14"/>
        <v>0</v>
      </c>
      <c r="AR176" s="141" t="s">
        <v>2160</v>
      </c>
      <c r="AT176" s="141" t="s">
        <v>354</v>
      </c>
      <c r="AU176" s="141" t="s">
        <v>82</v>
      </c>
      <c r="AY176" s="13" t="s">
        <v>149</v>
      </c>
      <c r="BE176" s="142">
        <f t="shared" si="15"/>
        <v>0</v>
      </c>
      <c r="BF176" s="142">
        <f t="shared" si="16"/>
        <v>0</v>
      </c>
      <c r="BG176" s="142">
        <f t="shared" si="17"/>
        <v>0</v>
      </c>
      <c r="BH176" s="142">
        <f t="shared" si="18"/>
        <v>0</v>
      </c>
      <c r="BI176" s="142">
        <f t="shared" si="19"/>
        <v>0</v>
      </c>
      <c r="BJ176" s="13" t="s">
        <v>80</v>
      </c>
      <c r="BK176" s="142">
        <f t="shared" si="20"/>
        <v>0</v>
      </c>
      <c r="BL176" s="13" t="s">
        <v>2160</v>
      </c>
      <c r="BM176" s="141" t="s">
        <v>2248</v>
      </c>
    </row>
    <row r="177" spans="2:65" s="1" customFormat="1" ht="16.5" customHeight="1">
      <c r="B177" s="28"/>
      <c r="C177" s="148" t="s">
        <v>434</v>
      </c>
      <c r="D177" s="148" t="s">
        <v>354</v>
      </c>
      <c r="E177" s="149" t="s">
        <v>2249</v>
      </c>
      <c r="F177" s="150" t="s">
        <v>2184</v>
      </c>
      <c r="G177" s="151" t="s">
        <v>1</v>
      </c>
      <c r="H177" s="152">
        <v>1</v>
      </c>
      <c r="I177" s="153"/>
      <c r="J177" s="154">
        <f t="shared" si="11"/>
        <v>0</v>
      </c>
      <c r="K177" s="155"/>
      <c r="L177" s="156"/>
      <c r="M177" s="157" t="s">
        <v>1</v>
      </c>
      <c r="N177" s="158" t="s">
        <v>37</v>
      </c>
      <c r="P177" s="139">
        <f t="shared" si="12"/>
        <v>0</v>
      </c>
      <c r="Q177" s="139">
        <v>0</v>
      </c>
      <c r="R177" s="139">
        <f t="shared" si="13"/>
        <v>0</v>
      </c>
      <c r="S177" s="139">
        <v>0</v>
      </c>
      <c r="T177" s="140">
        <f t="shared" si="14"/>
        <v>0</v>
      </c>
      <c r="AR177" s="141" t="s">
        <v>2160</v>
      </c>
      <c r="AT177" s="141" t="s">
        <v>354</v>
      </c>
      <c r="AU177" s="141" t="s">
        <v>82</v>
      </c>
      <c r="AY177" s="13" t="s">
        <v>149</v>
      </c>
      <c r="BE177" s="142">
        <f t="shared" si="15"/>
        <v>0</v>
      </c>
      <c r="BF177" s="142">
        <f t="shared" si="16"/>
        <v>0</v>
      </c>
      <c r="BG177" s="142">
        <f t="shared" si="17"/>
        <v>0</v>
      </c>
      <c r="BH177" s="142">
        <f t="shared" si="18"/>
        <v>0</v>
      </c>
      <c r="BI177" s="142">
        <f t="shared" si="19"/>
        <v>0</v>
      </c>
      <c r="BJ177" s="13" t="s">
        <v>80</v>
      </c>
      <c r="BK177" s="142">
        <f t="shared" si="20"/>
        <v>0</v>
      </c>
      <c r="BL177" s="13" t="s">
        <v>2160</v>
      </c>
      <c r="BM177" s="141" t="s">
        <v>2250</v>
      </c>
    </row>
    <row r="178" spans="2:65" s="1" customFormat="1" ht="16.5" customHeight="1">
      <c r="B178" s="28"/>
      <c r="C178" s="148" t="s">
        <v>236</v>
      </c>
      <c r="D178" s="148" t="s">
        <v>354</v>
      </c>
      <c r="E178" s="149" t="s">
        <v>219</v>
      </c>
      <c r="F178" s="150" t="s">
        <v>2251</v>
      </c>
      <c r="G178" s="151" t="s">
        <v>1</v>
      </c>
      <c r="H178" s="152">
        <v>1</v>
      </c>
      <c r="I178" s="153"/>
      <c r="J178" s="154">
        <f t="shared" si="11"/>
        <v>0</v>
      </c>
      <c r="K178" s="155"/>
      <c r="L178" s="156"/>
      <c r="M178" s="157" t="s">
        <v>1</v>
      </c>
      <c r="N178" s="158" t="s">
        <v>37</v>
      </c>
      <c r="P178" s="139">
        <f t="shared" si="12"/>
        <v>0</v>
      </c>
      <c r="Q178" s="139">
        <v>0</v>
      </c>
      <c r="R178" s="139">
        <f t="shared" si="13"/>
        <v>0</v>
      </c>
      <c r="S178" s="139">
        <v>0</v>
      </c>
      <c r="T178" s="140">
        <f t="shared" si="14"/>
        <v>0</v>
      </c>
      <c r="AR178" s="141" t="s">
        <v>2160</v>
      </c>
      <c r="AT178" s="141" t="s">
        <v>354</v>
      </c>
      <c r="AU178" s="141" t="s">
        <v>82</v>
      </c>
      <c r="AY178" s="13" t="s">
        <v>149</v>
      </c>
      <c r="BE178" s="142">
        <f t="shared" si="15"/>
        <v>0</v>
      </c>
      <c r="BF178" s="142">
        <f t="shared" si="16"/>
        <v>0</v>
      </c>
      <c r="BG178" s="142">
        <f t="shared" si="17"/>
        <v>0</v>
      </c>
      <c r="BH178" s="142">
        <f t="shared" si="18"/>
        <v>0</v>
      </c>
      <c r="BI178" s="142">
        <f t="shared" si="19"/>
        <v>0</v>
      </c>
      <c r="BJ178" s="13" t="s">
        <v>80</v>
      </c>
      <c r="BK178" s="142">
        <f t="shared" si="20"/>
        <v>0</v>
      </c>
      <c r="BL178" s="13" t="s">
        <v>2160</v>
      </c>
      <c r="BM178" s="141" t="s">
        <v>2252</v>
      </c>
    </row>
    <row r="179" spans="2:65" s="1" customFormat="1" ht="16.5" customHeight="1">
      <c r="B179" s="28"/>
      <c r="C179" s="148" t="s">
        <v>441</v>
      </c>
      <c r="D179" s="148" t="s">
        <v>354</v>
      </c>
      <c r="E179" s="149" t="s">
        <v>298</v>
      </c>
      <c r="F179" s="150" t="s">
        <v>2253</v>
      </c>
      <c r="G179" s="151" t="s">
        <v>1</v>
      </c>
      <c r="H179" s="152">
        <v>1</v>
      </c>
      <c r="I179" s="153"/>
      <c r="J179" s="154">
        <f t="shared" si="11"/>
        <v>0</v>
      </c>
      <c r="K179" s="155"/>
      <c r="L179" s="156"/>
      <c r="M179" s="157" t="s">
        <v>1</v>
      </c>
      <c r="N179" s="158" t="s">
        <v>37</v>
      </c>
      <c r="P179" s="139">
        <f t="shared" si="12"/>
        <v>0</v>
      </c>
      <c r="Q179" s="139">
        <v>0</v>
      </c>
      <c r="R179" s="139">
        <f t="shared" si="13"/>
        <v>0</v>
      </c>
      <c r="S179" s="139">
        <v>0</v>
      </c>
      <c r="T179" s="140">
        <f t="shared" si="14"/>
        <v>0</v>
      </c>
      <c r="AR179" s="141" t="s">
        <v>2160</v>
      </c>
      <c r="AT179" s="141" t="s">
        <v>354</v>
      </c>
      <c r="AU179" s="141" t="s">
        <v>82</v>
      </c>
      <c r="AY179" s="13" t="s">
        <v>149</v>
      </c>
      <c r="BE179" s="142">
        <f t="shared" si="15"/>
        <v>0</v>
      </c>
      <c r="BF179" s="142">
        <f t="shared" si="16"/>
        <v>0</v>
      </c>
      <c r="BG179" s="142">
        <f t="shared" si="17"/>
        <v>0</v>
      </c>
      <c r="BH179" s="142">
        <f t="shared" si="18"/>
        <v>0</v>
      </c>
      <c r="BI179" s="142">
        <f t="shared" si="19"/>
        <v>0</v>
      </c>
      <c r="BJ179" s="13" t="s">
        <v>80</v>
      </c>
      <c r="BK179" s="142">
        <f t="shared" si="20"/>
        <v>0</v>
      </c>
      <c r="BL179" s="13" t="s">
        <v>2160</v>
      </c>
      <c r="BM179" s="141" t="s">
        <v>2254</v>
      </c>
    </row>
    <row r="180" spans="2:65" s="1" customFormat="1" ht="16.5" customHeight="1">
      <c r="B180" s="28"/>
      <c r="C180" s="148" t="s">
        <v>239</v>
      </c>
      <c r="D180" s="148" t="s">
        <v>354</v>
      </c>
      <c r="E180" s="149" t="s">
        <v>2255</v>
      </c>
      <c r="F180" s="150" t="s">
        <v>2253</v>
      </c>
      <c r="G180" s="151" t="s">
        <v>1</v>
      </c>
      <c r="H180" s="152">
        <v>1</v>
      </c>
      <c r="I180" s="153"/>
      <c r="J180" s="154">
        <f t="shared" si="11"/>
        <v>0</v>
      </c>
      <c r="K180" s="155"/>
      <c r="L180" s="156"/>
      <c r="M180" s="157" t="s">
        <v>1</v>
      </c>
      <c r="N180" s="158" t="s">
        <v>37</v>
      </c>
      <c r="P180" s="139">
        <f t="shared" si="12"/>
        <v>0</v>
      </c>
      <c r="Q180" s="139">
        <v>0</v>
      </c>
      <c r="R180" s="139">
        <f t="shared" si="13"/>
        <v>0</v>
      </c>
      <c r="S180" s="139">
        <v>0</v>
      </c>
      <c r="T180" s="140">
        <f t="shared" si="14"/>
        <v>0</v>
      </c>
      <c r="AR180" s="141" t="s">
        <v>2160</v>
      </c>
      <c r="AT180" s="141" t="s">
        <v>354</v>
      </c>
      <c r="AU180" s="141" t="s">
        <v>82</v>
      </c>
      <c r="AY180" s="13" t="s">
        <v>149</v>
      </c>
      <c r="BE180" s="142">
        <f t="shared" si="15"/>
        <v>0</v>
      </c>
      <c r="BF180" s="142">
        <f t="shared" si="16"/>
        <v>0</v>
      </c>
      <c r="BG180" s="142">
        <f t="shared" si="17"/>
        <v>0</v>
      </c>
      <c r="BH180" s="142">
        <f t="shared" si="18"/>
        <v>0</v>
      </c>
      <c r="BI180" s="142">
        <f t="shared" si="19"/>
        <v>0</v>
      </c>
      <c r="BJ180" s="13" t="s">
        <v>80</v>
      </c>
      <c r="BK180" s="142">
        <f t="shared" si="20"/>
        <v>0</v>
      </c>
      <c r="BL180" s="13" t="s">
        <v>2160</v>
      </c>
      <c r="BM180" s="141" t="s">
        <v>2256</v>
      </c>
    </row>
    <row r="181" spans="2:65" s="1" customFormat="1" ht="21.75" customHeight="1">
      <c r="B181" s="28"/>
      <c r="C181" s="148" t="s">
        <v>448</v>
      </c>
      <c r="D181" s="148" t="s">
        <v>354</v>
      </c>
      <c r="E181" s="149" t="s">
        <v>305</v>
      </c>
      <c r="F181" s="150" t="s">
        <v>2257</v>
      </c>
      <c r="G181" s="151" t="s">
        <v>1</v>
      </c>
      <c r="H181" s="152">
        <v>1</v>
      </c>
      <c r="I181" s="153"/>
      <c r="J181" s="154">
        <f t="shared" si="11"/>
        <v>0</v>
      </c>
      <c r="K181" s="155"/>
      <c r="L181" s="156"/>
      <c r="M181" s="157" t="s">
        <v>1</v>
      </c>
      <c r="N181" s="158" t="s">
        <v>37</v>
      </c>
      <c r="P181" s="139">
        <f t="shared" si="12"/>
        <v>0</v>
      </c>
      <c r="Q181" s="139">
        <v>0</v>
      </c>
      <c r="R181" s="139">
        <f t="shared" si="13"/>
        <v>0</v>
      </c>
      <c r="S181" s="139">
        <v>0</v>
      </c>
      <c r="T181" s="140">
        <f t="shared" si="14"/>
        <v>0</v>
      </c>
      <c r="AR181" s="141" t="s">
        <v>2160</v>
      </c>
      <c r="AT181" s="141" t="s">
        <v>354</v>
      </c>
      <c r="AU181" s="141" t="s">
        <v>82</v>
      </c>
      <c r="AY181" s="13" t="s">
        <v>149</v>
      </c>
      <c r="BE181" s="142">
        <f t="shared" si="15"/>
        <v>0</v>
      </c>
      <c r="BF181" s="142">
        <f t="shared" si="16"/>
        <v>0</v>
      </c>
      <c r="BG181" s="142">
        <f t="shared" si="17"/>
        <v>0</v>
      </c>
      <c r="BH181" s="142">
        <f t="shared" si="18"/>
        <v>0</v>
      </c>
      <c r="BI181" s="142">
        <f t="shared" si="19"/>
        <v>0</v>
      </c>
      <c r="BJ181" s="13" t="s">
        <v>80</v>
      </c>
      <c r="BK181" s="142">
        <f t="shared" si="20"/>
        <v>0</v>
      </c>
      <c r="BL181" s="13" t="s">
        <v>2160</v>
      </c>
      <c r="BM181" s="141" t="s">
        <v>2258</v>
      </c>
    </row>
    <row r="182" spans="2:65" s="1" customFormat="1" ht="16.5" customHeight="1">
      <c r="B182" s="28"/>
      <c r="C182" s="148" t="s">
        <v>243</v>
      </c>
      <c r="D182" s="148" t="s">
        <v>354</v>
      </c>
      <c r="E182" s="149" t="s">
        <v>226</v>
      </c>
      <c r="F182" s="150" t="s">
        <v>2259</v>
      </c>
      <c r="G182" s="151" t="s">
        <v>1</v>
      </c>
      <c r="H182" s="152">
        <v>1</v>
      </c>
      <c r="I182" s="153"/>
      <c r="J182" s="154">
        <f t="shared" si="11"/>
        <v>0</v>
      </c>
      <c r="K182" s="155"/>
      <c r="L182" s="156"/>
      <c r="M182" s="157" t="s">
        <v>1</v>
      </c>
      <c r="N182" s="158" t="s">
        <v>37</v>
      </c>
      <c r="P182" s="139">
        <f t="shared" si="12"/>
        <v>0</v>
      </c>
      <c r="Q182" s="139">
        <v>0</v>
      </c>
      <c r="R182" s="139">
        <f t="shared" si="13"/>
        <v>0</v>
      </c>
      <c r="S182" s="139">
        <v>0</v>
      </c>
      <c r="T182" s="140">
        <f t="shared" si="14"/>
        <v>0</v>
      </c>
      <c r="AR182" s="141" t="s">
        <v>2160</v>
      </c>
      <c r="AT182" s="141" t="s">
        <v>354</v>
      </c>
      <c r="AU182" s="141" t="s">
        <v>82</v>
      </c>
      <c r="AY182" s="13" t="s">
        <v>149</v>
      </c>
      <c r="BE182" s="142">
        <f t="shared" si="15"/>
        <v>0</v>
      </c>
      <c r="BF182" s="142">
        <f t="shared" si="16"/>
        <v>0</v>
      </c>
      <c r="BG182" s="142">
        <f t="shared" si="17"/>
        <v>0</v>
      </c>
      <c r="BH182" s="142">
        <f t="shared" si="18"/>
        <v>0</v>
      </c>
      <c r="BI182" s="142">
        <f t="shared" si="19"/>
        <v>0</v>
      </c>
      <c r="BJ182" s="13" t="s">
        <v>80</v>
      </c>
      <c r="BK182" s="142">
        <f t="shared" si="20"/>
        <v>0</v>
      </c>
      <c r="BL182" s="13" t="s">
        <v>2160</v>
      </c>
      <c r="BM182" s="141" t="s">
        <v>2260</v>
      </c>
    </row>
    <row r="183" spans="2:65" s="1" customFormat="1" ht="16.5" customHeight="1">
      <c r="B183" s="28"/>
      <c r="C183" s="148" t="s">
        <v>453</v>
      </c>
      <c r="D183" s="148" t="s">
        <v>354</v>
      </c>
      <c r="E183" s="149" t="s">
        <v>420</v>
      </c>
      <c r="F183" s="150" t="s">
        <v>2261</v>
      </c>
      <c r="G183" s="151" t="s">
        <v>1</v>
      </c>
      <c r="H183" s="152">
        <v>1</v>
      </c>
      <c r="I183" s="153"/>
      <c r="J183" s="154">
        <f t="shared" si="11"/>
        <v>0</v>
      </c>
      <c r="K183" s="155"/>
      <c r="L183" s="156"/>
      <c r="M183" s="157" t="s">
        <v>1</v>
      </c>
      <c r="N183" s="158" t="s">
        <v>37</v>
      </c>
      <c r="P183" s="139">
        <f t="shared" si="12"/>
        <v>0</v>
      </c>
      <c r="Q183" s="139">
        <v>0</v>
      </c>
      <c r="R183" s="139">
        <f t="shared" si="13"/>
        <v>0</v>
      </c>
      <c r="S183" s="139">
        <v>0</v>
      </c>
      <c r="T183" s="140">
        <f t="shared" si="14"/>
        <v>0</v>
      </c>
      <c r="AR183" s="141" t="s">
        <v>2160</v>
      </c>
      <c r="AT183" s="141" t="s">
        <v>354</v>
      </c>
      <c r="AU183" s="141" t="s">
        <v>82</v>
      </c>
      <c r="AY183" s="13" t="s">
        <v>149</v>
      </c>
      <c r="BE183" s="142">
        <f t="shared" si="15"/>
        <v>0</v>
      </c>
      <c r="BF183" s="142">
        <f t="shared" si="16"/>
        <v>0</v>
      </c>
      <c r="BG183" s="142">
        <f t="shared" si="17"/>
        <v>0</v>
      </c>
      <c r="BH183" s="142">
        <f t="shared" si="18"/>
        <v>0</v>
      </c>
      <c r="BI183" s="142">
        <f t="shared" si="19"/>
        <v>0</v>
      </c>
      <c r="BJ183" s="13" t="s">
        <v>80</v>
      </c>
      <c r="BK183" s="142">
        <f t="shared" si="20"/>
        <v>0</v>
      </c>
      <c r="BL183" s="13" t="s">
        <v>2160</v>
      </c>
      <c r="BM183" s="141" t="s">
        <v>2262</v>
      </c>
    </row>
    <row r="184" spans="2:65" s="1" customFormat="1" ht="21.75" customHeight="1">
      <c r="B184" s="28"/>
      <c r="C184" s="148" t="s">
        <v>250</v>
      </c>
      <c r="D184" s="148" t="s">
        <v>354</v>
      </c>
      <c r="E184" s="149" t="s">
        <v>229</v>
      </c>
      <c r="F184" s="150" t="s">
        <v>2263</v>
      </c>
      <c r="G184" s="151" t="s">
        <v>1</v>
      </c>
      <c r="H184" s="152">
        <v>1</v>
      </c>
      <c r="I184" s="153"/>
      <c r="J184" s="154">
        <f t="shared" si="11"/>
        <v>0</v>
      </c>
      <c r="K184" s="155"/>
      <c r="L184" s="156"/>
      <c r="M184" s="157" t="s">
        <v>1</v>
      </c>
      <c r="N184" s="158" t="s">
        <v>37</v>
      </c>
      <c r="P184" s="139">
        <f t="shared" si="12"/>
        <v>0</v>
      </c>
      <c r="Q184" s="139">
        <v>0</v>
      </c>
      <c r="R184" s="139">
        <f t="shared" si="13"/>
        <v>0</v>
      </c>
      <c r="S184" s="139">
        <v>0</v>
      </c>
      <c r="T184" s="140">
        <f t="shared" si="14"/>
        <v>0</v>
      </c>
      <c r="AR184" s="141" t="s">
        <v>2160</v>
      </c>
      <c r="AT184" s="141" t="s">
        <v>354</v>
      </c>
      <c r="AU184" s="141" t="s">
        <v>82</v>
      </c>
      <c r="AY184" s="13" t="s">
        <v>149</v>
      </c>
      <c r="BE184" s="142">
        <f t="shared" si="15"/>
        <v>0</v>
      </c>
      <c r="BF184" s="142">
        <f t="shared" si="16"/>
        <v>0</v>
      </c>
      <c r="BG184" s="142">
        <f t="shared" si="17"/>
        <v>0</v>
      </c>
      <c r="BH184" s="142">
        <f t="shared" si="18"/>
        <v>0</v>
      </c>
      <c r="BI184" s="142">
        <f t="shared" si="19"/>
        <v>0</v>
      </c>
      <c r="BJ184" s="13" t="s">
        <v>80</v>
      </c>
      <c r="BK184" s="142">
        <f t="shared" si="20"/>
        <v>0</v>
      </c>
      <c r="BL184" s="13" t="s">
        <v>2160</v>
      </c>
      <c r="BM184" s="141" t="s">
        <v>2264</v>
      </c>
    </row>
    <row r="185" spans="2:65" s="1" customFormat="1" ht="16.5" customHeight="1">
      <c r="B185" s="28"/>
      <c r="C185" s="148" t="s">
        <v>459</v>
      </c>
      <c r="D185" s="148" t="s">
        <v>354</v>
      </c>
      <c r="E185" s="149" t="s">
        <v>427</v>
      </c>
      <c r="F185" s="150" t="s">
        <v>2265</v>
      </c>
      <c r="G185" s="151" t="s">
        <v>1</v>
      </c>
      <c r="H185" s="152">
        <v>1</v>
      </c>
      <c r="I185" s="153"/>
      <c r="J185" s="154">
        <f t="shared" si="11"/>
        <v>0</v>
      </c>
      <c r="K185" s="155"/>
      <c r="L185" s="156"/>
      <c r="M185" s="157" t="s">
        <v>1</v>
      </c>
      <c r="N185" s="158" t="s">
        <v>37</v>
      </c>
      <c r="P185" s="139">
        <f t="shared" si="12"/>
        <v>0</v>
      </c>
      <c r="Q185" s="139">
        <v>0</v>
      </c>
      <c r="R185" s="139">
        <f t="shared" si="13"/>
        <v>0</v>
      </c>
      <c r="S185" s="139">
        <v>0</v>
      </c>
      <c r="T185" s="140">
        <f t="shared" si="14"/>
        <v>0</v>
      </c>
      <c r="AR185" s="141" t="s">
        <v>2160</v>
      </c>
      <c r="AT185" s="141" t="s">
        <v>354</v>
      </c>
      <c r="AU185" s="141" t="s">
        <v>82</v>
      </c>
      <c r="AY185" s="13" t="s">
        <v>149</v>
      </c>
      <c r="BE185" s="142">
        <f t="shared" si="15"/>
        <v>0</v>
      </c>
      <c r="BF185" s="142">
        <f t="shared" si="16"/>
        <v>0</v>
      </c>
      <c r="BG185" s="142">
        <f t="shared" si="17"/>
        <v>0</v>
      </c>
      <c r="BH185" s="142">
        <f t="shared" si="18"/>
        <v>0</v>
      </c>
      <c r="BI185" s="142">
        <f t="shared" si="19"/>
        <v>0</v>
      </c>
      <c r="BJ185" s="13" t="s">
        <v>80</v>
      </c>
      <c r="BK185" s="142">
        <f t="shared" si="20"/>
        <v>0</v>
      </c>
      <c r="BL185" s="13" t="s">
        <v>2160</v>
      </c>
      <c r="BM185" s="141" t="s">
        <v>2266</v>
      </c>
    </row>
    <row r="186" spans="2:65" s="1" customFormat="1" ht="21.75" customHeight="1">
      <c r="B186" s="28"/>
      <c r="C186" s="148" t="s">
        <v>256</v>
      </c>
      <c r="D186" s="148" t="s">
        <v>354</v>
      </c>
      <c r="E186" s="149" t="s">
        <v>2267</v>
      </c>
      <c r="F186" s="150" t="s">
        <v>2257</v>
      </c>
      <c r="G186" s="151" t="s">
        <v>1</v>
      </c>
      <c r="H186" s="152">
        <v>1</v>
      </c>
      <c r="I186" s="153"/>
      <c r="J186" s="154">
        <f t="shared" si="11"/>
        <v>0</v>
      </c>
      <c r="K186" s="155"/>
      <c r="L186" s="156"/>
      <c r="M186" s="157" t="s">
        <v>1</v>
      </c>
      <c r="N186" s="158" t="s">
        <v>37</v>
      </c>
      <c r="P186" s="139">
        <f t="shared" si="12"/>
        <v>0</v>
      </c>
      <c r="Q186" s="139">
        <v>0</v>
      </c>
      <c r="R186" s="139">
        <f t="shared" si="13"/>
        <v>0</v>
      </c>
      <c r="S186" s="139">
        <v>0</v>
      </c>
      <c r="T186" s="140">
        <f t="shared" si="14"/>
        <v>0</v>
      </c>
      <c r="AR186" s="141" t="s">
        <v>2160</v>
      </c>
      <c r="AT186" s="141" t="s">
        <v>354</v>
      </c>
      <c r="AU186" s="141" t="s">
        <v>82</v>
      </c>
      <c r="AY186" s="13" t="s">
        <v>149</v>
      </c>
      <c r="BE186" s="142">
        <f t="shared" si="15"/>
        <v>0</v>
      </c>
      <c r="BF186" s="142">
        <f t="shared" si="16"/>
        <v>0</v>
      </c>
      <c r="BG186" s="142">
        <f t="shared" si="17"/>
        <v>0</v>
      </c>
      <c r="BH186" s="142">
        <f t="shared" si="18"/>
        <v>0</v>
      </c>
      <c r="BI186" s="142">
        <f t="shared" si="19"/>
        <v>0</v>
      </c>
      <c r="BJ186" s="13" t="s">
        <v>80</v>
      </c>
      <c r="BK186" s="142">
        <f t="shared" si="20"/>
        <v>0</v>
      </c>
      <c r="BL186" s="13" t="s">
        <v>2160</v>
      </c>
      <c r="BM186" s="141" t="s">
        <v>2268</v>
      </c>
    </row>
    <row r="187" spans="2:65" s="1" customFormat="1" ht="21.75" customHeight="1">
      <c r="B187" s="28"/>
      <c r="C187" s="148" t="s">
        <v>467</v>
      </c>
      <c r="D187" s="148" t="s">
        <v>354</v>
      </c>
      <c r="E187" s="149" t="s">
        <v>2269</v>
      </c>
      <c r="F187" s="150" t="s">
        <v>2257</v>
      </c>
      <c r="G187" s="151" t="s">
        <v>1</v>
      </c>
      <c r="H187" s="152">
        <v>1</v>
      </c>
      <c r="I187" s="153"/>
      <c r="J187" s="154">
        <f t="shared" si="11"/>
        <v>0</v>
      </c>
      <c r="K187" s="155"/>
      <c r="L187" s="156"/>
      <c r="M187" s="157" t="s">
        <v>1</v>
      </c>
      <c r="N187" s="158" t="s">
        <v>37</v>
      </c>
      <c r="P187" s="139">
        <f t="shared" si="12"/>
        <v>0</v>
      </c>
      <c r="Q187" s="139">
        <v>0</v>
      </c>
      <c r="R187" s="139">
        <f t="shared" si="13"/>
        <v>0</v>
      </c>
      <c r="S187" s="139">
        <v>0</v>
      </c>
      <c r="T187" s="140">
        <f t="shared" si="14"/>
        <v>0</v>
      </c>
      <c r="AR187" s="141" t="s">
        <v>2160</v>
      </c>
      <c r="AT187" s="141" t="s">
        <v>354</v>
      </c>
      <c r="AU187" s="141" t="s">
        <v>82</v>
      </c>
      <c r="AY187" s="13" t="s">
        <v>149</v>
      </c>
      <c r="BE187" s="142">
        <f t="shared" si="15"/>
        <v>0</v>
      </c>
      <c r="BF187" s="142">
        <f t="shared" si="16"/>
        <v>0</v>
      </c>
      <c r="BG187" s="142">
        <f t="shared" si="17"/>
        <v>0</v>
      </c>
      <c r="BH187" s="142">
        <f t="shared" si="18"/>
        <v>0</v>
      </c>
      <c r="BI187" s="142">
        <f t="shared" si="19"/>
        <v>0</v>
      </c>
      <c r="BJ187" s="13" t="s">
        <v>80</v>
      </c>
      <c r="BK187" s="142">
        <f t="shared" si="20"/>
        <v>0</v>
      </c>
      <c r="BL187" s="13" t="s">
        <v>2160</v>
      </c>
      <c r="BM187" s="141" t="s">
        <v>2270</v>
      </c>
    </row>
    <row r="188" spans="2:65" s="1" customFormat="1" ht="21.75" customHeight="1">
      <c r="B188" s="28"/>
      <c r="C188" s="148" t="s">
        <v>261</v>
      </c>
      <c r="D188" s="148" t="s">
        <v>354</v>
      </c>
      <c r="E188" s="149" t="s">
        <v>434</v>
      </c>
      <c r="F188" s="150" t="s">
        <v>2271</v>
      </c>
      <c r="G188" s="151" t="s">
        <v>1</v>
      </c>
      <c r="H188" s="152">
        <v>1</v>
      </c>
      <c r="I188" s="153"/>
      <c r="J188" s="154">
        <f t="shared" si="11"/>
        <v>0</v>
      </c>
      <c r="K188" s="155"/>
      <c r="L188" s="156"/>
      <c r="M188" s="157" t="s">
        <v>1</v>
      </c>
      <c r="N188" s="158" t="s">
        <v>37</v>
      </c>
      <c r="P188" s="139">
        <f t="shared" si="12"/>
        <v>0</v>
      </c>
      <c r="Q188" s="139">
        <v>0</v>
      </c>
      <c r="R188" s="139">
        <f t="shared" si="13"/>
        <v>0</v>
      </c>
      <c r="S188" s="139">
        <v>0</v>
      </c>
      <c r="T188" s="140">
        <f t="shared" si="14"/>
        <v>0</v>
      </c>
      <c r="AR188" s="141" t="s">
        <v>2160</v>
      </c>
      <c r="AT188" s="141" t="s">
        <v>354</v>
      </c>
      <c r="AU188" s="141" t="s">
        <v>82</v>
      </c>
      <c r="AY188" s="13" t="s">
        <v>149</v>
      </c>
      <c r="BE188" s="142">
        <f t="shared" si="15"/>
        <v>0</v>
      </c>
      <c r="BF188" s="142">
        <f t="shared" si="16"/>
        <v>0</v>
      </c>
      <c r="BG188" s="142">
        <f t="shared" si="17"/>
        <v>0</v>
      </c>
      <c r="BH188" s="142">
        <f t="shared" si="18"/>
        <v>0</v>
      </c>
      <c r="BI188" s="142">
        <f t="shared" si="19"/>
        <v>0</v>
      </c>
      <c r="BJ188" s="13" t="s">
        <v>80</v>
      </c>
      <c r="BK188" s="142">
        <f t="shared" si="20"/>
        <v>0</v>
      </c>
      <c r="BL188" s="13" t="s">
        <v>2160</v>
      </c>
      <c r="BM188" s="141" t="s">
        <v>2272</v>
      </c>
    </row>
    <row r="189" spans="2:65" s="1" customFormat="1" ht="16.5" customHeight="1">
      <c r="B189" s="28"/>
      <c r="C189" s="148" t="s">
        <v>474</v>
      </c>
      <c r="D189" s="148" t="s">
        <v>354</v>
      </c>
      <c r="E189" s="149" t="s">
        <v>236</v>
      </c>
      <c r="F189" s="150" t="s">
        <v>2273</v>
      </c>
      <c r="G189" s="151" t="s">
        <v>1</v>
      </c>
      <c r="H189" s="152">
        <v>1</v>
      </c>
      <c r="I189" s="153"/>
      <c r="J189" s="154">
        <f t="shared" si="11"/>
        <v>0</v>
      </c>
      <c r="K189" s="155"/>
      <c r="L189" s="156"/>
      <c r="M189" s="157" t="s">
        <v>1</v>
      </c>
      <c r="N189" s="158" t="s">
        <v>37</v>
      </c>
      <c r="P189" s="139">
        <f t="shared" si="12"/>
        <v>0</v>
      </c>
      <c r="Q189" s="139">
        <v>0</v>
      </c>
      <c r="R189" s="139">
        <f t="shared" si="13"/>
        <v>0</v>
      </c>
      <c r="S189" s="139">
        <v>0</v>
      </c>
      <c r="T189" s="140">
        <f t="shared" si="14"/>
        <v>0</v>
      </c>
      <c r="AR189" s="141" t="s">
        <v>2160</v>
      </c>
      <c r="AT189" s="141" t="s">
        <v>354</v>
      </c>
      <c r="AU189" s="141" t="s">
        <v>82</v>
      </c>
      <c r="AY189" s="13" t="s">
        <v>149</v>
      </c>
      <c r="BE189" s="142">
        <f t="shared" si="15"/>
        <v>0</v>
      </c>
      <c r="BF189" s="142">
        <f t="shared" si="16"/>
        <v>0</v>
      </c>
      <c r="BG189" s="142">
        <f t="shared" si="17"/>
        <v>0</v>
      </c>
      <c r="BH189" s="142">
        <f t="shared" si="18"/>
        <v>0</v>
      </c>
      <c r="BI189" s="142">
        <f t="shared" si="19"/>
        <v>0</v>
      </c>
      <c r="BJ189" s="13" t="s">
        <v>80</v>
      </c>
      <c r="BK189" s="142">
        <f t="shared" si="20"/>
        <v>0</v>
      </c>
      <c r="BL189" s="13" t="s">
        <v>2160</v>
      </c>
      <c r="BM189" s="141" t="s">
        <v>2274</v>
      </c>
    </row>
    <row r="190" spans="2:65" s="1" customFormat="1" ht="16.5" customHeight="1">
      <c r="B190" s="28"/>
      <c r="C190" s="148" t="s">
        <v>267</v>
      </c>
      <c r="D190" s="148" t="s">
        <v>354</v>
      </c>
      <c r="E190" s="149" t="s">
        <v>2275</v>
      </c>
      <c r="F190" s="150" t="s">
        <v>2265</v>
      </c>
      <c r="G190" s="151" t="s">
        <v>1</v>
      </c>
      <c r="H190" s="152">
        <v>1</v>
      </c>
      <c r="I190" s="153"/>
      <c r="J190" s="154">
        <f t="shared" si="11"/>
        <v>0</v>
      </c>
      <c r="K190" s="155"/>
      <c r="L190" s="156"/>
      <c r="M190" s="157" t="s">
        <v>1</v>
      </c>
      <c r="N190" s="158" t="s">
        <v>37</v>
      </c>
      <c r="P190" s="139">
        <f t="shared" si="12"/>
        <v>0</v>
      </c>
      <c r="Q190" s="139">
        <v>0</v>
      </c>
      <c r="R190" s="139">
        <f t="shared" si="13"/>
        <v>0</v>
      </c>
      <c r="S190" s="139">
        <v>0</v>
      </c>
      <c r="T190" s="140">
        <f t="shared" si="14"/>
        <v>0</v>
      </c>
      <c r="AR190" s="141" t="s">
        <v>2160</v>
      </c>
      <c r="AT190" s="141" t="s">
        <v>354</v>
      </c>
      <c r="AU190" s="141" t="s">
        <v>82</v>
      </c>
      <c r="AY190" s="13" t="s">
        <v>149</v>
      </c>
      <c r="BE190" s="142">
        <f t="shared" si="15"/>
        <v>0</v>
      </c>
      <c r="BF190" s="142">
        <f t="shared" si="16"/>
        <v>0</v>
      </c>
      <c r="BG190" s="142">
        <f t="shared" si="17"/>
        <v>0</v>
      </c>
      <c r="BH190" s="142">
        <f t="shared" si="18"/>
        <v>0</v>
      </c>
      <c r="BI190" s="142">
        <f t="shared" si="19"/>
        <v>0</v>
      </c>
      <c r="BJ190" s="13" t="s">
        <v>80</v>
      </c>
      <c r="BK190" s="142">
        <f t="shared" si="20"/>
        <v>0</v>
      </c>
      <c r="BL190" s="13" t="s">
        <v>2160</v>
      </c>
      <c r="BM190" s="141" t="s">
        <v>2276</v>
      </c>
    </row>
    <row r="191" spans="2:65" s="1" customFormat="1" ht="16.5" customHeight="1">
      <c r="B191" s="28"/>
      <c r="C191" s="148" t="s">
        <v>481</v>
      </c>
      <c r="D191" s="148" t="s">
        <v>354</v>
      </c>
      <c r="E191" s="149" t="s">
        <v>239</v>
      </c>
      <c r="F191" s="150" t="s">
        <v>2277</v>
      </c>
      <c r="G191" s="151" t="s">
        <v>1</v>
      </c>
      <c r="H191" s="152">
        <v>1</v>
      </c>
      <c r="I191" s="153"/>
      <c r="J191" s="154">
        <f t="shared" si="11"/>
        <v>0</v>
      </c>
      <c r="K191" s="155"/>
      <c r="L191" s="156"/>
      <c r="M191" s="157" t="s">
        <v>1</v>
      </c>
      <c r="N191" s="158" t="s">
        <v>37</v>
      </c>
      <c r="P191" s="139">
        <f t="shared" si="12"/>
        <v>0</v>
      </c>
      <c r="Q191" s="139">
        <v>0</v>
      </c>
      <c r="R191" s="139">
        <f t="shared" si="13"/>
        <v>0</v>
      </c>
      <c r="S191" s="139">
        <v>0</v>
      </c>
      <c r="T191" s="140">
        <f t="shared" si="14"/>
        <v>0</v>
      </c>
      <c r="AR191" s="141" t="s">
        <v>2160</v>
      </c>
      <c r="AT191" s="141" t="s">
        <v>354</v>
      </c>
      <c r="AU191" s="141" t="s">
        <v>82</v>
      </c>
      <c r="AY191" s="13" t="s">
        <v>149</v>
      </c>
      <c r="BE191" s="142">
        <f t="shared" si="15"/>
        <v>0</v>
      </c>
      <c r="BF191" s="142">
        <f t="shared" si="16"/>
        <v>0</v>
      </c>
      <c r="BG191" s="142">
        <f t="shared" si="17"/>
        <v>0</v>
      </c>
      <c r="BH191" s="142">
        <f t="shared" si="18"/>
        <v>0</v>
      </c>
      <c r="BI191" s="142">
        <f t="shared" si="19"/>
        <v>0</v>
      </c>
      <c r="BJ191" s="13" t="s">
        <v>80</v>
      </c>
      <c r="BK191" s="142">
        <f t="shared" si="20"/>
        <v>0</v>
      </c>
      <c r="BL191" s="13" t="s">
        <v>2160</v>
      </c>
      <c r="BM191" s="141" t="s">
        <v>2278</v>
      </c>
    </row>
    <row r="192" spans="2:65" s="1" customFormat="1" ht="16.5" customHeight="1">
      <c r="B192" s="28"/>
      <c r="C192" s="148" t="s">
        <v>270</v>
      </c>
      <c r="D192" s="148" t="s">
        <v>354</v>
      </c>
      <c r="E192" s="149" t="s">
        <v>448</v>
      </c>
      <c r="F192" s="150" t="s">
        <v>2279</v>
      </c>
      <c r="G192" s="151" t="s">
        <v>1</v>
      </c>
      <c r="H192" s="152">
        <v>1</v>
      </c>
      <c r="I192" s="153"/>
      <c r="J192" s="154">
        <f t="shared" si="11"/>
        <v>0</v>
      </c>
      <c r="K192" s="155"/>
      <c r="L192" s="156"/>
      <c r="M192" s="157" t="s">
        <v>1</v>
      </c>
      <c r="N192" s="158" t="s">
        <v>37</v>
      </c>
      <c r="P192" s="139">
        <f t="shared" si="12"/>
        <v>0</v>
      </c>
      <c r="Q192" s="139">
        <v>0</v>
      </c>
      <c r="R192" s="139">
        <f t="shared" si="13"/>
        <v>0</v>
      </c>
      <c r="S192" s="139">
        <v>0</v>
      </c>
      <c r="T192" s="140">
        <f t="shared" si="14"/>
        <v>0</v>
      </c>
      <c r="AR192" s="141" t="s">
        <v>2160</v>
      </c>
      <c r="AT192" s="141" t="s">
        <v>354</v>
      </c>
      <c r="AU192" s="141" t="s">
        <v>82</v>
      </c>
      <c r="AY192" s="13" t="s">
        <v>149</v>
      </c>
      <c r="BE192" s="142">
        <f t="shared" si="15"/>
        <v>0</v>
      </c>
      <c r="BF192" s="142">
        <f t="shared" si="16"/>
        <v>0</v>
      </c>
      <c r="BG192" s="142">
        <f t="shared" si="17"/>
        <v>0</v>
      </c>
      <c r="BH192" s="142">
        <f t="shared" si="18"/>
        <v>0</v>
      </c>
      <c r="BI192" s="142">
        <f t="shared" si="19"/>
        <v>0</v>
      </c>
      <c r="BJ192" s="13" t="s">
        <v>80</v>
      </c>
      <c r="BK192" s="142">
        <f t="shared" si="20"/>
        <v>0</v>
      </c>
      <c r="BL192" s="13" t="s">
        <v>2160</v>
      </c>
      <c r="BM192" s="141" t="s">
        <v>2280</v>
      </c>
    </row>
    <row r="193" spans="2:65" s="1" customFormat="1" ht="16.5" customHeight="1">
      <c r="B193" s="28"/>
      <c r="C193" s="148" t="s">
        <v>488</v>
      </c>
      <c r="D193" s="148" t="s">
        <v>354</v>
      </c>
      <c r="E193" s="149" t="s">
        <v>243</v>
      </c>
      <c r="F193" s="150" t="s">
        <v>2281</v>
      </c>
      <c r="G193" s="151" t="s">
        <v>1</v>
      </c>
      <c r="H193" s="152">
        <v>1</v>
      </c>
      <c r="I193" s="153"/>
      <c r="J193" s="154">
        <f t="shared" si="11"/>
        <v>0</v>
      </c>
      <c r="K193" s="155"/>
      <c r="L193" s="156"/>
      <c r="M193" s="157" t="s">
        <v>1</v>
      </c>
      <c r="N193" s="158" t="s">
        <v>37</v>
      </c>
      <c r="P193" s="139">
        <f t="shared" si="12"/>
        <v>0</v>
      </c>
      <c r="Q193" s="139">
        <v>0</v>
      </c>
      <c r="R193" s="139">
        <f t="shared" si="13"/>
        <v>0</v>
      </c>
      <c r="S193" s="139">
        <v>0</v>
      </c>
      <c r="T193" s="140">
        <f t="shared" si="14"/>
        <v>0</v>
      </c>
      <c r="AR193" s="141" t="s">
        <v>2160</v>
      </c>
      <c r="AT193" s="141" t="s">
        <v>354</v>
      </c>
      <c r="AU193" s="141" t="s">
        <v>82</v>
      </c>
      <c r="AY193" s="13" t="s">
        <v>149</v>
      </c>
      <c r="BE193" s="142">
        <f t="shared" si="15"/>
        <v>0</v>
      </c>
      <c r="BF193" s="142">
        <f t="shared" si="16"/>
        <v>0</v>
      </c>
      <c r="BG193" s="142">
        <f t="shared" si="17"/>
        <v>0</v>
      </c>
      <c r="BH193" s="142">
        <f t="shared" si="18"/>
        <v>0</v>
      </c>
      <c r="BI193" s="142">
        <f t="shared" si="19"/>
        <v>0</v>
      </c>
      <c r="BJ193" s="13" t="s">
        <v>80</v>
      </c>
      <c r="BK193" s="142">
        <f t="shared" si="20"/>
        <v>0</v>
      </c>
      <c r="BL193" s="13" t="s">
        <v>2160</v>
      </c>
      <c r="BM193" s="141" t="s">
        <v>2282</v>
      </c>
    </row>
    <row r="194" spans="2:65" s="1" customFormat="1" ht="16.5" customHeight="1">
      <c r="B194" s="28"/>
      <c r="C194" s="148" t="s">
        <v>274</v>
      </c>
      <c r="D194" s="148" t="s">
        <v>354</v>
      </c>
      <c r="E194" s="149" t="s">
        <v>453</v>
      </c>
      <c r="F194" s="150" t="s">
        <v>2283</v>
      </c>
      <c r="G194" s="151" t="s">
        <v>1</v>
      </c>
      <c r="H194" s="152">
        <v>1</v>
      </c>
      <c r="I194" s="153"/>
      <c r="J194" s="154">
        <f t="shared" si="11"/>
        <v>0</v>
      </c>
      <c r="K194" s="155"/>
      <c r="L194" s="156"/>
      <c r="M194" s="157" t="s">
        <v>1</v>
      </c>
      <c r="N194" s="158" t="s">
        <v>37</v>
      </c>
      <c r="P194" s="139">
        <f t="shared" si="12"/>
        <v>0</v>
      </c>
      <c r="Q194" s="139">
        <v>0</v>
      </c>
      <c r="R194" s="139">
        <f t="shared" si="13"/>
        <v>0</v>
      </c>
      <c r="S194" s="139">
        <v>0</v>
      </c>
      <c r="T194" s="140">
        <f t="shared" si="14"/>
        <v>0</v>
      </c>
      <c r="AR194" s="141" t="s">
        <v>2160</v>
      </c>
      <c r="AT194" s="141" t="s">
        <v>354</v>
      </c>
      <c r="AU194" s="141" t="s">
        <v>82</v>
      </c>
      <c r="AY194" s="13" t="s">
        <v>149</v>
      </c>
      <c r="BE194" s="142">
        <f t="shared" si="15"/>
        <v>0</v>
      </c>
      <c r="BF194" s="142">
        <f t="shared" si="16"/>
        <v>0</v>
      </c>
      <c r="BG194" s="142">
        <f t="shared" si="17"/>
        <v>0</v>
      </c>
      <c r="BH194" s="142">
        <f t="shared" si="18"/>
        <v>0</v>
      </c>
      <c r="BI194" s="142">
        <f t="shared" si="19"/>
        <v>0</v>
      </c>
      <c r="BJ194" s="13" t="s">
        <v>80</v>
      </c>
      <c r="BK194" s="142">
        <f t="shared" si="20"/>
        <v>0</v>
      </c>
      <c r="BL194" s="13" t="s">
        <v>2160</v>
      </c>
      <c r="BM194" s="141" t="s">
        <v>2284</v>
      </c>
    </row>
    <row r="195" spans="2:65" s="1" customFormat="1" ht="16.5" customHeight="1">
      <c r="B195" s="28"/>
      <c r="C195" s="148" t="s">
        <v>1107</v>
      </c>
      <c r="D195" s="148" t="s">
        <v>354</v>
      </c>
      <c r="E195" s="149" t="s">
        <v>250</v>
      </c>
      <c r="F195" s="150" t="s">
        <v>2285</v>
      </c>
      <c r="G195" s="151" t="s">
        <v>1</v>
      </c>
      <c r="H195" s="152">
        <v>1</v>
      </c>
      <c r="I195" s="153"/>
      <c r="J195" s="154">
        <f t="shared" si="11"/>
        <v>0</v>
      </c>
      <c r="K195" s="155"/>
      <c r="L195" s="156"/>
      <c r="M195" s="157" t="s">
        <v>1</v>
      </c>
      <c r="N195" s="158" t="s">
        <v>37</v>
      </c>
      <c r="P195" s="139">
        <f t="shared" si="12"/>
        <v>0</v>
      </c>
      <c r="Q195" s="139">
        <v>0</v>
      </c>
      <c r="R195" s="139">
        <f t="shared" si="13"/>
        <v>0</v>
      </c>
      <c r="S195" s="139">
        <v>0</v>
      </c>
      <c r="T195" s="140">
        <f t="shared" si="14"/>
        <v>0</v>
      </c>
      <c r="AR195" s="141" t="s">
        <v>2160</v>
      </c>
      <c r="AT195" s="141" t="s">
        <v>354</v>
      </c>
      <c r="AU195" s="141" t="s">
        <v>82</v>
      </c>
      <c r="AY195" s="13" t="s">
        <v>149</v>
      </c>
      <c r="BE195" s="142">
        <f t="shared" si="15"/>
        <v>0</v>
      </c>
      <c r="BF195" s="142">
        <f t="shared" si="16"/>
        <v>0</v>
      </c>
      <c r="BG195" s="142">
        <f t="shared" si="17"/>
        <v>0</v>
      </c>
      <c r="BH195" s="142">
        <f t="shared" si="18"/>
        <v>0</v>
      </c>
      <c r="BI195" s="142">
        <f t="shared" si="19"/>
        <v>0</v>
      </c>
      <c r="BJ195" s="13" t="s">
        <v>80</v>
      </c>
      <c r="BK195" s="142">
        <f t="shared" si="20"/>
        <v>0</v>
      </c>
      <c r="BL195" s="13" t="s">
        <v>2160</v>
      </c>
      <c r="BM195" s="141" t="s">
        <v>2286</v>
      </c>
    </row>
    <row r="196" spans="2:65" s="1" customFormat="1" ht="16.5" customHeight="1">
      <c r="B196" s="28"/>
      <c r="C196" s="148" t="s">
        <v>277</v>
      </c>
      <c r="D196" s="148" t="s">
        <v>354</v>
      </c>
      <c r="E196" s="149" t="s">
        <v>459</v>
      </c>
      <c r="F196" s="150" t="s">
        <v>2287</v>
      </c>
      <c r="G196" s="151" t="s">
        <v>1</v>
      </c>
      <c r="H196" s="152">
        <v>1</v>
      </c>
      <c r="I196" s="153"/>
      <c r="J196" s="154">
        <f t="shared" si="11"/>
        <v>0</v>
      </c>
      <c r="K196" s="155"/>
      <c r="L196" s="156"/>
      <c r="M196" s="157" t="s">
        <v>1</v>
      </c>
      <c r="N196" s="158" t="s">
        <v>37</v>
      </c>
      <c r="P196" s="139">
        <f t="shared" si="12"/>
        <v>0</v>
      </c>
      <c r="Q196" s="139">
        <v>0</v>
      </c>
      <c r="R196" s="139">
        <f t="shared" si="13"/>
        <v>0</v>
      </c>
      <c r="S196" s="139">
        <v>0</v>
      </c>
      <c r="T196" s="140">
        <f t="shared" si="14"/>
        <v>0</v>
      </c>
      <c r="AR196" s="141" t="s">
        <v>2160</v>
      </c>
      <c r="AT196" s="141" t="s">
        <v>354</v>
      </c>
      <c r="AU196" s="141" t="s">
        <v>82</v>
      </c>
      <c r="AY196" s="13" t="s">
        <v>149</v>
      </c>
      <c r="BE196" s="142">
        <f t="shared" si="15"/>
        <v>0</v>
      </c>
      <c r="BF196" s="142">
        <f t="shared" si="16"/>
        <v>0</v>
      </c>
      <c r="BG196" s="142">
        <f t="shared" si="17"/>
        <v>0</v>
      </c>
      <c r="BH196" s="142">
        <f t="shared" si="18"/>
        <v>0</v>
      </c>
      <c r="BI196" s="142">
        <f t="shared" si="19"/>
        <v>0</v>
      </c>
      <c r="BJ196" s="13" t="s">
        <v>80</v>
      </c>
      <c r="BK196" s="142">
        <f t="shared" si="20"/>
        <v>0</v>
      </c>
      <c r="BL196" s="13" t="s">
        <v>2160</v>
      </c>
      <c r="BM196" s="141" t="s">
        <v>2288</v>
      </c>
    </row>
    <row r="197" spans="2:65" s="1" customFormat="1" ht="16.5" customHeight="1">
      <c r="B197" s="28"/>
      <c r="C197" s="148" t="s">
        <v>1112</v>
      </c>
      <c r="D197" s="148" t="s">
        <v>354</v>
      </c>
      <c r="E197" s="149" t="s">
        <v>256</v>
      </c>
      <c r="F197" s="150" t="s">
        <v>2289</v>
      </c>
      <c r="G197" s="151" t="s">
        <v>1</v>
      </c>
      <c r="H197" s="152">
        <v>1</v>
      </c>
      <c r="I197" s="153"/>
      <c r="J197" s="154">
        <f t="shared" si="11"/>
        <v>0</v>
      </c>
      <c r="K197" s="155"/>
      <c r="L197" s="156"/>
      <c r="M197" s="157" t="s">
        <v>1</v>
      </c>
      <c r="N197" s="158" t="s">
        <v>37</v>
      </c>
      <c r="P197" s="139">
        <f t="shared" si="12"/>
        <v>0</v>
      </c>
      <c r="Q197" s="139">
        <v>0</v>
      </c>
      <c r="R197" s="139">
        <f t="shared" si="13"/>
        <v>0</v>
      </c>
      <c r="S197" s="139">
        <v>0</v>
      </c>
      <c r="T197" s="140">
        <f t="shared" si="14"/>
        <v>0</v>
      </c>
      <c r="AR197" s="141" t="s">
        <v>2160</v>
      </c>
      <c r="AT197" s="141" t="s">
        <v>354</v>
      </c>
      <c r="AU197" s="141" t="s">
        <v>82</v>
      </c>
      <c r="AY197" s="13" t="s">
        <v>149</v>
      </c>
      <c r="BE197" s="142">
        <f t="shared" si="15"/>
        <v>0</v>
      </c>
      <c r="BF197" s="142">
        <f t="shared" si="16"/>
        <v>0</v>
      </c>
      <c r="BG197" s="142">
        <f t="shared" si="17"/>
        <v>0</v>
      </c>
      <c r="BH197" s="142">
        <f t="shared" si="18"/>
        <v>0</v>
      </c>
      <c r="BI197" s="142">
        <f t="shared" si="19"/>
        <v>0</v>
      </c>
      <c r="BJ197" s="13" t="s">
        <v>80</v>
      </c>
      <c r="BK197" s="142">
        <f t="shared" si="20"/>
        <v>0</v>
      </c>
      <c r="BL197" s="13" t="s">
        <v>2160</v>
      </c>
      <c r="BM197" s="141" t="s">
        <v>2290</v>
      </c>
    </row>
    <row r="198" spans="2:65" s="1" customFormat="1" ht="16.5" customHeight="1">
      <c r="B198" s="28"/>
      <c r="C198" s="148" t="s">
        <v>283</v>
      </c>
      <c r="D198" s="148" t="s">
        <v>354</v>
      </c>
      <c r="E198" s="149" t="s">
        <v>2291</v>
      </c>
      <c r="F198" s="150" t="s">
        <v>2279</v>
      </c>
      <c r="G198" s="151" t="s">
        <v>1</v>
      </c>
      <c r="H198" s="152">
        <v>1</v>
      </c>
      <c r="I198" s="153"/>
      <c r="J198" s="154">
        <f t="shared" si="11"/>
        <v>0</v>
      </c>
      <c r="K198" s="155"/>
      <c r="L198" s="156"/>
      <c r="M198" s="157" t="s">
        <v>1</v>
      </c>
      <c r="N198" s="158" t="s">
        <v>37</v>
      </c>
      <c r="P198" s="139">
        <f t="shared" si="12"/>
        <v>0</v>
      </c>
      <c r="Q198" s="139">
        <v>0</v>
      </c>
      <c r="R198" s="139">
        <f t="shared" si="13"/>
        <v>0</v>
      </c>
      <c r="S198" s="139">
        <v>0</v>
      </c>
      <c r="T198" s="140">
        <f t="shared" si="14"/>
        <v>0</v>
      </c>
      <c r="AR198" s="141" t="s">
        <v>2160</v>
      </c>
      <c r="AT198" s="141" t="s">
        <v>354</v>
      </c>
      <c r="AU198" s="141" t="s">
        <v>82</v>
      </c>
      <c r="AY198" s="13" t="s">
        <v>149</v>
      </c>
      <c r="BE198" s="142">
        <f t="shared" si="15"/>
        <v>0</v>
      </c>
      <c r="BF198" s="142">
        <f t="shared" si="16"/>
        <v>0</v>
      </c>
      <c r="BG198" s="142">
        <f t="shared" si="17"/>
        <v>0</v>
      </c>
      <c r="BH198" s="142">
        <f t="shared" si="18"/>
        <v>0</v>
      </c>
      <c r="BI198" s="142">
        <f t="shared" si="19"/>
        <v>0</v>
      </c>
      <c r="BJ198" s="13" t="s">
        <v>80</v>
      </c>
      <c r="BK198" s="142">
        <f t="shared" si="20"/>
        <v>0</v>
      </c>
      <c r="BL198" s="13" t="s">
        <v>2160</v>
      </c>
      <c r="BM198" s="141" t="s">
        <v>2292</v>
      </c>
    </row>
    <row r="199" spans="2:65" s="1" customFormat="1" ht="16.5" customHeight="1">
      <c r="B199" s="28"/>
      <c r="C199" s="148" t="s">
        <v>1117</v>
      </c>
      <c r="D199" s="148" t="s">
        <v>354</v>
      </c>
      <c r="E199" s="149" t="s">
        <v>2293</v>
      </c>
      <c r="F199" s="150" t="s">
        <v>2281</v>
      </c>
      <c r="G199" s="151" t="s">
        <v>1</v>
      </c>
      <c r="H199" s="152">
        <v>1</v>
      </c>
      <c r="I199" s="153"/>
      <c r="J199" s="154">
        <f t="shared" si="11"/>
        <v>0</v>
      </c>
      <c r="K199" s="155"/>
      <c r="L199" s="156"/>
      <c r="M199" s="157" t="s">
        <v>1</v>
      </c>
      <c r="N199" s="158" t="s">
        <v>37</v>
      </c>
      <c r="P199" s="139">
        <f t="shared" si="12"/>
        <v>0</v>
      </c>
      <c r="Q199" s="139">
        <v>0</v>
      </c>
      <c r="R199" s="139">
        <f t="shared" si="13"/>
        <v>0</v>
      </c>
      <c r="S199" s="139">
        <v>0</v>
      </c>
      <c r="T199" s="140">
        <f t="shared" si="14"/>
        <v>0</v>
      </c>
      <c r="AR199" s="141" t="s">
        <v>2160</v>
      </c>
      <c r="AT199" s="141" t="s">
        <v>354</v>
      </c>
      <c r="AU199" s="141" t="s">
        <v>82</v>
      </c>
      <c r="AY199" s="13" t="s">
        <v>149</v>
      </c>
      <c r="BE199" s="142">
        <f t="shared" si="15"/>
        <v>0</v>
      </c>
      <c r="BF199" s="142">
        <f t="shared" si="16"/>
        <v>0</v>
      </c>
      <c r="BG199" s="142">
        <f t="shared" si="17"/>
        <v>0</v>
      </c>
      <c r="BH199" s="142">
        <f t="shared" si="18"/>
        <v>0</v>
      </c>
      <c r="BI199" s="142">
        <f t="shared" si="19"/>
        <v>0</v>
      </c>
      <c r="BJ199" s="13" t="s">
        <v>80</v>
      </c>
      <c r="BK199" s="142">
        <f t="shared" si="20"/>
        <v>0</v>
      </c>
      <c r="BL199" s="13" t="s">
        <v>2160</v>
      </c>
      <c r="BM199" s="141" t="s">
        <v>2294</v>
      </c>
    </row>
    <row r="200" spans="2:65" s="1" customFormat="1" ht="16.5" customHeight="1">
      <c r="B200" s="28"/>
      <c r="C200" s="148" t="s">
        <v>286</v>
      </c>
      <c r="D200" s="148" t="s">
        <v>354</v>
      </c>
      <c r="E200" s="149" t="s">
        <v>474</v>
      </c>
      <c r="F200" s="150" t="s">
        <v>2295</v>
      </c>
      <c r="G200" s="151" t="s">
        <v>1</v>
      </c>
      <c r="H200" s="152">
        <v>1</v>
      </c>
      <c r="I200" s="153"/>
      <c r="J200" s="154">
        <f t="shared" si="11"/>
        <v>0</v>
      </c>
      <c r="K200" s="155"/>
      <c r="L200" s="156"/>
      <c r="M200" s="157" t="s">
        <v>1</v>
      </c>
      <c r="N200" s="158" t="s">
        <v>37</v>
      </c>
      <c r="P200" s="139">
        <f t="shared" si="12"/>
        <v>0</v>
      </c>
      <c r="Q200" s="139">
        <v>0</v>
      </c>
      <c r="R200" s="139">
        <f t="shared" si="13"/>
        <v>0</v>
      </c>
      <c r="S200" s="139">
        <v>0</v>
      </c>
      <c r="T200" s="140">
        <f t="shared" si="14"/>
        <v>0</v>
      </c>
      <c r="AR200" s="141" t="s">
        <v>2160</v>
      </c>
      <c r="AT200" s="141" t="s">
        <v>354</v>
      </c>
      <c r="AU200" s="141" t="s">
        <v>82</v>
      </c>
      <c r="AY200" s="13" t="s">
        <v>149</v>
      </c>
      <c r="BE200" s="142">
        <f t="shared" si="15"/>
        <v>0</v>
      </c>
      <c r="BF200" s="142">
        <f t="shared" si="16"/>
        <v>0</v>
      </c>
      <c r="BG200" s="142">
        <f t="shared" si="17"/>
        <v>0</v>
      </c>
      <c r="BH200" s="142">
        <f t="shared" si="18"/>
        <v>0</v>
      </c>
      <c r="BI200" s="142">
        <f t="shared" si="19"/>
        <v>0</v>
      </c>
      <c r="BJ200" s="13" t="s">
        <v>80</v>
      </c>
      <c r="BK200" s="142">
        <f t="shared" si="20"/>
        <v>0</v>
      </c>
      <c r="BL200" s="13" t="s">
        <v>2160</v>
      </c>
      <c r="BM200" s="141" t="s">
        <v>2296</v>
      </c>
    </row>
    <row r="201" spans="2:65" s="1" customFormat="1" ht="16.5" customHeight="1">
      <c r="B201" s="28"/>
      <c r="C201" s="148" t="s">
        <v>1122</v>
      </c>
      <c r="D201" s="148" t="s">
        <v>354</v>
      </c>
      <c r="E201" s="149" t="s">
        <v>267</v>
      </c>
      <c r="F201" s="150" t="s">
        <v>2297</v>
      </c>
      <c r="G201" s="151" t="s">
        <v>1</v>
      </c>
      <c r="H201" s="152">
        <v>1</v>
      </c>
      <c r="I201" s="153"/>
      <c r="J201" s="154">
        <f t="shared" ref="J201:J213" si="21">ROUND(I201*H201,2)</f>
        <v>0</v>
      </c>
      <c r="K201" s="155"/>
      <c r="L201" s="156"/>
      <c r="M201" s="157" t="s">
        <v>1</v>
      </c>
      <c r="N201" s="158" t="s">
        <v>37</v>
      </c>
      <c r="P201" s="139">
        <f t="shared" ref="P201:P213" si="22">O201*H201</f>
        <v>0</v>
      </c>
      <c r="Q201" s="139">
        <v>0</v>
      </c>
      <c r="R201" s="139">
        <f t="shared" ref="R201:R213" si="23">Q201*H201</f>
        <v>0</v>
      </c>
      <c r="S201" s="139">
        <v>0</v>
      </c>
      <c r="T201" s="140">
        <f t="shared" ref="T201:T213" si="24">S201*H201</f>
        <v>0</v>
      </c>
      <c r="AR201" s="141" t="s">
        <v>2160</v>
      </c>
      <c r="AT201" s="141" t="s">
        <v>354</v>
      </c>
      <c r="AU201" s="141" t="s">
        <v>82</v>
      </c>
      <c r="AY201" s="13" t="s">
        <v>149</v>
      </c>
      <c r="BE201" s="142">
        <f t="shared" ref="BE201:BE213" si="25">IF(N201="základní",J201,0)</f>
        <v>0</v>
      </c>
      <c r="BF201" s="142">
        <f t="shared" ref="BF201:BF213" si="26">IF(N201="snížená",J201,0)</f>
        <v>0</v>
      </c>
      <c r="BG201" s="142">
        <f t="shared" ref="BG201:BG213" si="27">IF(N201="zákl. přenesená",J201,0)</f>
        <v>0</v>
      </c>
      <c r="BH201" s="142">
        <f t="shared" ref="BH201:BH213" si="28">IF(N201="sníž. přenesená",J201,0)</f>
        <v>0</v>
      </c>
      <c r="BI201" s="142">
        <f t="shared" ref="BI201:BI213" si="29">IF(N201="nulová",J201,0)</f>
        <v>0</v>
      </c>
      <c r="BJ201" s="13" t="s">
        <v>80</v>
      </c>
      <c r="BK201" s="142">
        <f t="shared" ref="BK201:BK213" si="30">ROUND(I201*H201,2)</f>
        <v>0</v>
      </c>
      <c r="BL201" s="13" t="s">
        <v>2160</v>
      </c>
      <c r="BM201" s="141" t="s">
        <v>2298</v>
      </c>
    </row>
    <row r="202" spans="2:65" s="1" customFormat="1" ht="16.5" customHeight="1">
      <c r="B202" s="28"/>
      <c r="C202" s="148" t="s">
        <v>292</v>
      </c>
      <c r="D202" s="148" t="s">
        <v>354</v>
      </c>
      <c r="E202" s="149" t="s">
        <v>2299</v>
      </c>
      <c r="F202" s="150" t="s">
        <v>2300</v>
      </c>
      <c r="G202" s="151" t="s">
        <v>1</v>
      </c>
      <c r="H202" s="152">
        <v>1</v>
      </c>
      <c r="I202" s="153"/>
      <c r="J202" s="154">
        <f t="shared" si="21"/>
        <v>0</v>
      </c>
      <c r="K202" s="155"/>
      <c r="L202" s="156"/>
      <c r="M202" s="157" t="s">
        <v>1</v>
      </c>
      <c r="N202" s="158" t="s">
        <v>37</v>
      </c>
      <c r="P202" s="139">
        <f t="shared" si="22"/>
        <v>0</v>
      </c>
      <c r="Q202" s="139">
        <v>0</v>
      </c>
      <c r="R202" s="139">
        <f t="shared" si="23"/>
        <v>0</v>
      </c>
      <c r="S202" s="139">
        <v>0</v>
      </c>
      <c r="T202" s="140">
        <f t="shared" si="24"/>
        <v>0</v>
      </c>
      <c r="AR202" s="141" t="s">
        <v>2160</v>
      </c>
      <c r="AT202" s="141" t="s">
        <v>354</v>
      </c>
      <c r="AU202" s="141" t="s">
        <v>82</v>
      </c>
      <c r="AY202" s="13" t="s">
        <v>149</v>
      </c>
      <c r="BE202" s="142">
        <f t="shared" si="25"/>
        <v>0</v>
      </c>
      <c r="BF202" s="142">
        <f t="shared" si="26"/>
        <v>0</v>
      </c>
      <c r="BG202" s="142">
        <f t="shared" si="27"/>
        <v>0</v>
      </c>
      <c r="BH202" s="142">
        <f t="shared" si="28"/>
        <v>0</v>
      </c>
      <c r="BI202" s="142">
        <f t="shared" si="29"/>
        <v>0</v>
      </c>
      <c r="BJ202" s="13" t="s">
        <v>80</v>
      </c>
      <c r="BK202" s="142">
        <f t="shared" si="30"/>
        <v>0</v>
      </c>
      <c r="BL202" s="13" t="s">
        <v>2160</v>
      </c>
      <c r="BM202" s="141" t="s">
        <v>2301</v>
      </c>
    </row>
    <row r="203" spans="2:65" s="1" customFormat="1" ht="16.5" customHeight="1">
      <c r="B203" s="28"/>
      <c r="C203" s="148" t="s">
        <v>1129</v>
      </c>
      <c r="D203" s="148" t="s">
        <v>354</v>
      </c>
      <c r="E203" s="149" t="s">
        <v>270</v>
      </c>
      <c r="F203" s="150" t="s">
        <v>2302</v>
      </c>
      <c r="G203" s="151" t="s">
        <v>1</v>
      </c>
      <c r="H203" s="152">
        <v>1</v>
      </c>
      <c r="I203" s="153"/>
      <c r="J203" s="154">
        <f t="shared" si="21"/>
        <v>0</v>
      </c>
      <c r="K203" s="155"/>
      <c r="L203" s="156"/>
      <c r="M203" s="157" t="s">
        <v>1</v>
      </c>
      <c r="N203" s="158" t="s">
        <v>37</v>
      </c>
      <c r="P203" s="139">
        <f t="shared" si="22"/>
        <v>0</v>
      </c>
      <c r="Q203" s="139">
        <v>0</v>
      </c>
      <c r="R203" s="139">
        <f t="shared" si="23"/>
        <v>0</v>
      </c>
      <c r="S203" s="139">
        <v>0</v>
      </c>
      <c r="T203" s="140">
        <f t="shared" si="24"/>
        <v>0</v>
      </c>
      <c r="AR203" s="141" t="s">
        <v>2160</v>
      </c>
      <c r="AT203" s="141" t="s">
        <v>354</v>
      </c>
      <c r="AU203" s="141" t="s">
        <v>82</v>
      </c>
      <c r="AY203" s="13" t="s">
        <v>149</v>
      </c>
      <c r="BE203" s="142">
        <f t="shared" si="25"/>
        <v>0</v>
      </c>
      <c r="BF203" s="142">
        <f t="shared" si="26"/>
        <v>0</v>
      </c>
      <c r="BG203" s="142">
        <f t="shared" si="27"/>
        <v>0</v>
      </c>
      <c r="BH203" s="142">
        <f t="shared" si="28"/>
        <v>0</v>
      </c>
      <c r="BI203" s="142">
        <f t="shared" si="29"/>
        <v>0</v>
      </c>
      <c r="BJ203" s="13" t="s">
        <v>80</v>
      </c>
      <c r="BK203" s="142">
        <f t="shared" si="30"/>
        <v>0</v>
      </c>
      <c r="BL203" s="13" t="s">
        <v>2160</v>
      </c>
      <c r="BM203" s="141" t="s">
        <v>2303</v>
      </c>
    </row>
    <row r="204" spans="2:65" s="1" customFormat="1" ht="21.75" customHeight="1">
      <c r="B204" s="28"/>
      <c r="C204" s="148" t="s">
        <v>295</v>
      </c>
      <c r="D204" s="148" t="s">
        <v>354</v>
      </c>
      <c r="E204" s="149" t="s">
        <v>2304</v>
      </c>
      <c r="F204" s="150" t="s">
        <v>2257</v>
      </c>
      <c r="G204" s="151" t="s">
        <v>1</v>
      </c>
      <c r="H204" s="152">
        <v>1</v>
      </c>
      <c r="I204" s="153"/>
      <c r="J204" s="154">
        <f t="shared" si="21"/>
        <v>0</v>
      </c>
      <c r="K204" s="155"/>
      <c r="L204" s="156"/>
      <c r="M204" s="157" t="s">
        <v>1</v>
      </c>
      <c r="N204" s="158" t="s">
        <v>37</v>
      </c>
      <c r="P204" s="139">
        <f t="shared" si="22"/>
        <v>0</v>
      </c>
      <c r="Q204" s="139">
        <v>0</v>
      </c>
      <c r="R204" s="139">
        <f t="shared" si="23"/>
        <v>0</v>
      </c>
      <c r="S204" s="139">
        <v>0</v>
      </c>
      <c r="T204" s="140">
        <f t="shared" si="24"/>
        <v>0</v>
      </c>
      <c r="AR204" s="141" t="s">
        <v>2160</v>
      </c>
      <c r="AT204" s="141" t="s">
        <v>354</v>
      </c>
      <c r="AU204" s="141" t="s">
        <v>82</v>
      </c>
      <c r="AY204" s="13" t="s">
        <v>149</v>
      </c>
      <c r="BE204" s="142">
        <f t="shared" si="25"/>
        <v>0</v>
      </c>
      <c r="BF204" s="142">
        <f t="shared" si="26"/>
        <v>0</v>
      </c>
      <c r="BG204" s="142">
        <f t="shared" si="27"/>
        <v>0</v>
      </c>
      <c r="BH204" s="142">
        <f t="shared" si="28"/>
        <v>0</v>
      </c>
      <c r="BI204" s="142">
        <f t="shared" si="29"/>
        <v>0</v>
      </c>
      <c r="BJ204" s="13" t="s">
        <v>80</v>
      </c>
      <c r="BK204" s="142">
        <f t="shared" si="30"/>
        <v>0</v>
      </c>
      <c r="BL204" s="13" t="s">
        <v>2160</v>
      </c>
      <c r="BM204" s="141" t="s">
        <v>2305</v>
      </c>
    </row>
    <row r="205" spans="2:65" s="1" customFormat="1" ht="16.5" customHeight="1">
      <c r="B205" s="28"/>
      <c r="C205" s="148" t="s">
        <v>1136</v>
      </c>
      <c r="D205" s="148" t="s">
        <v>354</v>
      </c>
      <c r="E205" s="149" t="s">
        <v>274</v>
      </c>
      <c r="F205" s="150" t="s">
        <v>2306</v>
      </c>
      <c r="G205" s="151" t="s">
        <v>1</v>
      </c>
      <c r="H205" s="152">
        <v>1</v>
      </c>
      <c r="I205" s="153"/>
      <c r="J205" s="154">
        <f t="shared" si="21"/>
        <v>0</v>
      </c>
      <c r="K205" s="155"/>
      <c r="L205" s="156"/>
      <c r="M205" s="157" t="s">
        <v>1</v>
      </c>
      <c r="N205" s="158" t="s">
        <v>37</v>
      </c>
      <c r="P205" s="139">
        <f t="shared" si="22"/>
        <v>0</v>
      </c>
      <c r="Q205" s="139">
        <v>0</v>
      </c>
      <c r="R205" s="139">
        <f t="shared" si="23"/>
        <v>0</v>
      </c>
      <c r="S205" s="139">
        <v>0</v>
      </c>
      <c r="T205" s="140">
        <f t="shared" si="24"/>
        <v>0</v>
      </c>
      <c r="AR205" s="141" t="s">
        <v>2160</v>
      </c>
      <c r="AT205" s="141" t="s">
        <v>354</v>
      </c>
      <c r="AU205" s="141" t="s">
        <v>82</v>
      </c>
      <c r="AY205" s="13" t="s">
        <v>149</v>
      </c>
      <c r="BE205" s="142">
        <f t="shared" si="25"/>
        <v>0</v>
      </c>
      <c r="BF205" s="142">
        <f t="shared" si="26"/>
        <v>0</v>
      </c>
      <c r="BG205" s="142">
        <f t="shared" si="27"/>
        <v>0</v>
      </c>
      <c r="BH205" s="142">
        <f t="shared" si="28"/>
        <v>0</v>
      </c>
      <c r="BI205" s="142">
        <f t="shared" si="29"/>
        <v>0</v>
      </c>
      <c r="BJ205" s="13" t="s">
        <v>80</v>
      </c>
      <c r="BK205" s="142">
        <f t="shared" si="30"/>
        <v>0</v>
      </c>
      <c r="BL205" s="13" t="s">
        <v>2160</v>
      </c>
      <c r="BM205" s="141" t="s">
        <v>2307</v>
      </c>
    </row>
    <row r="206" spans="2:65" s="1" customFormat="1" ht="16.5" customHeight="1">
      <c r="B206" s="28"/>
      <c r="C206" s="148" t="s">
        <v>301</v>
      </c>
      <c r="D206" s="148" t="s">
        <v>354</v>
      </c>
      <c r="E206" s="149" t="s">
        <v>2308</v>
      </c>
      <c r="F206" s="150" t="s">
        <v>2173</v>
      </c>
      <c r="G206" s="151" t="s">
        <v>1</v>
      </c>
      <c r="H206" s="152">
        <v>1</v>
      </c>
      <c r="I206" s="153"/>
      <c r="J206" s="154">
        <f t="shared" si="21"/>
        <v>0</v>
      </c>
      <c r="K206" s="155"/>
      <c r="L206" s="156"/>
      <c r="M206" s="157" t="s">
        <v>1</v>
      </c>
      <c r="N206" s="158" t="s">
        <v>37</v>
      </c>
      <c r="P206" s="139">
        <f t="shared" si="22"/>
        <v>0</v>
      </c>
      <c r="Q206" s="139">
        <v>0</v>
      </c>
      <c r="R206" s="139">
        <f t="shared" si="23"/>
        <v>0</v>
      </c>
      <c r="S206" s="139">
        <v>0</v>
      </c>
      <c r="T206" s="140">
        <f t="shared" si="24"/>
        <v>0</v>
      </c>
      <c r="AR206" s="141" t="s">
        <v>2160</v>
      </c>
      <c r="AT206" s="141" t="s">
        <v>354</v>
      </c>
      <c r="AU206" s="141" t="s">
        <v>82</v>
      </c>
      <c r="AY206" s="13" t="s">
        <v>149</v>
      </c>
      <c r="BE206" s="142">
        <f t="shared" si="25"/>
        <v>0</v>
      </c>
      <c r="BF206" s="142">
        <f t="shared" si="26"/>
        <v>0</v>
      </c>
      <c r="BG206" s="142">
        <f t="shared" si="27"/>
        <v>0</v>
      </c>
      <c r="BH206" s="142">
        <f t="shared" si="28"/>
        <v>0</v>
      </c>
      <c r="BI206" s="142">
        <f t="shared" si="29"/>
        <v>0</v>
      </c>
      <c r="BJ206" s="13" t="s">
        <v>80</v>
      </c>
      <c r="BK206" s="142">
        <f t="shared" si="30"/>
        <v>0</v>
      </c>
      <c r="BL206" s="13" t="s">
        <v>2160</v>
      </c>
      <c r="BM206" s="141" t="s">
        <v>2309</v>
      </c>
    </row>
    <row r="207" spans="2:65" s="1" customFormat="1" ht="16.5" customHeight="1">
      <c r="B207" s="28"/>
      <c r="C207" s="148" t="s">
        <v>1290</v>
      </c>
      <c r="D207" s="148" t="s">
        <v>354</v>
      </c>
      <c r="E207" s="149" t="s">
        <v>277</v>
      </c>
      <c r="F207" s="150" t="s">
        <v>2310</v>
      </c>
      <c r="G207" s="151" t="s">
        <v>1</v>
      </c>
      <c r="H207" s="152">
        <v>1</v>
      </c>
      <c r="I207" s="153"/>
      <c r="J207" s="154">
        <f t="shared" si="21"/>
        <v>0</v>
      </c>
      <c r="K207" s="155"/>
      <c r="L207" s="156"/>
      <c r="M207" s="157" t="s">
        <v>1</v>
      </c>
      <c r="N207" s="158" t="s">
        <v>37</v>
      </c>
      <c r="P207" s="139">
        <f t="shared" si="22"/>
        <v>0</v>
      </c>
      <c r="Q207" s="139">
        <v>0</v>
      </c>
      <c r="R207" s="139">
        <f t="shared" si="23"/>
        <v>0</v>
      </c>
      <c r="S207" s="139">
        <v>0</v>
      </c>
      <c r="T207" s="140">
        <f t="shared" si="24"/>
        <v>0</v>
      </c>
      <c r="AR207" s="141" t="s">
        <v>2160</v>
      </c>
      <c r="AT207" s="141" t="s">
        <v>354</v>
      </c>
      <c r="AU207" s="141" t="s">
        <v>82</v>
      </c>
      <c r="AY207" s="13" t="s">
        <v>149</v>
      </c>
      <c r="BE207" s="142">
        <f t="shared" si="25"/>
        <v>0</v>
      </c>
      <c r="BF207" s="142">
        <f t="shared" si="26"/>
        <v>0</v>
      </c>
      <c r="BG207" s="142">
        <f t="shared" si="27"/>
        <v>0</v>
      </c>
      <c r="BH207" s="142">
        <f t="shared" si="28"/>
        <v>0</v>
      </c>
      <c r="BI207" s="142">
        <f t="shared" si="29"/>
        <v>0</v>
      </c>
      <c r="BJ207" s="13" t="s">
        <v>80</v>
      </c>
      <c r="BK207" s="142">
        <f t="shared" si="30"/>
        <v>0</v>
      </c>
      <c r="BL207" s="13" t="s">
        <v>2160</v>
      </c>
      <c r="BM207" s="141" t="s">
        <v>2311</v>
      </c>
    </row>
    <row r="208" spans="2:65" s="1" customFormat="1" ht="16.5" customHeight="1">
      <c r="B208" s="28"/>
      <c r="C208" s="148" t="s">
        <v>304</v>
      </c>
      <c r="D208" s="148" t="s">
        <v>354</v>
      </c>
      <c r="E208" s="149" t="s">
        <v>2312</v>
      </c>
      <c r="F208" s="150" t="s">
        <v>2184</v>
      </c>
      <c r="G208" s="151" t="s">
        <v>1</v>
      </c>
      <c r="H208" s="152">
        <v>1</v>
      </c>
      <c r="I208" s="153"/>
      <c r="J208" s="154">
        <f t="shared" si="21"/>
        <v>0</v>
      </c>
      <c r="K208" s="155"/>
      <c r="L208" s="156"/>
      <c r="M208" s="157" t="s">
        <v>1</v>
      </c>
      <c r="N208" s="158" t="s">
        <v>37</v>
      </c>
      <c r="P208" s="139">
        <f t="shared" si="22"/>
        <v>0</v>
      </c>
      <c r="Q208" s="139">
        <v>0</v>
      </c>
      <c r="R208" s="139">
        <f t="shared" si="23"/>
        <v>0</v>
      </c>
      <c r="S208" s="139">
        <v>0</v>
      </c>
      <c r="T208" s="140">
        <f t="shared" si="24"/>
        <v>0</v>
      </c>
      <c r="AR208" s="141" t="s">
        <v>2160</v>
      </c>
      <c r="AT208" s="141" t="s">
        <v>354</v>
      </c>
      <c r="AU208" s="141" t="s">
        <v>82</v>
      </c>
      <c r="AY208" s="13" t="s">
        <v>149</v>
      </c>
      <c r="BE208" s="142">
        <f t="shared" si="25"/>
        <v>0</v>
      </c>
      <c r="BF208" s="142">
        <f t="shared" si="26"/>
        <v>0</v>
      </c>
      <c r="BG208" s="142">
        <f t="shared" si="27"/>
        <v>0</v>
      </c>
      <c r="BH208" s="142">
        <f t="shared" si="28"/>
        <v>0</v>
      </c>
      <c r="BI208" s="142">
        <f t="shared" si="29"/>
        <v>0</v>
      </c>
      <c r="BJ208" s="13" t="s">
        <v>80</v>
      </c>
      <c r="BK208" s="142">
        <f t="shared" si="30"/>
        <v>0</v>
      </c>
      <c r="BL208" s="13" t="s">
        <v>2160</v>
      </c>
      <c r="BM208" s="141" t="s">
        <v>2313</v>
      </c>
    </row>
    <row r="209" spans="2:65" s="1" customFormat="1" ht="16.5" customHeight="1">
      <c r="B209" s="28"/>
      <c r="C209" s="148" t="s">
        <v>1295</v>
      </c>
      <c r="D209" s="148" t="s">
        <v>354</v>
      </c>
      <c r="E209" s="149" t="s">
        <v>283</v>
      </c>
      <c r="F209" s="150" t="s">
        <v>2314</v>
      </c>
      <c r="G209" s="151" t="s">
        <v>1</v>
      </c>
      <c r="H209" s="152">
        <v>1</v>
      </c>
      <c r="I209" s="153"/>
      <c r="J209" s="154">
        <f t="shared" si="21"/>
        <v>0</v>
      </c>
      <c r="K209" s="155"/>
      <c r="L209" s="156"/>
      <c r="M209" s="157" t="s">
        <v>1</v>
      </c>
      <c r="N209" s="158" t="s">
        <v>37</v>
      </c>
      <c r="P209" s="139">
        <f t="shared" si="22"/>
        <v>0</v>
      </c>
      <c r="Q209" s="139">
        <v>0</v>
      </c>
      <c r="R209" s="139">
        <f t="shared" si="23"/>
        <v>0</v>
      </c>
      <c r="S209" s="139">
        <v>0</v>
      </c>
      <c r="T209" s="140">
        <f t="shared" si="24"/>
        <v>0</v>
      </c>
      <c r="AR209" s="141" t="s">
        <v>2160</v>
      </c>
      <c r="AT209" s="141" t="s">
        <v>354</v>
      </c>
      <c r="AU209" s="141" t="s">
        <v>82</v>
      </c>
      <c r="AY209" s="13" t="s">
        <v>149</v>
      </c>
      <c r="BE209" s="142">
        <f t="shared" si="25"/>
        <v>0</v>
      </c>
      <c r="BF209" s="142">
        <f t="shared" si="26"/>
        <v>0</v>
      </c>
      <c r="BG209" s="142">
        <f t="shared" si="27"/>
        <v>0</v>
      </c>
      <c r="BH209" s="142">
        <f t="shared" si="28"/>
        <v>0</v>
      </c>
      <c r="BI209" s="142">
        <f t="shared" si="29"/>
        <v>0</v>
      </c>
      <c r="BJ209" s="13" t="s">
        <v>80</v>
      </c>
      <c r="BK209" s="142">
        <f t="shared" si="30"/>
        <v>0</v>
      </c>
      <c r="BL209" s="13" t="s">
        <v>2160</v>
      </c>
      <c r="BM209" s="141" t="s">
        <v>2315</v>
      </c>
    </row>
    <row r="210" spans="2:65" s="1" customFormat="1" ht="16.5" customHeight="1">
      <c r="B210" s="28"/>
      <c r="C210" s="148" t="s">
        <v>308</v>
      </c>
      <c r="D210" s="148" t="s">
        <v>354</v>
      </c>
      <c r="E210" s="149" t="s">
        <v>1117</v>
      </c>
      <c r="F210" s="150" t="s">
        <v>2316</v>
      </c>
      <c r="G210" s="151" t="s">
        <v>1</v>
      </c>
      <c r="H210" s="152">
        <v>1</v>
      </c>
      <c r="I210" s="153"/>
      <c r="J210" s="154">
        <f t="shared" si="21"/>
        <v>0</v>
      </c>
      <c r="K210" s="155"/>
      <c r="L210" s="156"/>
      <c r="M210" s="157" t="s">
        <v>1</v>
      </c>
      <c r="N210" s="158" t="s">
        <v>37</v>
      </c>
      <c r="P210" s="139">
        <f t="shared" si="22"/>
        <v>0</v>
      </c>
      <c r="Q210" s="139">
        <v>0</v>
      </c>
      <c r="R210" s="139">
        <f t="shared" si="23"/>
        <v>0</v>
      </c>
      <c r="S210" s="139">
        <v>0</v>
      </c>
      <c r="T210" s="140">
        <f t="shared" si="24"/>
        <v>0</v>
      </c>
      <c r="AR210" s="141" t="s">
        <v>2160</v>
      </c>
      <c r="AT210" s="141" t="s">
        <v>354</v>
      </c>
      <c r="AU210" s="141" t="s">
        <v>82</v>
      </c>
      <c r="AY210" s="13" t="s">
        <v>149</v>
      </c>
      <c r="BE210" s="142">
        <f t="shared" si="25"/>
        <v>0</v>
      </c>
      <c r="BF210" s="142">
        <f t="shared" si="26"/>
        <v>0</v>
      </c>
      <c r="BG210" s="142">
        <f t="shared" si="27"/>
        <v>0</v>
      </c>
      <c r="BH210" s="142">
        <f t="shared" si="28"/>
        <v>0</v>
      </c>
      <c r="BI210" s="142">
        <f t="shared" si="29"/>
        <v>0</v>
      </c>
      <c r="BJ210" s="13" t="s">
        <v>80</v>
      </c>
      <c r="BK210" s="142">
        <f t="shared" si="30"/>
        <v>0</v>
      </c>
      <c r="BL210" s="13" t="s">
        <v>2160</v>
      </c>
      <c r="BM210" s="141" t="s">
        <v>2317</v>
      </c>
    </row>
    <row r="211" spans="2:65" s="1" customFormat="1" ht="16.5" customHeight="1">
      <c r="B211" s="28"/>
      <c r="C211" s="148" t="s">
        <v>1300</v>
      </c>
      <c r="D211" s="148" t="s">
        <v>354</v>
      </c>
      <c r="E211" s="149" t="s">
        <v>286</v>
      </c>
      <c r="F211" s="150" t="s">
        <v>2318</v>
      </c>
      <c r="G211" s="151" t="s">
        <v>1</v>
      </c>
      <c r="H211" s="152">
        <v>1</v>
      </c>
      <c r="I211" s="153"/>
      <c r="J211" s="154">
        <f t="shared" si="21"/>
        <v>0</v>
      </c>
      <c r="K211" s="155"/>
      <c r="L211" s="156"/>
      <c r="M211" s="157" t="s">
        <v>1</v>
      </c>
      <c r="N211" s="158" t="s">
        <v>37</v>
      </c>
      <c r="P211" s="139">
        <f t="shared" si="22"/>
        <v>0</v>
      </c>
      <c r="Q211" s="139">
        <v>0</v>
      </c>
      <c r="R211" s="139">
        <f t="shared" si="23"/>
        <v>0</v>
      </c>
      <c r="S211" s="139">
        <v>0</v>
      </c>
      <c r="T211" s="140">
        <f t="shared" si="24"/>
        <v>0</v>
      </c>
      <c r="AR211" s="141" t="s">
        <v>2160</v>
      </c>
      <c r="AT211" s="141" t="s">
        <v>354</v>
      </c>
      <c r="AU211" s="141" t="s">
        <v>82</v>
      </c>
      <c r="AY211" s="13" t="s">
        <v>149</v>
      </c>
      <c r="BE211" s="142">
        <f t="shared" si="25"/>
        <v>0</v>
      </c>
      <c r="BF211" s="142">
        <f t="shared" si="26"/>
        <v>0</v>
      </c>
      <c r="BG211" s="142">
        <f t="shared" si="27"/>
        <v>0</v>
      </c>
      <c r="BH211" s="142">
        <f t="shared" si="28"/>
        <v>0</v>
      </c>
      <c r="BI211" s="142">
        <f t="shared" si="29"/>
        <v>0</v>
      </c>
      <c r="BJ211" s="13" t="s">
        <v>80</v>
      </c>
      <c r="BK211" s="142">
        <f t="shared" si="30"/>
        <v>0</v>
      </c>
      <c r="BL211" s="13" t="s">
        <v>2160</v>
      </c>
      <c r="BM211" s="141" t="s">
        <v>2319</v>
      </c>
    </row>
    <row r="212" spans="2:65" s="1" customFormat="1" ht="16.5" customHeight="1">
      <c r="B212" s="28"/>
      <c r="C212" s="148" t="s">
        <v>313</v>
      </c>
      <c r="D212" s="148" t="s">
        <v>354</v>
      </c>
      <c r="E212" s="149" t="s">
        <v>2320</v>
      </c>
      <c r="F212" s="150" t="s">
        <v>2227</v>
      </c>
      <c r="G212" s="151" t="s">
        <v>1</v>
      </c>
      <c r="H212" s="152">
        <v>1</v>
      </c>
      <c r="I212" s="153"/>
      <c r="J212" s="154">
        <f t="shared" si="21"/>
        <v>0</v>
      </c>
      <c r="K212" s="155"/>
      <c r="L212" s="156"/>
      <c r="M212" s="157" t="s">
        <v>1</v>
      </c>
      <c r="N212" s="158" t="s">
        <v>37</v>
      </c>
      <c r="P212" s="139">
        <f t="shared" si="22"/>
        <v>0</v>
      </c>
      <c r="Q212" s="139">
        <v>0</v>
      </c>
      <c r="R212" s="139">
        <f t="shared" si="23"/>
        <v>0</v>
      </c>
      <c r="S212" s="139">
        <v>0</v>
      </c>
      <c r="T212" s="140">
        <f t="shared" si="24"/>
        <v>0</v>
      </c>
      <c r="AR212" s="141" t="s">
        <v>2160</v>
      </c>
      <c r="AT212" s="141" t="s">
        <v>354</v>
      </c>
      <c r="AU212" s="141" t="s">
        <v>82</v>
      </c>
      <c r="AY212" s="13" t="s">
        <v>149</v>
      </c>
      <c r="BE212" s="142">
        <f t="shared" si="25"/>
        <v>0</v>
      </c>
      <c r="BF212" s="142">
        <f t="shared" si="26"/>
        <v>0</v>
      </c>
      <c r="BG212" s="142">
        <f t="shared" si="27"/>
        <v>0</v>
      </c>
      <c r="BH212" s="142">
        <f t="shared" si="28"/>
        <v>0</v>
      </c>
      <c r="BI212" s="142">
        <f t="shared" si="29"/>
        <v>0</v>
      </c>
      <c r="BJ212" s="13" t="s">
        <v>80</v>
      </c>
      <c r="BK212" s="142">
        <f t="shared" si="30"/>
        <v>0</v>
      </c>
      <c r="BL212" s="13" t="s">
        <v>2160</v>
      </c>
      <c r="BM212" s="141" t="s">
        <v>2321</v>
      </c>
    </row>
    <row r="213" spans="2:65" s="1" customFormat="1" ht="16.5" customHeight="1">
      <c r="B213" s="28"/>
      <c r="C213" s="148" t="s">
        <v>1305</v>
      </c>
      <c r="D213" s="148" t="s">
        <v>354</v>
      </c>
      <c r="E213" s="149" t="s">
        <v>2322</v>
      </c>
      <c r="F213" s="150" t="s">
        <v>2168</v>
      </c>
      <c r="G213" s="151" t="s">
        <v>1</v>
      </c>
      <c r="H213" s="152">
        <v>1</v>
      </c>
      <c r="I213" s="153"/>
      <c r="J213" s="154">
        <f t="shared" si="21"/>
        <v>0</v>
      </c>
      <c r="K213" s="155"/>
      <c r="L213" s="156"/>
      <c r="M213" s="157" t="s">
        <v>1</v>
      </c>
      <c r="N213" s="158" t="s">
        <v>37</v>
      </c>
      <c r="P213" s="139">
        <f t="shared" si="22"/>
        <v>0</v>
      </c>
      <c r="Q213" s="139">
        <v>0</v>
      </c>
      <c r="R213" s="139">
        <f t="shared" si="23"/>
        <v>0</v>
      </c>
      <c r="S213" s="139">
        <v>0</v>
      </c>
      <c r="T213" s="140">
        <f t="shared" si="24"/>
        <v>0</v>
      </c>
      <c r="AR213" s="141" t="s">
        <v>2160</v>
      </c>
      <c r="AT213" s="141" t="s">
        <v>354</v>
      </c>
      <c r="AU213" s="141" t="s">
        <v>82</v>
      </c>
      <c r="AY213" s="13" t="s">
        <v>149</v>
      </c>
      <c r="BE213" s="142">
        <f t="shared" si="25"/>
        <v>0</v>
      </c>
      <c r="BF213" s="142">
        <f t="shared" si="26"/>
        <v>0</v>
      </c>
      <c r="BG213" s="142">
        <f t="shared" si="27"/>
        <v>0</v>
      </c>
      <c r="BH213" s="142">
        <f t="shared" si="28"/>
        <v>0</v>
      </c>
      <c r="BI213" s="142">
        <f t="shared" si="29"/>
        <v>0</v>
      </c>
      <c r="BJ213" s="13" t="s">
        <v>80</v>
      </c>
      <c r="BK213" s="142">
        <f t="shared" si="30"/>
        <v>0</v>
      </c>
      <c r="BL213" s="13" t="s">
        <v>2160</v>
      </c>
      <c r="BM213" s="141" t="s">
        <v>2323</v>
      </c>
    </row>
    <row r="214" spans="2:65" s="11" customFormat="1" ht="22.8" customHeight="1">
      <c r="B214" s="117"/>
      <c r="D214" s="118" t="s">
        <v>71</v>
      </c>
      <c r="E214" s="127" t="s">
        <v>2324</v>
      </c>
      <c r="F214" s="127" t="s">
        <v>2325</v>
      </c>
      <c r="I214" s="120"/>
      <c r="J214" s="128">
        <f t="shared" ref="J214:J220" si="31">BK214</f>
        <v>0</v>
      </c>
      <c r="L214" s="117"/>
      <c r="M214" s="122"/>
      <c r="P214" s="123">
        <v>0</v>
      </c>
      <c r="R214" s="123">
        <v>0</v>
      </c>
      <c r="T214" s="124">
        <v>0</v>
      </c>
      <c r="AR214" s="118" t="s">
        <v>80</v>
      </c>
      <c r="AT214" s="125" t="s">
        <v>71</v>
      </c>
      <c r="AU214" s="125" t="s">
        <v>80</v>
      </c>
      <c r="AY214" s="118" t="s">
        <v>149</v>
      </c>
      <c r="BK214" s="126">
        <v>0</v>
      </c>
    </row>
    <row r="215" spans="2:65" s="11" customFormat="1" ht="22.8" customHeight="1">
      <c r="B215" s="117"/>
      <c r="D215" s="118" t="s">
        <v>71</v>
      </c>
      <c r="E215" s="127" t="s">
        <v>2326</v>
      </c>
      <c r="F215" s="127" t="s">
        <v>2327</v>
      </c>
      <c r="I215" s="120"/>
      <c r="J215" s="128">
        <f t="shared" si="31"/>
        <v>0</v>
      </c>
      <c r="L215" s="117"/>
      <c r="M215" s="122"/>
      <c r="P215" s="123">
        <v>0</v>
      </c>
      <c r="R215" s="123">
        <v>0</v>
      </c>
      <c r="T215" s="124">
        <v>0</v>
      </c>
      <c r="AR215" s="118" t="s">
        <v>80</v>
      </c>
      <c r="AT215" s="125" t="s">
        <v>71</v>
      </c>
      <c r="AU215" s="125" t="s">
        <v>80</v>
      </c>
      <c r="AY215" s="118" t="s">
        <v>149</v>
      </c>
      <c r="BK215" s="126">
        <v>0</v>
      </c>
    </row>
    <row r="216" spans="2:65" s="11" customFormat="1" ht="22.8" customHeight="1">
      <c r="B216" s="117"/>
      <c r="D216" s="118" t="s">
        <v>71</v>
      </c>
      <c r="E216" s="127" t="s">
        <v>2328</v>
      </c>
      <c r="F216" s="127" t="s">
        <v>2329</v>
      </c>
      <c r="I216" s="120"/>
      <c r="J216" s="128">
        <f t="shared" si="31"/>
        <v>0</v>
      </c>
      <c r="L216" s="117"/>
      <c r="M216" s="122"/>
      <c r="P216" s="123">
        <v>0</v>
      </c>
      <c r="R216" s="123">
        <v>0</v>
      </c>
      <c r="T216" s="124">
        <v>0</v>
      </c>
      <c r="AR216" s="118" t="s">
        <v>80</v>
      </c>
      <c r="AT216" s="125" t="s">
        <v>71</v>
      </c>
      <c r="AU216" s="125" t="s">
        <v>80</v>
      </c>
      <c r="AY216" s="118" t="s">
        <v>149</v>
      </c>
      <c r="BK216" s="126">
        <v>0</v>
      </c>
    </row>
    <row r="217" spans="2:65" s="11" customFormat="1" ht="22.8" customHeight="1">
      <c r="B217" s="117"/>
      <c r="D217" s="118" t="s">
        <v>71</v>
      </c>
      <c r="E217" s="127" t="s">
        <v>2330</v>
      </c>
      <c r="F217" s="127" t="s">
        <v>2331</v>
      </c>
      <c r="I217" s="120"/>
      <c r="J217" s="128">
        <f t="shared" si="31"/>
        <v>0</v>
      </c>
      <c r="L217" s="117"/>
      <c r="M217" s="122"/>
      <c r="P217" s="123">
        <v>0</v>
      </c>
      <c r="R217" s="123">
        <v>0</v>
      </c>
      <c r="T217" s="124">
        <v>0</v>
      </c>
      <c r="AR217" s="118" t="s">
        <v>80</v>
      </c>
      <c r="AT217" s="125" t="s">
        <v>71</v>
      </c>
      <c r="AU217" s="125" t="s">
        <v>80</v>
      </c>
      <c r="AY217" s="118" t="s">
        <v>149</v>
      </c>
      <c r="BK217" s="126">
        <v>0</v>
      </c>
    </row>
    <row r="218" spans="2:65" s="11" customFormat="1" ht="22.8" customHeight="1">
      <c r="B218" s="117"/>
      <c r="D218" s="118" t="s">
        <v>71</v>
      </c>
      <c r="E218" s="127" t="s">
        <v>2332</v>
      </c>
      <c r="F218" s="127" t="s">
        <v>2333</v>
      </c>
      <c r="I218" s="120"/>
      <c r="J218" s="128">
        <f t="shared" si="31"/>
        <v>0</v>
      </c>
      <c r="L218" s="117"/>
      <c r="M218" s="122"/>
      <c r="P218" s="123">
        <v>0</v>
      </c>
      <c r="R218" s="123">
        <v>0</v>
      </c>
      <c r="T218" s="124">
        <v>0</v>
      </c>
      <c r="AR218" s="118" t="s">
        <v>80</v>
      </c>
      <c r="AT218" s="125" t="s">
        <v>71</v>
      </c>
      <c r="AU218" s="125" t="s">
        <v>80</v>
      </c>
      <c r="AY218" s="118" t="s">
        <v>149</v>
      </c>
      <c r="BK218" s="126">
        <v>0</v>
      </c>
    </row>
    <row r="219" spans="2:65" s="11" customFormat="1" ht="22.8" customHeight="1">
      <c r="B219" s="117"/>
      <c r="D219" s="118" t="s">
        <v>71</v>
      </c>
      <c r="E219" s="127" t="s">
        <v>2334</v>
      </c>
      <c r="F219" s="127" t="s">
        <v>2335</v>
      </c>
      <c r="I219" s="120"/>
      <c r="J219" s="128">
        <f t="shared" si="31"/>
        <v>0</v>
      </c>
      <c r="L219" s="117"/>
      <c r="M219" s="122"/>
      <c r="P219" s="123">
        <v>0</v>
      </c>
      <c r="R219" s="123">
        <v>0</v>
      </c>
      <c r="T219" s="124">
        <v>0</v>
      </c>
      <c r="AR219" s="118" t="s">
        <v>80</v>
      </c>
      <c r="AT219" s="125" t="s">
        <v>71</v>
      </c>
      <c r="AU219" s="125" t="s">
        <v>80</v>
      </c>
      <c r="AY219" s="118" t="s">
        <v>149</v>
      </c>
      <c r="BK219" s="126">
        <v>0</v>
      </c>
    </row>
    <row r="220" spans="2:65" s="11" customFormat="1" ht="22.8" customHeight="1">
      <c r="B220" s="117"/>
      <c r="D220" s="118" t="s">
        <v>71</v>
      </c>
      <c r="E220" s="127" t="s">
        <v>2336</v>
      </c>
      <c r="F220" s="127" t="s">
        <v>2337</v>
      </c>
      <c r="I220" s="120"/>
      <c r="J220" s="128">
        <f t="shared" si="31"/>
        <v>0</v>
      </c>
      <c r="L220" s="117"/>
      <c r="M220" s="159"/>
      <c r="N220" s="160"/>
      <c r="O220" s="160"/>
      <c r="P220" s="161">
        <v>0</v>
      </c>
      <c r="Q220" s="160"/>
      <c r="R220" s="161">
        <v>0</v>
      </c>
      <c r="S220" s="160"/>
      <c r="T220" s="162">
        <v>0</v>
      </c>
      <c r="AR220" s="118" t="s">
        <v>80</v>
      </c>
      <c r="AT220" s="125" t="s">
        <v>71</v>
      </c>
      <c r="AU220" s="125" t="s">
        <v>80</v>
      </c>
      <c r="AY220" s="118" t="s">
        <v>149</v>
      </c>
      <c r="BK220" s="126">
        <v>0</v>
      </c>
    </row>
    <row r="221" spans="2:65" s="1" customFormat="1" ht="6.9" customHeight="1">
      <c r="B221" s="40"/>
      <c r="C221" s="41"/>
      <c r="D221" s="41"/>
      <c r="E221" s="41"/>
      <c r="F221" s="41"/>
      <c r="G221" s="41"/>
      <c r="H221" s="41"/>
      <c r="I221" s="41"/>
      <c r="J221" s="41"/>
      <c r="K221" s="41"/>
      <c r="L221" s="28"/>
    </row>
  </sheetData>
  <sheetProtection algorithmName="SHA-512" hashValue="AqEF1KkXsJoUw6BHJuuBFj+Un+zEfEVEjC9qNN6bj4WuX3cpwbGBjvN+7G5MniJboFOhj3V6hZnN4wuC55sScQ==" saltValue="wKwe70069NM9PoCrI7oaT7HotTbxeDGcUcDAEgKYljK0R9c8hII7TJK2ecLld7N7l2qgfJD2RZOWL6rM21rYxw==" spinCount="100000" sheet="1" objects="1" scenarios="1" formatColumns="0" formatRows="0" autoFilter="0"/>
  <autoFilter ref="C126:K220" xr:uid="{00000000-0009-0000-0000-000008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02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3" t="s">
        <v>106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hidden="1" customHeight="1">
      <c r="B4" s="16"/>
      <c r="D4" s="17" t="s">
        <v>113</v>
      </c>
      <c r="L4" s="16"/>
      <c r="M4" s="84" t="s">
        <v>10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16</v>
      </c>
      <c r="L6" s="16"/>
    </row>
    <row r="7" spans="2:46" ht="16.5" hidden="1" customHeight="1">
      <c r="B7" s="16"/>
      <c r="E7" s="203" t="str">
        <f>'Rekapitulace stavby'!K6</f>
        <v>Nový děkanát Jinonice</v>
      </c>
      <c r="F7" s="204"/>
      <c r="G7" s="204"/>
      <c r="H7" s="204"/>
      <c r="L7" s="16"/>
    </row>
    <row r="8" spans="2:46" s="1" customFormat="1" ht="12" hidden="1" customHeight="1">
      <c r="B8" s="28"/>
      <c r="D8" s="23" t="s">
        <v>114</v>
      </c>
      <c r="L8" s="28"/>
    </row>
    <row r="9" spans="2:46" s="1" customFormat="1" ht="16.5" hidden="1" customHeight="1">
      <c r="B9" s="28"/>
      <c r="E9" s="187" t="s">
        <v>2338</v>
      </c>
      <c r="F9" s="202"/>
      <c r="G9" s="202"/>
      <c r="H9" s="202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hidden="1" customHeight="1">
      <c r="B12" s="28"/>
      <c r="D12" s="23" t="s">
        <v>20</v>
      </c>
      <c r="F12" s="21" t="s">
        <v>21</v>
      </c>
      <c r="I12" s="23" t="s">
        <v>22</v>
      </c>
      <c r="J12" s="48">
        <f>'Rekapitulace stavby'!AN8</f>
        <v>0</v>
      </c>
      <c r="L12" s="28"/>
    </row>
    <row r="13" spans="2:46" s="1" customFormat="1" ht="10.8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IF('Rekapitulace stavby'!AN10="","",'Rekapitulace stavby'!AN10)</f>
        <v/>
      </c>
      <c r="L14" s="28"/>
    </row>
    <row r="15" spans="2:46" s="1" customFormat="1" ht="18" hidden="1" customHeight="1">
      <c r="B15" s="28"/>
      <c r="E15" s="21" t="str">
        <f>IF('Rekapitulace stavby'!E11="","",'Rekapitulace stavby'!E11)</f>
        <v xml:space="preserve"> </v>
      </c>
      <c r="I15" s="23" t="s">
        <v>25</v>
      </c>
      <c r="J15" s="21" t="str">
        <f>IF('Rekapitulace stavby'!AN11="","",'Rekapitulace stavby'!AN11)</f>
        <v/>
      </c>
      <c r="L15" s="28"/>
    </row>
    <row r="16" spans="2:46" s="1" customFormat="1" ht="6.9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'Rekapitulace stavby'!AN13</f>
        <v>Vyplň údaj</v>
      </c>
      <c r="L17" s="28"/>
    </row>
    <row r="18" spans="2:12" s="1" customFormat="1" ht="18" hidden="1" customHeight="1">
      <c r="B18" s="28"/>
      <c r="E18" s="205" t="str">
        <f>'Rekapitulace stavby'!E14</f>
        <v>Vyplň údaj</v>
      </c>
      <c r="F18" s="193"/>
      <c r="G18" s="193"/>
      <c r="H18" s="193"/>
      <c r="I18" s="23" t="s">
        <v>25</v>
      </c>
      <c r="J18" s="24" t="str">
        <f>'Rekapitulace stavby'!AN14</f>
        <v>Vyplň údaj</v>
      </c>
      <c r="L18" s="28"/>
    </row>
    <row r="19" spans="2:12" s="1" customFormat="1" ht="6.9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tr">
        <f>IF('Rekapitulace stavby'!AN16="","",'Rekapitulace stavby'!AN16)</f>
        <v/>
      </c>
      <c r="L20" s="28"/>
    </row>
    <row r="21" spans="2:12" s="1" customFormat="1" ht="18" hidden="1" customHeight="1">
      <c r="B21" s="28"/>
      <c r="E21" s="21" t="str">
        <f>IF('Rekapitulace stavby'!E17="","",'Rekapitulace stavby'!E17)</f>
        <v xml:space="preserve"> </v>
      </c>
      <c r="I21" s="23" t="s">
        <v>25</v>
      </c>
      <c r="J21" s="21" t="str">
        <f>IF('Rekapitulace stavby'!AN17="","",'Rekapitulace stavby'!AN17)</f>
        <v/>
      </c>
      <c r="L21" s="28"/>
    </row>
    <row r="22" spans="2:12" s="1" customFormat="1" ht="6.9" hidden="1" customHeight="1">
      <c r="B22" s="28"/>
      <c r="L22" s="28"/>
    </row>
    <row r="23" spans="2:12" s="1" customFormat="1" ht="12" hidden="1" customHeight="1">
      <c r="B23" s="28"/>
      <c r="D23" s="23" t="s">
        <v>30</v>
      </c>
      <c r="I23" s="23" t="s">
        <v>24</v>
      </c>
      <c r="J23" s="21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1" t="str">
        <f>IF('Rekapitulace stavby'!E20="","",'Rekapitulace stavby'!E20)</f>
        <v xml:space="preserve"> </v>
      </c>
      <c r="I24" s="23" t="s">
        <v>25</v>
      </c>
      <c r="J24" s="21" t="str">
        <f>IF('Rekapitulace stavby'!AN20="","",'Rekapitulace stavby'!AN20)</f>
        <v/>
      </c>
      <c r="L24" s="28"/>
    </row>
    <row r="25" spans="2:12" s="1" customFormat="1" ht="6.9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5"/>
      <c r="E27" s="197" t="s">
        <v>1</v>
      </c>
      <c r="F27" s="197"/>
      <c r="G27" s="197"/>
      <c r="H27" s="197"/>
      <c r="L27" s="85"/>
    </row>
    <row r="28" spans="2:12" s="1" customFormat="1" ht="6.9" hidden="1" customHeight="1">
      <c r="B28" s="28"/>
      <c r="L28" s="28"/>
    </row>
    <row r="29" spans="2:12" s="1" customFormat="1" ht="6.9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86" t="s">
        <v>32</v>
      </c>
      <c r="J30" s="62">
        <f>ROUND(J122, 2)</f>
        <v>0</v>
      </c>
      <c r="L30" s="28"/>
    </row>
    <row r="31" spans="2:12" s="1" customFormat="1" ht="6.9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>
      <c r="B33" s="28"/>
      <c r="D33" s="51" t="s">
        <v>36</v>
      </c>
      <c r="E33" s="23" t="s">
        <v>37</v>
      </c>
      <c r="F33" s="87">
        <f>ROUND((SUM(BE122:BE201)),  2)</f>
        <v>0</v>
      </c>
      <c r="I33" s="88">
        <v>0.21</v>
      </c>
      <c r="J33" s="87">
        <f>ROUND(((SUM(BE122:BE201))*I33),  2)</f>
        <v>0</v>
      </c>
      <c r="L33" s="28"/>
    </row>
    <row r="34" spans="2:12" s="1" customFormat="1" ht="14.4" hidden="1" customHeight="1">
      <c r="B34" s="28"/>
      <c r="E34" s="23" t="s">
        <v>38</v>
      </c>
      <c r="F34" s="87">
        <f>ROUND((SUM(BF122:BF201)),  2)</f>
        <v>0</v>
      </c>
      <c r="I34" s="88">
        <v>0.12</v>
      </c>
      <c r="J34" s="87">
        <f>ROUND(((SUM(BF122:BF201))*I34),  2)</f>
        <v>0</v>
      </c>
      <c r="L34" s="28"/>
    </row>
    <row r="35" spans="2:12" s="1" customFormat="1" ht="14.4" hidden="1" customHeight="1">
      <c r="B35" s="28"/>
      <c r="E35" s="23" t="s">
        <v>39</v>
      </c>
      <c r="F35" s="87">
        <f>ROUND((SUM(BG122:BG201)),  2)</f>
        <v>0</v>
      </c>
      <c r="I35" s="88">
        <v>0.21</v>
      </c>
      <c r="J35" s="87">
        <f>0</f>
        <v>0</v>
      </c>
      <c r="L35" s="28"/>
    </row>
    <row r="36" spans="2:12" s="1" customFormat="1" ht="14.4" hidden="1" customHeight="1">
      <c r="B36" s="28"/>
      <c r="E36" s="23" t="s">
        <v>40</v>
      </c>
      <c r="F36" s="87">
        <f>ROUND((SUM(BH122:BH201)),  2)</f>
        <v>0</v>
      </c>
      <c r="I36" s="88">
        <v>0.12</v>
      </c>
      <c r="J36" s="87">
        <f>0</f>
        <v>0</v>
      </c>
      <c r="L36" s="28"/>
    </row>
    <row r="37" spans="2:12" s="1" customFormat="1" ht="14.4" hidden="1" customHeight="1">
      <c r="B37" s="28"/>
      <c r="E37" s="23" t="s">
        <v>41</v>
      </c>
      <c r="F37" s="87">
        <f>ROUND((SUM(BI122:BI201)),  2)</f>
        <v>0</v>
      </c>
      <c r="I37" s="88">
        <v>0</v>
      </c>
      <c r="J37" s="87">
        <f>0</f>
        <v>0</v>
      </c>
      <c r="L37" s="28"/>
    </row>
    <row r="38" spans="2:12" s="1" customFormat="1" ht="6.9" hidden="1" customHeight="1">
      <c r="B38" s="28"/>
      <c r="L38" s="28"/>
    </row>
    <row r="39" spans="2:12" s="1" customFormat="1" ht="25.35" hidden="1" customHeight="1">
      <c r="B39" s="28"/>
      <c r="C39" s="89"/>
      <c r="D39" s="90" t="s">
        <v>42</v>
      </c>
      <c r="E39" s="53"/>
      <c r="F39" s="53"/>
      <c r="G39" s="91" t="s">
        <v>43</v>
      </c>
      <c r="H39" s="92" t="s">
        <v>44</v>
      </c>
      <c r="I39" s="53"/>
      <c r="J39" s="93">
        <f>SUM(J30:J37)</f>
        <v>0</v>
      </c>
      <c r="K39" s="94"/>
      <c r="L39" s="28"/>
    </row>
    <row r="40" spans="2:12" s="1" customFormat="1" ht="14.4" hidden="1" customHeight="1">
      <c r="B40" s="28"/>
      <c r="L40" s="28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8"/>
      <c r="D61" s="39" t="s">
        <v>47</v>
      </c>
      <c r="E61" s="30"/>
      <c r="F61" s="95" t="s">
        <v>48</v>
      </c>
      <c r="G61" s="39" t="s">
        <v>47</v>
      </c>
      <c r="H61" s="30"/>
      <c r="I61" s="30"/>
      <c r="J61" s="96" t="s">
        <v>48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8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8"/>
      <c r="D76" s="39" t="s">
        <v>47</v>
      </c>
      <c r="E76" s="30"/>
      <c r="F76" s="95" t="s">
        <v>48</v>
      </c>
      <c r="G76" s="39" t="s">
        <v>47</v>
      </c>
      <c r="H76" s="30"/>
      <c r="I76" s="30"/>
      <c r="J76" s="96" t="s">
        <v>48</v>
      </c>
      <c r="K76" s="30"/>
      <c r="L76" s="28"/>
    </row>
    <row r="77" spans="2:12" s="1" customFormat="1" ht="14.4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" hidden="1" customHeight="1">
      <c r="B82" s="28"/>
      <c r="C82" s="17" t="s">
        <v>116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16</v>
      </c>
      <c r="L84" s="28"/>
    </row>
    <row r="85" spans="2:47" s="1" customFormat="1" ht="16.5" hidden="1" customHeight="1">
      <c r="B85" s="28"/>
      <c r="E85" s="203" t="str">
        <f>E7</f>
        <v>Nový děkanát Jinonice</v>
      </c>
      <c r="F85" s="204"/>
      <c r="G85" s="204"/>
      <c r="H85" s="204"/>
      <c r="L85" s="28"/>
    </row>
    <row r="86" spans="2:47" s="1" customFormat="1" ht="12" hidden="1" customHeight="1">
      <c r="B86" s="28"/>
      <c r="C86" s="23" t="s">
        <v>114</v>
      </c>
      <c r="L86" s="28"/>
    </row>
    <row r="87" spans="2:47" s="1" customFormat="1" ht="16.5" hidden="1" customHeight="1">
      <c r="B87" s="28"/>
      <c r="E87" s="187" t="str">
        <f>E9</f>
        <v>D.1.9 - Měření a regulace</v>
      </c>
      <c r="F87" s="202"/>
      <c r="G87" s="202"/>
      <c r="H87" s="202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>
        <f>IF(J12="","",J12)</f>
        <v>0</v>
      </c>
      <c r="L89" s="28"/>
    </row>
    <row r="90" spans="2:47" s="1" customFormat="1" ht="6.9" hidden="1" customHeight="1">
      <c r="B90" s="28"/>
      <c r="L90" s="28"/>
    </row>
    <row r="91" spans="2:47" s="1" customFormat="1" ht="15.15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15" hidden="1" customHeight="1">
      <c r="B92" s="28"/>
      <c r="C92" s="23" t="s">
        <v>26</v>
      </c>
      <c r="F92" s="21" t="str">
        <f>IF(E18="","",E18)</f>
        <v>Vyplň údaj</v>
      </c>
      <c r="I92" s="23" t="s">
        <v>30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7" t="s">
        <v>117</v>
      </c>
      <c r="D94" s="89"/>
      <c r="E94" s="89"/>
      <c r="F94" s="89"/>
      <c r="G94" s="89"/>
      <c r="H94" s="89"/>
      <c r="I94" s="89"/>
      <c r="J94" s="98" t="s">
        <v>118</v>
      </c>
      <c r="K94" s="89"/>
      <c r="L94" s="28"/>
    </row>
    <row r="95" spans="2:47" s="1" customFormat="1" ht="10.35" hidden="1" customHeight="1">
      <c r="B95" s="28"/>
      <c r="L95" s="28"/>
    </row>
    <row r="96" spans="2:47" s="1" customFormat="1" ht="22.8" hidden="1" customHeight="1">
      <c r="B96" s="28"/>
      <c r="C96" s="99" t="s">
        <v>119</v>
      </c>
      <c r="J96" s="62">
        <f>J122</f>
        <v>0</v>
      </c>
      <c r="L96" s="28"/>
      <c r="AU96" s="13" t="s">
        <v>120</v>
      </c>
    </row>
    <row r="97" spans="2:12" s="8" customFormat="1" ht="24.9" hidden="1" customHeight="1">
      <c r="B97" s="100"/>
      <c r="D97" s="101" t="s">
        <v>2339</v>
      </c>
      <c r="E97" s="102"/>
      <c r="F97" s="102"/>
      <c r="G97" s="102"/>
      <c r="H97" s="102"/>
      <c r="I97" s="102"/>
      <c r="J97" s="103">
        <f>J123</f>
        <v>0</v>
      </c>
      <c r="L97" s="100"/>
    </row>
    <row r="98" spans="2:12" s="8" customFormat="1" ht="24.9" hidden="1" customHeight="1">
      <c r="B98" s="100"/>
      <c r="D98" s="101" t="s">
        <v>2340</v>
      </c>
      <c r="E98" s="102"/>
      <c r="F98" s="102"/>
      <c r="G98" s="102"/>
      <c r="H98" s="102"/>
      <c r="I98" s="102"/>
      <c r="J98" s="103">
        <f>J129</f>
        <v>0</v>
      </c>
      <c r="L98" s="100"/>
    </row>
    <row r="99" spans="2:12" s="8" customFormat="1" ht="24.9" hidden="1" customHeight="1">
      <c r="B99" s="100"/>
      <c r="D99" s="101" t="s">
        <v>2341</v>
      </c>
      <c r="E99" s="102"/>
      <c r="F99" s="102"/>
      <c r="G99" s="102"/>
      <c r="H99" s="102"/>
      <c r="I99" s="102"/>
      <c r="J99" s="103">
        <f>J135</f>
        <v>0</v>
      </c>
      <c r="L99" s="100"/>
    </row>
    <row r="100" spans="2:12" s="8" customFormat="1" ht="24.9" hidden="1" customHeight="1">
      <c r="B100" s="100"/>
      <c r="D100" s="101" t="s">
        <v>2342</v>
      </c>
      <c r="E100" s="102"/>
      <c r="F100" s="102"/>
      <c r="G100" s="102"/>
      <c r="H100" s="102"/>
      <c r="I100" s="102"/>
      <c r="J100" s="103">
        <f>J146</f>
        <v>0</v>
      </c>
      <c r="L100" s="100"/>
    </row>
    <row r="101" spans="2:12" s="8" customFormat="1" ht="24.9" hidden="1" customHeight="1">
      <c r="B101" s="100"/>
      <c r="D101" s="101" t="s">
        <v>2343</v>
      </c>
      <c r="E101" s="102"/>
      <c r="F101" s="102"/>
      <c r="G101" s="102"/>
      <c r="H101" s="102"/>
      <c r="I101" s="102"/>
      <c r="J101" s="103">
        <f>J172</f>
        <v>0</v>
      </c>
      <c r="L101" s="100"/>
    </row>
    <row r="102" spans="2:12" s="8" customFormat="1" ht="24.9" hidden="1" customHeight="1">
      <c r="B102" s="100"/>
      <c r="D102" s="101" t="s">
        <v>2344</v>
      </c>
      <c r="E102" s="102"/>
      <c r="F102" s="102"/>
      <c r="G102" s="102"/>
      <c r="H102" s="102"/>
      <c r="I102" s="102"/>
      <c r="J102" s="103">
        <f>J194</f>
        <v>0</v>
      </c>
      <c r="L102" s="100"/>
    </row>
    <row r="103" spans="2:12" s="1" customFormat="1" ht="21.75" hidden="1" customHeight="1">
      <c r="B103" s="28"/>
      <c r="L103" s="28"/>
    </row>
    <row r="104" spans="2:12" s="1" customFormat="1" ht="6.9" hidden="1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5" spans="2:12" hidden="1"/>
    <row r="106" spans="2:12" hidden="1"/>
    <row r="107" spans="2:12" hidden="1"/>
    <row r="108" spans="2:12" s="1" customFormat="1" ht="6.9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" customHeight="1">
      <c r="B109" s="28"/>
      <c r="C109" s="17" t="s">
        <v>134</v>
      </c>
      <c r="L109" s="28"/>
    </row>
    <row r="110" spans="2:12" s="1" customFormat="1" ht="6.9" customHeight="1">
      <c r="B110" s="28"/>
      <c r="L110" s="28"/>
    </row>
    <row r="111" spans="2:12" s="1" customFormat="1" ht="12" customHeight="1">
      <c r="B111" s="28"/>
      <c r="C111" s="23" t="s">
        <v>16</v>
      </c>
      <c r="L111" s="28"/>
    </row>
    <row r="112" spans="2:12" s="1" customFormat="1" ht="16.5" customHeight="1">
      <c r="B112" s="28"/>
      <c r="E112" s="203" t="str">
        <f>E7</f>
        <v>Nový děkanát Jinonice</v>
      </c>
      <c r="F112" s="204"/>
      <c r="G112" s="204"/>
      <c r="H112" s="204"/>
      <c r="L112" s="28"/>
    </row>
    <row r="113" spans="2:65" s="1" customFormat="1" ht="12" customHeight="1">
      <c r="B113" s="28"/>
      <c r="C113" s="23" t="s">
        <v>114</v>
      </c>
      <c r="L113" s="28"/>
    </row>
    <row r="114" spans="2:65" s="1" customFormat="1" ht="16.5" customHeight="1">
      <c r="B114" s="28"/>
      <c r="E114" s="187" t="str">
        <f>E9</f>
        <v>D.1.9 - Měření a regulace</v>
      </c>
      <c r="F114" s="202"/>
      <c r="G114" s="202"/>
      <c r="H114" s="202"/>
      <c r="L114" s="28"/>
    </row>
    <row r="115" spans="2:65" s="1" customFormat="1" ht="6.9" customHeight="1">
      <c r="B115" s="28"/>
      <c r="L115" s="28"/>
    </row>
    <row r="116" spans="2:65" s="1" customFormat="1" ht="12" customHeight="1">
      <c r="B116" s="28"/>
      <c r="C116" s="23" t="s">
        <v>20</v>
      </c>
      <c r="F116" s="21" t="str">
        <f>F12</f>
        <v xml:space="preserve"> </v>
      </c>
      <c r="I116" s="23" t="s">
        <v>22</v>
      </c>
      <c r="J116" s="48">
        <f>IF(J12="","",J12)</f>
        <v>0</v>
      </c>
      <c r="L116" s="28"/>
    </row>
    <row r="117" spans="2:65" s="1" customFormat="1" ht="6.9" customHeight="1">
      <c r="B117" s="28"/>
      <c r="L117" s="28"/>
    </row>
    <row r="118" spans="2:65" s="1" customFormat="1" ht="15.15" customHeight="1">
      <c r="B118" s="28"/>
      <c r="C118" s="23" t="s">
        <v>23</v>
      </c>
      <c r="F118" s="21" t="str">
        <f>E15</f>
        <v xml:space="preserve"> </v>
      </c>
      <c r="I118" s="23" t="s">
        <v>28</v>
      </c>
      <c r="J118" s="26" t="str">
        <f>E21</f>
        <v xml:space="preserve"> </v>
      </c>
      <c r="L118" s="28"/>
    </row>
    <row r="119" spans="2:65" s="1" customFormat="1" ht="15.15" customHeight="1">
      <c r="B119" s="28"/>
      <c r="C119" s="23" t="s">
        <v>26</v>
      </c>
      <c r="F119" s="21" t="str">
        <f>IF(E18="","",E18)</f>
        <v>Vyplň údaj</v>
      </c>
      <c r="I119" s="23" t="s">
        <v>30</v>
      </c>
      <c r="J119" s="26" t="str">
        <f>E24</f>
        <v xml:space="preserve"> </v>
      </c>
      <c r="L119" s="28"/>
    </row>
    <row r="120" spans="2:65" s="1" customFormat="1" ht="10.35" customHeight="1">
      <c r="B120" s="28"/>
      <c r="L120" s="28"/>
    </row>
    <row r="121" spans="2:65" s="10" customFormat="1" ht="29.25" customHeight="1">
      <c r="B121" s="108"/>
      <c r="C121" s="109" t="s">
        <v>135</v>
      </c>
      <c r="D121" s="110" t="s">
        <v>57</v>
      </c>
      <c r="E121" s="110" t="s">
        <v>53</v>
      </c>
      <c r="F121" s="110" t="s">
        <v>54</v>
      </c>
      <c r="G121" s="110" t="s">
        <v>136</v>
      </c>
      <c r="H121" s="110" t="s">
        <v>137</v>
      </c>
      <c r="I121" s="110" t="s">
        <v>138</v>
      </c>
      <c r="J121" s="111" t="s">
        <v>118</v>
      </c>
      <c r="K121" s="112" t="s">
        <v>139</v>
      </c>
      <c r="L121" s="108"/>
      <c r="M121" s="55" t="s">
        <v>1</v>
      </c>
      <c r="N121" s="56" t="s">
        <v>36</v>
      </c>
      <c r="O121" s="56" t="s">
        <v>140</v>
      </c>
      <c r="P121" s="56" t="s">
        <v>141</v>
      </c>
      <c r="Q121" s="56" t="s">
        <v>142</v>
      </c>
      <c r="R121" s="56" t="s">
        <v>143</v>
      </c>
      <c r="S121" s="56" t="s">
        <v>144</v>
      </c>
      <c r="T121" s="57" t="s">
        <v>145</v>
      </c>
    </row>
    <row r="122" spans="2:65" s="1" customFormat="1" ht="22.8" customHeight="1">
      <c r="B122" s="28"/>
      <c r="C122" s="60" t="s">
        <v>146</v>
      </c>
      <c r="J122" s="113">
        <f>BK122</f>
        <v>0</v>
      </c>
      <c r="L122" s="28"/>
      <c r="M122" s="58"/>
      <c r="N122" s="49"/>
      <c r="O122" s="49"/>
      <c r="P122" s="114">
        <f>P123+P129+P135+P146+P172+P194</f>
        <v>0</v>
      </c>
      <c r="Q122" s="49"/>
      <c r="R122" s="114">
        <f>R123+R129+R135+R146+R172+R194</f>
        <v>0</v>
      </c>
      <c r="S122" s="49"/>
      <c r="T122" s="115">
        <f>T123+T129+T135+T146+T172+T194</f>
        <v>0</v>
      </c>
      <c r="AT122" s="13" t="s">
        <v>71</v>
      </c>
      <c r="AU122" s="13" t="s">
        <v>120</v>
      </c>
      <c r="BK122" s="116">
        <f>BK123+BK129+BK135+BK146+BK172+BK194</f>
        <v>0</v>
      </c>
    </row>
    <row r="123" spans="2:65" s="11" customFormat="1" ht="25.95" customHeight="1">
      <c r="B123" s="117"/>
      <c r="D123" s="118" t="s">
        <v>71</v>
      </c>
      <c r="E123" s="119" t="s">
        <v>2345</v>
      </c>
      <c r="F123" s="119" t="s">
        <v>2346</v>
      </c>
      <c r="I123" s="120"/>
      <c r="J123" s="121">
        <f>BK123</f>
        <v>0</v>
      </c>
      <c r="L123" s="117"/>
      <c r="M123" s="122"/>
      <c r="P123" s="123">
        <f>SUM(P124:P128)</f>
        <v>0</v>
      </c>
      <c r="R123" s="123">
        <f>SUM(R124:R128)</f>
        <v>0</v>
      </c>
      <c r="T123" s="124">
        <f>SUM(T124:T128)</f>
        <v>0</v>
      </c>
      <c r="AR123" s="118" t="s">
        <v>80</v>
      </c>
      <c r="AT123" s="125" t="s">
        <v>71</v>
      </c>
      <c r="AU123" s="125" t="s">
        <v>72</v>
      </c>
      <c r="AY123" s="118" t="s">
        <v>149</v>
      </c>
      <c r="BK123" s="126">
        <f>SUM(BK124:BK128)</f>
        <v>0</v>
      </c>
    </row>
    <row r="124" spans="2:65" s="1" customFormat="1" ht="16.5" customHeight="1">
      <c r="B124" s="28"/>
      <c r="C124" s="129" t="s">
        <v>80</v>
      </c>
      <c r="D124" s="129" t="s">
        <v>151</v>
      </c>
      <c r="E124" s="130" t="s">
        <v>2347</v>
      </c>
      <c r="F124" s="131" t="s">
        <v>2348</v>
      </c>
      <c r="G124" s="132" t="s">
        <v>186</v>
      </c>
      <c r="H124" s="133">
        <v>1649</v>
      </c>
      <c r="I124" s="134"/>
      <c r="J124" s="135">
        <f>ROUND(I124*H124,2)</f>
        <v>0</v>
      </c>
      <c r="K124" s="136"/>
      <c r="L124" s="28"/>
      <c r="M124" s="137" t="s">
        <v>1</v>
      </c>
      <c r="N124" s="138" t="s">
        <v>37</v>
      </c>
      <c r="P124" s="139">
        <f>O124*H124</f>
        <v>0</v>
      </c>
      <c r="Q124" s="139">
        <v>0</v>
      </c>
      <c r="R124" s="139">
        <f>Q124*H124</f>
        <v>0</v>
      </c>
      <c r="S124" s="139">
        <v>0</v>
      </c>
      <c r="T124" s="140">
        <f>S124*H124</f>
        <v>0</v>
      </c>
      <c r="AR124" s="141" t="s">
        <v>155</v>
      </c>
      <c r="AT124" s="141" t="s">
        <v>151</v>
      </c>
      <c r="AU124" s="141" t="s">
        <v>80</v>
      </c>
      <c r="AY124" s="13" t="s">
        <v>149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3" t="s">
        <v>80</v>
      </c>
      <c r="BK124" s="142">
        <f>ROUND(I124*H124,2)</f>
        <v>0</v>
      </c>
      <c r="BL124" s="13" t="s">
        <v>155</v>
      </c>
      <c r="BM124" s="141" t="s">
        <v>82</v>
      </c>
    </row>
    <row r="125" spans="2:65" s="1" customFormat="1" ht="16.5" customHeight="1">
      <c r="B125" s="28"/>
      <c r="C125" s="129" t="s">
        <v>82</v>
      </c>
      <c r="D125" s="129" t="s">
        <v>151</v>
      </c>
      <c r="E125" s="130" t="s">
        <v>2349</v>
      </c>
      <c r="F125" s="131" t="s">
        <v>2350</v>
      </c>
      <c r="G125" s="132" t="s">
        <v>186</v>
      </c>
      <c r="H125" s="133">
        <v>845</v>
      </c>
      <c r="I125" s="134"/>
      <c r="J125" s="135">
        <f>ROUND(I125*H125,2)</f>
        <v>0</v>
      </c>
      <c r="K125" s="136"/>
      <c r="L125" s="28"/>
      <c r="M125" s="137" t="s">
        <v>1</v>
      </c>
      <c r="N125" s="138" t="s">
        <v>37</v>
      </c>
      <c r="P125" s="139">
        <f>O125*H125</f>
        <v>0</v>
      </c>
      <c r="Q125" s="139">
        <v>0</v>
      </c>
      <c r="R125" s="139">
        <f>Q125*H125</f>
        <v>0</v>
      </c>
      <c r="S125" s="139">
        <v>0</v>
      </c>
      <c r="T125" s="140">
        <f>S125*H125</f>
        <v>0</v>
      </c>
      <c r="AR125" s="141" t="s">
        <v>155</v>
      </c>
      <c r="AT125" s="141" t="s">
        <v>151</v>
      </c>
      <c r="AU125" s="141" t="s">
        <v>80</v>
      </c>
      <c r="AY125" s="13" t="s">
        <v>149</v>
      </c>
      <c r="BE125" s="142">
        <f>IF(N125="základní",J125,0)</f>
        <v>0</v>
      </c>
      <c r="BF125" s="142">
        <f>IF(N125="snížená",J125,0)</f>
        <v>0</v>
      </c>
      <c r="BG125" s="142">
        <f>IF(N125="zákl. přenesená",J125,0)</f>
        <v>0</v>
      </c>
      <c r="BH125" s="142">
        <f>IF(N125="sníž. přenesená",J125,0)</f>
        <v>0</v>
      </c>
      <c r="BI125" s="142">
        <f>IF(N125="nulová",J125,0)</f>
        <v>0</v>
      </c>
      <c r="BJ125" s="13" t="s">
        <v>80</v>
      </c>
      <c r="BK125" s="142">
        <f>ROUND(I125*H125,2)</f>
        <v>0</v>
      </c>
      <c r="BL125" s="13" t="s">
        <v>155</v>
      </c>
      <c r="BM125" s="141" t="s">
        <v>155</v>
      </c>
    </row>
    <row r="126" spans="2:65" s="1" customFormat="1" ht="16.5" customHeight="1">
      <c r="B126" s="28"/>
      <c r="C126" s="129" t="s">
        <v>160</v>
      </c>
      <c r="D126" s="129" t="s">
        <v>151</v>
      </c>
      <c r="E126" s="130" t="s">
        <v>2351</v>
      </c>
      <c r="F126" s="131" t="s">
        <v>2352</v>
      </c>
      <c r="G126" s="132" t="s">
        <v>186</v>
      </c>
      <c r="H126" s="133">
        <v>740</v>
      </c>
      <c r="I126" s="134"/>
      <c r="J126" s="135">
        <f>ROUND(I126*H126,2)</f>
        <v>0</v>
      </c>
      <c r="K126" s="136"/>
      <c r="L126" s="28"/>
      <c r="M126" s="137" t="s">
        <v>1</v>
      </c>
      <c r="N126" s="138" t="s">
        <v>37</v>
      </c>
      <c r="P126" s="139">
        <f>O126*H126</f>
        <v>0</v>
      </c>
      <c r="Q126" s="139">
        <v>0</v>
      </c>
      <c r="R126" s="139">
        <f>Q126*H126</f>
        <v>0</v>
      </c>
      <c r="S126" s="139">
        <v>0</v>
      </c>
      <c r="T126" s="140">
        <f>S126*H126</f>
        <v>0</v>
      </c>
      <c r="AR126" s="141" t="s">
        <v>155</v>
      </c>
      <c r="AT126" s="141" t="s">
        <v>151</v>
      </c>
      <c r="AU126" s="141" t="s">
        <v>80</v>
      </c>
      <c r="AY126" s="13" t="s">
        <v>149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3" t="s">
        <v>80</v>
      </c>
      <c r="BK126" s="142">
        <f>ROUND(I126*H126,2)</f>
        <v>0</v>
      </c>
      <c r="BL126" s="13" t="s">
        <v>155</v>
      </c>
      <c r="BM126" s="141" t="s">
        <v>163</v>
      </c>
    </row>
    <row r="127" spans="2:65" s="1" customFormat="1" ht="16.5" customHeight="1">
      <c r="B127" s="28"/>
      <c r="C127" s="129" t="s">
        <v>155</v>
      </c>
      <c r="D127" s="129" t="s">
        <v>151</v>
      </c>
      <c r="E127" s="130" t="s">
        <v>2353</v>
      </c>
      <c r="F127" s="131" t="s">
        <v>2354</v>
      </c>
      <c r="G127" s="132" t="s">
        <v>186</v>
      </c>
      <c r="H127" s="133">
        <v>130</v>
      </c>
      <c r="I127" s="134"/>
      <c r="J127" s="135">
        <f>ROUND(I127*H127,2)</f>
        <v>0</v>
      </c>
      <c r="K127" s="136"/>
      <c r="L127" s="28"/>
      <c r="M127" s="137" t="s">
        <v>1</v>
      </c>
      <c r="N127" s="138" t="s">
        <v>37</v>
      </c>
      <c r="P127" s="139">
        <f>O127*H127</f>
        <v>0</v>
      </c>
      <c r="Q127" s="139">
        <v>0</v>
      </c>
      <c r="R127" s="139">
        <f>Q127*H127</f>
        <v>0</v>
      </c>
      <c r="S127" s="139">
        <v>0</v>
      </c>
      <c r="T127" s="140">
        <f>S127*H127</f>
        <v>0</v>
      </c>
      <c r="AR127" s="141" t="s">
        <v>155</v>
      </c>
      <c r="AT127" s="141" t="s">
        <v>151</v>
      </c>
      <c r="AU127" s="141" t="s">
        <v>80</v>
      </c>
      <c r="AY127" s="13" t="s">
        <v>149</v>
      </c>
      <c r="BE127" s="142">
        <f>IF(N127="základní",J127,0)</f>
        <v>0</v>
      </c>
      <c r="BF127" s="142">
        <f>IF(N127="snížená",J127,0)</f>
        <v>0</v>
      </c>
      <c r="BG127" s="142">
        <f>IF(N127="zákl. přenesená",J127,0)</f>
        <v>0</v>
      </c>
      <c r="BH127" s="142">
        <f>IF(N127="sníž. přenesená",J127,0)</f>
        <v>0</v>
      </c>
      <c r="BI127" s="142">
        <f>IF(N127="nulová",J127,0)</f>
        <v>0</v>
      </c>
      <c r="BJ127" s="13" t="s">
        <v>80</v>
      </c>
      <c r="BK127" s="142">
        <f>ROUND(I127*H127,2)</f>
        <v>0</v>
      </c>
      <c r="BL127" s="13" t="s">
        <v>155</v>
      </c>
      <c r="BM127" s="141" t="s">
        <v>167</v>
      </c>
    </row>
    <row r="128" spans="2:65" s="1" customFormat="1" ht="16.5" customHeight="1">
      <c r="B128" s="28"/>
      <c r="C128" s="129" t="s">
        <v>168</v>
      </c>
      <c r="D128" s="129" t="s">
        <v>151</v>
      </c>
      <c r="E128" s="130" t="s">
        <v>2355</v>
      </c>
      <c r="F128" s="131" t="s">
        <v>2356</v>
      </c>
      <c r="G128" s="132" t="s">
        <v>186</v>
      </c>
      <c r="H128" s="133">
        <v>56</v>
      </c>
      <c r="I128" s="134"/>
      <c r="J128" s="135">
        <f>ROUND(I128*H128,2)</f>
        <v>0</v>
      </c>
      <c r="K128" s="136"/>
      <c r="L128" s="28"/>
      <c r="M128" s="137" t="s">
        <v>1</v>
      </c>
      <c r="N128" s="138" t="s">
        <v>37</v>
      </c>
      <c r="P128" s="139">
        <f>O128*H128</f>
        <v>0</v>
      </c>
      <c r="Q128" s="139">
        <v>0</v>
      </c>
      <c r="R128" s="139">
        <f>Q128*H128</f>
        <v>0</v>
      </c>
      <c r="S128" s="139">
        <v>0</v>
      </c>
      <c r="T128" s="140">
        <f>S128*H128</f>
        <v>0</v>
      </c>
      <c r="AR128" s="141" t="s">
        <v>155</v>
      </c>
      <c r="AT128" s="141" t="s">
        <v>151</v>
      </c>
      <c r="AU128" s="141" t="s">
        <v>80</v>
      </c>
      <c r="AY128" s="13" t="s">
        <v>149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3" t="s">
        <v>80</v>
      </c>
      <c r="BK128" s="142">
        <f>ROUND(I128*H128,2)</f>
        <v>0</v>
      </c>
      <c r="BL128" s="13" t="s">
        <v>155</v>
      </c>
      <c r="BM128" s="141" t="s">
        <v>171</v>
      </c>
    </row>
    <row r="129" spans="2:65" s="11" customFormat="1" ht="25.95" customHeight="1">
      <c r="B129" s="117"/>
      <c r="D129" s="118" t="s">
        <v>71</v>
      </c>
      <c r="E129" s="119" t="s">
        <v>2357</v>
      </c>
      <c r="F129" s="119" t="s">
        <v>2358</v>
      </c>
      <c r="I129" s="120"/>
      <c r="J129" s="121">
        <f>BK129</f>
        <v>0</v>
      </c>
      <c r="L129" s="117"/>
      <c r="M129" s="122"/>
      <c r="P129" s="123">
        <f>SUM(P130:P134)</f>
        <v>0</v>
      </c>
      <c r="R129" s="123">
        <f>SUM(R130:R134)</f>
        <v>0</v>
      </c>
      <c r="T129" s="124">
        <f>SUM(T130:T134)</f>
        <v>0</v>
      </c>
      <c r="AR129" s="118" t="s">
        <v>80</v>
      </c>
      <c r="AT129" s="125" t="s">
        <v>71</v>
      </c>
      <c r="AU129" s="125" t="s">
        <v>72</v>
      </c>
      <c r="AY129" s="118" t="s">
        <v>149</v>
      </c>
      <c r="BK129" s="126">
        <f>SUM(BK130:BK134)</f>
        <v>0</v>
      </c>
    </row>
    <row r="130" spans="2:65" s="1" customFormat="1" ht="16.5" customHeight="1">
      <c r="B130" s="28"/>
      <c r="C130" s="129" t="s">
        <v>163</v>
      </c>
      <c r="D130" s="129" t="s">
        <v>151</v>
      </c>
      <c r="E130" s="130" t="s">
        <v>2359</v>
      </c>
      <c r="F130" s="131" t="s">
        <v>2360</v>
      </c>
      <c r="G130" s="132" t="s">
        <v>191</v>
      </c>
      <c r="H130" s="133">
        <v>65</v>
      </c>
      <c r="I130" s="134"/>
      <c r="J130" s="135">
        <f>ROUND(I130*H130,2)</f>
        <v>0</v>
      </c>
      <c r="K130" s="136"/>
      <c r="L130" s="28"/>
      <c r="M130" s="137" t="s">
        <v>1</v>
      </c>
      <c r="N130" s="138" t="s">
        <v>37</v>
      </c>
      <c r="P130" s="139">
        <f>O130*H130</f>
        <v>0</v>
      </c>
      <c r="Q130" s="139">
        <v>0</v>
      </c>
      <c r="R130" s="139">
        <f>Q130*H130</f>
        <v>0</v>
      </c>
      <c r="S130" s="139">
        <v>0</v>
      </c>
      <c r="T130" s="140">
        <f>S130*H130</f>
        <v>0</v>
      </c>
      <c r="AR130" s="141" t="s">
        <v>155</v>
      </c>
      <c r="AT130" s="141" t="s">
        <v>151</v>
      </c>
      <c r="AU130" s="141" t="s">
        <v>80</v>
      </c>
      <c r="AY130" s="13" t="s">
        <v>149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3" t="s">
        <v>80</v>
      </c>
      <c r="BK130" s="142">
        <f>ROUND(I130*H130,2)</f>
        <v>0</v>
      </c>
      <c r="BL130" s="13" t="s">
        <v>155</v>
      </c>
      <c r="BM130" s="141" t="s">
        <v>8</v>
      </c>
    </row>
    <row r="131" spans="2:65" s="1" customFormat="1" ht="24.15" customHeight="1">
      <c r="B131" s="28"/>
      <c r="C131" s="129" t="s">
        <v>174</v>
      </c>
      <c r="D131" s="129" t="s">
        <v>151</v>
      </c>
      <c r="E131" s="130" t="s">
        <v>2361</v>
      </c>
      <c r="F131" s="131" t="s">
        <v>2362</v>
      </c>
      <c r="G131" s="132" t="s">
        <v>191</v>
      </c>
      <c r="H131" s="133">
        <v>13</v>
      </c>
      <c r="I131" s="134"/>
      <c r="J131" s="135">
        <f>ROUND(I131*H131,2)</f>
        <v>0</v>
      </c>
      <c r="K131" s="136"/>
      <c r="L131" s="28"/>
      <c r="M131" s="137" t="s">
        <v>1</v>
      </c>
      <c r="N131" s="138" t="s">
        <v>37</v>
      </c>
      <c r="P131" s="139">
        <f>O131*H131</f>
        <v>0</v>
      </c>
      <c r="Q131" s="139">
        <v>0</v>
      </c>
      <c r="R131" s="139">
        <f>Q131*H131</f>
        <v>0</v>
      </c>
      <c r="S131" s="139">
        <v>0</v>
      </c>
      <c r="T131" s="140">
        <f>S131*H131</f>
        <v>0</v>
      </c>
      <c r="AR131" s="141" t="s">
        <v>155</v>
      </c>
      <c r="AT131" s="141" t="s">
        <v>151</v>
      </c>
      <c r="AU131" s="141" t="s">
        <v>80</v>
      </c>
      <c r="AY131" s="13" t="s">
        <v>149</v>
      </c>
      <c r="BE131" s="142">
        <f>IF(N131="základní",J131,0)</f>
        <v>0</v>
      </c>
      <c r="BF131" s="142">
        <f>IF(N131="snížená",J131,0)</f>
        <v>0</v>
      </c>
      <c r="BG131" s="142">
        <f>IF(N131="zákl. přenesená",J131,0)</f>
        <v>0</v>
      </c>
      <c r="BH131" s="142">
        <f>IF(N131="sníž. přenesená",J131,0)</f>
        <v>0</v>
      </c>
      <c r="BI131" s="142">
        <f>IF(N131="nulová",J131,0)</f>
        <v>0</v>
      </c>
      <c r="BJ131" s="13" t="s">
        <v>80</v>
      </c>
      <c r="BK131" s="142">
        <f>ROUND(I131*H131,2)</f>
        <v>0</v>
      </c>
      <c r="BL131" s="13" t="s">
        <v>155</v>
      </c>
      <c r="BM131" s="141" t="s">
        <v>177</v>
      </c>
    </row>
    <row r="132" spans="2:65" s="1" customFormat="1" ht="24.15" customHeight="1">
      <c r="B132" s="28"/>
      <c r="C132" s="129" t="s">
        <v>167</v>
      </c>
      <c r="D132" s="129" t="s">
        <v>151</v>
      </c>
      <c r="E132" s="130" t="s">
        <v>2363</v>
      </c>
      <c r="F132" s="131" t="s">
        <v>2364</v>
      </c>
      <c r="G132" s="132" t="s">
        <v>191</v>
      </c>
      <c r="H132" s="133">
        <v>6</v>
      </c>
      <c r="I132" s="134"/>
      <c r="J132" s="135">
        <f>ROUND(I132*H132,2)</f>
        <v>0</v>
      </c>
      <c r="K132" s="136"/>
      <c r="L132" s="28"/>
      <c r="M132" s="137" t="s">
        <v>1</v>
      </c>
      <c r="N132" s="138" t="s">
        <v>37</v>
      </c>
      <c r="P132" s="139">
        <f>O132*H132</f>
        <v>0</v>
      </c>
      <c r="Q132" s="139">
        <v>0</v>
      </c>
      <c r="R132" s="139">
        <f>Q132*H132</f>
        <v>0</v>
      </c>
      <c r="S132" s="139">
        <v>0</v>
      </c>
      <c r="T132" s="140">
        <f>S132*H132</f>
        <v>0</v>
      </c>
      <c r="AR132" s="141" t="s">
        <v>155</v>
      </c>
      <c r="AT132" s="141" t="s">
        <v>151</v>
      </c>
      <c r="AU132" s="141" t="s">
        <v>80</v>
      </c>
      <c r="AY132" s="13" t="s">
        <v>149</v>
      </c>
      <c r="BE132" s="142">
        <f>IF(N132="základní",J132,0)</f>
        <v>0</v>
      </c>
      <c r="BF132" s="142">
        <f>IF(N132="snížená",J132,0)</f>
        <v>0</v>
      </c>
      <c r="BG132" s="142">
        <f>IF(N132="zákl. přenesená",J132,0)</f>
        <v>0</v>
      </c>
      <c r="BH132" s="142">
        <f>IF(N132="sníž. přenesená",J132,0)</f>
        <v>0</v>
      </c>
      <c r="BI132" s="142">
        <f>IF(N132="nulová",J132,0)</f>
        <v>0</v>
      </c>
      <c r="BJ132" s="13" t="s">
        <v>80</v>
      </c>
      <c r="BK132" s="142">
        <f>ROUND(I132*H132,2)</f>
        <v>0</v>
      </c>
      <c r="BL132" s="13" t="s">
        <v>155</v>
      </c>
      <c r="BM132" s="141" t="s">
        <v>180</v>
      </c>
    </row>
    <row r="133" spans="2:65" s="1" customFormat="1" ht="21.75" customHeight="1">
      <c r="B133" s="28"/>
      <c r="C133" s="129" t="s">
        <v>156</v>
      </c>
      <c r="D133" s="129" t="s">
        <v>151</v>
      </c>
      <c r="E133" s="130" t="s">
        <v>2365</v>
      </c>
      <c r="F133" s="131" t="s">
        <v>2366</v>
      </c>
      <c r="G133" s="132" t="s">
        <v>500</v>
      </c>
      <c r="H133" s="133">
        <v>1</v>
      </c>
      <c r="I133" s="134"/>
      <c r="J133" s="135">
        <f>ROUND(I133*H133,2)</f>
        <v>0</v>
      </c>
      <c r="K133" s="136"/>
      <c r="L133" s="28"/>
      <c r="M133" s="137" t="s">
        <v>1</v>
      </c>
      <c r="N133" s="138" t="s">
        <v>37</v>
      </c>
      <c r="P133" s="139">
        <f>O133*H133</f>
        <v>0</v>
      </c>
      <c r="Q133" s="139">
        <v>0</v>
      </c>
      <c r="R133" s="139">
        <f>Q133*H133</f>
        <v>0</v>
      </c>
      <c r="S133" s="139">
        <v>0</v>
      </c>
      <c r="T133" s="140">
        <f>S133*H133</f>
        <v>0</v>
      </c>
      <c r="AR133" s="141" t="s">
        <v>155</v>
      </c>
      <c r="AT133" s="141" t="s">
        <v>151</v>
      </c>
      <c r="AU133" s="141" t="s">
        <v>80</v>
      </c>
      <c r="AY133" s="13" t="s">
        <v>149</v>
      </c>
      <c r="BE133" s="142">
        <f>IF(N133="základní",J133,0)</f>
        <v>0</v>
      </c>
      <c r="BF133" s="142">
        <f>IF(N133="snížená",J133,0)</f>
        <v>0</v>
      </c>
      <c r="BG133" s="142">
        <f>IF(N133="zákl. přenesená",J133,0)</f>
        <v>0</v>
      </c>
      <c r="BH133" s="142">
        <f>IF(N133="sníž. přenesená",J133,0)</f>
        <v>0</v>
      </c>
      <c r="BI133" s="142">
        <f>IF(N133="nulová",J133,0)</f>
        <v>0</v>
      </c>
      <c r="BJ133" s="13" t="s">
        <v>80</v>
      </c>
      <c r="BK133" s="142">
        <f>ROUND(I133*H133,2)</f>
        <v>0</v>
      </c>
      <c r="BL133" s="13" t="s">
        <v>155</v>
      </c>
      <c r="BM133" s="141" t="s">
        <v>183</v>
      </c>
    </row>
    <row r="134" spans="2:65" s="1" customFormat="1" ht="16.5" customHeight="1">
      <c r="B134" s="28"/>
      <c r="C134" s="129" t="s">
        <v>171</v>
      </c>
      <c r="D134" s="129" t="s">
        <v>151</v>
      </c>
      <c r="E134" s="130" t="s">
        <v>2367</v>
      </c>
      <c r="F134" s="131" t="s">
        <v>2368</v>
      </c>
      <c r="G134" s="132" t="s">
        <v>500</v>
      </c>
      <c r="H134" s="133">
        <v>1</v>
      </c>
      <c r="I134" s="134"/>
      <c r="J134" s="135">
        <f>ROUND(I134*H134,2)</f>
        <v>0</v>
      </c>
      <c r="K134" s="136"/>
      <c r="L134" s="28"/>
      <c r="M134" s="137" t="s">
        <v>1</v>
      </c>
      <c r="N134" s="138" t="s">
        <v>37</v>
      </c>
      <c r="P134" s="139">
        <f>O134*H134</f>
        <v>0</v>
      </c>
      <c r="Q134" s="139">
        <v>0</v>
      </c>
      <c r="R134" s="139">
        <f>Q134*H134</f>
        <v>0</v>
      </c>
      <c r="S134" s="139">
        <v>0</v>
      </c>
      <c r="T134" s="140">
        <f>S134*H134</f>
        <v>0</v>
      </c>
      <c r="AR134" s="141" t="s">
        <v>155</v>
      </c>
      <c r="AT134" s="141" t="s">
        <v>151</v>
      </c>
      <c r="AU134" s="141" t="s">
        <v>80</v>
      </c>
      <c r="AY134" s="13" t="s">
        <v>149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3" t="s">
        <v>80</v>
      </c>
      <c r="BK134" s="142">
        <f>ROUND(I134*H134,2)</f>
        <v>0</v>
      </c>
      <c r="BL134" s="13" t="s">
        <v>155</v>
      </c>
      <c r="BM134" s="141" t="s">
        <v>187</v>
      </c>
    </row>
    <row r="135" spans="2:65" s="11" customFormat="1" ht="25.95" customHeight="1">
      <c r="B135" s="117"/>
      <c r="D135" s="118" t="s">
        <v>71</v>
      </c>
      <c r="E135" s="119" t="s">
        <v>2369</v>
      </c>
      <c r="F135" s="119" t="s">
        <v>2370</v>
      </c>
      <c r="I135" s="120"/>
      <c r="J135" s="121">
        <f>BK135</f>
        <v>0</v>
      </c>
      <c r="L135" s="117"/>
      <c r="M135" s="122"/>
      <c r="P135" s="123">
        <f>SUM(P136:P145)</f>
        <v>0</v>
      </c>
      <c r="R135" s="123">
        <f>SUM(R136:R145)</f>
        <v>0</v>
      </c>
      <c r="T135" s="124">
        <f>SUM(T136:T145)</f>
        <v>0</v>
      </c>
      <c r="AR135" s="118" t="s">
        <v>80</v>
      </c>
      <c r="AT135" s="125" t="s">
        <v>71</v>
      </c>
      <c r="AU135" s="125" t="s">
        <v>72</v>
      </c>
      <c r="AY135" s="118" t="s">
        <v>149</v>
      </c>
      <c r="BK135" s="126">
        <f>SUM(BK136:BK145)</f>
        <v>0</v>
      </c>
    </row>
    <row r="136" spans="2:65" s="1" customFormat="1" ht="21.75" customHeight="1">
      <c r="B136" s="28"/>
      <c r="C136" s="129" t="s">
        <v>188</v>
      </c>
      <c r="D136" s="129" t="s">
        <v>151</v>
      </c>
      <c r="E136" s="130" t="s">
        <v>72</v>
      </c>
      <c r="F136" s="131" t="s">
        <v>2371</v>
      </c>
      <c r="G136" s="132" t="s">
        <v>191</v>
      </c>
      <c r="H136" s="133">
        <v>0</v>
      </c>
      <c r="I136" s="134"/>
      <c r="J136" s="135">
        <f t="shared" ref="J136:J145" si="0">ROUND(I136*H136,2)</f>
        <v>0</v>
      </c>
      <c r="K136" s="136"/>
      <c r="L136" s="28"/>
      <c r="M136" s="137" t="s">
        <v>1</v>
      </c>
      <c r="N136" s="138" t="s">
        <v>37</v>
      </c>
      <c r="P136" s="139">
        <f t="shared" ref="P136:P145" si="1">O136*H136</f>
        <v>0</v>
      </c>
      <c r="Q136" s="139">
        <v>0</v>
      </c>
      <c r="R136" s="139">
        <f t="shared" ref="R136:R145" si="2">Q136*H136</f>
        <v>0</v>
      </c>
      <c r="S136" s="139">
        <v>0</v>
      </c>
      <c r="T136" s="140">
        <f t="shared" ref="T136:T145" si="3">S136*H136</f>
        <v>0</v>
      </c>
      <c r="AR136" s="141" t="s">
        <v>155</v>
      </c>
      <c r="AT136" s="141" t="s">
        <v>151</v>
      </c>
      <c r="AU136" s="141" t="s">
        <v>80</v>
      </c>
      <c r="AY136" s="13" t="s">
        <v>149</v>
      </c>
      <c r="BE136" s="142">
        <f t="shared" ref="BE136:BE145" si="4">IF(N136="základní",J136,0)</f>
        <v>0</v>
      </c>
      <c r="BF136" s="142">
        <f t="shared" ref="BF136:BF145" si="5">IF(N136="snížená",J136,0)</f>
        <v>0</v>
      </c>
      <c r="BG136" s="142">
        <f t="shared" ref="BG136:BG145" si="6">IF(N136="zákl. přenesená",J136,0)</f>
        <v>0</v>
      </c>
      <c r="BH136" s="142">
        <f t="shared" ref="BH136:BH145" si="7">IF(N136="sníž. přenesená",J136,0)</f>
        <v>0</v>
      </c>
      <c r="BI136" s="142">
        <f t="shared" ref="BI136:BI145" si="8">IF(N136="nulová",J136,0)</f>
        <v>0</v>
      </c>
      <c r="BJ136" s="13" t="s">
        <v>80</v>
      </c>
      <c r="BK136" s="142">
        <f t="shared" ref="BK136:BK145" si="9">ROUND(I136*H136,2)</f>
        <v>0</v>
      </c>
      <c r="BL136" s="13" t="s">
        <v>155</v>
      </c>
      <c r="BM136" s="141" t="s">
        <v>192</v>
      </c>
    </row>
    <row r="137" spans="2:65" s="1" customFormat="1" ht="33" customHeight="1">
      <c r="B137" s="28"/>
      <c r="C137" s="129" t="s">
        <v>8</v>
      </c>
      <c r="D137" s="129" t="s">
        <v>151</v>
      </c>
      <c r="E137" s="130" t="s">
        <v>2372</v>
      </c>
      <c r="F137" s="131" t="s">
        <v>2373</v>
      </c>
      <c r="G137" s="132" t="s">
        <v>191</v>
      </c>
      <c r="H137" s="133">
        <v>0</v>
      </c>
      <c r="I137" s="134"/>
      <c r="J137" s="135">
        <f t="shared" si="0"/>
        <v>0</v>
      </c>
      <c r="K137" s="136"/>
      <c r="L137" s="28"/>
      <c r="M137" s="137" t="s">
        <v>1</v>
      </c>
      <c r="N137" s="138" t="s">
        <v>37</v>
      </c>
      <c r="P137" s="139">
        <f t="shared" si="1"/>
        <v>0</v>
      </c>
      <c r="Q137" s="139">
        <v>0</v>
      </c>
      <c r="R137" s="139">
        <f t="shared" si="2"/>
        <v>0</v>
      </c>
      <c r="S137" s="139">
        <v>0</v>
      </c>
      <c r="T137" s="140">
        <f t="shared" si="3"/>
        <v>0</v>
      </c>
      <c r="AR137" s="141" t="s">
        <v>155</v>
      </c>
      <c r="AT137" s="141" t="s">
        <v>151</v>
      </c>
      <c r="AU137" s="141" t="s">
        <v>80</v>
      </c>
      <c r="AY137" s="13" t="s">
        <v>149</v>
      </c>
      <c r="BE137" s="142">
        <f t="shared" si="4"/>
        <v>0</v>
      </c>
      <c r="BF137" s="142">
        <f t="shared" si="5"/>
        <v>0</v>
      </c>
      <c r="BG137" s="142">
        <f t="shared" si="6"/>
        <v>0</v>
      </c>
      <c r="BH137" s="142">
        <f t="shared" si="7"/>
        <v>0</v>
      </c>
      <c r="BI137" s="142">
        <f t="shared" si="8"/>
        <v>0</v>
      </c>
      <c r="BJ137" s="13" t="s">
        <v>80</v>
      </c>
      <c r="BK137" s="142">
        <f t="shared" si="9"/>
        <v>0</v>
      </c>
      <c r="BL137" s="13" t="s">
        <v>155</v>
      </c>
      <c r="BM137" s="141" t="s">
        <v>198</v>
      </c>
    </row>
    <row r="138" spans="2:65" s="1" customFormat="1" ht="16.5" customHeight="1">
      <c r="B138" s="28"/>
      <c r="C138" s="129" t="s">
        <v>199</v>
      </c>
      <c r="D138" s="129" t="s">
        <v>151</v>
      </c>
      <c r="E138" s="130" t="s">
        <v>2374</v>
      </c>
      <c r="F138" s="131" t="s">
        <v>2375</v>
      </c>
      <c r="G138" s="132" t="s">
        <v>191</v>
      </c>
      <c r="H138" s="133">
        <v>0</v>
      </c>
      <c r="I138" s="134"/>
      <c r="J138" s="135">
        <f t="shared" si="0"/>
        <v>0</v>
      </c>
      <c r="K138" s="136"/>
      <c r="L138" s="28"/>
      <c r="M138" s="137" t="s">
        <v>1</v>
      </c>
      <c r="N138" s="138" t="s">
        <v>37</v>
      </c>
      <c r="P138" s="139">
        <f t="shared" si="1"/>
        <v>0</v>
      </c>
      <c r="Q138" s="139">
        <v>0</v>
      </c>
      <c r="R138" s="139">
        <f t="shared" si="2"/>
        <v>0</v>
      </c>
      <c r="S138" s="139">
        <v>0</v>
      </c>
      <c r="T138" s="140">
        <f t="shared" si="3"/>
        <v>0</v>
      </c>
      <c r="AR138" s="141" t="s">
        <v>155</v>
      </c>
      <c r="AT138" s="141" t="s">
        <v>151</v>
      </c>
      <c r="AU138" s="141" t="s">
        <v>80</v>
      </c>
      <c r="AY138" s="13" t="s">
        <v>149</v>
      </c>
      <c r="BE138" s="142">
        <f t="shared" si="4"/>
        <v>0</v>
      </c>
      <c r="BF138" s="142">
        <f t="shared" si="5"/>
        <v>0</v>
      </c>
      <c r="BG138" s="142">
        <f t="shared" si="6"/>
        <v>0</v>
      </c>
      <c r="BH138" s="142">
        <f t="shared" si="7"/>
        <v>0</v>
      </c>
      <c r="BI138" s="142">
        <f t="shared" si="8"/>
        <v>0</v>
      </c>
      <c r="BJ138" s="13" t="s">
        <v>80</v>
      </c>
      <c r="BK138" s="142">
        <f t="shared" si="9"/>
        <v>0</v>
      </c>
      <c r="BL138" s="13" t="s">
        <v>155</v>
      </c>
      <c r="BM138" s="141" t="s">
        <v>202</v>
      </c>
    </row>
    <row r="139" spans="2:65" s="1" customFormat="1" ht="24.15" customHeight="1">
      <c r="B139" s="28"/>
      <c r="C139" s="129" t="s">
        <v>177</v>
      </c>
      <c r="D139" s="129" t="s">
        <v>151</v>
      </c>
      <c r="E139" s="130" t="s">
        <v>2376</v>
      </c>
      <c r="F139" s="131" t="s">
        <v>2377</v>
      </c>
      <c r="G139" s="132" t="s">
        <v>191</v>
      </c>
      <c r="H139" s="133">
        <v>0</v>
      </c>
      <c r="I139" s="134"/>
      <c r="J139" s="135">
        <f t="shared" si="0"/>
        <v>0</v>
      </c>
      <c r="K139" s="136"/>
      <c r="L139" s="28"/>
      <c r="M139" s="137" t="s">
        <v>1</v>
      </c>
      <c r="N139" s="138" t="s">
        <v>37</v>
      </c>
      <c r="P139" s="139">
        <f t="shared" si="1"/>
        <v>0</v>
      </c>
      <c r="Q139" s="139">
        <v>0</v>
      </c>
      <c r="R139" s="139">
        <f t="shared" si="2"/>
        <v>0</v>
      </c>
      <c r="S139" s="139">
        <v>0</v>
      </c>
      <c r="T139" s="140">
        <f t="shared" si="3"/>
        <v>0</v>
      </c>
      <c r="AR139" s="141" t="s">
        <v>155</v>
      </c>
      <c r="AT139" s="141" t="s">
        <v>151</v>
      </c>
      <c r="AU139" s="141" t="s">
        <v>80</v>
      </c>
      <c r="AY139" s="13" t="s">
        <v>149</v>
      </c>
      <c r="BE139" s="142">
        <f t="shared" si="4"/>
        <v>0</v>
      </c>
      <c r="BF139" s="142">
        <f t="shared" si="5"/>
        <v>0</v>
      </c>
      <c r="BG139" s="142">
        <f t="shared" si="6"/>
        <v>0</v>
      </c>
      <c r="BH139" s="142">
        <f t="shared" si="7"/>
        <v>0</v>
      </c>
      <c r="BI139" s="142">
        <f t="shared" si="8"/>
        <v>0</v>
      </c>
      <c r="BJ139" s="13" t="s">
        <v>80</v>
      </c>
      <c r="BK139" s="142">
        <f t="shared" si="9"/>
        <v>0</v>
      </c>
      <c r="BL139" s="13" t="s">
        <v>155</v>
      </c>
      <c r="BM139" s="141" t="s">
        <v>205</v>
      </c>
    </row>
    <row r="140" spans="2:65" s="1" customFormat="1" ht="16.5" customHeight="1">
      <c r="B140" s="28"/>
      <c r="C140" s="129" t="s">
        <v>206</v>
      </c>
      <c r="D140" s="129" t="s">
        <v>151</v>
      </c>
      <c r="E140" s="130" t="s">
        <v>2378</v>
      </c>
      <c r="F140" s="131" t="s">
        <v>2379</v>
      </c>
      <c r="G140" s="132" t="s">
        <v>191</v>
      </c>
      <c r="H140" s="133">
        <v>0</v>
      </c>
      <c r="I140" s="134"/>
      <c r="J140" s="135">
        <f t="shared" si="0"/>
        <v>0</v>
      </c>
      <c r="K140" s="136"/>
      <c r="L140" s="28"/>
      <c r="M140" s="137" t="s">
        <v>1</v>
      </c>
      <c r="N140" s="138" t="s">
        <v>37</v>
      </c>
      <c r="P140" s="139">
        <f t="shared" si="1"/>
        <v>0</v>
      </c>
      <c r="Q140" s="139">
        <v>0</v>
      </c>
      <c r="R140" s="139">
        <f t="shared" si="2"/>
        <v>0</v>
      </c>
      <c r="S140" s="139">
        <v>0</v>
      </c>
      <c r="T140" s="140">
        <f t="shared" si="3"/>
        <v>0</v>
      </c>
      <c r="AR140" s="141" t="s">
        <v>155</v>
      </c>
      <c r="AT140" s="141" t="s">
        <v>151</v>
      </c>
      <c r="AU140" s="141" t="s">
        <v>80</v>
      </c>
      <c r="AY140" s="13" t="s">
        <v>149</v>
      </c>
      <c r="BE140" s="142">
        <f t="shared" si="4"/>
        <v>0</v>
      </c>
      <c r="BF140" s="142">
        <f t="shared" si="5"/>
        <v>0</v>
      </c>
      <c r="BG140" s="142">
        <f t="shared" si="6"/>
        <v>0</v>
      </c>
      <c r="BH140" s="142">
        <f t="shared" si="7"/>
        <v>0</v>
      </c>
      <c r="BI140" s="142">
        <f t="shared" si="8"/>
        <v>0</v>
      </c>
      <c r="BJ140" s="13" t="s">
        <v>80</v>
      </c>
      <c r="BK140" s="142">
        <f t="shared" si="9"/>
        <v>0</v>
      </c>
      <c r="BL140" s="13" t="s">
        <v>155</v>
      </c>
      <c r="BM140" s="141" t="s">
        <v>209</v>
      </c>
    </row>
    <row r="141" spans="2:65" s="1" customFormat="1" ht="16.5" customHeight="1">
      <c r="B141" s="28"/>
      <c r="C141" s="129" t="s">
        <v>180</v>
      </c>
      <c r="D141" s="129" t="s">
        <v>151</v>
      </c>
      <c r="E141" s="130" t="s">
        <v>2380</v>
      </c>
      <c r="F141" s="131" t="s">
        <v>2381</v>
      </c>
      <c r="G141" s="132" t="s">
        <v>191</v>
      </c>
      <c r="H141" s="133">
        <v>0</v>
      </c>
      <c r="I141" s="134"/>
      <c r="J141" s="135">
        <f t="shared" si="0"/>
        <v>0</v>
      </c>
      <c r="K141" s="136"/>
      <c r="L141" s="28"/>
      <c r="M141" s="137" t="s">
        <v>1</v>
      </c>
      <c r="N141" s="138" t="s">
        <v>37</v>
      </c>
      <c r="P141" s="139">
        <f t="shared" si="1"/>
        <v>0</v>
      </c>
      <c r="Q141" s="139">
        <v>0</v>
      </c>
      <c r="R141" s="139">
        <f t="shared" si="2"/>
        <v>0</v>
      </c>
      <c r="S141" s="139">
        <v>0</v>
      </c>
      <c r="T141" s="140">
        <f t="shared" si="3"/>
        <v>0</v>
      </c>
      <c r="AR141" s="141" t="s">
        <v>155</v>
      </c>
      <c r="AT141" s="141" t="s">
        <v>151</v>
      </c>
      <c r="AU141" s="141" t="s">
        <v>80</v>
      </c>
      <c r="AY141" s="13" t="s">
        <v>149</v>
      </c>
      <c r="BE141" s="142">
        <f t="shared" si="4"/>
        <v>0</v>
      </c>
      <c r="BF141" s="142">
        <f t="shared" si="5"/>
        <v>0</v>
      </c>
      <c r="BG141" s="142">
        <f t="shared" si="6"/>
        <v>0</v>
      </c>
      <c r="BH141" s="142">
        <f t="shared" si="7"/>
        <v>0</v>
      </c>
      <c r="BI141" s="142">
        <f t="shared" si="8"/>
        <v>0</v>
      </c>
      <c r="BJ141" s="13" t="s">
        <v>80</v>
      </c>
      <c r="BK141" s="142">
        <f t="shared" si="9"/>
        <v>0</v>
      </c>
      <c r="BL141" s="13" t="s">
        <v>155</v>
      </c>
      <c r="BM141" s="141" t="s">
        <v>212</v>
      </c>
    </row>
    <row r="142" spans="2:65" s="1" customFormat="1" ht="16.5" customHeight="1">
      <c r="B142" s="28"/>
      <c r="C142" s="129" t="s">
        <v>213</v>
      </c>
      <c r="D142" s="129" t="s">
        <v>151</v>
      </c>
      <c r="E142" s="130" t="s">
        <v>2382</v>
      </c>
      <c r="F142" s="131" t="s">
        <v>2383</v>
      </c>
      <c r="G142" s="132" t="s">
        <v>1628</v>
      </c>
      <c r="H142" s="133">
        <v>15</v>
      </c>
      <c r="I142" s="134"/>
      <c r="J142" s="135">
        <f t="shared" si="0"/>
        <v>0</v>
      </c>
      <c r="K142" s="136"/>
      <c r="L142" s="28"/>
      <c r="M142" s="137" t="s">
        <v>1</v>
      </c>
      <c r="N142" s="138" t="s">
        <v>37</v>
      </c>
      <c r="P142" s="139">
        <f t="shared" si="1"/>
        <v>0</v>
      </c>
      <c r="Q142" s="139">
        <v>0</v>
      </c>
      <c r="R142" s="139">
        <f t="shared" si="2"/>
        <v>0</v>
      </c>
      <c r="S142" s="139">
        <v>0</v>
      </c>
      <c r="T142" s="140">
        <f t="shared" si="3"/>
        <v>0</v>
      </c>
      <c r="AR142" s="141" t="s">
        <v>155</v>
      </c>
      <c r="AT142" s="141" t="s">
        <v>151</v>
      </c>
      <c r="AU142" s="141" t="s">
        <v>80</v>
      </c>
      <c r="AY142" s="13" t="s">
        <v>149</v>
      </c>
      <c r="BE142" s="142">
        <f t="shared" si="4"/>
        <v>0</v>
      </c>
      <c r="BF142" s="142">
        <f t="shared" si="5"/>
        <v>0</v>
      </c>
      <c r="BG142" s="142">
        <f t="shared" si="6"/>
        <v>0</v>
      </c>
      <c r="BH142" s="142">
        <f t="shared" si="7"/>
        <v>0</v>
      </c>
      <c r="BI142" s="142">
        <f t="shared" si="8"/>
        <v>0</v>
      </c>
      <c r="BJ142" s="13" t="s">
        <v>80</v>
      </c>
      <c r="BK142" s="142">
        <f t="shared" si="9"/>
        <v>0</v>
      </c>
      <c r="BL142" s="13" t="s">
        <v>155</v>
      </c>
      <c r="BM142" s="141" t="s">
        <v>216</v>
      </c>
    </row>
    <row r="143" spans="2:65" s="1" customFormat="1" ht="16.5" customHeight="1">
      <c r="B143" s="28"/>
      <c r="C143" s="129" t="s">
        <v>183</v>
      </c>
      <c r="D143" s="129" t="s">
        <v>151</v>
      </c>
      <c r="E143" s="130" t="s">
        <v>2384</v>
      </c>
      <c r="F143" s="131" t="s">
        <v>2385</v>
      </c>
      <c r="G143" s="132" t="s">
        <v>1628</v>
      </c>
      <c r="H143" s="133">
        <v>14</v>
      </c>
      <c r="I143" s="134"/>
      <c r="J143" s="135">
        <f t="shared" si="0"/>
        <v>0</v>
      </c>
      <c r="K143" s="136"/>
      <c r="L143" s="28"/>
      <c r="M143" s="137" t="s">
        <v>1</v>
      </c>
      <c r="N143" s="138" t="s">
        <v>37</v>
      </c>
      <c r="P143" s="139">
        <f t="shared" si="1"/>
        <v>0</v>
      </c>
      <c r="Q143" s="139">
        <v>0</v>
      </c>
      <c r="R143" s="139">
        <f t="shared" si="2"/>
        <v>0</v>
      </c>
      <c r="S143" s="139">
        <v>0</v>
      </c>
      <c r="T143" s="140">
        <f t="shared" si="3"/>
        <v>0</v>
      </c>
      <c r="AR143" s="141" t="s">
        <v>155</v>
      </c>
      <c r="AT143" s="141" t="s">
        <v>151</v>
      </c>
      <c r="AU143" s="141" t="s">
        <v>80</v>
      </c>
      <c r="AY143" s="13" t="s">
        <v>149</v>
      </c>
      <c r="BE143" s="142">
        <f t="shared" si="4"/>
        <v>0</v>
      </c>
      <c r="BF143" s="142">
        <f t="shared" si="5"/>
        <v>0</v>
      </c>
      <c r="BG143" s="142">
        <f t="shared" si="6"/>
        <v>0</v>
      </c>
      <c r="BH143" s="142">
        <f t="shared" si="7"/>
        <v>0</v>
      </c>
      <c r="BI143" s="142">
        <f t="shared" si="8"/>
        <v>0</v>
      </c>
      <c r="BJ143" s="13" t="s">
        <v>80</v>
      </c>
      <c r="BK143" s="142">
        <f t="shared" si="9"/>
        <v>0</v>
      </c>
      <c r="BL143" s="13" t="s">
        <v>155</v>
      </c>
      <c r="BM143" s="141" t="s">
        <v>219</v>
      </c>
    </row>
    <row r="144" spans="2:65" s="1" customFormat="1" ht="24.15" customHeight="1">
      <c r="B144" s="28"/>
      <c r="C144" s="129" t="s">
        <v>220</v>
      </c>
      <c r="D144" s="129" t="s">
        <v>151</v>
      </c>
      <c r="E144" s="130" t="s">
        <v>2386</v>
      </c>
      <c r="F144" s="131" t="s">
        <v>2387</v>
      </c>
      <c r="G144" s="132" t="s">
        <v>1628</v>
      </c>
      <c r="H144" s="133">
        <v>10</v>
      </c>
      <c r="I144" s="134"/>
      <c r="J144" s="135">
        <f t="shared" si="0"/>
        <v>0</v>
      </c>
      <c r="K144" s="136"/>
      <c r="L144" s="28"/>
      <c r="M144" s="137" t="s">
        <v>1</v>
      </c>
      <c r="N144" s="138" t="s">
        <v>37</v>
      </c>
      <c r="P144" s="139">
        <f t="shared" si="1"/>
        <v>0</v>
      </c>
      <c r="Q144" s="139">
        <v>0</v>
      </c>
      <c r="R144" s="139">
        <f t="shared" si="2"/>
        <v>0</v>
      </c>
      <c r="S144" s="139">
        <v>0</v>
      </c>
      <c r="T144" s="140">
        <f t="shared" si="3"/>
        <v>0</v>
      </c>
      <c r="AR144" s="141" t="s">
        <v>155</v>
      </c>
      <c r="AT144" s="141" t="s">
        <v>151</v>
      </c>
      <c r="AU144" s="141" t="s">
        <v>80</v>
      </c>
      <c r="AY144" s="13" t="s">
        <v>149</v>
      </c>
      <c r="BE144" s="142">
        <f t="shared" si="4"/>
        <v>0</v>
      </c>
      <c r="BF144" s="142">
        <f t="shared" si="5"/>
        <v>0</v>
      </c>
      <c r="BG144" s="142">
        <f t="shared" si="6"/>
        <v>0</v>
      </c>
      <c r="BH144" s="142">
        <f t="shared" si="7"/>
        <v>0</v>
      </c>
      <c r="BI144" s="142">
        <f t="shared" si="8"/>
        <v>0</v>
      </c>
      <c r="BJ144" s="13" t="s">
        <v>80</v>
      </c>
      <c r="BK144" s="142">
        <f t="shared" si="9"/>
        <v>0</v>
      </c>
      <c r="BL144" s="13" t="s">
        <v>155</v>
      </c>
      <c r="BM144" s="141" t="s">
        <v>223</v>
      </c>
    </row>
    <row r="145" spans="2:65" s="1" customFormat="1" ht="16.5" customHeight="1">
      <c r="B145" s="28"/>
      <c r="C145" s="129" t="s">
        <v>187</v>
      </c>
      <c r="D145" s="129" t="s">
        <v>151</v>
      </c>
      <c r="E145" s="130" t="s">
        <v>2388</v>
      </c>
      <c r="F145" s="131" t="s">
        <v>2389</v>
      </c>
      <c r="G145" s="132" t="s">
        <v>1628</v>
      </c>
      <c r="H145" s="133">
        <v>15</v>
      </c>
      <c r="I145" s="134"/>
      <c r="J145" s="135">
        <f t="shared" si="0"/>
        <v>0</v>
      </c>
      <c r="K145" s="136"/>
      <c r="L145" s="28"/>
      <c r="M145" s="137" t="s">
        <v>1</v>
      </c>
      <c r="N145" s="138" t="s">
        <v>37</v>
      </c>
      <c r="P145" s="139">
        <f t="shared" si="1"/>
        <v>0</v>
      </c>
      <c r="Q145" s="139">
        <v>0</v>
      </c>
      <c r="R145" s="139">
        <f t="shared" si="2"/>
        <v>0</v>
      </c>
      <c r="S145" s="139">
        <v>0</v>
      </c>
      <c r="T145" s="140">
        <f t="shared" si="3"/>
        <v>0</v>
      </c>
      <c r="AR145" s="141" t="s">
        <v>155</v>
      </c>
      <c r="AT145" s="141" t="s">
        <v>151</v>
      </c>
      <c r="AU145" s="141" t="s">
        <v>80</v>
      </c>
      <c r="AY145" s="13" t="s">
        <v>149</v>
      </c>
      <c r="BE145" s="142">
        <f t="shared" si="4"/>
        <v>0</v>
      </c>
      <c r="BF145" s="142">
        <f t="shared" si="5"/>
        <v>0</v>
      </c>
      <c r="BG145" s="142">
        <f t="shared" si="6"/>
        <v>0</v>
      </c>
      <c r="BH145" s="142">
        <f t="shared" si="7"/>
        <v>0</v>
      </c>
      <c r="BI145" s="142">
        <f t="shared" si="8"/>
        <v>0</v>
      </c>
      <c r="BJ145" s="13" t="s">
        <v>80</v>
      </c>
      <c r="BK145" s="142">
        <f t="shared" si="9"/>
        <v>0</v>
      </c>
      <c r="BL145" s="13" t="s">
        <v>155</v>
      </c>
      <c r="BM145" s="141" t="s">
        <v>226</v>
      </c>
    </row>
    <row r="146" spans="2:65" s="11" customFormat="1" ht="25.95" customHeight="1">
      <c r="B146" s="117"/>
      <c r="D146" s="118" t="s">
        <v>71</v>
      </c>
      <c r="E146" s="119" t="s">
        <v>2390</v>
      </c>
      <c r="F146" s="119" t="s">
        <v>2391</v>
      </c>
      <c r="I146" s="120"/>
      <c r="J146" s="121">
        <f>BK146</f>
        <v>0</v>
      </c>
      <c r="L146" s="117"/>
      <c r="M146" s="122"/>
      <c r="P146" s="123">
        <f>SUM(P147:P171)</f>
        <v>0</v>
      </c>
      <c r="R146" s="123">
        <f>SUM(R147:R171)</f>
        <v>0</v>
      </c>
      <c r="T146" s="124">
        <f>SUM(T147:T171)</f>
        <v>0</v>
      </c>
      <c r="AR146" s="118" t="s">
        <v>80</v>
      </c>
      <c r="AT146" s="125" t="s">
        <v>71</v>
      </c>
      <c r="AU146" s="125" t="s">
        <v>72</v>
      </c>
      <c r="AY146" s="118" t="s">
        <v>149</v>
      </c>
      <c r="BK146" s="126">
        <f>SUM(BK147:BK171)</f>
        <v>0</v>
      </c>
    </row>
    <row r="147" spans="2:65" s="1" customFormat="1" ht="24.15" customHeight="1">
      <c r="B147" s="28"/>
      <c r="C147" s="129" t="s">
        <v>7</v>
      </c>
      <c r="D147" s="129" t="s">
        <v>151</v>
      </c>
      <c r="E147" s="130" t="s">
        <v>2392</v>
      </c>
      <c r="F147" s="131" t="s">
        <v>2393</v>
      </c>
      <c r="G147" s="132" t="s">
        <v>191</v>
      </c>
      <c r="H147" s="133">
        <v>1</v>
      </c>
      <c r="I147" s="134"/>
      <c r="J147" s="135">
        <f t="shared" ref="J147:J171" si="10">ROUND(I147*H147,2)</f>
        <v>0</v>
      </c>
      <c r="K147" s="136"/>
      <c r="L147" s="28"/>
      <c r="M147" s="137" t="s">
        <v>1</v>
      </c>
      <c r="N147" s="138" t="s">
        <v>37</v>
      </c>
      <c r="P147" s="139">
        <f t="shared" ref="P147:P171" si="11">O147*H147</f>
        <v>0</v>
      </c>
      <c r="Q147" s="139">
        <v>0</v>
      </c>
      <c r="R147" s="139">
        <f t="shared" ref="R147:R171" si="12">Q147*H147</f>
        <v>0</v>
      </c>
      <c r="S147" s="139">
        <v>0</v>
      </c>
      <c r="T147" s="140">
        <f t="shared" ref="T147:T171" si="13">S147*H147</f>
        <v>0</v>
      </c>
      <c r="AR147" s="141" t="s">
        <v>155</v>
      </c>
      <c r="AT147" s="141" t="s">
        <v>151</v>
      </c>
      <c r="AU147" s="141" t="s">
        <v>80</v>
      </c>
      <c r="AY147" s="13" t="s">
        <v>149</v>
      </c>
      <c r="BE147" s="142">
        <f t="shared" ref="BE147:BE171" si="14">IF(N147="základní",J147,0)</f>
        <v>0</v>
      </c>
      <c r="BF147" s="142">
        <f t="shared" ref="BF147:BF171" si="15">IF(N147="snížená",J147,0)</f>
        <v>0</v>
      </c>
      <c r="BG147" s="142">
        <f t="shared" ref="BG147:BG171" si="16">IF(N147="zákl. přenesená",J147,0)</f>
        <v>0</v>
      </c>
      <c r="BH147" s="142">
        <f t="shared" ref="BH147:BH171" si="17">IF(N147="sníž. přenesená",J147,0)</f>
        <v>0</v>
      </c>
      <c r="BI147" s="142">
        <f t="shared" ref="BI147:BI171" si="18">IF(N147="nulová",J147,0)</f>
        <v>0</v>
      </c>
      <c r="BJ147" s="13" t="s">
        <v>80</v>
      </c>
      <c r="BK147" s="142">
        <f t="shared" ref="BK147:BK171" si="19">ROUND(I147*H147,2)</f>
        <v>0</v>
      </c>
      <c r="BL147" s="13" t="s">
        <v>155</v>
      </c>
      <c r="BM147" s="141" t="s">
        <v>229</v>
      </c>
    </row>
    <row r="148" spans="2:65" s="1" customFormat="1" ht="16.5" customHeight="1">
      <c r="B148" s="28"/>
      <c r="C148" s="129" t="s">
        <v>192</v>
      </c>
      <c r="D148" s="129" t="s">
        <v>151</v>
      </c>
      <c r="E148" s="130" t="s">
        <v>2394</v>
      </c>
      <c r="F148" s="131" t="s">
        <v>2395</v>
      </c>
      <c r="G148" s="132" t="s">
        <v>191</v>
      </c>
      <c r="H148" s="133">
        <v>2</v>
      </c>
      <c r="I148" s="134"/>
      <c r="J148" s="135">
        <f t="shared" si="10"/>
        <v>0</v>
      </c>
      <c r="K148" s="136"/>
      <c r="L148" s="28"/>
      <c r="M148" s="137" t="s">
        <v>1</v>
      </c>
      <c r="N148" s="138" t="s">
        <v>37</v>
      </c>
      <c r="P148" s="139">
        <f t="shared" si="11"/>
        <v>0</v>
      </c>
      <c r="Q148" s="139">
        <v>0</v>
      </c>
      <c r="R148" s="139">
        <f t="shared" si="12"/>
        <v>0</v>
      </c>
      <c r="S148" s="139">
        <v>0</v>
      </c>
      <c r="T148" s="140">
        <f t="shared" si="13"/>
        <v>0</v>
      </c>
      <c r="AR148" s="141" t="s">
        <v>155</v>
      </c>
      <c r="AT148" s="141" t="s">
        <v>151</v>
      </c>
      <c r="AU148" s="141" t="s">
        <v>80</v>
      </c>
      <c r="AY148" s="13" t="s">
        <v>149</v>
      </c>
      <c r="BE148" s="142">
        <f t="shared" si="14"/>
        <v>0</v>
      </c>
      <c r="BF148" s="142">
        <f t="shared" si="15"/>
        <v>0</v>
      </c>
      <c r="BG148" s="142">
        <f t="shared" si="16"/>
        <v>0</v>
      </c>
      <c r="BH148" s="142">
        <f t="shared" si="17"/>
        <v>0</v>
      </c>
      <c r="BI148" s="142">
        <f t="shared" si="18"/>
        <v>0</v>
      </c>
      <c r="BJ148" s="13" t="s">
        <v>80</v>
      </c>
      <c r="BK148" s="142">
        <f t="shared" si="19"/>
        <v>0</v>
      </c>
      <c r="BL148" s="13" t="s">
        <v>155</v>
      </c>
      <c r="BM148" s="141" t="s">
        <v>232</v>
      </c>
    </row>
    <row r="149" spans="2:65" s="1" customFormat="1" ht="16.5" customHeight="1">
      <c r="B149" s="28"/>
      <c r="C149" s="129" t="s">
        <v>233</v>
      </c>
      <c r="D149" s="129" t="s">
        <v>151</v>
      </c>
      <c r="E149" s="130" t="s">
        <v>2396</v>
      </c>
      <c r="F149" s="131" t="s">
        <v>2397</v>
      </c>
      <c r="G149" s="132" t="s">
        <v>191</v>
      </c>
      <c r="H149" s="133">
        <v>1</v>
      </c>
      <c r="I149" s="134"/>
      <c r="J149" s="135">
        <f t="shared" si="10"/>
        <v>0</v>
      </c>
      <c r="K149" s="136"/>
      <c r="L149" s="28"/>
      <c r="M149" s="137" t="s">
        <v>1</v>
      </c>
      <c r="N149" s="138" t="s">
        <v>37</v>
      </c>
      <c r="P149" s="139">
        <f t="shared" si="11"/>
        <v>0</v>
      </c>
      <c r="Q149" s="139">
        <v>0</v>
      </c>
      <c r="R149" s="139">
        <f t="shared" si="12"/>
        <v>0</v>
      </c>
      <c r="S149" s="139">
        <v>0</v>
      </c>
      <c r="T149" s="140">
        <f t="shared" si="13"/>
        <v>0</v>
      </c>
      <c r="AR149" s="141" t="s">
        <v>155</v>
      </c>
      <c r="AT149" s="141" t="s">
        <v>151</v>
      </c>
      <c r="AU149" s="141" t="s">
        <v>80</v>
      </c>
      <c r="AY149" s="13" t="s">
        <v>149</v>
      </c>
      <c r="BE149" s="142">
        <f t="shared" si="14"/>
        <v>0</v>
      </c>
      <c r="BF149" s="142">
        <f t="shared" si="15"/>
        <v>0</v>
      </c>
      <c r="BG149" s="142">
        <f t="shared" si="16"/>
        <v>0</v>
      </c>
      <c r="BH149" s="142">
        <f t="shared" si="17"/>
        <v>0</v>
      </c>
      <c r="BI149" s="142">
        <f t="shared" si="18"/>
        <v>0</v>
      </c>
      <c r="BJ149" s="13" t="s">
        <v>80</v>
      </c>
      <c r="BK149" s="142">
        <f t="shared" si="19"/>
        <v>0</v>
      </c>
      <c r="BL149" s="13" t="s">
        <v>155</v>
      </c>
      <c r="BM149" s="141" t="s">
        <v>236</v>
      </c>
    </row>
    <row r="150" spans="2:65" s="1" customFormat="1" ht="21.75" customHeight="1">
      <c r="B150" s="28"/>
      <c r="C150" s="129" t="s">
        <v>198</v>
      </c>
      <c r="D150" s="129" t="s">
        <v>151</v>
      </c>
      <c r="E150" s="130" t="s">
        <v>2398</v>
      </c>
      <c r="F150" s="131" t="s">
        <v>2399</v>
      </c>
      <c r="G150" s="132" t="s">
        <v>191</v>
      </c>
      <c r="H150" s="133">
        <v>2</v>
      </c>
      <c r="I150" s="134"/>
      <c r="J150" s="135">
        <f t="shared" si="10"/>
        <v>0</v>
      </c>
      <c r="K150" s="136"/>
      <c r="L150" s="28"/>
      <c r="M150" s="137" t="s">
        <v>1</v>
      </c>
      <c r="N150" s="138" t="s">
        <v>37</v>
      </c>
      <c r="P150" s="139">
        <f t="shared" si="11"/>
        <v>0</v>
      </c>
      <c r="Q150" s="139">
        <v>0</v>
      </c>
      <c r="R150" s="139">
        <f t="shared" si="12"/>
        <v>0</v>
      </c>
      <c r="S150" s="139">
        <v>0</v>
      </c>
      <c r="T150" s="140">
        <f t="shared" si="13"/>
        <v>0</v>
      </c>
      <c r="AR150" s="141" t="s">
        <v>155</v>
      </c>
      <c r="AT150" s="141" t="s">
        <v>151</v>
      </c>
      <c r="AU150" s="141" t="s">
        <v>80</v>
      </c>
      <c r="AY150" s="13" t="s">
        <v>149</v>
      </c>
      <c r="BE150" s="142">
        <f t="shared" si="14"/>
        <v>0</v>
      </c>
      <c r="BF150" s="142">
        <f t="shared" si="15"/>
        <v>0</v>
      </c>
      <c r="BG150" s="142">
        <f t="shared" si="16"/>
        <v>0</v>
      </c>
      <c r="BH150" s="142">
        <f t="shared" si="17"/>
        <v>0</v>
      </c>
      <c r="BI150" s="142">
        <f t="shared" si="18"/>
        <v>0</v>
      </c>
      <c r="BJ150" s="13" t="s">
        <v>80</v>
      </c>
      <c r="BK150" s="142">
        <f t="shared" si="19"/>
        <v>0</v>
      </c>
      <c r="BL150" s="13" t="s">
        <v>155</v>
      </c>
      <c r="BM150" s="141" t="s">
        <v>239</v>
      </c>
    </row>
    <row r="151" spans="2:65" s="1" customFormat="1" ht="16.5" customHeight="1">
      <c r="B151" s="28"/>
      <c r="C151" s="129" t="s">
        <v>240</v>
      </c>
      <c r="D151" s="129" t="s">
        <v>151</v>
      </c>
      <c r="E151" s="130" t="s">
        <v>2400</v>
      </c>
      <c r="F151" s="131" t="s">
        <v>2401</v>
      </c>
      <c r="G151" s="132" t="s">
        <v>191</v>
      </c>
      <c r="H151" s="133">
        <v>2</v>
      </c>
      <c r="I151" s="134"/>
      <c r="J151" s="135">
        <f t="shared" si="10"/>
        <v>0</v>
      </c>
      <c r="K151" s="136"/>
      <c r="L151" s="28"/>
      <c r="M151" s="137" t="s">
        <v>1</v>
      </c>
      <c r="N151" s="138" t="s">
        <v>37</v>
      </c>
      <c r="P151" s="139">
        <f t="shared" si="11"/>
        <v>0</v>
      </c>
      <c r="Q151" s="139">
        <v>0</v>
      </c>
      <c r="R151" s="139">
        <f t="shared" si="12"/>
        <v>0</v>
      </c>
      <c r="S151" s="139">
        <v>0</v>
      </c>
      <c r="T151" s="140">
        <f t="shared" si="13"/>
        <v>0</v>
      </c>
      <c r="AR151" s="141" t="s">
        <v>155</v>
      </c>
      <c r="AT151" s="141" t="s">
        <v>151</v>
      </c>
      <c r="AU151" s="141" t="s">
        <v>80</v>
      </c>
      <c r="AY151" s="13" t="s">
        <v>149</v>
      </c>
      <c r="BE151" s="142">
        <f t="shared" si="14"/>
        <v>0</v>
      </c>
      <c r="BF151" s="142">
        <f t="shared" si="15"/>
        <v>0</v>
      </c>
      <c r="BG151" s="142">
        <f t="shared" si="16"/>
        <v>0</v>
      </c>
      <c r="BH151" s="142">
        <f t="shared" si="17"/>
        <v>0</v>
      </c>
      <c r="BI151" s="142">
        <f t="shared" si="18"/>
        <v>0</v>
      </c>
      <c r="BJ151" s="13" t="s">
        <v>80</v>
      </c>
      <c r="BK151" s="142">
        <f t="shared" si="19"/>
        <v>0</v>
      </c>
      <c r="BL151" s="13" t="s">
        <v>155</v>
      </c>
      <c r="BM151" s="141" t="s">
        <v>243</v>
      </c>
    </row>
    <row r="152" spans="2:65" s="1" customFormat="1" ht="16.5" customHeight="1">
      <c r="B152" s="28"/>
      <c r="C152" s="129" t="s">
        <v>202</v>
      </c>
      <c r="D152" s="129" t="s">
        <v>151</v>
      </c>
      <c r="E152" s="130" t="s">
        <v>2402</v>
      </c>
      <c r="F152" s="131" t="s">
        <v>2403</v>
      </c>
      <c r="G152" s="132" t="s">
        <v>191</v>
      </c>
      <c r="H152" s="133">
        <v>1</v>
      </c>
      <c r="I152" s="134"/>
      <c r="J152" s="135">
        <f t="shared" si="10"/>
        <v>0</v>
      </c>
      <c r="K152" s="136"/>
      <c r="L152" s="28"/>
      <c r="M152" s="137" t="s">
        <v>1</v>
      </c>
      <c r="N152" s="138" t="s">
        <v>37</v>
      </c>
      <c r="P152" s="139">
        <f t="shared" si="11"/>
        <v>0</v>
      </c>
      <c r="Q152" s="139">
        <v>0</v>
      </c>
      <c r="R152" s="139">
        <f t="shared" si="12"/>
        <v>0</v>
      </c>
      <c r="S152" s="139">
        <v>0</v>
      </c>
      <c r="T152" s="140">
        <f t="shared" si="13"/>
        <v>0</v>
      </c>
      <c r="AR152" s="141" t="s">
        <v>155</v>
      </c>
      <c r="AT152" s="141" t="s">
        <v>151</v>
      </c>
      <c r="AU152" s="141" t="s">
        <v>80</v>
      </c>
      <c r="AY152" s="13" t="s">
        <v>149</v>
      </c>
      <c r="BE152" s="142">
        <f t="shared" si="14"/>
        <v>0</v>
      </c>
      <c r="BF152" s="142">
        <f t="shared" si="15"/>
        <v>0</v>
      </c>
      <c r="BG152" s="142">
        <f t="shared" si="16"/>
        <v>0</v>
      </c>
      <c r="BH152" s="142">
        <f t="shared" si="17"/>
        <v>0</v>
      </c>
      <c r="BI152" s="142">
        <f t="shared" si="18"/>
        <v>0</v>
      </c>
      <c r="BJ152" s="13" t="s">
        <v>80</v>
      </c>
      <c r="BK152" s="142">
        <f t="shared" si="19"/>
        <v>0</v>
      </c>
      <c r="BL152" s="13" t="s">
        <v>155</v>
      </c>
      <c r="BM152" s="141" t="s">
        <v>250</v>
      </c>
    </row>
    <row r="153" spans="2:65" s="1" customFormat="1" ht="16.5" customHeight="1">
      <c r="B153" s="28"/>
      <c r="C153" s="129" t="s">
        <v>253</v>
      </c>
      <c r="D153" s="129" t="s">
        <v>151</v>
      </c>
      <c r="E153" s="130" t="s">
        <v>2404</v>
      </c>
      <c r="F153" s="131" t="s">
        <v>2405</v>
      </c>
      <c r="G153" s="132" t="s">
        <v>191</v>
      </c>
      <c r="H153" s="133">
        <v>2</v>
      </c>
      <c r="I153" s="134"/>
      <c r="J153" s="135">
        <f t="shared" si="10"/>
        <v>0</v>
      </c>
      <c r="K153" s="136"/>
      <c r="L153" s="28"/>
      <c r="M153" s="137" t="s">
        <v>1</v>
      </c>
      <c r="N153" s="138" t="s">
        <v>37</v>
      </c>
      <c r="P153" s="139">
        <f t="shared" si="11"/>
        <v>0</v>
      </c>
      <c r="Q153" s="139">
        <v>0</v>
      </c>
      <c r="R153" s="139">
        <f t="shared" si="12"/>
        <v>0</v>
      </c>
      <c r="S153" s="139">
        <v>0</v>
      </c>
      <c r="T153" s="140">
        <f t="shared" si="13"/>
        <v>0</v>
      </c>
      <c r="AR153" s="141" t="s">
        <v>155</v>
      </c>
      <c r="AT153" s="141" t="s">
        <v>151</v>
      </c>
      <c r="AU153" s="141" t="s">
        <v>80</v>
      </c>
      <c r="AY153" s="13" t="s">
        <v>149</v>
      </c>
      <c r="BE153" s="142">
        <f t="shared" si="14"/>
        <v>0</v>
      </c>
      <c r="BF153" s="142">
        <f t="shared" si="15"/>
        <v>0</v>
      </c>
      <c r="BG153" s="142">
        <f t="shared" si="16"/>
        <v>0</v>
      </c>
      <c r="BH153" s="142">
        <f t="shared" si="17"/>
        <v>0</v>
      </c>
      <c r="BI153" s="142">
        <f t="shared" si="18"/>
        <v>0</v>
      </c>
      <c r="BJ153" s="13" t="s">
        <v>80</v>
      </c>
      <c r="BK153" s="142">
        <f t="shared" si="19"/>
        <v>0</v>
      </c>
      <c r="BL153" s="13" t="s">
        <v>155</v>
      </c>
      <c r="BM153" s="141" t="s">
        <v>256</v>
      </c>
    </row>
    <row r="154" spans="2:65" s="1" customFormat="1" ht="21.75" customHeight="1">
      <c r="B154" s="28"/>
      <c r="C154" s="129" t="s">
        <v>205</v>
      </c>
      <c r="D154" s="129" t="s">
        <v>151</v>
      </c>
      <c r="E154" s="130" t="s">
        <v>2406</v>
      </c>
      <c r="F154" s="131" t="s">
        <v>2407</v>
      </c>
      <c r="G154" s="132" t="s">
        <v>191</v>
      </c>
      <c r="H154" s="133">
        <v>4</v>
      </c>
      <c r="I154" s="134"/>
      <c r="J154" s="135">
        <f t="shared" si="10"/>
        <v>0</v>
      </c>
      <c r="K154" s="136"/>
      <c r="L154" s="28"/>
      <c r="M154" s="137" t="s">
        <v>1</v>
      </c>
      <c r="N154" s="138" t="s">
        <v>37</v>
      </c>
      <c r="P154" s="139">
        <f t="shared" si="11"/>
        <v>0</v>
      </c>
      <c r="Q154" s="139">
        <v>0</v>
      </c>
      <c r="R154" s="139">
        <f t="shared" si="12"/>
        <v>0</v>
      </c>
      <c r="S154" s="139">
        <v>0</v>
      </c>
      <c r="T154" s="140">
        <f t="shared" si="13"/>
        <v>0</v>
      </c>
      <c r="AR154" s="141" t="s">
        <v>155</v>
      </c>
      <c r="AT154" s="141" t="s">
        <v>151</v>
      </c>
      <c r="AU154" s="141" t="s">
        <v>80</v>
      </c>
      <c r="AY154" s="13" t="s">
        <v>149</v>
      </c>
      <c r="BE154" s="142">
        <f t="shared" si="14"/>
        <v>0</v>
      </c>
      <c r="BF154" s="142">
        <f t="shared" si="15"/>
        <v>0</v>
      </c>
      <c r="BG154" s="142">
        <f t="shared" si="16"/>
        <v>0</v>
      </c>
      <c r="BH154" s="142">
        <f t="shared" si="17"/>
        <v>0</v>
      </c>
      <c r="BI154" s="142">
        <f t="shared" si="18"/>
        <v>0</v>
      </c>
      <c r="BJ154" s="13" t="s">
        <v>80</v>
      </c>
      <c r="BK154" s="142">
        <f t="shared" si="19"/>
        <v>0</v>
      </c>
      <c r="BL154" s="13" t="s">
        <v>155</v>
      </c>
      <c r="BM154" s="141" t="s">
        <v>261</v>
      </c>
    </row>
    <row r="155" spans="2:65" s="1" customFormat="1" ht="16.5" customHeight="1">
      <c r="B155" s="28"/>
      <c r="C155" s="129" t="s">
        <v>264</v>
      </c>
      <c r="D155" s="129" t="s">
        <v>151</v>
      </c>
      <c r="E155" s="130" t="s">
        <v>2408</v>
      </c>
      <c r="F155" s="131" t="s">
        <v>2409</v>
      </c>
      <c r="G155" s="132" t="s">
        <v>191</v>
      </c>
      <c r="H155" s="133">
        <v>1</v>
      </c>
      <c r="I155" s="134"/>
      <c r="J155" s="135">
        <f t="shared" si="10"/>
        <v>0</v>
      </c>
      <c r="K155" s="136"/>
      <c r="L155" s="28"/>
      <c r="M155" s="137" t="s">
        <v>1</v>
      </c>
      <c r="N155" s="138" t="s">
        <v>37</v>
      </c>
      <c r="P155" s="139">
        <f t="shared" si="11"/>
        <v>0</v>
      </c>
      <c r="Q155" s="139">
        <v>0</v>
      </c>
      <c r="R155" s="139">
        <f t="shared" si="12"/>
        <v>0</v>
      </c>
      <c r="S155" s="139">
        <v>0</v>
      </c>
      <c r="T155" s="140">
        <f t="shared" si="13"/>
        <v>0</v>
      </c>
      <c r="AR155" s="141" t="s">
        <v>155</v>
      </c>
      <c r="AT155" s="141" t="s">
        <v>151</v>
      </c>
      <c r="AU155" s="141" t="s">
        <v>80</v>
      </c>
      <c r="AY155" s="13" t="s">
        <v>149</v>
      </c>
      <c r="BE155" s="142">
        <f t="shared" si="14"/>
        <v>0</v>
      </c>
      <c r="BF155" s="142">
        <f t="shared" si="15"/>
        <v>0</v>
      </c>
      <c r="BG155" s="142">
        <f t="shared" si="16"/>
        <v>0</v>
      </c>
      <c r="BH155" s="142">
        <f t="shared" si="17"/>
        <v>0</v>
      </c>
      <c r="BI155" s="142">
        <f t="shared" si="18"/>
        <v>0</v>
      </c>
      <c r="BJ155" s="13" t="s">
        <v>80</v>
      </c>
      <c r="BK155" s="142">
        <f t="shared" si="19"/>
        <v>0</v>
      </c>
      <c r="BL155" s="13" t="s">
        <v>155</v>
      </c>
      <c r="BM155" s="141" t="s">
        <v>267</v>
      </c>
    </row>
    <row r="156" spans="2:65" s="1" customFormat="1" ht="16.5" customHeight="1">
      <c r="B156" s="28"/>
      <c r="C156" s="129" t="s">
        <v>209</v>
      </c>
      <c r="D156" s="129" t="s">
        <v>151</v>
      </c>
      <c r="E156" s="130" t="s">
        <v>2410</v>
      </c>
      <c r="F156" s="131" t="s">
        <v>2411</v>
      </c>
      <c r="G156" s="132" t="s">
        <v>191</v>
      </c>
      <c r="H156" s="133">
        <v>1</v>
      </c>
      <c r="I156" s="134"/>
      <c r="J156" s="135">
        <f t="shared" si="10"/>
        <v>0</v>
      </c>
      <c r="K156" s="136"/>
      <c r="L156" s="28"/>
      <c r="M156" s="137" t="s">
        <v>1</v>
      </c>
      <c r="N156" s="138" t="s">
        <v>37</v>
      </c>
      <c r="P156" s="139">
        <f t="shared" si="11"/>
        <v>0</v>
      </c>
      <c r="Q156" s="139">
        <v>0</v>
      </c>
      <c r="R156" s="139">
        <f t="shared" si="12"/>
        <v>0</v>
      </c>
      <c r="S156" s="139">
        <v>0</v>
      </c>
      <c r="T156" s="140">
        <f t="shared" si="13"/>
        <v>0</v>
      </c>
      <c r="AR156" s="141" t="s">
        <v>155</v>
      </c>
      <c r="AT156" s="141" t="s">
        <v>151</v>
      </c>
      <c r="AU156" s="141" t="s">
        <v>80</v>
      </c>
      <c r="AY156" s="13" t="s">
        <v>149</v>
      </c>
      <c r="BE156" s="142">
        <f t="shared" si="14"/>
        <v>0</v>
      </c>
      <c r="BF156" s="142">
        <f t="shared" si="15"/>
        <v>0</v>
      </c>
      <c r="BG156" s="142">
        <f t="shared" si="16"/>
        <v>0</v>
      </c>
      <c r="BH156" s="142">
        <f t="shared" si="17"/>
        <v>0</v>
      </c>
      <c r="BI156" s="142">
        <f t="shared" si="18"/>
        <v>0</v>
      </c>
      <c r="BJ156" s="13" t="s">
        <v>80</v>
      </c>
      <c r="BK156" s="142">
        <f t="shared" si="19"/>
        <v>0</v>
      </c>
      <c r="BL156" s="13" t="s">
        <v>155</v>
      </c>
      <c r="BM156" s="141" t="s">
        <v>270</v>
      </c>
    </row>
    <row r="157" spans="2:65" s="1" customFormat="1" ht="16.5" customHeight="1">
      <c r="B157" s="28"/>
      <c r="C157" s="129" t="s">
        <v>271</v>
      </c>
      <c r="D157" s="129" t="s">
        <v>151</v>
      </c>
      <c r="E157" s="130" t="s">
        <v>2412</v>
      </c>
      <c r="F157" s="131" t="s">
        <v>2413</v>
      </c>
      <c r="G157" s="132" t="s">
        <v>191</v>
      </c>
      <c r="H157" s="133">
        <v>2</v>
      </c>
      <c r="I157" s="134"/>
      <c r="J157" s="135">
        <f t="shared" si="10"/>
        <v>0</v>
      </c>
      <c r="K157" s="136"/>
      <c r="L157" s="28"/>
      <c r="M157" s="137" t="s">
        <v>1</v>
      </c>
      <c r="N157" s="138" t="s">
        <v>37</v>
      </c>
      <c r="P157" s="139">
        <f t="shared" si="11"/>
        <v>0</v>
      </c>
      <c r="Q157" s="139">
        <v>0</v>
      </c>
      <c r="R157" s="139">
        <f t="shared" si="12"/>
        <v>0</v>
      </c>
      <c r="S157" s="139">
        <v>0</v>
      </c>
      <c r="T157" s="140">
        <f t="shared" si="13"/>
        <v>0</v>
      </c>
      <c r="AR157" s="141" t="s">
        <v>155</v>
      </c>
      <c r="AT157" s="141" t="s">
        <v>151</v>
      </c>
      <c r="AU157" s="141" t="s">
        <v>80</v>
      </c>
      <c r="AY157" s="13" t="s">
        <v>149</v>
      </c>
      <c r="BE157" s="142">
        <f t="shared" si="14"/>
        <v>0</v>
      </c>
      <c r="BF157" s="142">
        <f t="shared" si="15"/>
        <v>0</v>
      </c>
      <c r="BG157" s="142">
        <f t="shared" si="16"/>
        <v>0</v>
      </c>
      <c r="BH157" s="142">
        <f t="shared" si="17"/>
        <v>0</v>
      </c>
      <c r="BI157" s="142">
        <f t="shared" si="18"/>
        <v>0</v>
      </c>
      <c r="BJ157" s="13" t="s">
        <v>80</v>
      </c>
      <c r="BK157" s="142">
        <f t="shared" si="19"/>
        <v>0</v>
      </c>
      <c r="BL157" s="13" t="s">
        <v>155</v>
      </c>
      <c r="BM157" s="141" t="s">
        <v>274</v>
      </c>
    </row>
    <row r="158" spans="2:65" s="1" customFormat="1" ht="16.5" customHeight="1">
      <c r="B158" s="28"/>
      <c r="C158" s="129" t="s">
        <v>212</v>
      </c>
      <c r="D158" s="129" t="s">
        <v>151</v>
      </c>
      <c r="E158" s="130" t="s">
        <v>2414</v>
      </c>
      <c r="F158" s="131" t="s">
        <v>2415</v>
      </c>
      <c r="G158" s="132" t="s">
        <v>191</v>
      </c>
      <c r="H158" s="133">
        <v>10</v>
      </c>
      <c r="I158" s="134"/>
      <c r="J158" s="135">
        <f t="shared" si="10"/>
        <v>0</v>
      </c>
      <c r="K158" s="136"/>
      <c r="L158" s="28"/>
      <c r="M158" s="137" t="s">
        <v>1</v>
      </c>
      <c r="N158" s="138" t="s">
        <v>37</v>
      </c>
      <c r="P158" s="139">
        <f t="shared" si="11"/>
        <v>0</v>
      </c>
      <c r="Q158" s="139">
        <v>0</v>
      </c>
      <c r="R158" s="139">
        <f t="shared" si="12"/>
        <v>0</v>
      </c>
      <c r="S158" s="139">
        <v>0</v>
      </c>
      <c r="T158" s="140">
        <f t="shared" si="13"/>
        <v>0</v>
      </c>
      <c r="AR158" s="141" t="s">
        <v>155</v>
      </c>
      <c r="AT158" s="141" t="s">
        <v>151</v>
      </c>
      <c r="AU158" s="141" t="s">
        <v>80</v>
      </c>
      <c r="AY158" s="13" t="s">
        <v>149</v>
      </c>
      <c r="BE158" s="142">
        <f t="shared" si="14"/>
        <v>0</v>
      </c>
      <c r="BF158" s="142">
        <f t="shared" si="15"/>
        <v>0</v>
      </c>
      <c r="BG158" s="142">
        <f t="shared" si="16"/>
        <v>0</v>
      </c>
      <c r="BH158" s="142">
        <f t="shared" si="17"/>
        <v>0</v>
      </c>
      <c r="BI158" s="142">
        <f t="shared" si="18"/>
        <v>0</v>
      </c>
      <c r="BJ158" s="13" t="s">
        <v>80</v>
      </c>
      <c r="BK158" s="142">
        <f t="shared" si="19"/>
        <v>0</v>
      </c>
      <c r="BL158" s="13" t="s">
        <v>155</v>
      </c>
      <c r="BM158" s="141" t="s">
        <v>277</v>
      </c>
    </row>
    <row r="159" spans="2:65" s="1" customFormat="1" ht="16.5" customHeight="1">
      <c r="B159" s="28"/>
      <c r="C159" s="129" t="s">
        <v>280</v>
      </c>
      <c r="D159" s="129" t="s">
        <v>151</v>
      </c>
      <c r="E159" s="130" t="s">
        <v>2416</v>
      </c>
      <c r="F159" s="131" t="s">
        <v>2417</v>
      </c>
      <c r="G159" s="132" t="s">
        <v>191</v>
      </c>
      <c r="H159" s="133">
        <v>1</v>
      </c>
      <c r="I159" s="134"/>
      <c r="J159" s="135">
        <f t="shared" si="10"/>
        <v>0</v>
      </c>
      <c r="K159" s="136"/>
      <c r="L159" s="28"/>
      <c r="M159" s="137" t="s">
        <v>1</v>
      </c>
      <c r="N159" s="138" t="s">
        <v>37</v>
      </c>
      <c r="P159" s="139">
        <f t="shared" si="11"/>
        <v>0</v>
      </c>
      <c r="Q159" s="139">
        <v>0</v>
      </c>
      <c r="R159" s="139">
        <f t="shared" si="12"/>
        <v>0</v>
      </c>
      <c r="S159" s="139">
        <v>0</v>
      </c>
      <c r="T159" s="140">
        <f t="shared" si="13"/>
        <v>0</v>
      </c>
      <c r="AR159" s="141" t="s">
        <v>155</v>
      </c>
      <c r="AT159" s="141" t="s">
        <v>151</v>
      </c>
      <c r="AU159" s="141" t="s">
        <v>80</v>
      </c>
      <c r="AY159" s="13" t="s">
        <v>149</v>
      </c>
      <c r="BE159" s="142">
        <f t="shared" si="14"/>
        <v>0</v>
      </c>
      <c r="BF159" s="142">
        <f t="shared" si="15"/>
        <v>0</v>
      </c>
      <c r="BG159" s="142">
        <f t="shared" si="16"/>
        <v>0</v>
      </c>
      <c r="BH159" s="142">
        <f t="shared" si="17"/>
        <v>0</v>
      </c>
      <c r="BI159" s="142">
        <f t="shared" si="18"/>
        <v>0</v>
      </c>
      <c r="BJ159" s="13" t="s">
        <v>80</v>
      </c>
      <c r="BK159" s="142">
        <f t="shared" si="19"/>
        <v>0</v>
      </c>
      <c r="BL159" s="13" t="s">
        <v>155</v>
      </c>
      <c r="BM159" s="141" t="s">
        <v>283</v>
      </c>
    </row>
    <row r="160" spans="2:65" s="1" customFormat="1" ht="16.5" customHeight="1">
      <c r="B160" s="28"/>
      <c r="C160" s="129" t="s">
        <v>216</v>
      </c>
      <c r="D160" s="129" t="s">
        <v>151</v>
      </c>
      <c r="E160" s="130" t="s">
        <v>2418</v>
      </c>
      <c r="F160" s="131" t="s">
        <v>2419</v>
      </c>
      <c r="G160" s="132" t="s">
        <v>191</v>
      </c>
      <c r="H160" s="133">
        <v>1</v>
      </c>
      <c r="I160" s="134"/>
      <c r="J160" s="135">
        <f t="shared" si="10"/>
        <v>0</v>
      </c>
      <c r="K160" s="136"/>
      <c r="L160" s="28"/>
      <c r="M160" s="137" t="s">
        <v>1</v>
      </c>
      <c r="N160" s="138" t="s">
        <v>37</v>
      </c>
      <c r="P160" s="139">
        <f t="shared" si="11"/>
        <v>0</v>
      </c>
      <c r="Q160" s="139">
        <v>0</v>
      </c>
      <c r="R160" s="139">
        <f t="shared" si="12"/>
        <v>0</v>
      </c>
      <c r="S160" s="139">
        <v>0</v>
      </c>
      <c r="T160" s="140">
        <f t="shared" si="13"/>
        <v>0</v>
      </c>
      <c r="AR160" s="141" t="s">
        <v>155</v>
      </c>
      <c r="AT160" s="141" t="s">
        <v>151</v>
      </c>
      <c r="AU160" s="141" t="s">
        <v>80</v>
      </c>
      <c r="AY160" s="13" t="s">
        <v>149</v>
      </c>
      <c r="BE160" s="142">
        <f t="shared" si="14"/>
        <v>0</v>
      </c>
      <c r="BF160" s="142">
        <f t="shared" si="15"/>
        <v>0</v>
      </c>
      <c r="BG160" s="142">
        <f t="shared" si="16"/>
        <v>0</v>
      </c>
      <c r="BH160" s="142">
        <f t="shared" si="17"/>
        <v>0</v>
      </c>
      <c r="BI160" s="142">
        <f t="shared" si="18"/>
        <v>0</v>
      </c>
      <c r="BJ160" s="13" t="s">
        <v>80</v>
      </c>
      <c r="BK160" s="142">
        <f t="shared" si="19"/>
        <v>0</v>
      </c>
      <c r="BL160" s="13" t="s">
        <v>155</v>
      </c>
      <c r="BM160" s="141" t="s">
        <v>286</v>
      </c>
    </row>
    <row r="161" spans="2:65" s="1" customFormat="1" ht="16.5" customHeight="1">
      <c r="B161" s="28"/>
      <c r="C161" s="129" t="s">
        <v>289</v>
      </c>
      <c r="D161" s="129" t="s">
        <v>151</v>
      </c>
      <c r="E161" s="130" t="s">
        <v>2420</v>
      </c>
      <c r="F161" s="131" t="s">
        <v>2421</v>
      </c>
      <c r="G161" s="132" t="s">
        <v>191</v>
      </c>
      <c r="H161" s="133">
        <v>1</v>
      </c>
      <c r="I161" s="134"/>
      <c r="J161" s="135">
        <f t="shared" si="10"/>
        <v>0</v>
      </c>
      <c r="K161" s="136"/>
      <c r="L161" s="28"/>
      <c r="M161" s="137" t="s">
        <v>1</v>
      </c>
      <c r="N161" s="138" t="s">
        <v>37</v>
      </c>
      <c r="P161" s="139">
        <f t="shared" si="11"/>
        <v>0</v>
      </c>
      <c r="Q161" s="139">
        <v>0</v>
      </c>
      <c r="R161" s="139">
        <f t="shared" si="12"/>
        <v>0</v>
      </c>
      <c r="S161" s="139">
        <v>0</v>
      </c>
      <c r="T161" s="140">
        <f t="shared" si="13"/>
        <v>0</v>
      </c>
      <c r="AR161" s="141" t="s">
        <v>155</v>
      </c>
      <c r="AT161" s="141" t="s">
        <v>151</v>
      </c>
      <c r="AU161" s="141" t="s">
        <v>80</v>
      </c>
      <c r="AY161" s="13" t="s">
        <v>149</v>
      </c>
      <c r="BE161" s="142">
        <f t="shared" si="14"/>
        <v>0</v>
      </c>
      <c r="BF161" s="142">
        <f t="shared" si="15"/>
        <v>0</v>
      </c>
      <c r="BG161" s="142">
        <f t="shared" si="16"/>
        <v>0</v>
      </c>
      <c r="BH161" s="142">
        <f t="shared" si="17"/>
        <v>0</v>
      </c>
      <c r="BI161" s="142">
        <f t="shared" si="18"/>
        <v>0</v>
      </c>
      <c r="BJ161" s="13" t="s">
        <v>80</v>
      </c>
      <c r="BK161" s="142">
        <f t="shared" si="19"/>
        <v>0</v>
      </c>
      <c r="BL161" s="13" t="s">
        <v>155</v>
      </c>
      <c r="BM161" s="141" t="s">
        <v>292</v>
      </c>
    </row>
    <row r="162" spans="2:65" s="1" customFormat="1" ht="16.5" customHeight="1">
      <c r="B162" s="28"/>
      <c r="C162" s="129" t="s">
        <v>219</v>
      </c>
      <c r="D162" s="129" t="s">
        <v>151</v>
      </c>
      <c r="E162" s="130" t="s">
        <v>2422</v>
      </c>
      <c r="F162" s="131" t="s">
        <v>2423</v>
      </c>
      <c r="G162" s="132" t="s">
        <v>500</v>
      </c>
      <c r="H162" s="133">
        <v>1</v>
      </c>
      <c r="I162" s="134"/>
      <c r="J162" s="135">
        <f t="shared" si="10"/>
        <v>0</v>
      </c>
      <c r="K162" s="136"/>
      <c r="L162" s="28"/>
      <c r="M162" s="137" t="s">
        <v>1</v>
      </c>
      <c r="N162" s="138" t="s">
        <v>37</v>
      </c>
      <c r="P162" s="139">
        <f t="shared" si="11"/>
        <v>0</v>
      </c>
      <c r="Q162" s="139">
        <v>0</v>
      </c>
      <c r="R162" s="139">
        <f t="shared" si="12"/>
        <v>0</v>
      </c>
      <c r="S162" s="139">
        <v>0</v>
      </c>
      <c r="T162" s="140">
        <f t="shared" si="13"/>
        <v>0</v>
      </c>
      <c r="AR162" s="141" t="s">
        <v>155</v>
      </c>
      <c r="AT162" s="141" t="s">
        <v>151</v>
      </c>
      <c r="AU162" s="141" t="s">
        <v>80</v>
      </c>
      <c r="AY162" s="13" t="s">
        <v>149</v>
      </c>
      <c r="BE162" s="142">
        <f t="shared" si="14"/>
        <v>0</v>
      </c>
      <c r="BF162" s="142">
        <f t="shared" si="15"/>
        <v>0</v>
      </c>
      <c r="BG162" s="142">
        <f t="shared" si="16"/>
        <v>0</v>
      </c>
      <c r="BH162" s="142">
        <f t="shared" si="17"/>
        <v>0</v>
      </c>
      <c r="BI162" s="142">
        <f t="shared" si="18"/>
        <v>0</v>
      </c>
      <c r="BJ162" s="13" t="s">
        <v>80</v>
      </c>
      <c r="BK162" s="142">
        <f t="shared" si="19"/>
        <v>0</v>
      </c>
      <c r="BL162" s="13" t="s">
        <v>155</v>
      </c>
      <c r="BM162" s="141" t="s">
        <v>295</v>
      </c>
    </row>
    <row r="163" spans="2:65" s="1" customFormat="1" ht="24.15" customHeight="1">
      <c r="B163" s="28"/>
      <c r="C163" s="129" t="s">
        <v>298</v>
      </c>
      <c r="D163" s="129" t="s">
        <v>151</v>
      </c>
      <c r="E163" s="130" t="s">
        <v>2424</v>
      </c>
      <c r="F163" s="131" t="s">
        <v>2425</v>
      </c>
      <c r="G163" s="132" t="s">
        <v>500</v>
      </c>
      <c r="H163" s="133">
        <v>1</v>
      </c>
      <c r="I163" s="134"/>
      <c r="J163" s="135">
        <f t="shared" si="10"/>
        <v>0</v>
      </c>
      <c r="K163" s="136"/>
      <c r="L163" s="28"/>
      <c r="M163" s="137" t="s">
        <v>1</v>
      </c>
      <c r="N163" s="138" t="s">
        <v>37</v>
      </c>
      <c r="P163" s="139">
        <f t="shared" si="11"/>
        <v>0</v>
      </c>
      <c r="Q163" s="139">
        <v>0</v>
      </c>
      <c r="R163" s="139">
        <f t="shared" si="12"/>
        <v>0</v>
      </c>
      <c r="S163" s="139">
        <v>0</v>
      </c>
      <c r="T163" s="140">
        <f t="shared" si="13"/>
        <v>0</v>
      </c>
      <c r="AR163" s="141" t="s">
        <v>155</v>
      </c>
      <c r="AT163" s="141" t="s">
        <v>151</v>
      </c>
      <c r="AU163" s="141" t="s">
        <v>80</v>
      </c>
      <c r="AY163" s="13" t="s">
        <v>149</v>
      </c>
      <c r="BE163" s="142">
        <f t="shared" si="14"/>
        <v>0</v>
      </c>
      <c r="BF163" s="142">
        <f t="shared" si="15"/>
        <v>0</v>
      </c>
      <c r="BG163" s="142">
        <f t="shared" si="16"/>
        <v>0</v>
      </c>
      <c r="BH163" s="142">
        <f t="shared" si="17"/>
        <v>0</v>
      </c>
      <c r="BI163" s="142">
        <f t="shared" si="18"/>
        <v>0</v>
      </c>
      <c r="BJ163" s="13" t="s">
        <v>80</v>
      </c>
      <c r="BK163" s="142">
        <f t="shared" si="19"/>
        <v>0</v>
      </c>
      <c r="BL163" s="13" t="s">
        <v>155</v>
      </c>
      <c r="BM163" s="141" t="s">
        <v>301</v>
      </c>
    </row>
    <row r="164" spans="2:65" s="1" customFormat="1" ht="16.5" customHeight="1">
      <c r="B164" s="28"/>
      <c r="C164" s="129" t="s">
        <v>223</v>
      </c>
      <c r="D164" s="129" t="s">
        <v>151</v>
      </c>
      <c r="E164" s="130" t="s">
        <v>2426</v>
      </c>
      <c r="F164" s="131" t="s">
        <v>2427</v>
      </c>
      <c r="G164" s="132" t="s">
        <v>500</v>
      </c>
      <c r="H164" s="133">
        <v>1</v>
      </c>
      <c r="I164" s="134"/>
      <c r="J164" s="135">
        <f t="shared" si="10"/>
        <v>0</v>
      </c>
      <c r="K164" s="136"/>
      <c r="L164" s="28"/>
      <c r="M164" s="137" t="s">
        <v>1</v>
      </c>
      <c r="N164" s="138" t="s">
        <v>37</v>
      </c>
      <c r="P164" s="139">
        <f t="shared" si="11"/>
        <v>0</v>
      </c>
      <c r="Q164" s="139">
        <v>0</v>
      </c>
      <c r="R164" s="139">
        <f t="shared" si="12"/>
        <v>0</v>
      </c>
      <c r="S164" s="139">
        <v>0</v>
      </c>
      <c r="T164" s="140">
        <f t="shared" si="13"/>
        <v>0</v>
      </c>
      <c r="AR164" s="141" t="s">
        <v>155</v>
      </c>
      <c r="AT164" s="141" t="s">
        <v>151</v>
      </c>
      <c r="AU164" s="141" t="s">
        <v>80</v>
      </c>
      <c r="AY164" s="13" t="s">
        <v>149</v>
      </c>
      <c r="BE164" s="142">
        <f t="shared" si="14"/>
        <v>0</v>
      </c>
      <c r="BF164" s="142">
        <f t="shared" si="15"/>
        <v>0</v>
      </c>
      <c r="BG164" s="142">
        <f t="shared" si="16"/>
        <v>0</v>
      </c>
      <c r="BH164" s="142">
        <f t="shared" si="17"/>
        <v>0</v>
      </c>
      <c r="BI164" s="142">
        <f t="shared" si="18"/>
        <v>0</v>
      </c>
      <c r="BJ164" s="13" t="s">
        <v>80</v>
      </c>
      <c r="BK164" s="142">
        <f t="shared" si="19"/>
        <v>0</v>
      </c>
      <c r="BL164" s="13" t="s">
        <v>155</v>
      </c>
      <c r="BM164" s="141" t="s">
        <v>304</v>
      </c>
    </row>
    <row r="165" spans="2:65" s="1" customFormat="1" ht="16.5" customHeight="1">
      <c r="B165" s="28"/>
      <c r="C165" s="129" t="s">
        <v>305</v>
      </c>
      <c r="D165" s="129" t="s">
        <v>151</v>
      </c>
      <c r="E165" s="130" t="s">
        <v>2428</v>
      </c>
      <c r="F165" s="131" t="s">
        <v>2429</v>
      </c>
      <c r="G165" s="132" t="s">
        <v>191</v>
      </c>
      <c r="H165" s="133">
        <v>1</v>
      </c>
      <c r="I165" s="134"/>
      <c r="J165" s="135">
        <f t="shared" si="10"/>
        <v>0</v>
      </c>
      <c r="K165" s="136"/>
      <c r="L165" s="28"/>
      <c r="M165" s="137" t="s">
        <v>1</v>
      </c>
      <c r="N165" s="138" t="s">
        <v>37</v>
      </c>
      <c r="P165" s="139">
        <f t="shared" si="11"/>
        <v>0</v>
      </c>
      <c r="Q165" s="139">
        <v>0</v>
      </c>
      <c r="R165" s="139">
        <f t="shared" si="12"/>
        <v>0</v>
      </c>
      <c r="S165" s="139">
        <v>0</v>
      </c>
      <c r="T165" s="140">
        <f t="shared" si="13"/>
        <v>0</v>
      </c>
      <c r="AR165" s="141" t="s">
        <v>155</v>
      </c>
      <c r="AT165" s="141" t="s">
        <v>151</v>
      </c>
      <c r="AU165" s="141" t="s">
        <v>80</v>
      </c>
      <c r="AY165" s="13" t="s">
        <v>149</v>
      </c>
      <c r="BE165" s="142">
        <f t="shared" si="14"/>
        <v>0</v>
      </c>
      <c r="BF165" s="142">
        <f t="shared" si="15"/>
        <v>0</v>
      </c>
      <c r="BG165" s="142">
        <f t="shared" si="16"/>
        <v>0</v>
      </c>
      <c r="BH165" s="142">
        <f t="shared" si="17"/>
        <v>0</v>
      </c>
      <c r="BI165" s="142">
        <f t="shared" si="18"/>
        <v>0</v>
      </c>
      <c r="BJ165" s="13" t="s">
        <v>80</v>
      </c>
      <c r="BK165" s="142">
        <f t="shared" si="19"/>
        <v>0</v>
      </c>
      <c r="BL165" s="13" t="s">
        <v>155</v>
      </c>
      <c r="BM165" s="141" t="s">
        <v>308</v>
      </c>
    </row>
    <row r="166" spans="2:65" s="1" customFormat="1" ht="24.15" customHeight="1">
      <c r="B166" s="28"/>
      <c r="C166" s="129" t="s">
        <v>226</v>
      </c>
      <c r="D166" s="129" t="s">
        <v>151</v>
      </c>
      <c r="E166" s="130" t="s">
        <v>2430</v>
      </c>
      <c r="F166" s="131" t="s">
        <v>2431</v>
      </c>
      <c r="G166" s="132" t="s">
        <v>1628</v>
      </c>
      <c r="H166" s="133">
        <v>60</v>
      </c>
      <c r="I166" s="134"/>
      <c r="J166" s="135">
        <f t="shared" si="10"/>
        <v>0</v>
      </c>
      <c r="K166" s="136"/>
      <c r="L166" s="28"/>
      <c r="M166" s="137" t="s">
        <v>1</v>
      </c>
      <c r="N166" s="138" t="s">
        <v>37</v>
      </c>
      <c r="P166" s="139">
        <f t="shared" si="11"/>
        <v>0</v>
      </c>
      <c r="Q166" s="139">
        <v>0</v>
      </c>
      <c r="R166" s="139">
        <f t="shared" si="12"/>
        <v>0</v>
      </c>
      <c r="S166" s="139">
        <v>0</v>
      </c>
      <c r="T166" s="140">
        <f t="shared" si="13"/>
        <v>0</v>
      </c>
      <c r="AR166" s="141" t="s">
        <v>155</v>
      </c>
      <c r="AT166" s="141" t="s">
        <v>151</v>
      </c>
      <c r="AU166" s="141" t="s">
        <v>80</v>
      </c>
      <c r="AY166" s="13" t="s">
        <v>149</v>
      </c>
      <c r="BE166" s="142">
        <f t="shared" si="14"/>
        <v>0</v>
      </c>
      <c r="BF166" s="142">
        <f t="shared" si="15"/>
        <v>0</v>
      </c>
      <c r="BG166" s="142">
        <f t="shared" si="16"/>
        <v>0</v>
      </c>
      <c r="BH166" s="142">
        <f t="shared" si="17"/>
        <v>0</v>
      </c>
      <c r="BI166" s="142">
        <f t="shared" si="18"/>
        <v>0</v>
      </c>
      <c r="BJ166" s="13" t="s">
        <v>80</v>
      </c>
      <c r="BK166" s="142">
        <f t="shared" si="19"/>
        <v>0</v>
      </c>
      <c r="BL166" s="13" t="s">
        <v>155</v>
      </c>
      <c r="BM166" s="141" t="s">
        <v>313</v>
      </c>
    </row>
    <row r="167" spans="2:65" s="1" customFormat="1" ht="24.15" customHeight="1">
      <c r="B167" s="28"/>
      <c r="C167" s="129" t="s">
        <v>420</v>
      </c>
      <c r="D167" s="129" t="s">
        <v>151</v>
      </c>
      <c r="E167" s="130" t="s">
        <v>2432</v>
      </c>
      <c r="F167" s="131" t="s">
        <v>2433</v>
      </c>
      <c r="G167" s="132" t="s">
        <v>1628</v>
      </c>
      <c r="H167" s="133">
        <v>30</v>
      </c>
      <c r="I167" s="134"/>
      <c r="J167" s="135">
        <f t="shared" si="10"/>
        <v>0</v>
      </c>
      <c r="K167" s="136"/>
      <c r="L167" s="28"/>
      <c r="M167" s="137" t="s">
        <v>1</v>
      </c>
      <c r="N167" s="138" t="s">
        <v>37</v>
      </c>
      <c r="P167" s="139">
        <f t="shared" si="11"/>
        <v>0</v>
      </c>
      <c r="Q167" s="139">
        <v>0</v>
      </c>
      <c r="R167" s="139">
        <f t="shared" si="12"/>
        <v>0</v>
      </c>
      <c r="S167" s="139">
        <v>0</v>
      </c>
      <c r="T167" s="140">
        <f t="shared" si="13"/>
        <v>0</v>
      </c>
      <c r="AR167" s="141" t="s">
        <v>155</v>
      </c>
      <c r="AT167" s="141" t="s">
        <v>151</v>
      </c>
      <c r="AU167" s="141" t="s">
        <v>80</v>
      </c>
      <c r="AY167" s="13" t="s">
        <v>149</v>
      </c>
      <c r="BE167" s="142">
        <f t="shared" si="14"/>
        <v>0</v>
      </c>
      <c r="BF167" s="142">
        <f t="shared" si="15"/>
        <v>0</v>
      </c>
      <c r="BG167" s="142">
        <f t="shared" si="16"/>
        <v>0</v>
      </c>
      <c r="BH167" s="142">
        <f t="shared" si="17"/>
        <v>0</v>
      </c>
      <c r="BI167" s="142">
        <f t="shared" si="18"/>
        <v>0</v>
      </c>
      <c r="BJ167" s="13" t="s">
        <v>80</v>
      </c>
      <c r="BK167" s="142">
        <f t="shared" si="19"/>
        <v>0</v>
      </c>
      <c r="BL167" s="13" t="s">
        <v>155</v>
      </c>
      <c r="BM167" s="141" t="s">
        <v>423</v>
      </c>
    </row>
    <row r="168" spans="2:65" s="1" customFormat="1" ht="16.5" customHeight="1">
      <c r="B168" s="28"/>
      <c r="C168" s="129" t="s">
        <v>229</v>
      </c>
      <c r="D168" s="129" t="s">
        <v>151</v>
      </c>
      <c r="E168" s="130" t="s">
        <v>2434</v>
      </c>
      <c r="F168" s="131" t="s">
        <v>2383</v>
      </c>
      <c r="G168" s="132" t="s">
        <v>1628</v>
      </c>
      <c r="H168" s="133">
        <v>20</v>
      </c>
      <c r="I168" s="134"/>
      <c r="J168" s="135">
        <f t="shared" si="10"/>
        <v>0</v>
      </c>
      <c r="K168" s="136"/>
      <c r="L168" s="28"/>
      <c r="M168" s="137" t="s">
        <v>1</v>
      </c>
      <c r="N168" s="138" t="s">
        <v>37</v>
      </c>
      <c r="P168" s="139">
        <f t="shared" si="11"/>
        <v>0</v>
      </c>
      <c r="Q168" s="139">
        <v>0</v>
      </c>
      <c r="R168" s="139">
        <f t="shared" si="12"/>
        <v>0</v>
      </c>
      <c r="S168" s="139">
        <v>0</v>
      </c>
      <c r="T168" s="140">
        <f t="shared" si="13"/>
        <v>0</v>
      </c>
      <c r="AR168" s="141" t="s">
        <v>155</v>
      </c>
      <c r="AT168" s="141" t="s">
        <v>151</v>
      </c>
      <c r="AU168" s="141" t="s">
        <v>80</v>
      </c>
      <c r="AY168" s="13" t="s">
        <v>149</v>
      </c>
      <c r="BE168" s="142">
        <f t="shared" si="14"/>
        <v>0</v>
      </c>
      <c r="BF168" s="142">
        <f t="shared" si="15"/>
        <v>0</v>
      </c>
      <c r="BG168" s="142">
        <f t="shared" si="16"/>
        <v>0</v>
      </c>
      <c r="BH168" s="142">
        <f t="shared" si="17"/>
        <v>0</v>
      </c>
      <c r="BI168" s="142">
        <f t="shared" si="18"/>
        <v>0</v>
      </c>
      <c r="BJ168" s="13" t="s">
        <v>80</v>
      </c>
      <c r="BK168" s="142">
        <f t="shared" si="19"/>
        <v>0</v>
      </c>
      <c r="BL168" s="13" t="s">
        <v>155</v>
      </c>
      <c r="BM168" s="141" t="s">
        <v>426</v>
      </c>
    </row>
    <row r="169" spans="2:65" s="1" customFormat="1" ht="16.5" customHeight="1">
      <c r="B169" s="28"/>
      <c r="C169" s="129" t="s">
        <v>427</v>
      </c>
      <c r="D169" s="129" t="s">
        <v>151</v>
      </c>
      <c r="E169" s="130" t="s">
        <v>2435</v>
      </c>
      <c r="F169" s="131" t="s">
        <v>2385</v>
      </c>
      <c r="G169" s="132" t="s">
        <v>1628</v>
      </c>
      <c r="H169" s="133">
        <v>14</v>
      </c>
      <c r="I169" s="134"/>
      <c r="J169" s="135">
        <f t="shared" si="10"/>
        <v>0</v>
      </c>
      <c r="K169" s="136"/>
      <c r="L169" s="28"/>
      <c r="M169" s="137" t="s">
        <v>1</v>
      </c>
      <c r="N169" s="138" t="s">
        <v>37</v>
      </c>
      <c r="P169" s="139">
        <f t="shared" si="11"/>
        <v>0</v>
      </c>
      <c r="Q169" s="139">
        <v>0</v>
      </c>
      <c r="R169" s="139">
        <f t="shared" si="12"/>
        <v>0</v>
      </c>
      <c r="S169" s="139">
        <v>0</v>
      </c>
      <c r="T169" s="140">
        <f t="shared" si="13"/>
        <v>0</v>
      </c>
      <c r="AR169" s="141" t="s">
        <v>155</v>
      </c>
      <c r="AT169" s="141" t="s">
        <v>151</v>
      </c>
      <c r="AU169" s="141" t="s">
        <v>80</v>
      </c>
      <c r="AY169" s="13" t="s">
        <v>149</v>
      </c>
      <c r="BE169" s="142">
        <f t="shared" si="14"/>
        <v>0</v>
      </c>
      <c r="BF169" s="142">
        <f t="shared" si="15"/>
        <v>0</v>
      </c>
      <c r="BG169" s="142">
        <f t="shared" si="16"/>
        <v>0</v>
      </c>
      <c r="BH169" s="142">
        <f t="shared" si="17"/>
        <v>0</v>
      </c>
      <c r="BI169" s="142">
        <f t="shared" si="18"/>
        <v>0</v>
      </c>
      <c r="BJ169" s="13" t="s">
        <v>80</v>
      </c>
      <c r="BK169" s="142">
        <f t="shared" si="19"/>
        <v>0</v>
      </c>
      <c r="BL169" s="13" t="s">
        <v>155</v>
      </c>
      <c r="BM169" s="141" t="s">
        <v>430</v>
      </c>
    </row>
    <row r="170" spans="2:65" s="1" customFormat="1" ht="24.15" customHeight="1">
      <c r="B170" s="28"/>
      <c r="C170" s="129" t="s">
        <v>232</v>
      </c>
      <c r="D170" s="129" t="s">
        <v>151</v>
      </c>
      <c r="E170" s="130" t="s">
        <v>2436</v>
      </c>
      <c r="F170" s="131" t="s">
        <v>2387</v>
      </c>
      <c r="G170" s="132" t="s">
        <v>1628</v>
      </c>
      <c r="H170" s="133">
        <v>20</v>
      </c>
      <c r="I170" s="134"/>
      <c r="J170" s="135">
        <f t="shared" si="10"/>
        <v>0</v>
      </c>
      <c r="K170" s="136"/>
      <c r="L170" s="28"/>
      <c r="M170" s="137" t="s">
        <v>1</v>
      </c>
      <c r="N170" s="138" t="s">
        <v>37</v>
      </c>
      <c r="P170" s="139">
        <f t="shared" si="11"/>
        <v>0</v>
      </c>
      <c r="Q170" s="139">
        <v>0</v>
      </c>
      <c r="R170" s="139">
        <f t="shared" si="12"/>
        <v>0</v>
      </c>
      <c r="S170" s="139">
        <v>0</v>
      </c>
      <c r="T170" s="140">
        <f t="shared" si="13"/>
        <v>0</v>
      </c>
      <c r="AR170" s="141" t="s">
        <v>155</v>
      </c>
      <c r="AT170" s="141" t="s">
        <v>151</v>
      </c>
      <c r="AU170" s="141" t="s">
        <v>80</v>
      </c>
      <c r="AY170" s="13" t="s">
        <v>149</v>
      </c>
      <c r="BE170" s="142">
        <f t="shared" si="14"/>
        <v>0</v>
      </c>
      <c r="BF170" s="142">
        <f t="shared" si="15"/>
        <v>0</v>
      </c>
      <c r="BG170" s="142">
        <f t="shared" si="16"/>
        <v>0</v>
      </c>
      <c r="BH170" s="142">
        <f t="shared" si="17"/>
        <v>0</v>
      </c>
      <c r="BI170" s="142">
        <f t="shared" si="18"/>
        <v>0</v>
      </c>
      <c r="BJ170" s="13" t="s">
        <v>80</v>
      </c>
      <c r="BK170" s="142">
        <f t="shared" si="19"/>
        <v>0</v>
      </c>
      <c r="BL170" s="13" t="s">
        <v>155</v>
      </c>
      <c r="BM170" s="141" t="s">
        <v>433</v>
      </c>
    </row>
    <row r="171" spans="2:65" s="1" customFormat="1" ht="16.5" customHeight="1">
      <c r="B171" s="28"/>
      <c r="C171" s="129" t="s">
        <v>434</v>
      </c>
      <c r="D171" s="129" t="s">
        <v>151</v>
      </c>
      <c r="E171" s="130" t="s">
        <v>2437</v>
      </c>
      <c r="F171" s="131" t="s">
        <v>2389</v>
      </c>
      <c r="G171" s="132" t="s">
        <v>1628</v>
      </c>
      <c r="H171" s="133">
        <v>30</v>
      </c>
      <c r="I171" s="134"/>
      <c r="J171" s="135">
        <f t="shared" si="10"/>
        <v>0</v>
      </c>
      <c r="K171" s="136"/>
      <c r="L171" s="28"/>
      <c r="M171" s="137" t="s">
        <v>1</v>
      </c>
      <c r="N171" s="138" t="s">
        <v>37</v>
      </c>
      <c r="P171" s="139">
        <f t="shared" si="11"/>
        <v>0</v>
      </c>
      <c r="Q171" s="139">
        <v>0</v>
      </c>
      <c r="R171" s="139">
        <f t="shared" si="12"/>
        <v>0</v>
      </c>
      <c r="S171" s="139">
        <v>0</v>
      </c>
      <c r="T171" s="140">
        <f t="shared" si="13"/>
        <v>0</v>
      </c>
      <c r="AR171" s="141" t="s">
        <v>155</v>
      </c>
      <c r="AT171" s="141" t="s">
        <v>151</v>
      </c>
      <c r="AU171" s="141" t="s">
        <v>80</v>
      </c>
      <c r="AY171" s="13" t="s">
        <v>149</v>
      </c>
      <c r="BE171" s="142">
        <f t="shared" si="14"/>
        <v>0</v>
      </c>
      <c r="BF171" s="142">
        <f t="shared" si="15"/>
        <v>0</v>
      </c>
      <c r="BG171" s="142">
        <f t="shared" si="16"/>
        <v>0</v>
      </c>
      <c r="BH171" s="142">
        <f t="shared" si="17"/>
        <v>0</v>
      </c>
      <c r="BI171" s="142">
        <f t="shared" si="18"/>
        <v>0</v>
      </c>
      <c r="BJ171" s="13" t="s">
        <v>80</v>
      </c>
      <c r="BK171" s="142">
        <f t="shared" si="19"/>
        <v>0</v>
      </c>
      <c r="BL171" s="13" t="s">
        <v>155</v>
      </c>
      <c r="BM171" s="141" t="s">
        <v>437</v>
      </c>
    </row>
    <row r="172" spans="2:65" s="11" customFormat="1" ht="25.95" customHeight="1">
      <c r="B172" s="117"/>
      <c r="D172" s="118" t="s">
        <v>71</v>
      </c>
      <c r="E172" s="119" t="s">
        <v>2438</v>
      </c>
      <c r="F172" s="119" t="s">
        <v>2439</v>
      </c>
      <c r="I172" s="120"/>
      <c r="J172" s="121">
        <f>BK172</f>
        <v>0</v>
      </c>
      <c r="L172" s="117"/>
      <c r="M172" s="122"/>
      <c r="P172" s="123">
        <f>SUM(P173:P193)</f>
        <v>0</v>
      </c>
      <c r="R172" s="123">
        <f>SUM(R173:R193)</f>
        <v>0</v>
      </c>
      <c r="T172" s="124">
        <f>SUM(T173:T193)</f>
        <v>0</v>
      </c>
      <c r="AR172" s="118" t="s">
        <v>80</v>
      </c>
      <c r="AT172" s="125" t="s">
        <v>71</v>
      </c>
      <c r="AU172" s="125" t="s">
        <v>72</v>
      </c>
      <c r="AY172" s="118" t="s">
        <v>149</v>
      </c>
      <c r="BK172" s="126">
        <f>SUM(BK173:BK193)</f>
        <v>0</v>
      </c>
    </row>
    <row r="173" spans="2:65" s="1" customFormat="1" ht="24.15" customHeight="1">
      <c r="B173" s="28"/>
      <c r="C173" s="129" t="s">
        <v>236</v>
      </c>
      <c r="D173" s="129" t="s">
        <v>151</v>
      </c>
      <c r="E173" s="130" t="s">
        <v>2440</v>
      </c>
      <c r="F173" s="131" t="s">
        <v>2393</v>
      </c>
      <c r="G173" s="132" t="s">
        <v>191</v>
      </c>
      <c r="H173" s="133">
        <v>25</v>
      </c>
      <c r="I173" s="134"/>
      <c r="J173" s="135">
        <f t="shared" ref="J173:J193" si="20">ROUND(I173*H173,2)</f>
        <v>0</v>
      </c>
      <c r="K173" s="136"/>
      <c r="L173" s="28"/>
      <c r="M173" s="137" t="s">
        <v>1</v>
      </c>
      <c r="N173" s="138" t="s">
        <v>37</v>
      </c>
      <c r="P173" s="139">
        <f t="shared" ref="P173:P193" si="21">O173*H173</f>
        <v>0</v>
      </c>
      <c r="Q173" s="139">
        <v>0</v>
      </c>
      <c r="R173" s="139">
        <f t="shared" ref="R173:R193" si="22">Q173*H173</f>
        <v>0</v>
      </c>
      <c r="S173" s="139">
        <v>0</v>
      </c>
      <c r="T173" s="140">
        <f t="shared" ref="T173:T193" si="23">S173*H173</f>
        <v>0</v>
      </c>
      <c r="AR173" s="141" t="s">
        <v>155</v>
      </c>
      <c r="AT173" s="141" t="s">
        <v>151</v>
      </c>
      <c r="AU173" s="141" t="s">
        <v>80</v>
      </c>
      <c r="AY173" s="13" t="s">
        <v>149</v>
      </c>
      <c r="BE173" s="142">
        <f t="shared" ref="BE173:BE193" si="24">IF(N173="základní",J173,0)</f>
        <v>0</v>
      </c>
      <c r="BF173" s="142">
        <f t="shared" ref="BF173:BF193" si="25">IF(N173="snížená",J173,0)</f>
        <v>0</v>
      </c>
      <c r="BG173" s="142">
        <f t="shared" ref="BG173:BG193" si="26">IF(N173="zákl. přenesená",J173,0)</f>
        <v>0</v>
      </c>
      <c r="BH173" s="142">
        <f t="shared" ref="BH173:BH193" si="27">IF(N173="sníž. přenesená",J173,0)</f>
        <v>0</v>
      </c>
      <c r="BI173" s="142">
        <f t="shared" ref="BI173:BI193" si="28">IF(N173="nulová",J173,0)</f>
        <v>0</v>
      </c>
      <c r="BJ173" s="13" t="s">
        <v>80</v>
      </c>
      <c r="BK173" s="142">
        <f t="shared" ref="BK173:BK193" si="29">ROUND(I173*H173,2)</f>
        <v>0</v>
      </c>
      <c r="BL173" s="13" t="s">
        <v>155</v>
      </c>
      <c r="BM173" s="141" t="s">
        <v>440</v>
      </c>
    </row>
    <row r="174" spans="2:65" s="1" customFormat="1" ht="16.5" customHeight="1">
      <c r="B174" s="28"/>
      <c r="C174" s="129" t="s">
        <v>441</v>
      </c>
      <c r="D174" s="129" t="s">
        <v>151</v>
      </c>
      <c r="E174" s="130" t="s">
        <v>2441</v>
      </c>
      <c r="F174" s="131" t="s">
        <v>2442</v>
      </c>
      <c r="G174" s="132" t="s">
        <v>191</v>
      </c>
      <c r="H174" s="133">
        <v>10</v>
      </c>
      <c r="I174" s="134"/>
      <c r="J174" s="135">
        <f t="shared" si="20"/>
        <v>0</v>
      </c>
      <c r="K174" s="136"/>
      <c r="L174" s="28"/>
      <c r="M174" s="137" t="s">
        <v>1</v>
      </c>
      <c r="N174" s="138" t="s">
        <v>37</v>
      </c>
      <c r="P174" s="139">
        <f t="shared" si="21"/>
        <v>0</v>
      </c>
      <c r="Q174" s="139">
        <v>0</v>
      </c>
      <c r="R174" s="139">
        <f t="shared" si="22"/>
        <v>0</v>
      </c>
      <c r="S174" s="139">
        <v>0</v>
      </c>
      <c r="T174" s="140">
        <f t="shared" si="23"/>
        <v>0</v>
      </c>
      <c r="AR174" s="141" t="s">
        <v>155</v>
      </c>
      <c r="AT174" s="141" t="s">
        <v>151</v>
      </c>
      <c r="AU174" s="141" t="s">
        <v>80</v>
      </c>
      <c r="AY174" s="13" t="s">
        <v>149</v>
      </c>
      <c r="BE174" s="142">
        <f t="shared" si="24"/>
        <v>0</v>
      </c>
      <c r="BF174" s="142">
        <f t="shared" si="25"/>
        <v>0</v>
      </c>
      <c r="BG174" s="142">
        <f t="shared" si="26"/>
        <v>0</v>
      </c>
      <c r="BH174" s="142">
        <f t="shared" si="27"/>
        <v>0</v>
      </c>
      <c r="BI174" s="142">
        <f t="shared" si="28"/>
        <v>0</v>
      </c>
      <c r="BJ174" s="13" t="s">
        <v>80</v>
      </c>
      <c r="BK174" s="142">
        <f t="shared" si="29"/>
        <v>0</v>
      </c>
      <c r="BL174" s="13" t="s">
        <v>155</v>
      </c>
      <c r="BM174" s="141" t="s">
        <v>444</v>
      </c>
    </row>
    <row r="175" spans="2:65" s="1" customFormat="1" ht="24.15" customHeight="1">
      <c r="B175" s="28"/>
      <c r="C175" s="129" t="s">
        <v>239</v>
      </c>
      <c r="D175" s="129" t="s">
        <v>151</v>
      </c>
      <c r="E175" s="130" t="s">
        <v>2443</v>
      </c>
      <c r="F175" s="131" t="s">
        <v>2444</v>
      </c>
      <c r="G175" s="132" t="s">
        <v>191</v>
      </c>
      <c r="H175" s="133">
        <v>6</v>
      </c>
      <c r="I175" s="134"/>
      <c r="J175" s="135">
        <f t="shared" si="20"/>
        <v>0</v>
      </c>
      <c r="K175" s="136"/>
      <c r="L175" s="28"/>
      <c r="M175" s="137" t="s">
        <v>1</v>
      </c>
      <c r="N175" s="138" t="s">
        <v>37</v>
      </c>
      <c r="P175" s="139">
        <f t="shared" si="21"/>
        <v>0</v>
      </c>
      <c r="Q175" s="139">
        <v>0</v>
      </c>
      <c r="R175" s="139">
        <f t="shared" si="22"/>
        <v>0</v>
      </c>
      <c r="S175" s="139">
        <v>0</v>
      </c>
      <c r="T175" s="140">
        <f t="shared" si="23"/>
        <v>0</v>
      </c>
      <c r="AR175" s="141" t="s">
        <v>155</v>
      </c>
      <c r="AT175" s="141" t="s">
        <v>151</v>
      </c>
      <c r="AU175" s="141" t="s">
        <v>80</v>
      </c>
      <c r="AY175" s="13" t="s">
        <v>149</v>
      </c>
      <c r="BE175" s="142">
        <f t="shared" si="24"/>
        <v>0</v>
      </c>
      <c r="BF175" s="142">
        <f t="shared" si="25"/>
        <v>0</v>
      </c>
      <c r="BG175" s="142">
        <f t="shared" si="26"/>
        <v>0</v>
      </c>
      <c r="BH175" s="142">
        <f t="shared" si="27"/>
        <v>0</v>
      </c>
      <c r="BI175" s="142">
        <f t="shared" si="28"/>
        <v>0</v>
      </c>
      <c r="BJ175" s="13" t="s">
        <v>80</v>
      </c>
      <c r="BK175" s="142">
        <f t="shared" si="29"/>
        <v>0</v>
      </c>
      <c r="BL175" s="13" t="s">
        <v>155</v>
      </c>
      <c r="BM175" s="141" t="s">
        <v>447</v>
      </c>
    </row>
    <row r="176" spans="2:65" s="1" customFormat="1" ht="24.15" customHeight="1">
      <c r="B176" s="28"/>
      <c r="C176" s="129" t="s">
        <v>448</v>
      </c>
      <c r="D176" s="129" t="s">
        <v>151</v>
      </c>
      <c r="E176" s="130" t="s">
        <v>2445</v>
      </c>
      <c r="F176" s="131" t="s">
        <v>2446</v>
      </c>
      <c r="G176" s="132" t="s">
        <v>191</v>
      </c>
      <c r="H176" s="133">
        <v>1</v>
      </c>
      <c r="I176" s="134"/>
      <c r="J176" s="135">
        <f t="shared" si="20"/>
        <v>0</v>
      </c>
      <c r="K176" s="136"/>
      <c r="L176" s="28"/>
      <c r="M176" s="137" t="s">
        <v>1</v>
      </c>
      <c r="N176" s="138" t="s">
        <v>37</v>
      </c>
      <c r="P176" s="139">
        <f t="shared" si="21"/>
        <v>0</v>
      </c>
      <c r="Q176" s="139">
        <v>0</v>
      </c>
      <c r="R176" s="139">
        <f t="shared" si="22"/>
        <v>0</v>
      </c>
      <c r="S176" s="139">
        <v>0</v>
      </c>
      <c r="T176" s="140">
        <f t="shared" si="23"/>
        <v>0</v>
      </c>
      <c r="AR176" s="141" t="s">
        <v>155</v>
      </c>
      <c r="AT176" s="141" t="s">
        <v>151</v>
      </c>
      <c r="AU176" s="141" t="s">
        <v>80</v>
      </c>
      <c r="AY176" s="13" t="s">
        <v>149</v>
      </c>
      <c r="BE176" s="142">
        <f t="shared" si="24"/>
        <v>0</v>
      </c>
      <c r="BF176" s="142">
        <f t="shared" si="25"/>
        <v>0</v>
      </c>
      <c r="BG176" s="142">
        <f t="shared" si="26"/>
        <v>0</v>
      </c>
      <c r="BH176" s="142">
        <f t="shared" si="27"/>
        <v>0</v>
      </c>
      <c r="BI176" s="142">
        <f t="shared" si="28"/>
        <v>0</v>
      </c>
      <c r="BJ176" s="13" t="s">
        <v>80</v>
      </c>
      <c r="BK176" s="142">
        <f t="shared" si="29"/>
        <v>0</v>
      </c>
      <c r="BL176" s="13" t="s">
        <v>155</v>
      </c>
      <c r="BM176" s="141" t="s">
        <v>451</v>
      </c>
    </row>
    <row r="177" spans="2:65" s="1" customFormat="1" ht="21.75" customHeight="1">
      <c r="B177" s="28"/>
      <c r="C177" s="129" t="s">
        <v>243</v>
      </c>
      <c r="D177" s="129" t="s">
        <v>151</v>
      </c>
      <c r="E177" s="130" t="s">
        <v>2447</v>
      </c>
      <c r="F177" s="131" t="s">
        <v>2448</v>
      </c>
      <c r="G177" s="132" t="s">
        <v>191</v>
      </c>
      <c r="H177" s="133">
        <v>39</v>
      </c>
      <c r="I177" s="134"/>
      <c r="J177" s="135">
        <f t="shared" si="20"/>
        <v>0</v>
      </c>
      <c r="K177" s="136"/>
      <c r="L177" s="28"/>
      <c r="M177" s="137" t="s">
        <v>1</v>
      </c>
      <c r="N177" s="138" t="s">
        <v>37</v>
      </c>
      <c r="P177" s="139">
        <f t="shared" si="21"/>
        <v>0</v>
      </c>
      <c r="Q177" s="139">
        <v>0</v>
      </c>
      <c r="R177" s="139">
        <f t="shared" si="22"/>
        <v>0</v>
      </c>
      <c r="S177" s="139">
        <v>0</v>
      </c>
      <c r="T177" s="140">
        <f t="shared" si="23"/>
        <v>0</v>
      </c>
      <c r="AR177" s="141" t="s">
        <v>155</v>
      </c>
      <c r="AT177" s="141" t="s">
        <v>151</v>
      </c>
      <c r="AU177" s="141" t="s">
        <v>80</v>
      </c>
      <c r="AY177" s="13" t="s">
        <v>149</v>
      </c>
      <c r="BE177" s="142">
        <f t="shared" si="24"/>
        <v>0</v>
      </c>
      <c r="BF177" s="142">
        <f t="shared" si="25"/>
        <v>0</v>
      </c>
      <c r="BG177" s="142">
        <f t="shared" si="26"/>
        <v>0</v>
      </c>
      <c r="BH177" s="142">
        <f t="shared" si="27"/>
        <v>0</v>
      </c>
      <c r="BI177" s="142">
        <f t="shared" si="28"/>
        <v>0</v>
      </c>
      <c r="BJ177" s="13" t="s">
        <v>80</v>
      </c>
      <c r="BK177" s="142">
        <f t="shared" si="29"/>
        <v>0</v>
      </c>
      <c r="BL177" s="13" t="s">
        <v>155</v>
      </c>
      <c r="BM177" s="141" t="s">
        <v>402</v>
      </c>
    </row>
    <row r="178" spans="2:65" s="1" customFormat="1" ht="24.15" customHeight="1">
      <c r="B178" s="28"/>
      <c r="C178" s="129" t="s">
        <v>453</v>
      </c>
      <c r="D178" s="129" t="s">
        <v>151</v>
      </c>
      <c r="E178" s="130" t="s">
        <v>2449</v>
      </c>
      <c r="F178" s="131" t="s">
        <v>2450</v>
      </c>
      <c r="G178" s="132" t="s">
        <v>191</v>
      </c>
      <c r="H178" s="133">
        <v>20</v>
      </c>
      <c r="I178" s="134"/>
      <c r="J178" s="135">
        <f t="shared" si="20"/>
        <v>0</v>
      </c>
      <c r="K178" s="136"/>
      <c r="L178" s="28"/>
      <c r="M178" s="137" t="s">
        <v>1</v>
      </c>
      <c r="N178" s="138" t="s">
        <v>37</v>
      </c>
      <c r="P178" s="139">
        <f t="shared" si="21"/>
        <v>0</v>
      </c>
      <c r="Q178" s="139">
        <v>0</v>
      </c>
      <c r="R178" s="139">
        <f t="shared" si="22"/>
        <v>0</v>
      </c>
      <c r="S178" s="139">
        <v>0</v>
      </c>
      <c r="T178" s="140">
        <f t="shared" si="23"/>
        <v>0</v>
      </c>
      <c r="AR178" s="141" t="s">
        <v>155</v>
      </c>
      <c r="AT178" s="141" t="s">
        <v>151</v>
      </c>
      <c r="AU178" s="141" t="s">
        <v>80</v>
      </c>
      <c r="AY178" s="13" t="s">
        <v>149</v>
      </c>
      <c r="BE178" s="142">
        <f t="shared" si="24"/>
        <v>0</v>
      </c>
      <c r="BF178" s="142">
        <f t="shared" si="25"/>
        <v>0</v>
      </c>
      <c r="BG178" s="142">
        <f t="shared" si="26"/>
        <v>0</v>
      </c>
      <c r="BH178" s="142">
        <f t="shared" si="27"/>
        <v>0</v>
      </c>
      <c r="BI178" s="142">
        <f t="shared" si="28"/>
        <v>0</v>
      </c>
      <c r="BJ178" s="13" t="s">
        <v>80</v>
      </c>
      <c r="BK178" s="142">
        <f t="shared" si="29"/>
        <v>0</v>
      </c>
      <c r="BL178" s="13" t="s">
        <v>155</v>
      </c>
      <c r="BM178" s="141" t="s">
        <v>455</v>
      </c>
    </row>
    <row r="179" spans="2:65" s="1" customFormat="1" ht="24.15" customHeight="1">
      <c r="B179" s="28"/>
      <c r="C179" s="129" t="s">
        <v>250</v>
      </c>
      <c r="D179" s="129" t="s">
        <v>151</v>
      </c>
      <c r="E179" s="130" t="s">
        <v>2451</v>
      </c>
      <c r="F179" s="131" t="s">
        <v>2452</v>
      </c>
      <c r="G179" s="132" t="s">
        <v>191</v>
      </c>
      <c r="H179" s="133">
        <v>30</v>
      </c>
      <c r="I179" s="134"/>
      <c r="J179" s="135">
        <f t="shared" si="20"/>
        <v>0</v>
      </c>
      <c r="K179" s="136"/>
      <c r="L179" s="28"/>
      <c r="M179" s="137" t="s">
        <v>1</v>
      </c>
      <c r="N179" s="138" t="s">
        <v>37</v>
      </c>
      <c r="P179" s="139">
        <f t="shared" si="21"/>
        <v>0</v>
      </c>
      <c r="Q179" s="139">
        <v>0</v>
      </c>
      <c r="R179" s="139">
        <f t="shared" si="22"/>
        <v>0</v>
      </c>
      <c r="S179" s="139">
        <v>0</v>
      </c>
      <c r="T179" s="140">
        <f t="shared" si="23"/>
        <v>0</v>
      </c>
      <c r="AR179" s="141" t="s">
        <v>155</v>
      </c>
      <c r="AT179" s="141" t="s">
        <v>151</v>
      </c>
      <c r="AU179" s="141" t="s">
        <v>80</v>
      </c>
      <c r="AY179" s="13" t="s">
        <v>149</v>
      </c>
      <c r="BE179" s="142">
        <f t="shared" si="24"/>
        <v>0</v>
      </c>
      <c r="BF179" s="142">
        <f t="shared" si="25"/>
        <v>0</v>
      </c>
      <c r="BG179" s="142">
        <f t="shared" si="26"/>
        <v>0</v>
      </c>
      <c r="BH179" s="142">
        <f t="shared" si="27"/>
        <v>0</v>
      </c>
      <c r="BI179" s="142">
        <f t="shared" si="28"/>
        <v>0</v>
      </c>
      <c r="BJ179" s="13" t="s">
        <v>80</v>
      </c>
      <c r="BK179" s="142">
        <f t="shared" si="29"/>
        <v>0</v>
      </c>
      <c r="BL179" s="13" t="s">
        <v>155</v>
      </c>
      <c r="BM179" s="141" t="s">
        <v>458</v>
      </c>
    </row>
    <row r="180" spans="2:65" s="1" customFormat="1" ht="21.75" customHeight="1">
      <c r="B180" s="28"/>
      <c r="C180" s="129" t="s">
        <v>459</v>
      </c>
      <c r="D180" s="129" t="s">
        <v>151</v>
      </c>
      <c r="E180" s="130" t="s">
        <v>2453</v>
      </c>
      <c r="F180" s="131" t="s">
        <v>2454</v>
      </c>
      <c r="G180" s="132" t="s">
        <v>191</v>
      </c>
      <c r="H180" s="133">
        <v>20</v>
      </c>
      <c r="I180" s="134"/>
      <c r="J180" s="135">
        <f t="shared" si="20"/>
        <v>0</v>
      </c>
      <c r="K180" s="136"/>
      <c r="L180" s="28"/>
      <c r="M180" s="137" t="s">
        <v>1</v>
      </c>
      <c r="N180" s="138" t="s">
        <v>37</v>
      </c>
      <c r="P180" s="139">
        <f t="shared" si="21"/>
        <v>0</v>
      </c>
      <c r="Q180" s="139">
        <v>0</v>
      </c>
      <c r="R180" s="139">
        <f t="shared" si="22"/>
        <v>0</v>
      </c>
      <c r="S180" s="139">
        <v>0</v>
      </c>
      <c r="T180" s="140">
        <f t="shared" si="23"/>
        <v>0</v>
      </c>
      <c r="AR180" s="141" t="s">
        <v>155</v>
      </c>
      <c r="AT180" s="141" t="s">
        <v>151</v>
      </c>
      <c r="AU180" s="141" t="s">
        <v>80</v>
      </c>
      <c r="AY180" s="13" t="s">
        <v>149</v>
      </c>
      <c r="BE180" s="142">
        <f t="shared" si="24"/>
        <v>0</v>
      </c>
      <c r="BF180" s="142">
        <f t="shared" si="25"/>
        <v>0</v>
      </c>
      <c r="BG180" s="142">
        <f t="shared" si="26"/>
        <v>0</v>
      </c>
      <c r="BH180" s="142">
        <f t="shared" si="27"/>
        <v>0</v>
      </c>
      <c r="BI180" s="142">
        <f t="shared" si="28"/>
        <v>0</v>
      </c>
      <c r="BJ180" s="13" t="s">
        <v>80</v>
      </c>
      <c r="BK180" s="142">
        <f t="shared" si="29"/>
        <v>0</v>
      </c>
      <c r="BL180" s="13" t="s">
        <v>155</v>
      </c>
      <c r="BM180" s="141" t="s">
        <v>462</v>
      </c>
    </row>
    <row r="181" spans="2:65" s="1" customFormat="1" ht="16.5" customHeight="1">
      <c r="B181" s="28"/>
      <c r="C181" s="129" t="s">
        <v>256</v>
      </c>
      <c r="D181" s="129" t="s">
        <v>151</v>
      </c>
      <c r="E181" s="130" t="s">
        <v>2455</v>
      </c>
      <c r="F181" s="131" t="s">
        <v>2456</v>
      </c>
      <c r="G181" s="132" t="s">
        <v>191</v>
      </c>
      <c r="H181" s="133">
        <v>5</v>
      </c>
      <c r="I181" s="134"/>
      <c r="J181" s="135">
        <f t="shared" si="20"/>
        <v>0</v>
      </c>
      <c r="K181" s="136"/>
      <c r="L181" s="28"/>
      <c r="M181" s="137" t="s">
        <v>1</v>
      </c>
      <c r="N181" s="138" t="s">
        <v>37</v>
      </c>
      <c r="P181" s="139">
        <f t="shared" si="21"/>
        <v>0</v>
      </c>
      <c r="Q181" s="139">
        <v>0</v>
      </c>
      <c r="R181" s="139">
        <f t="shared" si="22"/>
        <v>0</v>
      </c>
      <c r="S181" s="139">
        <v>0</v>
      </c>
      <c r="T181" s="140">
        <f t="shared" si="23"/>
        <v>0</v>
      </c>
      <c r="AR181" s="141" t="s">
        <v>155</v>
      </c>
      <c r="AT181" s="141" t="s">
        <v>151</v>
      </c>
      <c r="AU181" s="141" t="s">
        <v>80</v>
      </c>
      <c r="AY181" s="13" t="s">
        <v>149</v>
      </c>
      <c r="BE181" s="142">
        <f t="shared" si="24"/>
        <v>0</v>
      </c>
      <c r="BF181" s="142">
        <f t="shared" si="25"/>
        <v>0</v>
      </c>
      <c r="BG181" s="142">
        <f t="shared" si="26"/>
        <v>0</v>
      </c>
      <c r="BH181" s="142">
        <f t="shared" si="27"/>
        <v>0</v>
      </c>
      <c r="BI181" s="142">
        <f t="shared" si="28"/>
        <v>0</v>
      </c>
      <c r="BJ181" s="13" t="s">
        <v>80</v>
      </c>
      <c r="BK181" s="142">
        <f t="shared" si="29"/>
        <v>0</v>
      </c>
      <c r="BL181" s="13" t="s">
        <v>155</v>
      </c>
      <c r="BM181" s="141" t="s">
        <v>466</v>
      </c>
    </row>
    <row r="182" spans="2:65" s="1" customFormat="1" ht="16.5" customHeight="1">
      <c r="B182" s="28"/>
      <c r="C182" s="129" t="s">
        <v>467</v>
      </c>
      <c r="D182" s="129" t="s">
        <v>151</v>
      </c>
      <c r="E182" s="130" t="s">
        <v>2457</v>
      </c>
      <c r="F182" s="131" t="s">
        <v>2458</v>
      </c>
      <c r="G182" s="132" t="s">
        <v>191</v>
      </c>
      <c r="H182" s="133">
        <v>5</v>
      </c>
      <c r="I182" s="134"/>
      <c r="J182" s="135">
        <f t="shared" si="20"/>
        <v>0</v>
      </c>
      <c r="K182" s="136"/>
      <c r="L182" s="28"/>
      <c r="M182" s="137" t="s">
        <v>1</v>
      </c>
      <c r="N182" s="138" t="s">
        <v>37</v>
      </c>
      <c r="P182" s="139">
        <f t="shared" si="21"/>
        <v>0</v>
      </c>
      <c r="Q182" s="139">
        <v>0</v>
      </c>
      <c r="R182" s="139">
        <f t="shared" si="22"/>
        <v>0</v>
      </c>
      <c r="S182" s="139">
        <v>0</v>
      </c>
      <c r="T182" s="140">
        <f t="shared" si="23"/>
        <v>0</v>
      </c>
      <c r="AR182" s="141" t="s">
        <v>155</v>
      </c>
      <c r="AT182" s="141" t="s">
        <v>151</v>
      </c>
      <c r="AU182" s="141" t="s">
        <v>80</v>
      </c>
      <c r="AY182" s="13" t="s">
        <v>149</v>
      </c>
      <c r="BE182" s="142">
        <f t="shared" si="24"/>
        <v>0</v>
      </c>
      <c r="BF182" s="142">
        <f t="shared" si="25"/>
        <v>0</v>
      </c>
      <c r="BG182" s="142">
        <f t="shared" si="26"/>
        <v>0</v>
      </c>
      <c r="BH182" s="142">
        <f t="shared" si="27"/>
        <v>0</v>
      </c>
      <c r="BI182" s="142">
        <f t="shared" si="28"/>
        <v>0</v>
      </c>
      <c r="BJ182" s="13" t="s">
        <v>80</v>
      </c>
      <c r="BK182" s="142">
        <f t="shared" si="29"/>
        <v>0</v>
      </c>
      <c r="BL182" s="13" t="s">
        <v>155</v>
      </c>
      <c r="BM182" s="141" t="s">
        <v>470</v>
      </c>
    </row>
    <row r="183" spans="2:65" s="1" customFormat="1" ht="16.5" customHeight="1">
      <c r="B183" s="28"/>
      <c r="C183" s="129" t="s">
        <v>261</v>
      </c>
      <c r="D183" s="129" t="s">
        <v>151</v>
      </c>
      <c r="E183" s="130" t="s">
        <v>2459</v>
      </c>
      <c r="F183" s="131" t="s">
        <v>2460</v>
      </c>
      <c r="G183" s="132" t="s">
        <v>500</v>
      </c>
      <c r="H183" s="133">
        <v>1</v>
      </c>
      <c r="I183" s="134"/>
      <c r="J183" s="135">
        <f t="shared" si="20"/>
        <v>0</v>
      </c>
      <c r="K183" s="136"/>
      <c r="L183" s="28"/>
      <c r="M183" s="137" t="s">
        <v>1</v>
      </c>
      <c r="N183" s="138" t="s">
        <v>37</v>
      </c>
      <c r="P183" s="139">
        <f t="shared" si="21"/>
        <v>0</v>
      </c>
      <c r="Q183" s="139">
        <v>0</v>
      </c>
      <c r="R183" s="139">
        <f t="shared" si="22"/>
        <v>0</v>
      </c>
      <c r="S183" s="139">
        <v>0</v>
      </c>
      <c r="T183" s="140">
        <f t="shared" si="23"/>
        <v>0</v>
      </c>
      <c r="AR183" s="141" t="s">
        <v>155</v>
      </c>
      <c r="AT183" s="141" t="s">
        <v>151</v>
      </c>
      <c r="AU183" s="141" t="s">
        <v>80</v>
      </c>
      <c r="AY183" s="13" t="s">
        <v>149</v>
      </c>
      <c r="BE183" s="142">
        <f t="shared" si="24"/>
        <v>0</v>
      </c>
      <c r="BF183" s="142">
        <f t="shared" si="25"/>
        <v>0</v>
      </c>
      <c r="BG183" s="142">
        <f t="shared" si="26"/>
        <v>0</v>
      </c>
      <c r="BH183" s="142">
        <f t="shared" si="27"/>
        <v>0</v>
      </c>
      <c r="BI183" s="142">
        <f t="shared" si="28"/>
        <v>0</v>
      </c>
      <c r="BJ183" s="13" t="s">
        <v>80</v>
      </c>
      <c r="BK183" s="142">
        <f t="shared" si="29"/>
        <v>0</v>
      </c>
      <c r="BL183" s="13" t="s">
        <v>155</v>
      </c>
      <c r="BM183" s="141" t="s">
        <v>473</v>
      </c>
    </row>
    <row r="184" spans="2:65" s="1" customFormat="1" ht="24.15" customHeight="1">
      <c r="B184" s="28"/>
      <c r="C184" s="129" t="s">
        <v>474</v>
      </c>
      <c r="D184" s="129" t="s">
        <v>151</v>
      </c>
      <c r="E184" s="130" t="s">
        <v>2461</v>
      </c>
      <c r="F184" s="131" t="s">
        <v>2462</v>
      </c>
      <c r="G184" s="132" t="s">
        <v>500</v>
      </c>
      <c r="H184" s="133">
        <v>1</v>
      </c>
      <c r="I184" s="134"/>
      <c r="J184" s="135">
        <f t="shared" si="20"/>
        <v>0</v>
      </c>
      <c r="K184" s="136"/>
      <c r="L184" s="28"/>
      <c r="M184" s="137" t="s">
        <v>1</v>
      </c>
      <c r="N184" s="138" t="s">
        <v>37</v>
      </c>
      <c r="P184" s="139">
        <f t="shared" si="21"/>
        <v>0</v>
      </c>
      <c r="Q184" s="139">
        <v>0</v>
      </c>
      <c r="R184" s="139">
        <f t="shared" si="22"/>
        <v>0</v>
      </c>
      <c r="S184" s="139">
        <v>0</v>
      </c>
      <c r="T184" s="140">
        <f t="shared" si="23"/>
        <v>0</v>
      </c>
      <c r="AR184" s="141" t="s">
        <v>155</v>
      </c>
      <c r="AT184" s="141" t="s">
        <v>151</v>
      </c>
      <c r="AU184" s="141" t="s">
        <v>80</v>
      </c>
      <c r="AY184" s="13" t="s">
        <v>149</v>
      </c>
      <c r="BE184" s="142">
        <f t="shared" si="24"/>
        <v>0</v>
      </c>
      <c r="BF184" s="142">
        <f t="shared" si="25"/>
        <v>0</v>
      </c>
      <c r="BG184" s="142">
        <f t="shared" si="26"/>
        <v>0</v>
      </c>
      <c r="BH184" s="142">
        <f t="shared" si="27"/>
        <v>0</v>
      </c>
      <c r="BI184" s="142">
        <f t="shared" si="28"/>
        <v>0</v>
      </c>
      <c r="BJ184" s="13" t="s">
        <v>80</v>
      </c>
      <c r="BK184" s="142">
        <f t="shared" si="29"/>
        <v>0</v>
      </c>
      <c r="BL184" s="13" t="s">
        <v>155</v>
      </c>
      <c r="BM184" s="141" t="s">
        <v>477</v>
      </c>
    </row>
    <row r="185" spans="2:65" s="1" customFormat="1" ht="16.5" customHeight="1">
      <c r="B185" s="28"/>
      <c r="C185" s="129" t="s">
        <v>267</v>
      </c>
      <c r="D185" s="129" t="s">
        <v>151</v>
      </c>
      <c r="E185" s="130" t="s">
        <v>2463</v>
      </c>
      <c r="F185" s="131" t="s">
        <v>2427</v>
      </c>
      <c r="G185" s="132" t="s">
        <v>500</v>
      </c>
      <c r="H185" s="133">
        <v>1</v>
      </c>
      <c r="I185" s="134"/>
      <c r="J185" s="135">
        <f t="shared" si="20"/>
        <v>0</v>
      </c>
      <c r="K185" s="136"/>
      <c r="L185" s="28"/>
      <c r="M185" s="137" t="s">
        <v>1</v>
      </c>
      <c r="N185" s="138" t="s">
        <v>37</v>
      </c>
      <c r="P185" s="139">
        <f t="shared" si="21"/>
        <v>0</v>
      </c>
      <c r="Q185" s="139">
        <v>0</v>
      </c>
      <c r="R185" s="139">
        <f t="shared" si="22"/>
        <v>0</v>
      </c>
      <c r="S185" s="139">
        <v>0</v>
      </c>
      <c r="T185" s="140">
        <f t="shared" si="23"/>
        <v>0</v>
      </c>
      <c r="AR185" s="141" t="s">
        <v>155</v>
      </c>
      <c r="AT185" s="141" t="s">
        <v>151</v>
      </c>
      <c r="AU185" s="141" t="s">
        <v>80</v>
      </c>
      <c r="AY185" s="13" t="s">
        <v>149</v>
      </c>
      <c r="BE185" s="142">
        <f t="shared" si="24"/>
        <v>0</v>
      </c>
      <c r="BF185" s="142">
        <f t="shared" si="25"/>
        <v>0</v>
      </c>
      <c r="BG185" s="142">
        <f t="shared" si="26"/>
        <v>0</v>
      </c>
      <c r="BH185" s="142">
        <f t="shared" si="27"/>
        <v>0</v>
      </c>
      <c r="BI185" s="142">
        <f t="shared" si="28"/>
        <v>0</v>
      </c>
      <c r="BJ185" s="13" t="s">
        <v>80</v>
      </c>
      <c r="BK185" s="142">
        <f t="shared" si="29"/>
        <v>0</v>
      </c>
      <c r="BL185" s="13" t="s">
        <v>155</v>
      </c>
      <c r="BM185" s="141" t="s">
        <v>480</v>
      </c>
    </row>
    <row r="186" spans="2:65" s="1" customFormat="1" ht="16.5" customHeight="1">
      <c r="B186" s="28"/>
      <c r="C186" s="129" t="s">
        <v>481</v>
      </c>
      <c r="D186" s="129" t="s">
        <v>151</v>
      </c>
      <c r="E186" s="130" t="s">
        <v>2464</v>
      </c>
      <c r="F186" s="131" t="s">
        <v>2429</v>
      </c>
      <c r="G186" s="132" t="s">
        <v>191</v>
      </c>
      <c r="H186" s="133">
        <v>1</v>
      </c>
      <c r="I186" s="134"/>
      <c r="J186" s="135">
        <f t="shared" si="20"/>
        <v>0</v>
      </c>
      <c r="K186" s="136"/>
      <c r="L186" s="28"/>
      <c r="M186" s="137" t="s">
        <v>1</v>
      </c>
      <c r="N186" s="138" t="s">
        <v>37</v>
      </c>
      <c r="P186" s="139">
        <f t="shared" si="21"/>
        <v>0</v>
      </c>
      <c r="Q186" s="139">
        <v>0</v>
      </c>
      <c r="R186" s="139">
        <f t="shared" si="22"/>
        <v>0</v>
      </c>
      <c r="S186" s="139">
        <v>0</v>
      </c>
      <c r="T186" s="140">
        <f t="shared" si="23"/>
        <v>0</v>
      </c>
      <c r="AR186" s="141" t="s">
        <v>155</v>
      </c>
      <c r="AT186" s="141" t="s">
        <v>151</v>
      </c>
      <c r="AU186" s="141" t="s">
        <v>80</v>
      </c>
      <c r="AY186" s="13" t="s">
        <v>149</v>
      </c>
      <c r="BE186" s="142">
        <f t="shared" si="24"/>
        <v>0</v>
      </c>
      <c r="BF186" s="142">
        <f t="shared" si="25"/>
        <v>0</v>
      </c>
      <c r="BG186" s="142">
        <f t="shared" si="26"/>
        <v>0</v>
      </c>
      <c r="BH186" s="142">
        <f t="shared" si="27"/>
        <v>0</v>
      </c>
      <c r="BI186" s="142">
        <f t="shared" si="28"/>
        <v>0</v>
      </c>
      <c r="BJ186" s="13" t="s">
        <v>80</v>
      </c>
      <c r="BK186" s="142">
        <f t="shared" si="29"/>
        <v>0</v>
      </c>
      <c r="BL186" s="13" t="s">
        <v>155</v>
      </c>
      <c r="BM186" s="141" t="s">
        <v>484</v>
      </c>
    </row>
    <row r="187" spans="2:65" s="1" customFormat="1" ht="24.15" customHeight="1">
      <c r="B187" s="28"/>
      <c r="C187" s="129" t="s">
        <v>270</v>
      </c>
      <c r="D187" s="129" t="s">
        <v>151</v>
      </c>
      <c r="E187" s="130" t="s">
        <v>2465</v>
      </c>
      <c r="F187" s="131" t="s">
        <v>2431</v>
      </c>
      <c r="G187" s="132" t="s">
        <v>1628</v>
      </c>
      <c r="H187" s="133">
        <v>30</v>
      </c>
      <c r="I187" s="134"/>
      <c r="J187" s="135">
        <f t="shared" si="20"/>
        <v>0</v>
      </c>
      <c r="K187" s="136"/>
      <c r="L187" s="28"/>
      <c r="M187" s="137" t="s">
        <v>1</v>
      </c>
      <c r="N187" s="138" t="s">
        <v>37</v>
      </c>
      <c r="P187" s="139">
        <f t="shared" si="21"/>
        <v>0</v>
      </c>
      <c r="Q187" s="139">
        <v>0</v>
      </c>
      <c r="R187" s="139">
        <f t="shared" si="22"/>
        <v>0</v>
      </c>
      <c r="S187" s="139">
        <v>0</v>
      </c>
      <c r="T187" s="140">
        <f t="shared" si="23"/>
        <v>0</v>
      </c>
      <c r="AR187" s="141" t="s">
        <v>155</v>
      </c>
      <c r="AT187" s="141" t="s">
        <v>151</v>
      </c>
      <c r="AU187" s="141" t="s">
        <v>80</v>
      </c>
      <c r="AY187" s="13" t="s">
        <v>149</v>
      </c>
      <c r="BE187" s="142">
        <f t="shared" si="24"/>
        <v>0</v>
      </c>
      <c r="BF187" s="142">
        <f t="shared" si="25"/>
        <v>0</v>
      </c>
      <c r="BG187" s="142">
        <f t="shared" si="26"/>
        <v>0</v>
      </c>
      <c r="BH187" s="142">
        <f t="shared" si="27"/>
        <v>0</v>
      </c>
      <c r="BI187" s="142">
        <f t="shared" si="28"/>
        <v>0</v>
      </c>
      <c r="BJ187" s="13" t="s">
        <v>80</v>
      </c>
      <c r="BK187" s="142">
        <f t="shared" si="29"/>
        <v>0</v>
      </c>
      <c r="BL187" s="13" t="s">
        <v>155</v>
      </c>
      <c r="BM187" s="141" t="s">
        <v>487</v>
      </c>
    </row>
    <row r="188" spans="2:65" s="1" customFormat="1" ht="24.15" customHeight="1">
      <c r="B188" s="28"/>
      <c r="C188" s="129" t="s">
        <v>488</v>
      </c>
      <c r="D188" s="129" t="s">
        <v>151</v>
      </c>
      <c r="E188" s="130" t="s">
        <v>2466</v>
      </c>
      <c r="F188" s="131" t="s">
        <v>2433</v>
      </c>
      <c r="G188" s="132" t="s">
        <v>1628</v>
      </c>
      <c r="H188" s="133">
        <v>15</v>
      </c>
      <c r="I188" s="134"/>
      <c r="J188" s="135">
        <f t="shared" si="20"/>
        <v>0</v>
      </c>
      <c r="K188" s="136"/>
      <c r="L188" s="28"/>
      <c r="M188" s="137" t="s">
        <v>1</v>
      </c>
      <c r="N188" s="138" t="s">
        <v>37</v>
      </c>
      <c r="P188" s="139">
        <f t="shared" si="21"/>
        <v>0</v>
      </c>
      <c r="Q188" s="139">
        <v>0</v>
      </c>
      <c r="R188" s="139">
        <f t="shared" si="22"/>
        <v>0</v>
      </c>
      <c r="S188" s="139">
        <v>0</v>
      </c>
      <c r="T188" s="140">
        <f t="shared" si="23"/>
        <v>0</v>
      </c>
      <c r="AR188" s="141" t="s">
        <v>155</v>
      </c>
      <c r="AT188" s="141" t="s">
        <v>151</v>
      </c>
      <c r="AU188" s="141" t="s">
        <v>80</v>
      </c>
      <c r="AY188" s="13" t="s">
        <v>149</v>
      </c>
      <c r="BE188" s="142">
        <f t="shared" si="24"/>
        <v>0</v>
      </c>
      <c r="BF188" s="142">
        <f t="shared" si="25"/>
        <v>0</v>
      </c>
      <c r="BG188" s="142">
        <f t="shared" si="26"/>
        <v>0</v>
      </c>
      <c r="BH188" s="142">
        <f t="shared" si="27"/>
        <v>0</v>
      </c>
      <c r="BI188" s="142">
        <f t="shared" si="28"/>
        <v>0</v>
      </c>
      <c r="BJ188" s="13" t="s">
        <v>80</v>
      </c>
      <c r="BK188" s="142">
        <f t="shared" si="29"/>
        <v>0</v>
      </c>
      <c r="BL188" s="13" t="s">
        <v>155</v>
      </c>
      <c r="BM188" s="141" t="s">
        <v>491</v>
      </c>
    </row>
    <row r="189" spans="2:65" s="1" customFormat="1" ht="24.15" customHeight="1">
      <c r="B189" s="28"/>
      <c r="C189" s="129" t="s">
        <v>274</v>
      </c>
      <c r="D189" s="129" t="s">
        <v>151</v>
      </c>
      <c r="E189" s="130" t="s">
        <v>2467</v>
      </c>
      <c r="F189" s="131" t="s">
        <v>2468</v>
      </c>
      <c r="G189" s="132" t="s">
        <v>1628</v>
      </c>
      <c r="H189" s="133">
        <v>10</v>
      </c>
      <c r="I189" s="134"/>
      <c r="J189" s="135">
        <f t="shared" si="20"/>
        <v>0</v>
      </c>
      <c r="K189" s="136"/>
      <c r="L189" s="28"/>
      <c r="M189" s="137" t="s">
        <v>1</v>
      </c>
      <c r="N189" s="138" t="s">
        <v>37</v>
      </c>
      <c r="P189" s="139">
        <f t="shared" si="21"/>
        <v>0</v>
      </c>
      <c r="Q189" s="139">
        <v>0</v>
      </c>
      <c r="R189" s="139">
        <f t="shared" si="22"/>
        <v>0</v>
      </c>
      <c r="S189" s="139">
        <v>0</v>
      </c>
      <c r="T189" s="140">
        <f t="shared" si="23"/>
        <v>0</v>
      </c>
      <c r="AR189" s="141" t="s">
        <v>155</v>
      </c>
      <c r="AT189" s="141" t="s">
        <v>151</v>
      </c>
      <c r="AU189" s="141" t="s">
        <v>80</v>
      </c>
      <c r="AY189" s="13" t="s">
        <v>149</v>
      </c>
      <c r="BE189" s="142">
        <f t="shared" si="24"/>
        <v>0</v>
      </c>
      <c r="BF189" s="142">
        <f t="shared" si="25"/>
        <v>0</v>
      </c>
      <c r="BG189" s="142">
        <f t="shared" si="26"/>
        <v>0</v>
      </c>
      <c r="BH189" s="142">
        <f t="shared" si="27"/>
        <v>0</v>
      </c>
      <c r="BI189" s="142">
        <f t="shared" si="28"/>
        <v>0</v>
      </c>
      <c r="BJ189" s="13" t="s">
        <v>80</v>
      </c>
      <c r="BK189" s="142">
        <f t="shared" si="29"/>
        <v>0</v>
      </c>
      <c r="BL189" s="13" t="s">
        <v>155</v>
      </c>
      <c r="BM189" s="141" t="s">
        <v>494</v>
      </c>
    </row>
    <row r="190" spans="2:65" s="1" customFormat="1" ht="16.5" customHeight="1">
      <c r="B190" s="28"/>
      <c r="C190" s="129" t="s">
        <v>1107</v>
      </c>
      <c r="D190" s="129" t="s">
        <v>151</v>
      </c>
      <c r="E190" s="130" t="s">
        <v>2469</v>
      </c>
      <c r="F190" s="131" t="s">
        <v>2383</v>
      </c>
      <c r="G190" s="132" t="s">
        <v>1628</v>
      </c>
      <c r="H190" s="133">
        <v>20</v>
      </c>
      <c r="I190" s="134"/>
      <c r="J190" s="135">
        <f t="shared" si="20"/>
        <v>0</v>
      </c>
      <c r="K190" s="136"/>
      <c r="L190" s="28"/>
      <c r="M190" s="137" t="s">
        <v>1</v>
      </c>
      <c r="N190" s="138" t="s">
        <v>37</v>
      </c>
      <c r="P190" s="139">
        <f t="shared" si="21"/>
        <v>0</v>
      </c>
      <c r="Q190" s="139">
        <v>0</v>
      </c>
      <c r="R190" s="139">
        <f t="shared" si="22"/>
        <v>0</v>
      </c>
      <c r="S190" s="139">
        <v>0</v>
      </c>
      <c r="T190" s="140">
        <f t="shared" si="23"/>
        <v>0</v>
      </c>
      <c r="AR190" s="141" t="s">
        <v>155</v>
      </c>
      <c r="AT190" s="141" t="s">
        <v>151</v>
      </c>
      <c r="AU190" s="141" t="s">
        <v>80</v>
      </c>
      <c r="AY190" s="13" t="s">
        <v>149</v>
      </c>
      <c r="BE190" s="142">
        <f t="shared" si="24"/>
        <v>0</v>
      </c>
      <c r="BF190" s="142">
        <f t="shared" si="25"/>
        <v>0</v>
      </c>
      <c r="BG190" s="142">
        <f t="shared" si="26"/>
        <v>0</v>
      </c>
      <c r="BH190" s="142">
        <f t="shared" si="27"/>
        <v>0</v>
      </c>
      <c r="BI190" s="142">
        <f t="shared" si="28"/>
        <v>0</v>
      </c>
      <c r="BJ190" s="13" t="s">
        <v>80</v>
      </c>
      <c r="BK190" s="142">
        <f t="shared" si="29"/>
        <v>0</v>
      </c>
      <c r="BL190" s="13" t="s">
        <v>155</v>
      </c>
      <c r="BM190" s="141" t="s">
        <v>655</v>
      </c>
    </row>
    <row r="191" spans="2:65" s="1" customFormat="1" ht="16.5" customHeight="1">
      <c r="B191" s="28"/>
      <c r="C191" s="129" t="s">
        <v>277</v>
      </c>
      <c r="D191" s="129" t="s">
        <v>151</v>
      </c>
      <c r="E191" s="130" t="s">
        <v>2470</v>
      </c>
      <c r="F191" s="131" t="s">
        <v>2385</v>
      </c>
      <c r="G191" s="132" t="s">
        <v>1628</v>
      </c>
      <c r="H191" s="133">
        <v>4</v>
      </c>
      <c r="I191" s="134"/>
      <c r="J191" s="135">
        <f t="shared" si="20"/>
        <v>0</v>
      </c>
      <c r="K191" s="136"/>
      <c r="L191" s="28"/>
      <c r="M191" s="137" t="s">
        <v>1</v>
      </c>
      <c r="N191" s="138" t="s">
        <v>37</v>
      </c>
      <c r="P191" s="139">
        <f t="shared" si="21"/>
        <v>0</v>
      </c>
      <c r="Q191" s="139">
        <v>0</v>
      </c>
      <c r="R191" s="139">
        <f t="shared" si="22"/>
        <v>0</v>
      </c>
      <c r="S191" s="139">
        <v>0</v>
      </c>
      <c r="T191" s="140">
        <f t="shared" si="23"/>
        <v>0</v>
      </c>
      <c r="AR191" s="141" t="s">
        <v>155</v>
      </c>
      <c r="AT191" s="141" t="s">
        <v>151</v>
      </c>
      <c r="AU191" s="141" t="s">
        <v>80</v>
      </c>
      <c r="AY191" s="13" t="s">
        <v>149</v>
      </c>
      <c r="BE191" s="142">
        <f t="shared" si="24"/>
        <v>0</v>
      </c>
      <c r="BF191" s="142">
        <f t="shared" si="25"/>
        <v>0</v>
      </c>
      <c r="BG191" s="142">
        <f t="shared" si="26"/>
        <v>0</v>
      </c>
      <c r="BH191" s="142">
        <f t="shared" si="27"/>
        <v>0</v>
      </c>
      <c r="BI191" s="142">
        <f t="shared" si="28"/>
        <v>0</v>
      </c>
      <c r="BJ191" s="13" t="s">
        <v>80</v>
      </c>
      <c r="BK191" s="142">
        <f t="shared" si="29"/>
        <v>0</v>
      </c>
      <c r="BL191" s="13" t="s">
        <v>155</v>
      </c>
      <c r="BM191" s="141" t="s">
        <v>663</v>
      </c>
    </row>
    <row r="192" spans="2:65" s="1" customFormat="1" ht="24.15" customHeight="1">
      <c r="B192" s="28"/>
      <c r="C192" s="129" t="s">
        <v>1112</v>
      </c>
      <c r="D192" s="129" t="s">
        <v>151</v>
      </c>
      <c r="E192" s="130" t="s">
        <v>2471</v>
      </c>
      <c r="F192" s="131" t="s">
        <v>2387</v>
      </c>
      <c r="G192" s="132" t="s">
        <v>1628</v>
      </c>
      <c r="H192" s="133">
        <v>4</v>
      </c>
      <c r="I192" s="134"/>
      <c r="J192" s="135">
        <f t="shared" si="20"/>
        <v>0</v>
      </c>
      <c r="K192" s="136"/>
      <c r="L192" s="28"/>
      <c r="M192" s="137" t="s">
        <v>1</v>
      </c>
      <c r="N192" s="138" t="s">
        <v>37</v>
      </c>
      <c r="P192" s="139">
        <f t="shared" si="21"/>
        <v>0</v>
      </c>
      <c r="Q192" s="139">
        <v>0</v>
      </c>
      <c r="R192" s="139">
        <f t="shared" si="22"/>
        <v>0</v>
      </c>
      <c r="S192" s="139">
        <v>0</v>
      </c>
      <c r="T192" s="140">
        <f t="shared" si="23"/>
        <v>0</v>
      </c>
      <c r="AR192" s="141" t="s">
        <v>155</v>
      </c>
      <c r="AT192" s="141" t="s">
        <v>151</v>
      </c>
      <c r="AU192" s="141" t="s">
        <v>80</v>
      </c>
      <c r="AY192" s="13" t="s">
        <v>149</v>
      </c>
      <c r="BE192" s="142">
        <f t="shared" si="24"/>
        <v>0</v>
      </c>
      <c r="BF192" s="142">
        <f t="shared" si="25"/>
        <v>0</v>
      </c>
      <c r="BG192" s="142">
        <f t="shared" si="26"/>
        <v>0</v>
      </c>
      <c r="BH192" s="142">
        <f t="shared" si="27"/>
        <v>0</v>
      </c>
      <c r="BI192" s="142">
        <f t="shared" si="28"/>
        <v>0</v>
      </c>
      <c r="BJ192" s="13" t="s">
        <v>80</v>
      </c>
      <c r="BK192" s="142">
        <f t="shared" si="29"/>
        <v>0</v>
      </c>
      <c r="BL192" s="13" t="s">
        <v>155</v>
      </c>
      <c r="BM192" s="141" t="s">
        <v>671</v>
      </c>
    </row>
    <row r="193" spans="2:65" s="1" customFormat="1" ht="16.5" customHeight="1">
      <c r="B193" s="28"/>
      <c r="C193" s="129" t="s">
        <v>283</v>
      </c>
      <c r="D193" s="129" t="s">
        <v>151</v>
      </c>
      <c r="E193" s="130" t="s">
        <v>2472</v>
      </c>
      <c r="F193" s="131" t="s">
        <v>2389</v>
      </c>
      <c r="G193" s="132" t="s">
        <v>1628</v>
      </c>
      <c r="H193" s="133">
        <v>20</v>
      </c>
      <c r="I193" s="134"/>
      <c r="J193" s="135">
        <f t="shared" si="20"/>
        <v>0</v>
      </c>
      <c r="K193" s="136"/>
      <c r="L193" s="28"/>
      <c r="M193" s="137" t="s">
        <v>1</v>
      </c>
      <c r="N193" s="138" t="s">
        <v>37</v>
      </c>
      <c r="P193" s="139">
        <f t="shared" si="21"/>
        <v>0</v>
      </c>
      <c r="Q193" s="139">
        <v>0</v>
      </c>
      <c r="R193" s="139">
        <f t="shared" si="22"/>
        <v>0</v>
      </c>
      <c r="S193" s="139">
        <v>0</v>
      </c>
      <c r="T193" s="140">
        <f t="shared" si="23"/>
        <v>0</v>
      </c>
      <c r="AR193" s="141" t="s">
        <v>155</v>
      </c>
      <c r="AT193" s="141" t="s">
        <v>151</v>
      </c>
      <c r="AU193" s="141" t="s">
        <v>80</v>
      </c>
      <c r="AY193" s="13" t="s">
        <v>149</v>
      </c>
      <c r="BE193" s="142">
        <f t="shared" si="24"/>
        <v>0</v>
      </c>
      <c r="BF193" s="142">
        <f t="shared" si="25"/>
        <v>0</v>
      </c>
      <c r="BG193" s="142">
        <f t="shared" si="26"/>
        <v>0</v>
      </c>
      <c r="BH193" s="142">
        <f t="shared" si="27"/>
        <v>0</v>
      </c>
      <c r="BI193" s="142">
        <f t="shared" si="28"/>
        <v>0</v>
      </c>
      <c r="BJ193" s="13" t="s">
        <v>80</v>
      </c>
      <c r="BK193" s="142">
        <f t="shared" si="29"/>
        <v>0</v>
      </c>
      <c r="BL193" s="13" t="s">
        <v>155</v>
      </c>
      <c r="BM193" s="141" t="s">
        <v>677</v>
      </c>
    </row>
    <row r="194" spans="2:65" s="11" customFormat="1" ht="25.95" customHeight="1">
      <c r="B194" s="117"/>
      <c r="D194" s="118" t="s">
        <v>71</v>
      </c>
      <c r="E194" s="119" t="s">
        <v>2473</v>
      </c>
      <c r="F194" s="119" t="s">
        <v>2474</v>
      </c>
      <c r="I194" s="120"/>
      <c r="J194" s="121">
        <f>BK194</f>
        <v>0</v>
      </c>
      <c r="L194" s="117"/>
      <c r="M194" s="122"/>
      <c r="P194" s="123">
        <f>SUM(P195:P201)</f>
        <v>0</v>
      </c>
      <c r="R194" s="123">
        <f>SUM(R195:R201)</f>
        <v>0</v>
      </c>
      <c r="T194" s="124">
        <f>SUM(T195:T201)</f>
        <v>0</v>
      </c>
      <c r="AR194" s="118" t="s">
        <v>80</v>
      </c>
      <c r="AT194" s="125" t="s">
        <v>71</v>
      </c>
      <c r="AU194" s="125" t="s">
        <v>72</v>
      </c>
      <c r="AY194" s="118" t="s">
        <v>149</v>
      </c>
      <c r="BK194" s="126">
        <f>SUM(BK195:BK201)</f>
        <v>0</v>
      </c>
    </row>
    <row r="195" spans="2:65" s="1" customFormat="1" ht="16.5" customHeight="1">
      <c r="B195" s="28"/>
      <c r="C195" s="129" t="s">
        <v>1117</v>
      </c>
      <c r="D195" s="129" t="s">
        <v>151</v>
      </c>
      <c r="E195" s="130" t="s">
        <v>2475</v>
      </c>
      <c r="F195" s="131" t="s">
        <v>2476</v>
      </c>
      <c r="G195" s="132" t="s">
        <v>191</v>
      </c>
      <c r="H195" s="133">
        <v>1</v>
      </c>
      <c r="I195" s="134"/>
      <c r="J195" s="135">
        <f t="shared" ref="J195:J201" si="30">ROUND(I195*H195,2)</f>
        <v>0</v>
      </c>
      <c r="K195" s="136"/>
      <c r="L195" s="28"/>
      <c r="M195" s="137" t="s">
        <v>1</v>
      </c>
      <c r="N195" s="138" t="s">
        <v>37</v>
      </c>
      <c r="P195" s="139">
        <f t="shared" ref="P195:P201" si="31">O195*H195</f>
        <v>0</v>
      </c>
      <c r="Q195" s="139">
        <v>0</v>
      </c>
      <c r="R195" s="139">
        <f t="shared" ref="R195:R201" si="32">Q195*H195</f>
        <v>0</v>
      </c>
      <c r="S195" s="139">
        <v>0</v>
      </c>
      <c r="T195" s="140">
        <f t="shared" ref="T195:T201" si="33">S195*H195</f>
        <v>0</v>
      </c>
      <c r="AR195" s="141" t="s">
        <v>155</v>
      </c>
      <c r="AT195" s="141" t="s">
        <v>151</v>
      </c>
      <c r="AU195" s="141" t="s">
        <v>80</v>
      </c>
      <c r="AY195" s="13" t="s">
        <v>149</v>
      </c>
      <c r="BE195" s="142">
        <f t="shared" ref="BE195:BE201" si="34">IF(N195="základní",J195,0)</f>
        <v>0</v>
      </c>
      <c r="BF195" s="142">
        <f t="shared" ref="BF195:BF201" si="35">IF(N195="snížená",J195,0)</f>
        <v>0</v>
      </c>
      <c r="BG195" s="142">
        <f t="shared" ref="BG195:BG201" si="36">IF(N195="zákl. přenesená",J195,0)</f>
        <v>0</v>
      </c>
      <c r="BH195" s="142">
        <f t="shared" ref="BH195:BH201" si="37">IF(N195="sníž. přenesená",J195,0)</f>
        <v>0</v>
      </c>
      <c r="BI195" s="142">
        <f t="shared" ref="BI195:BI201" si="38">IF(N195="nulová",J195,0)</f>
        <v>0</v>
      </c>
      <c r="BJ195" s="13" t="s">
        <v>80</v>
      </c>
      <c r="BK195" s="142">
        <f t="shared" ref="BK195:BK201" si="39">ROUND(I195*H195,2)</f>
        <v>0</v>
      </c>
      <c r="BL195" s="13" t="s">
        <v>155</v>
      </c>
      <c r="BM195" s="141" t="s">
        <v>689</v>
      </c>
    </row>
    <row r="196" spans="2:65" s="1" customFormat="1" ht="16.5" customHeight="1">
      <c r="B196" s="28"/>
      <c r="C196" s="129" t="s">
        <v>286</v>
      </c>
      <c r="D196" s="129" t="s">
        <v>151</v>
      </c>
      <c r="E196" s="130" t="s">
        <v>2477</v>
      </c>
      <c r="F196" s="131" t="s">
        <v>2478</v>
      </c>
      <c r="G196" s="132" t="s">
        <v>500</v>
      </c>
      <c r="H196" s="133">
        <v>1</v>
      </c>
      <c r="I196" s="134"/>
      <c r="J196" s="135">
        <f t="shared" si="30"/>
        <v>0</v>
      </c>
      <c r="K196" s="136"/>
      <c r="L196" s="28"/>
      <c r="M196" s="137" t="s">
        <v>1</v>
      </c>
      <c r="N196" s="138" t="s">
        <v>37</v>
      </c>
      <c r="P196" s="139">
        <f t="shared" si="31"/>
        <v>0</v>
      </c>
      <c r="Q196" s="139">
        <v>0</v>
      </c>
      <c r="R196" s="139">
        <f t="shared" si="32"/>
        <v>0</v>
      </c>
      <c r="S196" s="139">
        <v>0</v>
      </c>
      <c r="T196" s="140">
        <f t="shared" si="33"/>
        <v>0</v>
      </c>
      <c r="AR196" s="141" t="s">
        <v>155</v>
      </c>
      <c r="AT196" s="141" t="s">
        <v>151</v>
      </c>
      <c r="AU196" s="141" t="s">
        <v>80</v>
      </c>
      <c r="AY196" s="13" t="s">
        <v>149</v>
      </c>
      <c r="BE196" s="142">
        <f t="shared" si="34"/>
        <v>0</v>
      </c>
      <c r="BF196" s="142">
        <f t="shared" si="35"/>
        <v>0</v>
      </c>
      <c r="BG196" s="142">
        <f t="shared" si="36"/>
        <v>0</v>
      </c>
      <c r="BH196" s="142">
        <f t="shared" si="37"/>
        <v>0</v>
      </c>
      <c r="BI196" s="142">
        <f t="shared" si="38"/>
        <v>0</v>
      </c>
      <c r="BJ196" s="13" t="s">
        <v>80</v>
      </c>
      <c r="BK196" s="142">
        <f t="shared" si="39"/>
        <v>0</v>
      </c>
      <c r="BL196" s="13" t="s">
        <v>155</v>
      </c>
      <c r="BM196" s="141" t="s">
        <v>697</v>
      </c>
    </row>
    <row r="197" spans="2:65" s="1" customFormat="1" ht="16.5" customHeight="1">
      <c r="B197" s="28"/>
      <c r="C197" s="129" t="s">
        <v>1122</v>
      </c>
      <c r="D197" s="129" t="s">
        <v>151</v>
      </c>
      <c r="E197" s="130" t="s">
        <v>2479</v>
      </c>
      <c r="F197" s="131" t="s">
        <v>2480</v>
      </c>
      <c r="G197" s="132" t="s">
        <v>500</v>
      </c>
      <c r="H197" s="133">
        <v>1</v>
      </c>
      <c r="I197" s="134"/>
      <c r="J197" s="135">
        <f t="shared" si="30"/>
        <v>0</v>
      </c>
      <c r="K197" s="136"/>
      <c r="L197" s="28"/>
      <c r="M197" s="137" t="s">
        <v>1</v>
      </c>
      <c r="N197" s="138" t="s">
        <v>37</v>
      </c>
      <c r="P197" s="139">
        <f t="shared" si="31"/>
        <v>0</v>
      </c>
      <c r="Q197" s="139">
        <v>0</v>
      </c>
      <c r="R197" s="139">
        <f t="shared" si="32"/>
        <v>0</v>
      </c>
      <c r="S197" s="139">
        <v>0</v>
      </c>
      <c r="T197" s="140">
        <f t="shared" si="33"/>
        <v>0</v>
      </c>
      <c r="AR197" s="141" t="s">
        <v>155</v>
      </c>
      <c r="AT197" s="141" t="s">
        <v>151</v>
      </c>
      <c r="AU197" s="141" t="s">
        <v>80</v>
      </c>
      <c r="AY197" s="13" t="s">
        <v>149</v>
      </c>
      <c r="BE197" s="142">
        <f t="shared" si="34"/>
        <v>0</v>
      </c>
      <c r="BF197" s="142">
        <f t="shared" si="35"/>
        <v>0</v>
      </c>
      <c r="BG197" s="142">
        <f t="shared" si="36"/>
        <v>0</v>
      </c>
      <c r="BH197" s="142">
        <f t="shared" si="37"/>
        <v>0</v>
      </c>
      <c r="BI197" s="142">
        <f t="shared" si="38"/>
        <v>0</v>
      </c>
      <c r="BJ197" s="13" t="s">
        <v>80</v>
      </c>
      <c r="BK197" s="142">
        <f t="shared" si="39"/>
        <v>0</v>
      </c>
      <c r="BL197" s="13" t="s">
        <v>155</v>
      </c>
      <c r="BM197" s="141" t="s">
        <v>705</v>
      </c>
    </row>
    <row r="198" spans="2:65" s="1" customFormat="1" ht="24.15" customHeight="1">
      <c r="B198" s="28"/>
      <c r="C198" s="129" t="s">
        <v>292</v>
      </c>
      <c r="D198" s="129" t="s">
        <v>151</v>
      </c>
      <c r="E198" s="130" t="s">
        <v>2481</v>
      </c>
      <c r="F198" s="131" t="s">
        <v>2482</v>
      </c>
      <c r="G198" s="132" t="s">
        <v>500</v>
      </c>
      <c r="H198" s="133">
        <v>1</v>
      </c>
      <c r="I198" s="134"/>
      <c r="J198" s="135">
        <f t="shared" si="30"/>
        <v>0</v>
      </c>
      <c r="K198" s="136"/>
      <c r="L198" s="28"/>
      <c r="M198" s="137" t="s">
        <v>1</v>
      </c>
      <c r="N198" s="138" t="s">
        <v>37</v>
      </c>
      <c r="P198" s="139">
        <f t="shared" si="31"/>
        <v>0</v>
      </c>
      <c r="Q198" s="139">
        <v>0</v>
      </c>
      <c r="R198" s="139">
        <f t="shared" si="32"/>
        <v>0</v>
      </c>
      <c r="S198" s="139">
        <v>0</v>
      </c>
      <c r="T198" s="140">
        <f t="shared" si="33"/>
        <v>0</v>
      </c>
      <c r="AR198" s="141" t="s">
        <v>155</v>
      </c>
      <c r="AT198" s="141" t="s">
        <v>151</v>
      </c>
      <c r="AU198" s="141" t="s">
        <v>80</v>
      </c>
      <c r="AY198" s="13" t="s">
        <v>149</v>
      </c>
      <c r="BE198" s="142">
        <f t="shared" si="34"/>
        <v>0</v>
      </c>
      <c r="BF198" s="142">
        <f t="shared" si="35"/>
        <v>0</v>
      </c>
      <c r="BG198" s="142">
        <f t="shared" si="36"/>
        <v>0</v>
      </c>
      <c r="BH198" s="142">
        <f t="shared" si="37"/>
        <v>0</v>
      </c>
      <c r="BI198" s="142">
        <f t="shared" si="38"/>
        <v>0</v>
      </c>
      <c r="BJ198" s="13" t="s">
        <v>80</v>
      </c>
      <c r="BK198" s="142">
        <f t="shared" si="39"/>
        <v>0</v>
      </c>
      <c r="BL198" s="13" t="s">
        <v>155</v>
      </c>
      <c r="BM198" s="141" t="s">
        <v>711</v>
      </c>
    </row>
    <row r="199" spans="2:65" s="1" customFormat="1" ht="24.15" customHeight="1">
      <c r="B199" s="28"/>
      <c r="C199" s="129" t="s">
        <v>1129</v>
      </c>
      <c r="D199" s="129" t="s">
        <v>151</v>
      </c>
      <c r="E199" s="130" t="s">
        <v>2483</v>
      </c>
      <c r="F199" s="131" t="s">
        <v>2484</v>
      </c>
      <c r="G199" s="132" t="s">
        <v>500</v>
      </c>
      <c r="H199" s="133">
        <v>1</v>
      </c>
      <c r="I199" s="134"/>
      <c r="J199" s="135">
        <f t="shared" si="30"/>
        <v>0</v>
      </c>
      <c r="K199" s="136"/>
      <c r="L199" s="28"/>
      <c r="M199" s="137" t="s">
        <v>1</v>
      </c>
      <c r="N199" s="138" t="s">
        <v>37</v>
      </c>
      <c r="P199" s="139">
        <f t="shared" si="31"/>
        <v>0</v>
      </c>
      <c r="Q199" s="139">
        <v>0</v>
      </c>
      <c r="R199" s="139">
        <f t="shared" si="32"/>
        <v>0</v>
      </c>
      <c r="S199" s="139">
        <v>0</v>
      </c>
      <c r="T199" s="140">
        <f t="shared" si="33"/>
        <v>0</v>
      </c>
      <c r="AR199" s="141" t="s">
        <v>155</v>
      </c>
      <c r="AT199" s="141" t="s">
        <v>151</v>
      </c>
      <c r="AU199" s="141" t="s">
        <v>80</v>
      </c>
      <c r="AY199" s="13" t="s">
        <v>149</v>
      </c>
      <c r="BE199" s="142">
        <f t="shared" si="34"/>
        <v>0</v>
      </c>
      <c r="BF199" s="142">
        <f t="shared" si="35"/>
        <v>0</v>
      </c>
      <c r="BG199" s="142">
        <f t="shared" si="36"/>
        <v>0</v>
      </c>
      <c r="BH199" s="142">
        <f t="shared" si="37"/>
        <v>0</v>
      </c>
      <c r="BI199" s="142">
        <f t="shared" si="38"/>
        <v>0</v>
      </c>
      <c r="BJ199" s="13" t="s">
        <v>80</v>
      </c>
      <c r="BK199" s="142">
        <f t="shared" si="39"/>
        <v>0</v>
      </c>
      <c r="BL199" s="13" t="s">
        <v>155</v>
      </c>
      <c r="BM199" s="141" t="s">
        <v>719</v>
      </c>
    </row>
    <row r="200" spans="2:65" s="1" customFormat="1" ht="16.5" customHeight="1">
      <c r="B200" s="28"/>
      <c r="C200" s="129" t="s">
        <v>295</v>
      </c>
      <c r="D200" s="129" t="s">
        <v>151</v>
      </c>
      <c r="E200" s="130" t="s">
        <v>2485</v>
      </c>
      <c r="F200" s="131" t="s">
        <v>2486</v>
      </c>
      <c r="G200" s="132" t="s">
        <v>1628</v>
      </c>
      <c r="H200" s="133">
        <v>20</v>
      </c>
      <c r="I200" s="134"/>
      <c r="J200" s="135">
        <f t="shared" si="30"/>
        <v>0</v>
      </c>
      <c r="K200" s="136"/>
      <c r="L200" s="28"/>
      <c r="M200" s="137" t="s">
        <v>1</v>
      </c>
      <c r="N200" s="138" t="s">
        <v>37</v>
      </c>
      <c r="P200" s="139">
        <f t="shared" si="31"/>
        <v>0</v>
      </c>
      <c r="Q200" s="139">
        <v>0</v>
      </c>
      <c r="R200" s="139">
        <f t="shared" si="32"/>
        <v>0</v>
      </c>
      <c r="S200" s="139">
        <v>0</v>
      </c>
      <c r="T200" s="140">
        <f t="shared" si="33"/>
        <v>0</v>
      </c>
      <c r="AR200" s="141" t="s">
        <v>155</v>
      </c>
      <c r="AT200" s="141" t="s">
        <v>151</v>
      </c>
      <c r="AU200" s="141" t="s">
        <v>80</v>
      </c>
      <c r="AY200" s="13" t="s">
        <v>149</v>
      </c>
      <c r="BE200" s="142">
        <f t="shared" si="34"/>
        <v>0</v>
      </c>
      <c r="BF200" s="142">
        <f t="shared" si="35"/>
        <v>0</v>
      </c>
      <c r="BG200" s="142">
        <f t="shared" si="36"/>
        <v>0</v>
      </c>
      <c r="BH200" s="142">
        <f t="shared" si="37"/>
        <v>0</v>
      </c>
      <c r="BI200" s="142">
        <f t="shared" si="38"/>
        <v>0</v>
      </c>
      <c r="BJ200" s="13" t="s">
        <v>80</v>
      </c>
      <c r="BK200" s="142">
        <f t="shared" si="39"/>
        <v>0</v>
      </c>
      <c r="BL200" s="13" t="s">
        <v>155</v>
      </c>
      <c r="BM200" s="141" t="s">
        <v>727</v>
      </c>
    </row>
    <row r="201" spans="2:65" s="1" customFormat="1" ht="16.5" customHeight="1">
      <c r="B201" s="28"/>
      <c r="C201" s="129" t="s">
        <v>1136</v>
      </c>
      <c r="D201" s="129" t="s">
        <v>151</v>
      </c>
      <c r="E201" s="130" t="s">
        <v>2487</v>
      </c>
      <c r="F201" s="131" t="s">
        <v>2488</v>
      </c>
      <c r="G201" s="132" t="s">
        <v>500</v>
      </c>
      <c r="H201" s="133">
        <v>4</v>
      </c>
      <c r="I201" s="134"/>
      <c r="J201" s="135">
        <f t="shared" si="30"/>
        <v>0</v>
      </c>
      <c r="K201" s="136"/>
      <c r="L201" s="28"/>
      <c r="M201" s="143" t="s">
        <v>1</v>
      </c>
      <c r="N201" s="144" t="s">
        <v>37</v>
      </c>
      <c r="O201" s="145"/>
      <c r="P201" s="146">
        <f t="shared" si="31"/>
        <v>0</v>
      </c>
      <c r="Q201" s="146">
        <v>0</v>
      </c>
      <c r="R201" s="146">
        <f t="shared" si="32"/>
        <v>0</v>
      </c>
      <c r="S201" s="146">
        <v>0</v>
      </c>
      <c r="T201" s="147">
        <f t="shared" si="33"/>
        <v>0</v>
      </c>
      <c r="AR201" s="141" t="s">
        <v>155</v>
      </c>
      <c r="AT201" s="141" t="s">
        <v>151</v>
      </c>
      <c r="AU201" s="141" t="s">
        <v>80</v>
      </c>
      <c r="AY201" s="13" t="s">
        <v>149</v>
      </c>
      <c r="BE201" s="142">
        <f t="shared" si="34"/>
        <v>0</v>
      </c>
      <c r="BF201" s="142">
        <f t="shared" si="35"/>
        <v>0</v>
      </c>
      <c r="BG201" s="142">
        <f t="shared" si="36"/>
        <v>0</v>
      </c>
      <c r="BH201" s="142">
        <f t="shared" si="37"/>
        <v>0</v>
      </c>
      <c r="BI201" s="142">
        <f t="shared" si="38"/>
        <v>0</v>
      </c>
      <c r="BJ201" s="13" t="s">
        <v>80</v>
      </c>
      <c r="BK201" s="142">
        <f t="shared" si="39"/>
        <v>0</v>
      </c>
      <c r="BL201" s="13" t="s">
        <v>155</v>
      </c>
      <c r="BM201" s="141" t="s">
        <v>735</v>
      </c>
    </row>
    <row r="202" spans="2:65" s="1" customFormat="1" ht="6.9" customHeight="1">
      <c r="B202" s="40"/>
      <c r="C202" s="41"/>
      <c r="D202" s="41"/>
      <c r="E202" s="41"/>
      <c r="F202" s="41"/>
      <c r="G202" s="41"/>
      <c r="H202" s="41"/>
      <c r="I202" s="41"/>
      <c r="J202" s="41"/>
      <c r="K202" s="41"/>
      <c r="L202" s="28"/>
    </row>
  </sheetData>
  <sheetProtection algorithmName="SHA-512" hashValue="kojDSuB0Dm0IY41zgy3m+S9TOHw9qnsFjnMv1LurxWk0aXHMPQGT6XRuGHifchVM1NE2a/svj3zSJgv8+gPNXg==" saltValue="y3P8v00472UJcKfdQT5K2kQQubg7RyXZ3Q7m9wdBHwQpVGaq5IW0DNPGazTrqVU1Uzyrjojlaq/MSBeFRZkG/g==" spinCount="100000" sheet="1" objects="1" scenarios="1" formatColumns="0" formatRows="0" autoFilter="0"/>
  <autoFilter ref="C121:K201" xr:uid="{00000000-0009-0000-0000-000009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23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3" t="s">
        <v>109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hidden="1" customHeight="1">
      <c r="B4" s="16"/>
      <c r="D4" s="17" t="s">
        <v>113</v>
      </c>
      <c r="L4" s="16"/>
      <c r="M4" s="84" t="s">
        <v>10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16</v>
      </c>
      <c r="L6" s="16"/>
    </row>
    <row r="7" spans="2:46" ht="16.5" hidden="1" customHeight="1">
      <c r="B7" s="16"/>
      <c r="E7" s="203" t="str">
        <f>'Rekapitulace stavby'!K6</f>
        <v>Nový děkanát Jinonice</v>
      </c>
      <c r="F7" s="204"/>
      <c r="G7" s="204"/>
      <c r="H7" s="204"/>
      <c r="L7" s="16"/>
    </row>
    <row r="8" spans="2:46" s="1" customFormat="1" ht="12" hidden="1" customHeight="1">
      <c r="B8" s="28"/>
      <c r="D8" s="23" t="s">
        <v>114</v>
      </c>
      <c r="L8" s="28"/>
    </row>
    <row r="9" spans="2:46" s="1" customFormat="1" ht="16.5" hidden="1" customHeight="1">
      <c r="B9" s="28"/>
      <c r="E9" s="187" t="s">
        <v>2489</v>
      </c>
      <c r="F9" s="202"/>
      <c r="G9" s="202"/>
      <c r="H9" s="202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hidden="1" customHeight="1">
      <c r="B12" s="28"/>
      <c r="D12" s="23" t="s">
        <v>20</v>
      </c>
      <c r="F12" s="21" t="s">
        <v>21</v>
      </c>
      <c r="I12" s="23" t="s">
        <v>22</v>
      </c>
      <c r="J12" s="48">
        <f>'Rekapitulace stavby'!AN8</f>
        <v>0</v>
      </c>
      <c r="L12" s="28"/>
    </row>
    <row r="13" spans="2:46" s="1" customFormat="1" ht="10.8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IF('Rekapitulace stavby'!AN10="","",'Rekapitulace stavby'!AN10)</f>
        <v/>
      </c>
      <c r="L14" s="28"/>
    </row>
    <row r="15" spans="2:46" s="1" customFormat="1" ht="18" hidden="1" customHeight="1">
      <c r="B15" s="28"/>
      <c r="E15" s="21" t="str">
        <f>IF('Rekapitulace stavby'!E11="","",'Rekapitulace stavby'!E11)</f>
        <v xml:space="preserve"> </v>
      </c>
      <c r="I15" s="23" t="s">
        <v>25</v>
      </c>
      <c r="J15" s="21" t="str">
        <f>IF('Rekapitulace stavby'!AN11="","",'Rekapitulace stavby'!AN11)</f>
        <v/>
      </c>
      <c r="L15" s="28"/>
    </row>
    <row r="16" spans="2:46" s="1" customFormat="1" ht="6.9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'Rekapitulace stavby'!AN13</f>
        <v>Vyplň údaj</v>
      </c>
      <c r="L17" s="28"/>
    </row>
    <row r="18" spans="2:12" s="1" customFormat="1" ht="18" hidden="1" customHeight="1">
      <c r="B18" s="28"/>
      <c r="E18" s="205" t="str">
        <f>'Rekapitulace stavby'!E14</f>
        <v>Vyplň údaj</v>
      </c>
      <c r="F18" s="193"/>
      <c r="G18" s="193"/>
      <c r="H18" s="193"/>
      <c r="I18" s="23" t="s">
        <v>25</v>
      </c>
      <c r="J18" s="24" t="str">
        <f>'Rekapitulace stavby'!AN14</f>
        <v>Vyplň údaj</v>
      </c>
      <c r="L18" s="28"/>
    </row>
    <row r="19" spans="2:12" s="1" customFormat="1" ht="6.9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tr">
        <f>IF('Rekapitulace stavby'!AN16="","",'Rekapitulace stavby'!AN16)</f>
        <v/>
      </c>
      <c r="L20" s="28"/>
    </row>
    <row r="21" spans="2:12" s="1" customFormat="1" ht="18" hidden="1" customHeight="1">
      <c r="B21" s="28"/>
      <c r="E21" s="21" t="str">
        <f>IF('Rekapitulace stavby'!E17="","",'Rekapitulace stavby'!E17)</f>
        <v xml:space="preserve"> </v>
      </c>
      <c r="I21" s="23" t="s">
        <v>25</v>
      </c>
      <c r="J21" s="21" t="str">
        <f>IF('Rekapitulace stavby'!AN17="","",'Rekapitulace stavby'!AN17)</f>
        <v/>
      </c>
      <c r="L21" s="28"/>
    </row>
    <row r="22" spans="2:12" s="1" customFormat="1" ht="6.9" hidden="1" customHeight="1">
      <c r="B22" s="28"/>
      <c r="L22" s="28"/>
    </row>
    <row r="23" spans="2:12" s="1" customFormat="1" ht="12" hidden="1" customHeight="1">
      <c r="B23" s="28"/>
      <c r="D23" s="23" t="s">
        <v>30</v>
      </c>
      <c r="I23" s="23" t="s">
        <v>24</v>
      </c>
      <c r="J23" s="21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1" t="str">
        <f>IF('Rekapitulace stavby'!E20="","",'Rekapitulace stavby'!E20)</f>
        <v xml:space="preserve"> </v>
      </c>
      <c r="I24" s="23" t="s">
        <v>25</v>
      </c>
      <c r="J24" s="21" t="str">
        <f>IF('Rekapitulace stavby'!AN20="","",'Rekapitulace stavby'!AN20)</f>
        <v/>
      </c>
      <c r="L24" s="28"/>
    </row>
    <row r="25" spans="2:12" s="1" customFormat="1" ht="6.9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5"/>
      <c r="E27" s="197" t="s">
        <v>1</v>
      </c>
      <c r="F27" s="197"/>
      <c r="G27" s="197"/>
      <c r="H27" s="197"/>
      <c r="L27" s="85"/>
    </row>
    <row r="28" spans="2:12" s="1" customFormat="1" ht="6.9" hidden="1" customHeight="1">
      <c r="B28" s="28"/>
      <c r="L28" s="28"/>
    </row>
    <row r="29" spans="2:12" s="1" customFormat="1" ht="6.9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86" t="s">
        <v>32</v>
      </c>
      <c r="J30" s="62">
        <f>ROUND(J117, 2)</f>
        <v>0</v>
      </c>
      <c r="L30" s="28"/>
    </row>
    <row r="31" spans="2:12" s="1" customFormat="1" ht="6.9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>
      <c r="B33" s="28"/>
      <c r="D33" s="51" t="s">
        <v>36</v>
      </c>
      <c r="E33" s="23" t="s">
        <v>37</v>
      </c>
      <c r="F33" s="87">
        <f>ROUND((SUM(BE117:BE122)),  2)</f>
        <v>0</v>
      </c>
      <c r="I33" s="88">
        <v>0.21</v>
      </c>
      <c r="J33" s="87">
        <f>ROUND(((SUM(BE117:BE122))*I33),  2)</f>
        <v>0</v>
      </c>
      <c r="L33" s="28"/>
    </row>
    <row r="34" spans="2:12" s="1" customFormat="1" ht="14.4" hidden="1" customHeight="1">
      <c r="B34" s="28"/>
      <c r="E34" s="23" t="s">
        <v>38</v>
      </c>
      <c r="F34" s="87">
        <f>ROUND((SUM(BF117:BF122)),  2)</f>
        <v>0</v>
      </c>
      <c r="I34" s="88">
        <v>0.12</v>
      </c>
      <c r="J34" s="87">
        <f>ROUND(((SUM(BF117:BF122))*I34),  2)</f>
        <v>0</v>
      </c>
      <c r="L34" s="28"/>
    </row>
    <row r="35" spans="2:12" s="1" customFormat="1" ht="14.4" hidden="1" customHeight="1">
      <c r="B35" s="28"/>
      <c r="E35" s="23" t="s">
        <v>39</v>
      </c>
      <c r="F35" s="87">
        <f>ROUND((SUM(BG117:BG122)),  2)</f>
        <v>0</v>
      </c>
      <c r="I35" s="88">
        <v>0.21</v>
      </c>
      <c r="J35" s="87">
        <f>0</f>
        <v>0</v>
      </c>
      <c r="L35" s="28"/>
    </row>
    <row r="36" spans="2:12" s="1" customFormat="1" ht="14.4" hidden="1" customHeight="1">
      <c r="B36" s="28"/>
      <c r="E36" s="23" t="s">
        <v>40</v>
      </c>
      <c r="F36" s="87">
        <f>ROUND((SUM(BH117:BH122)),  2)</f>
        <v>0</v>
      </c>
      <c r="I36" s="88">
        <v>0.12</v>
      </c>
      <c r="J36" s="87">
        <f>0</f>
        <v>0</v>
      </c>
      <c r="L36" s="28"/>
    </row>
    <row r="37" spans="2:12" s="1" customFormat="1" ht="14.4" hidden="1" customHeight="1">
      <c r="B37" s="28"/>
      <c r="E37" s="23" t="s">
        <v>41</v>
      </c>
      <c r="F37" s="87">
        <f>ROUND((SUM(BI117:BI122)),  2)</f>
        <v>0</v>
      </c>
      <c r="I37" s="88">
        <v>0</v>
      </c>
      <c r="J37" s="87">
        <f>0</f>
        <v>0</v>
      </c>
      <c r="L37" s="28"/>
    </row>
    <row r="38" spans="2:12" s="1" customFormat="1" ht="6.9" hidden="1" customHeight="1">
      <c r="B38" s="28"/>
      <c r="L38" s="28"/>
    </row>
    <row r="39" spans="2:12" s="1" customFormat="1" ht="25.35" hidden="1" customHeight="1">
      <c r="B39" s="28"/>
      <c r="C39" s="89"/>
      <c r="D39" s="90" t="s">
        <v>42</v>
      </c>
      <c r="E39" s="53"/>
      <c r="F39" s="53"/>
      <c r="G39" s="91" t="s">
        <v>43</v>
      </c>
      <c r="H39" s="92" t="s">
        <v>44</v>
      </c>
      <c r="I39" s="53"/>
      <c r="J39" s="93">
        <f>SUM(J30:J37)</f>
        <v>0</v>
      </c>
      <c r="K39" s="94"/>
      <c r="L39" s="28"/>
    </row>
    <row r="40" spans="2:12" s="1" customFormat="1" ht="14.4" hidden="1" customHeight="1">
      <c r="B40" s="28"/>
      <c r="L40" s="28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8"/>
      <c r="D61" s="39" t="s">
        <v>47</v>
      </c>
      <c r="E61" s="30"/>
      <c r="F61" s="95" t="s">
        <v>48</v>
      </c>
      <c r="G61" s="39" t="s">
        <v>47</v>
      </c>
      <c r="H61" s="30"/>
      <c r="I61" s="30"/>
      <c r="J61" s="96" t="s">
        <v>48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8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8"/>
      <c r="D76" s="39" t="s">
        <v>47</v>
      </c>
      <c r="E76" s="30"/>
      <c r="F76" s="95" t="s">
        <v>48</v>
      </c>
      <c r="G76" s="39" t="s">
        <v>47</v>
      </c>
      <c r="H76" s="30"/>
      <c r="I76" s="30"/>
      <c r="J76" s="96" t="s">
        <v>48</v>
      </c>
      <c r="K76" s="30"/>
      <c r="L76" s="28"/>
    </row>
    <row r="77" spans="2:12" s="1" customFormat="1" ht="14.4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" hidden="1" customHeight="1">
      <c r="B82" s="28"/>
      <c r="C82" s="17" t="s">
        <v>116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16</v>
      </c>
      <c r="L84" s="28"/>
    </row>
    <row r="85" spans="2:47" s="1" customFormat="1" ht="16.5" hidden="1" customHeight="1">
      <c r="B85" s="28"/>
      <c r="E85" s="203" t="str">
        <f>E7</f>
        <v>Nový děkanát Jinonice</v>
      </c>
      <c r="F85" s="204"/>
      <c r="G85" s="204"/>
      <c r="H85" s="204"/>
      <c r="L85" s="28"/>
    </row>
    <row r="86" spans="2:47" s="1" customFormat="1" ht="12" hidden="1" customHeight="1">
      <c r="B86" s="28"/>
      <c r="C86" s="23" t="s">
        <v>114</v>
      </c>
      <c r="L86" s="28"/>
    </row>
    <row r="87" spans="2:47" s="1" customFormat="1" ht="16.5" hidden="1" customHeight="1">
      <c r="B87" s="28"/>
      <c r="E87" s="187" t="str">
        <f>E9</f>
        <v>SO 05 - Automatická závora ve vjezdu do areálu</v>
      </c>
      <c r="F87" s="202"/>
      <c r="G87" s="202"/>
      <c r="H87" s="202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>
        <f>IF(J12="","",J12)</f>
        <v>0</v>
      </c>
      <c r="L89" s="28"/>
    </row>
    <row r="90" spans="2:47" s="1" customFormat="1" ht="6.9" hidden="1" customHeight="1">
      <c r="B90" s="28"/>
      <c r="L90" s="28"/>
    </row>
    <row r="91" spans="2:47" s="1" customFormat="1" ht="15.15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15" hidden="1" customHeight="1">
      <c r="B92" s="28"/>
      <c r="C92" s="23" t="s">
        <v>26</v>
      </c>
      <c r="F92" s="21" t="str">
        <f>IF(E18="","",E18)</f>
        <v>Vyplň údaj</v>
      </c>
      <c r="I92" s="23" t="s">
        <v>30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7" t="s">
        <v>117</v>
      </c>
      <c r="D94" s="89"/>
      <c r="E94" s="89"/>
      <c r="F94" s="89"/>
      <c r="G94" s="89"/>
      <c r="H94" s="89"/>
      <c r="I94" s="89"/>
      <c r="J94" s="98" t="s">
        <v>118</v>
      </c>
      <c r="K94" s="89"/>
      <c r="L94" s="28"/>
    </row>
    <row r="95" spans="2:47" s="1" customFormat="1" ht="10.35" hidden="1" customHeight="1">
      <c r="B95" s="28"/>
      <c r="L95" s="28"/>
    </row>
    <row r="96" spans="2:47" s="1" customFormat="1" ht="22.8" hidden="1" customHeight="1">
      <c r="B96" s="28"/>
      <c r="C96" s="99" t="s">
        <v>119</v>
      </c>
      <c r="J96" s="62">
        <f>J117</f>
        <v>0</v>
      </c>
      <c r="L96" s="28"/>
      <c r="AU96" s="13" t="s">
        <v>120</v>
      </c>
    </row>
    <row r="97" spans="2:12" s="8" customFormat="1" ht="24.9" hidden="1" customHeight="1">
      <c r="B97" s="100"/>
      <c r="D97" s="101" t="s">
        <v>2490</v>
      </c>
      <c r="E97" s="102"/>
      <c r="F97" s="102"/>
      <c r="G97" s="102"/>
      <c r="H97" s="102"/>
      <c r="I97" s="102"/>
      <c r="J97" s="103">
        <f>J118</f>
        <v>0</v>
      </c>
      <c r="L97" s="100"/>
    </row>
    <row r="98" spans="2:12" s="1" customFormat="1" ht="21.75" hidden="1" customHeight="1">
      <c r="B98" s="28"/>
      <c r="L98" s="28"/>
    </row>
    <row r="99" spans="2:12" s="1" customFormat="1" ht="6.9" hidden="1" customHeight="1"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28"/>
    </row>
    <row r="100" spans="2:12" hidden="1"/>
    <row r="101" spans="2:12" hidden="1"/>
    <row r="102" spans="2:12" hidden="1"/>
    <row r="103" spans="2:12" s="1" customFormat="1" ht="6.9" customHeight="1"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28"/>
    </row>
    <row r="104" spans="2:12" s="1" customFormat="1" ht="24.9" customHeight="1">
      <c r="B104" s="28"/>
      <c r="C104" s="17" t="s">
        <v>134</v>
      </c>
      <c r="L104" s="28"/>
    </row>
    <row r="105" spans="2:12" s="1" customFormat="1" ht="6.9" customHeight="1">
      <c r="B105" s="28"/>
      <c r="L105" s="28"/>
    </row>
    <row r="106" spans="2:12" s="1" customFormat="1" ht="12" customHeight="1">
      <c r="B106" s="28"/>
      <c r="C106" s="23" t="s">
        <v>16</v>
      </c>
      <c r="L106" s="28"/>
    </row>
    <row r="107" spans="2:12" s="1" customFormat="1" ht="16.5" customHeight="1">
      <c r="B107" s="28"/>
      <c r="E107" s="203" t="str">
        <f>E7</f>
        <v>Nový děkanát Jinonice</v>
      </c>
      <c r="F107" s="204"/>
      <c r="G107" s="204"/>
      <c r="H107" s="204"/>
      <c r="L107" s="28"/>
    </row>
    <row r="108" spans="2:12" s="1" customFormat="1" ht="12" customHeight="1">
      <c r="B108" s="28"/>
      <c r="C108" s="23" t="s">
        <v>114</v>
      </c>
      <c r="L108" s="28"/>
    </row>
    <row r="109" spans="2:12" s="1" customFormat="1" ht="16.5" customHeight="1">
      <c r="B109" s="28"/>
      <c r="E109" s="187" t="str">
        <f>E9</f>
        <v>SO 05 - Automatická závora ve vjezdu do areálu</v>
      </c>
      <c r="F109" s="202"/>
      <c r="G109" s="202"/>
      <c r="H109" s="202"/>
      <c r="L109" s="28"/>
    </row>
    <row r="110" spans="2:12" s="1" customFormat="1" ht="6.9" customHeight="1">
      <c r="B110" s="28"/>
      <c r="L110" s="28"/>
    </row>
    <row r="111" spans="2:12" s="1" customFormat="1" ht="12" customHeight="1">
      <c r="B111" s="28"/>
      <c r="C111" s="23" t="s">
        <v>20</v>
      </c>
      <c r="F111" s="21" t="str">
        <f>F12</f>
        <v xml:space="preserve"> </v>
      </c>
      <c r="I111" s="23" t="s">
        <v>22</v>
      </c>
      <c r="J111" s="48">
        <f>IF(J12="","",J12)</f>
        <v>0</v>
      </c>
      <c r="L111" s="28"/>
    </row>
    <row r="112" spans="2:12" s="1" customFormat="1" ht="6.9" customHeight="1">
      <c r="B112" s="28"/>
      <c r="L112" s="28"/>
    </row>
    <row r="113" spans="2:65" s="1" customFormat="1" ht="15.15" customHeight="1">
      <c r="B113" s="28"/>
      <c r="C113" s="23" t="s">
        <v>23</v>
      </c>
      <c r="F113" s="21" t="str">
        <f>E15</f>
        <v xml:space="preserve"> </v>
      </c>
      <c r="I113" s="23" t="s">
        <v>28</v>
      </c>
      <c r="J113" s="26" t="str">
        <f>E21</f>
        <v xml:space="preserve"> </v>
      </c>
      <c r="L113" s="28"/>
    </row>
    <row r="114" spans="2:65" s="1" customFormat="1" ht="15.15" customHeight="1">
      <c r="B114" s="28"/>
      <c r="C114" s="23" t="s">
        <v>26</v>
      </c>
      <c r="F114" s="21" t="str">
        <f>IF(E18="","",E18)</f>
        <v>Vyplň údaj</v>
      </c>
      <c r="I114" s="23" t="s">
        <v>30</v>
      </c>
      <c r="J114" s="26" t="str">
        <f>E24</f>
        <v xml:space="preserve"> </v>
      </c>
      <c r="L114" s="28"/>
    </row>
    <row r="115" spans="2:65" s="1" customFormat="1" ht="10.35" customHeight="1">
      <c r="B115" s="28"/>
      <c r="L115" s="28"/>
    </row>
    <row r="116" spans="2:65" s="10" customFormat="1" ht="29.25" customHeight="1">
      <c r="B116" s="108"/>
      <c r="C116" s="109" t="s">
        <v>135</v>
      </c>
      <c r="D116" s="110" t="s">
        <v>57</v>
      </c>
      <c r="E116" s="110" t="s">
        <v>53</v>
      </c>
      <c r="F116" s="110" t="s">
        <v>54</v>
      </c>
      <c r="G116" s="110" t="s">
        <v>136</v>
      </c>
      <c r="H116" s="110" t="s">
        <v>137</v>
      </c>
      <c r="I116" s="110" t="s">
        <v>138</v>
      </c>
      <c r="J116" s="111" t="s">
        <v>118</v>
      </c>
      <c r="K116" s="112" t="s">
        <v>139</v>
      </c>
      <c r="L116" s="108"/>
      <c r="M116" s="55" t="s">
        <v>1</v>
      </c>
      <c r="N116" s="56" t="s">
        <v>36</v>
      </c>
      <c r="O116" s="56" t="s">
        <v>140</v>
      </c>
      <c r="P116" s="56" t="s">
        <v>141</v>
      </c>
      <c r="Q116" s="56" t="s">
        <v>142</v>
      </c>
      <c r="R116" s="56" t="s">
        <v>143</v>
      </c>
      <c r="S116" s="56" t="s">
        <v>144</v>
      </c>
      <c r="T116" s="57" t="s">
        <v>145</v>
      </c>
    </row>
    <row r="117" spans="2:65" s="1" customFormat="1" ht="22.8" customHeight="1">
      <c r="B117" s="28"/>
      <c r="C117" s="60" t="s">
        <v>146</v>
      </c>
      <c r="J117" s="113">
        <f>BK117</f>
        <v>0</v>
      </c>
      <c r="L117" s="28"/>
      <c r="M117" s="58"/>
      <c r="N117" s="49"/>
      <c r="O117" s="49"/>
      <c r="P117" s="114">
        <f>P118</f>
        <v>0</v>
      </c>
      <c r="Q117" s="49"/>
      <c r="R117" s="114">
        <f>R118</f>
        <v>0</v>
      </c>
      <c r="S117" s="49"/>
      <c r="T117" s="115">
        <f>T118</f>
        <v>0</v>
      </c>
      <c r="AT117" s="13" t="s">
        <v>71</v>
      </c>
      <c r="AU117" s="13" t="s">
        <v>120</v>
      </c>
      <c r="BK117" s="116">
        <f>BK118</f>
        <v>0</v>
      </c>
    </row>
    <row r="118" spans="2:65" s="11" customFormat="1" ht="25.95" customHeight="1">
      <c r="B118" s="117"/>
      <c r="D118" s="118" t="s">
        <v>71</v>
      </c>
      <c r="E118" s="119" t="s">
        <v>2491</v>
      </c>
      <c r="F118" s="119" t="s">
        <v>108</v>
      </c>
      <c r="I118" s="120"/>
      <c r="J118" s="121">
        <f>BK118</f>
        <v>0</v>
      </c>
      <c r="L118" s="117"/>
      <c r="M118" s="122"/>
      <c r="P118" s="123">
        <f>SUM(P119:P122)</f>
        <v>0</v>
      </c>
      <c r="R118" s="123">
        <f>SUM(R119:R122)</f>
        <v>0</v>
      </c>
      <c r="T118" s="124">
        <f>SUM(T119:T122)</f>
        <v>0</v>
      </c>
      <c r="AR118" s="118" t="s">
        <v>155</v>
      </c>
      <c r="AT118" s="125" t="s">
        <v>71</v>
      </c>
      <c r="AU118" s="125" t="s">
        <v>72</v>
      </c>
      <c r="AY118" s="118" t="s">
        <v>149</v>
      </c>
      <c r="BK118" s="126">
        <f>SUM(BK119:BK122)</f>
        <v>0</v>
      </c>
    </row>
    <row r="119" spans="2:65" s="1" customFormat="1" ht="21.75" customHeight="1">
      <c r="B119" s="28"/>
      <c r="C119" s="129" t="s">
        <v>80</v>
      </c>
      <c r="D119" s="129" t="s">
        <v>151</v>
      </c>
      <c r="E119" s="130" t="s">
        <v>2492</v>
      </c>
      <c r="F119" s="131" t="s">
        <v>2493</v>
      </c>
      <c r="G119" s="132" t="s">
        <v>500</v>
      </c>
      <c r="H119" s="133">
        <v>1</v>
      </c>
      <c r="I119" s="134"/>
      <c r="J119" s="135">
        <f>ROUND(I119*H119,2)</f>
        <v>0</v>
      </c>
      <c r="K119" s="136"/>
      <c r="L119" s="28"/>
      <c r="M119" s="137" t="s">
        <v>1</v>
      </c>
      <c r="N119" s="138" t="s">
        <v>37</v>
      </c>
      <c r="P119" s="139">
        <f>O119*H119</f>
        <v>0</v>
      </c>
      <c r="Q119" s="139">
        <v>0</v>
      </c>
      <c r="R119" s="139">
        <f>Q119*H119</f>
        <v>0</v>
      </c>
      <c r="S119" s="139">
        <v>0</v>
      </c>
      <c r="T119" s="140">
        <f>S119*H119</f>
        <v>0</v>
      </c>
      <c r="AR119" s="141" t="s">
        <v>2160</v>
      </c>
      <c r="AT119" s="141" t="s">
        <v>151</v>
      </c>
      <c r="AU119" s="141" t="s">
        <v>80</v>
      </c>
      <c r="AY119" s="13" t="s">
        <v>149</v>
      </c>
      <c r="BE119" s="142">
        <f>IF(N119="základní",J119,0)</f>
        <v>0</v>
      </c>
      <c r="BF119" s="142">
        <f>IF(N119="snížená",J119,0)</f>
        <v>0</v>
      </c>
      <c r="BG119" s="142">
        <f>IF(N119="zákl. přenesená",J119,0)</f>
        <v>0</v>
      </c>
      <c r="BH119" s="142">
        <f>IF(N119="sníž. přenesená",J119,0)</f>
        <v>0</v>
      </c>
      <c r="BI119" s="142">
        <f>IF(N119="nulová",J119,0)</f>
        <v>0</v>
      </c>
      <c r="BJ119" s="13" t="s">
        <v>80</v>
      </c>
      <c r="BK119" s="142">
        <f>ROUND(I119*H119,2)</f>
        <v>0</v>
      </c>
      <c r="BL119" s="13" t="s">
        <v>2160</v>
      </c>
      <c r="BM119" s="141" t="s">
        <v>2494</v>
      </c>
    </row>
    <row r="120" spans="2:65" s="1" customFormat="1" ht="16.5" customHeight="1">
      <c r="B120" s="28"/>
      <c r="C120" s="129" t="s">
        <v>82</v>
      </c>
      <c r="D120" s="129" t="s">
        <v>151</v>
      </c>
      <c r="E120" s="130" t="s">
        <v>2495</v>
      </c>
      <c r="F120" s="131" t="s">
        <v>2496</v>
      </c>
      <c r="G120" s="132" t="s">
        <v>500</v>
      </c>
      <c r="H120" s="133">
        <v>2</v>
      </c>
      <c r="I120" s="134"/>
      <c r="J120" s="135">
        <f>ROUND(I120*H120,2)</f>
        <v>0</v>
      </c>
      <c r="K120" s="136"/>
      <c r="L120" s="28"/>
      <c r="M120" s="137" t="s">
        <v>1</v>
      </c>
      <c r="N120" s="138" t="s">
        <v>37</v>
      </c>
      <c r="P120" s="139">
        <f>O120*H120</f>
        <v>0</v>
      </c>
      <c r="Q120" s="139">
        <v>0</v>
      </c>
      <c r="R120" s="139">
        <f>Q120*H120</f>
        <v>0</v>
      </c>
      <c r="S120" s="139">
        <v>0</v>
      </c>
      <c r="T120" s="140">
        <f>S120*H120</f>
        <v>0</v>
      </c>
      <c r="AR120" s="141" t="s">
        <v>2160</v>
      </c>
      <c r="AT120" s="141" t="s">
        <v>151</v>
      </c>
      <c r="AU120" s="141" t="s">
        <v>80</v>
      </c>
      <c r="AY120" s="13" t="s">
        <v>149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3" t="s">
        <v>80</v>
      </c>
      <c r="BK120" s="142">
        <f>ROUND(I120*H120,2)</f>
        <v>0</v>
      </c>
      <c r="BL120" s="13" t="s">
        <v>2160</v>
      </c>
      <c r="BM120" s="141" t="s">
        <v>2497</v>
      </c>
    </row>
    <row r="121" spans="2:65" s="1" customFormat="1" ht="16.5" customHeight="1">
      <c r="B121" s="28"/>
      <c r="C121" s="129" t="s">
        <v>160</v>
      </c>
      <c r="D121" s="129" t="s">
        <v>151</v>
      </c>
      <c r="E121" s="130" t="s">
        <v>2498</v>
      </c>
      <c r="F121" s="131" t="s">
        <v>2499</v>
      </c>
      <c r="G121" s="132" t="s">
        <v>500</v>
      </c>
      <c r="H121" s="133">
        <v>1</v>
      </c>
      <c r="I121" s="134"/>
      <c r="J121" s="135">
        <f>ROUND(I121*H121,2)</f>
        <v>0</v>
      </c>
      <c r="K121" s="136"/>
      <c r="L121" s="28"/>
      <c r="M121" s="137" t="s">
        <v>1</v>
      </c>
      <c r="N121" s="138" t="s">
        <v>37</v>
      </c>
      <c r="P121" s="139">
        <f>O121*H121</f>
        <v>0</v>
      </c>
      <c r="Q121" s="139">
        <v>0</v>
      </c>
      <c r="R121" s="139">
        <f>Q121*H121</f>
        <v>0</v>
      </c>
      <c r="S121" s="139">
        <v>0</v>
      </c>
      <c r="T121" s="140">
        <f>S121*H121</f>
        <v>0</v>
      </c>
      <c r="AR121" s="141" t="s">
        <v>2160</v>
      </c>
      <c r="AT121" s="141" t="s">
        <v>151</v>
      </c>
      <c r="AU121" s="141" t="s">
        <v>80</v>
      </c>
      <c r="AY121" s="13" t="s">
        <v>149</v>
      </c>
      <c r="BE121" s="142">
        <f>IF(N121="základní",J121,0)</f>
        <v>0</v>
      </c>
      <c r="BF121" s="142">
        <f>IF(N121="snížená",J121,0)</f>
        <v>0</v>
      </c>
      <c r="BG121" s="142">
        <f>IF(N121="zákl. přenesená",J121,0)</f>
        <v>0</v>
      </c>
      <c r="BH121" s="142">
        <f>IF(N121="sníž. přenesená",J121,0)</f>
        <v>0</v>
      </c>
      <c r="BI121" s="142">
        <f>IF(N121="nulová",J121,0)</f>
        <v>0</v>
      </c>
      <c r="BJ121" s="13" t="s">
        <v>80</v>
      </c>
      <c r="BK121" s="142">
        <f>ROUND(I121*H121,2)</f>
        <v>0</v>
      </c>
      <c r="BL121" s="13" t="s">
        <v>2160</v>
      </c>
      <c r="BM121" s="141" t="s">
        <v>2500</v>
      </c>
    </row>
    <row r="122" spans="2:65" s="1" customFormat="1" ht="24.15" customHeight="1">
      <c r="B122" s="28"/>
      <c r="C122" s="129" t="s">
        <v>155</v>
      </c>
      <c r="D122" s="129" t="s">
        <v>151</v>
      </c>
      <c r="E122" s="130" t="s">
        <v>2501</v>
      </c>
      <c r="F122" s="131" t="s">
        <v>2502</v>
      </c>
      <c r="G122" s="132" t="s">
        <v>500</v>
      </c>
      <c r="H122" s="133">
        <v>1</v>
      </c>
      <c r="I122" s="134"/>
      <c r="J122" s="135">
        <f>ROUND(I122*H122,2)</f>
        <v>0</v>
      </c>
      <c r="K122" s="136"/>
      <c r="L122" s="28"/>
      <c r="M122" s="143" t="s">
        <v>1</v>
      </c>
      <c r="N122" s="144" t="s">
        <v>37</v>
      </c>
      <c r="O122" s="145"/>
      <c r="P122" s="146">
        <f>O122*H122</f>
        <v>0</v>
      </c>
      <c r="Q122" s="146">
        <v>0</v>
      </c>
      <c r="R122" s="146">
        <f>Q122*H122</f>
        <v>0</v>
      </c>
      <c r="S122" s="146">
        <v>0</v>
      </c>
      <c r="T122" s="147">
        <f>S122*H122</f>
        <v>0</v>
      </c>
      <c r="AR122" s="141" t="s">
        <v>2160</v>
      </c>
      <c r="AT122" s="141" t="s">
        <v>151</v>
      </c>
      <c r="AU122" s="141" t="s">
        <v>80</v>
      </c>
      <c r="AY122" s="13" t="s">
        <v>149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3" t="s">
        <v>80</v>
      </c>
      <c r="BK122" s="142">
        <f>ROUND(I122*H122,2)</f>
        <v>0</v>
      </c>
      <c r="BL122" s="13" t="s">
        <v>2160</v>
      </c>
      <c r="BM122" s="141" t="s">
        <v>2503</v>
      </c>
    </row>
    <row r="123" spans="2:65" s="1" customFormat="1" ht="6.9" customHeight="1"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28"/>
    </row>
  </sheetData>
  <sheetProtection algorithmName="SHA-512" hashValue="Ha6DvOeH2y7A6+xgjbQabZKDkZj9SbpZPL8dpwJBWdLPvKSQqqUD/iFp1Ut4wsQGvODRDHH7dbv3XlUedHXqsA==" saltValue="dScS9N6ce4VkF27qUwIpBGGXZzNMGzgVqiyGEuUuw7jEk+7660H7AjOYhDhk7wqmFcRXds23FpXsvsuz5HxV3w==" spinCount="100000" sheet="1" objects="1" scenarios="1" formatColumns="0" formatRows="0" autoFilter="0"/>
  <autoFilter ref="C116:K122" xr:uid="{00000000-0009-0000-0000-00000A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32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3" t="s">
        <v>112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hidden="1" customHeight="1">
      <c r="B4" s="16"/>
      <c r="D4" s="17" t="s">
        <v>113</v>
      </c>
      <c r="L4" s="16"/>
      <c r="M4" s="84" t="s">
        <v>10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16</v>
      </c>
      <c r="L6" s="16"/>
    </row>
    <row r="7" spans="2:46" ht="16.5" hidden="1" customHeight="1">
      <c r="B7" s="16"/>
      <c r="E7" s="203" t="str">
        <f>'Rekapitulace stavby'!K6</f>
        <v>Nový děkanát Jinonice</v>
      </c>
      <c r="F7" s="204"/>
      <c r="G7" s="204"/>
      <c r="H7" s="204"/>
      <c r="L7" s="16"/>
    </row>
    <row r="8" spans="2:46" s="1" customFormat="1" ht="12" hidden="1" customHeight="1">
      <c r="B8" s="28"/>
      <c r="D8" s="23" t="s">
        <v>114</v>
      </c>
      <c r="L8" s="28"/>
    </row>
    <row r="9" spans="2:46" s="1" customFormat="1" ht="16.5" hidden="1" customHeight="1">
      <c r="B9" s="28"/>
      <c r="E9" s="187" t="s">
        <v>1338</v>
      </c>
      <c r="F9" s="202"/>
      <c r="G9" s="202"/>
      <c r="H9" s="202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hidden="1" customHeight="1">
      <c r="B12" s="28"/>
      <c r="D12" s="23" t="s">
        <v>20</v>
      </c>
      <c r="F12" s="21" t="s">
        <v>21</v>
      </c>
      <c r="I12" s="23" t="s">
        <v>22</v>
      </c>
      <c r="J12" s="48">
        <f>'Rekapitulace stavby'!AN8</f>
        <v>0</v>
      </c>
      <c r="L12" s="28"/>
    </row>
    <row r="13" spans="2:46" s="1" customFormat="1" ht="10.8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IF('Rekapitulace stavby'!AN10="","",'Rekapitulace stavby'!AN10)</f>
        <v/>
      </c>
      <c r="L14" s="28"/>
    </row>
    <row r="15" spans="2:46" s="1" customFormat="1" ht="18" hidden="1" customHeight="1">
      <c r="B15" s="28"/>
      <c r="E15" s="21" t="str">
        <f>IF('Rekapitulace stavby'!E11="","",'Rekapitulace stavby'!E11)</f>
        <v xml:space="preserve"> </v>
      </c>
      <c r="I15" s="23" t="s">
        <v>25</v>
      </c>
      <c r="J15" s="21" t="str">
        <f>IF('Rekapitulace stavby'!AN11="","",'Rekapitulace stavby'!AN11)</f>
        <v/>
      </c>
      <c r="L15" s="28"/>
    </row>
    <row r="16" spans="2:46" s="1" customFormat="1" ht="6.9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'Rekapitulace stavby'!AN13</f>
        <v>Vyplň údaj</v>
      </c>
      <c r="L17" s="28"/>
    </row>
    <row r="18" spans="2:12" s="1" customFormat="1" ht="18" hidden="1" customHeight="1">
      <c r="B18" s="28"/>
      <c r="E18" s="205" t="str">
        <f>'Rekapitulace stavby'!E14</f>
        <v>Vyplň údaj</v>
      </c>
      <c r="F18" s="193"/>
      <c r="G18" s="193"/>
      <c r="H18" s="193"/>
      <c r="I18" s="23" t="s">
        <v>25</v>
      </c>
      <c r="J18" s="24" t="str">
        <f>'Rekapitulace stavby'!AN14</f>
        <v>Vyplň údaj</v>
      </c>
      <c r="L18" s="28"/>
    </row>
    <row r="19" spans="2:12" s="1" customFormat="1" ht="6.9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tr">
        <f>IF('Rekapitulace stavby'!AN16="","",'Rekapitulace stavby'!AN16)</f>
        <v/>
      </c>
      <c r="L20" s="28"/>
    </row>
    <row r="21" spans="2:12" s="1" customFormat="1" ht="18" hidden="1" customHeight="1">
      <c r="B21" s="28"/>
      <c r="E21" s="21" t="str">
        <f>IF('Rekapitulace stavby'!E17="","",'Rekapitulace stavby'!E17)</f>
        <v xml:space="preserve"> </v>
      </c>
      <c r="I21" s="23" t="s">
        <v>25</v>
      </c>
      <c r="J21" s="21" t="str">
        <f>IF('Rekapitulace stavby'!AN17="","",'Rekapitulace stavby'!AN17)</f>
        <v/>
      </c>
      <c r="L21" s="28"/>
    </row>
    <row r="22" spans="2:12" s="1" customFormat="1" ht="6.9" hidden="1" customHeight="1">
      <c r="B22" s="28"/>
      <c r="L22" s="28"/>
    </row>
    <row r="23" spans="2:12" s="1" customFormat="1" ht="12" hidden="1" customHeight="1">
      <c r="B23" s="28"/>
      <c r="D23" s="23" t="s">
        <v>30</v>
      </c>
      <c r="I23" s="23" t="s">
        <v>24</v>
      </c>
      <c r="J23" s="21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1" t="str">
        <f>IF('Rekapitulace stavby'!E20="","",'Rekapitulace stavby'!E20)</f>
        <v xml:space="preserve"> </v>
      </c>
      <c r="I24" s="23" t="s">
        <v>25</v>
      </c>
      <c r="J24" s="21" t="str">
        <f>IF('Rekapitulace stavby'!AN20="","",'Rekapitulace stavby'!AN20)</f>
        <v/>
      </c>
      <c r="L24" s="28"/>
    </row>
    <row r="25" spans="2:12" s="1" customFormat="1" ht="6.9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5"/>
      <c r="E27" s="197" t="s">
        <v>1</v>
      </c>
      <c r="F27" s="197"/>
      <c r="G27" s="197"/>
      <c r="H27" s="197"/>
      <c r="L27" s="85"/>
    </row>
    <row r="28" spans="2:12" s="1" customFormat="1" ht="6.9" hidden="1" customHeight="1">
      <c r="B28" s="28"/>
      <c r="L28" s="28"/>
    </row>
    <row r="29" spans="2:12" s="1" customFormat="1" ht="6.9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86" t="s">
        <v>32</v>
      </c>
      <c r="J30" s="62">
        <f>ROUND(J120, 2)</f>
        <v>0</v>
      </c>
      <c r="L30" s="28"/>
    </row>
    <row r="31" spans="2:12" s="1" customFormat="1" ht="6.9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>
      <c r="B33" s="28"/>
      <c r="D33" s="51" t="s">
        <v>36</v>
      </c>
      <c r="E33" s="23" t="s">
        <v>37</v>
      </c>
      <c r="F33" s="87">
        <f>ROUND((SUM(BE120:BE131)),  2)</f>
        <v>0</v>
      </c>
      <c r="I33" s="88">
        <v>0.21</v>
      </c>
      <c r="J33" s="87">
        <f>ROUND(((SUM(BE120:BE131))*I33),  2)</f>
        <v>0</v>
      </c>
      <c r="L33" s="28"/>
    </row>
    <row r="34" spans="2:12" s="1" customFormat="1" ht="14.4" hidden="1" customHeight="1">
      <c r="B34" s="28"/>
      <c r="E34" s="23" t="s">
        <v>38</v>
      </c>
      <c r="F34" s="87">
        <f>ROUND((SUM(BF120:BF131)),  2)</f>
        <v>0</v>
      </c>
      <c r="I34" s="88">
        <v>0.12</v>
      </c>
      <c r="J34" s="87">
        <f>ROUND(((SUM(BF120:BF131))*I34),  2)</f>
        <v>0</v>
      </c>
      <c r="L34" s="28"/>
    </row>
    <row r="35" spans="2:12" s="1" customFormat="1" ht="14.4" hidden="1" customHeight="1">
      <c r="B35" s="28"/>
      <c r="E35" s="23" t="s">
        <v>39</v>
      </c>
      <c r="F35" s="87">
        <f>ROUND((SUM(BG120:BG131)),  2)</f>
        <v>0</v>
      </c>
      <c r="I35" s="88">
        <v>0.21</v>
      </c>
      <c r="J35" s="87">
        <f>0</f>
        <v>0</v>
      </c>
      <c r="L35" s="28"/>
    </row>
    <row r="36" spans="2:12" s="1" customFormat="1" ht="14.4" hidden="1" customHeight="1">
      <c r="B36" s="28"/>
      <c r="E36" s="23" t="s">
        <v>40</v>
      </c>
      <c r="F36" s="87">
        <f>ROUND((SUM(BH120:BH131)),  2)</f>
        <v>0</v>
      </c>
      <c r="I36" s="88">
        <v>0.12</v>
      </c>
      <c r="J36" s="87">
        <f>0</f>
        <v>0</v>
      </c>
      <c r="L36" s="28"/>
    </row>
    <row r="37" spans="2:12" s="1" customFormat="1" ht="14.4" hidden="1" customHeight="1">
      <c r="B37" s="28"/>
      <c r="E37" s="23" t="s">
        <v>41</v>
      </c>
      <c r="F37" s="87">
        <f>ROUND((SUM(BI120:BI131)),  2)</f>
        <v>0</v>
      </c>
      <c r="I37" s="88">
        <v>0</v>
      </c>
      <c r="J37" s="87">
        <f>0</f>
        <v>0</v>
      </c>
      <c r="L37" s="28"/>
    </row>
    <row r="38" spans="2:12" s="1" customFormat="1" ht="6.9" hidden="1" customHeight="1">
      <c r="B38" s="28"/>
      <c r="L38" s="28"/>
    </row>
    <row r="39" spans="2:12" s="1" customFormat="1" ht="25.35" hidden="1" customHeight="1">
      <c r="B39" s="28"/>
      <c r="C39" s="89"/>
      <c r="D39" s="90" t="s">
        <v>42</v>
      </c>
      <c r="E39" s="53"/>
      <c r="F39" s="53"/>
      <c r="G39" s="91" t="s">
        <v>43</v>
      </c>
      <c r="H39" s="92" t="s">
        <v>44</v>
      </c>
      <c r="I39" s="53"/>
      <c r="J39" s="93">
        <f>SUM(J30:J37)</f>
        <v>0</v>
      </c>
      <c r="K39" s="94"/>
      <c r="L39" s="28"/>
    </row>
    <row r="40" spans="2:12" s="1" customFormat="1" ht="14.4" hidden="1" customHeight="1">
      <c r="B40" s="28"/>
      <c r="L40" s="28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8"/>
      <c r="D61" s="39" t="s">
        <v>47</v>
      </c>
      <c r="E61" s="30"/>
      <c r="F61" s="95" t="s">
        <v>48</v>
      </c>
      <c r="G61" s="39" t="s">
        <v>47</v>
      </c>
      <c r="H61" s="30"/>
      <c r="I61" s="30"/>
      <c r="J61" s="96" t="s">
        <v>48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8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8"/>
      <c r="D76" s="39" t="s">
        <v>47</v>
      </c>
      <c r="E76" s="30"/>
      <c r="F76" s="95" t="s">
        <v>48</v>
      </c>
      <c r="G76" s="39" t="s">
        <v>47</v>
      </c>
      <c r="H76" s="30"/>
      <c r="I76" s="30"/>
      <c r="J76" s="96" t="s">
        <v>48</v>
      </c>
      <c r="K76" s="30"/>
      <c r="L76" s="28"/>
    </row>
    <row r="77" spans="2:12" s="1" customFormat="1" ht="14.4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" hidden="1" customHeight="1">
      <c r="B82" s="28"/>
      <c r="C82" s="17" t="s">
        <v>116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16</v>
      </c>
      <c r="L84" s="28"/>
    </row>
    <row r="85" spans="2:47" s="1" customFormat="1" ht="16.5" hidden="1" customHeight="1">
      <c r="B85" s="28"/>
      <c r="E85" s="203" t="str">
        <f>E7</f>
        <v>Nový děkanát Jinonice</v>
      </c>
      <c r="F85" s="204"/>
      <c r="G85" s="204"/>
      <c r="H85" s="204"/>
      <c r="L85" s="28"/>
    </row>
    <row r="86" spans="2:47" s="1" customFormat="1" ht="12" hidden="1" customHeight="1">
      <c r="B86" s="28"/>
      <c r="C86" s="23" t="s">
        <v>114</v>
      </c>
      <c r="L86" s="28"/>
    </row>
    <row r="87" spans="2:47" s="1" customFormat="1" ht="16.5" hidden="1" customHeight="1">
      <c r="B87" s="28"/>
      <c r="E87" s="187" t="str">
        <f>E9</f>
        <v>VRN - Vedlejší rozpočtové náklady</v>
      </c>
      <c r="F87" s="202"/>
      <c r="G87" s="202"/>
      <c r="H87" s="202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>
        <f>IF(J12="","",J12)</f>
        <v>0</v>
      </c>
      <c r="L89" s="28"/>
    </row>
    <row r="90" spans="2:47" s="1" customFormat="1" ht="6.9" hidden="1" customHeight="1">
      <c r="B90" s="28"/>
      <c r="L90" s="28"/>
    </row>
    <row r="91" spans="2:47" s="1" customFormat="1" ht="15.15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15" hidden="1" customHeight="1">
      <c r="B92" s="28"/>
      <c r="C92" s="23" t="s">
        <v>26</v>
      </c>
      <c r="F92" s="21" t="str">
        <f>IF(E18="","",E18)</f>
        <v>Vyplň údaj</v>
      </c>
      <c r="I92" s="23" t="s">
        <v>30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7" t="s">
        <v>117</v>
      </c>
      <c r="D94" s="89"/>
      <c r="E94" s="89"/>
      <c r="F94" s="89"/>
      <c r="G94" s="89"/>
      <c r="H94" s="89"/>
      <c r="I94" s="89"/>
      <c r="J94" s="98" t="s">
        <v>118</v>
      </c>
      <c r="K94" s="89"/>
      <c r="L94" s="28"/>
    </row>
    <row r="95" spans="2:47" s="1" customFormat="1" ht="10.35" hidden="1" customHeight="1">
      <c r="B95" s="28"/>
      <c r="L95" s="28"/>
    </row>
    <row r="96" spans="2:47" s="1" customFormat="1" ht="22.8" hidden="1" customHeight="1">
      <c r="B96" s="28"/>
      <c r="C96" s="99" t="s">
        <v>119</v>
      </c>
      <c r="J96" s="62">
        <f>J120</f>
        <v>0</v>
      </c>
      <c r="L96" s="28"/>
      <c r="AU96" s="13" t="s">
        <v>120</v>
      </c>
    </row>
    <row r="97" spans="2:12" s="8" customFormat="1" ht="24.9" hidden="1" customHeight="1">
      <c r="B97" s="100"/>
      <c r="D97" s="101" t="s">
        <v>1338</v>
      </c>
      <c r="E97" s="102"/>
      <c r="F97" s="102"/>
      <c r="G97" s="102"/>
      <c r="H97" s="102"/>
      <c r="I97" s="102"/>
      <c r="J97" s="103">
        <f>J121</f>
        <v>0</v>
      </c>
      <c r="L97" s="100"/>
    </row>
    <row r="98" spans="2:12" s="9" customFormat="1" ht="19.95" hidden="1" customHeight="1">
      <c r="B98" s="104"/>
      <c r="D98" s="105" t="s">
        <v>2504</v>
      </c>
      <c r="E98" s="106"/>
      <c r="F98" s="106"/>
      <c r="G98" s="106"/>
      <c r="H98" s="106"/>
      <c r="I98" s="106"/>
      <c r="J98" s="107">
        <f>J122</f>
        <v>0</v>
      </c>
      <c r="L98" s="104"/>
    </row>
    <row r="99" spans="2:12" s="9" customFormat="1" ht="19.95" hidden="1" customHeight="1">
      <c r="B99" s="104"/>
      <c r="D99" s="105" t="s">
        <v>2505</v>
      </c>
      <c r="E99" s="106"/>
      <c r="F99" s="106"/>
      <c r="G99" s="106"/>
      <c r="H99" s="106"/>
      <c r="I99" s="106"/>
      <c r="J99" s="107">
        <f>J125</f>
        <v>0</v>
      </c>
      <c r="L99" s="104"/>
    </row>
    <row r="100" spans="2:12" s="9" customFormat="1" ht="19.95" hidden="1" customHeight="1">
      <c r="B100" s="104"/>
      <c r="D100" s="105" t="s">
        <v>2506</v>
      </c>
      <c r="E100" s="106"/>
      <c r="F100" s="106"/>
      <c r="G100" s="106"/>
      <c r="H100" s="106"/>
      <c r="I100" s="106"/>
      <c r="J100" s="107">
        <f>J129</f>
        <v>0</v>
      </c>
      <c r="L100" s="104"/>
    </row>
    <row r="101" spans="2:12" s="1" customFormat="1" ht="21.75" hidden="1" customHeight="1">
      <c r="B101" s="28"/>
      <c r="L101" s="28"/>
    </row>
    <row r="102" spans="2:12" s="1" customFormat="1" ht="6.9" hidden="1" customHeight="1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28"/>
    </row>
    <row r="103" spans="2:12" hidden="1"/>
    <row r="104" spans="2:12" hidden="1"/>
    <row r="105" spans="2:12" hidden="1"/>
    <row r="106" spans="2:12" s="1" customFormat="1" ht="6.9" customHeight="1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28"/>
    </row>
    <row r="107" spans="2:12" s="1" customFormat="1" ht="24.9" customHeight="1">
      <c r="B107" s="28"/>
      <c r="C107" s="17" t="s">
        <v>134</v>
      </c>
      <c r="L107" s="28"/>
    </row>
    <row r="108" spans="2:12" s="1" customFormat="1" ht="6.9" customHeight="1">
      <c r="B108" s="28"/>
      <c r="L108" s="28"/>
    </row>
    <row r="109" spans="2:12" s="1" customFormat="1" ht="12" customHeight="1">
      <c r="B109" s="28"/>
      <c r="C109" s="23" t="s">
        <v>16</v>
      </c>
      <c r="L109" s="28"/>
    </row>
    <row r="110" spans="2:12" s="1" customFormat="1" ht="16.5" customHeight="1">
      <c r="B110" s="28"/>
      <c r="E110" s="203" t="str">
        <f>E7</f>
        <v>Nový děkanát Jinonice</v>
      </c>
      <c r="F110" s="204"/>
      <c r="G110" s="204"/>
      <c r="H110" s="204"/>
      <c r="L110" s="28"/>
    </row>
    <row r="111" spans="2:12" s="1" customFormat="1" ht="12" customHeight="1">
      <c r="B111" s="28"/>
      <c r="C111" s="23" t="s">
        <v>114</v>
      </c>
      <c r="L111" s="28"/>
    </row>
    <row r="112" spans="2:12" s="1" customFormat="1" ht="16.5" customHeight="1">
      <c r="B112" s="28"/>
      <c r="E112" s="187" t="str">
        <f>E9</f>
        <v>VRN - Vedlejší rozpočtové náklady</v>
      </c>
      <c r="F112" s="202"/>
      <c r="G112" s="202"/>
      <c r="H112" s="202"/>
      <c r="L112" s="28"/>
    </row>
    <row r="113" spans="2:65" s="1" customFormat="1" ht="6.9" customHeight="1">
      <c r="B113" s="28"/>
      <c r="L113" s="28"/>
    </row>
    <row r="114" spans="2:65" s="1" customFormat="1" ht="12" customHeight="1">
      <c r="B114" s="28"/>
      <c r="C114" s="23" t="s">
        <v>20</v>
      </c>
      <c r="F114" s="21" t="str">
        <f>F12</f>
        <v xml:space="preserve"> </v>
      </c>
      <c r="I114" s="23" t="s">
        <v>22</v>
      </c>
      <c r="J114" s="48">
        <f>IF(J12="","",J12)</f>
        <v>0</v>
      </c>
      <c r="L114" s="28"/>
    </row>
    <row r="115" spans="2:65" s="1" customFormat="1" ht="6.9" customHeight="1">
      <c r="B115" s="28"/>
      <c r="L115" s="28"/>
    </row>
    <row r="116" spans="2:65" s="1" customFormat="1" ht="15.15" customHeight="1">
      <c r="B116" s="28"/>
      <c r="C116" s="23" t="s">
        <v>23</v>
      </c>
      <c r="F116" s="21" t="str">
        <f>E15</f>
        <v xml:space="preserve"> </v>
      </c>
      <c r="I116" s="23" t="s">
        <v>28</v>
      </c>
      <c r="J116" s="26" t="str">
        <f>E21</f>
        <v xml:space="preserve"> </v>
      </c>
      <c r="L116" s="28"/>
    </row>
    <row r="117" spans="2:65" s="1" customFormat="1" ht="15.15" customHeight="1">
      <c r="B117" s="28"/>
      <c r="C117" s="23" t="s">
        <v>26</v>
      </c>
      <c r="F117" s="21" t="str">
        <f>IF(E18="","",E18)</f>
        <v>Vyplň údaj</v>
      </c>
      <c r="I117" s="23" t="s">
        <v>30</v>
      </c>
      <c r="J117" s="26" t="str">
        <f>E24</f>
        <v xml:space="preserve"> </v>
      </c>
      <c r="L117" s="28"/>
    </row>
    <row r="118" spans="2:65" s="1" customFormat="1" ht="10.35" customHeight="1">
      <c r="B118" s="28"/>
      <c r="L118" s="28"/>
    </row>
    <row r="119" spans="2:65" s="10" customFormat="1" ht="29.25" customHeight="1">
      <c r="B119" s="108"/>
      <c r="C119" s="109" t="s">
        <v>135</v>
      </c>
      <c r="D119" s="110" t="s">
        <v>57</v>
      </c>
      <c r="E119" s="110" t="s">
        <v>53</v>
      </c>
      <c r="F119" s="110" t="s">
        <v>54</v>
      </c>
      <c r="G119" s="110" t="s">
        <v>136</v>
      </c>
      <c r="H119" s="110" t="s">
        <v>137</v>
      </c>
      <c r="I119" s="110" t="s">
        <v>138</v>
      </c>
      <c r="J119" s="111" t="s">
        <v>118</v>
      </c>
      <c r="K119" s="112" t="s">
        <v>139</v>
      </c>
      <c r="L119" s="108"/>
      <c r="M119" s="55" t="s">
        <v>1</v>
      </c>
      <c r="N119" s="56" t="s">
        <v>36</v>
      </c>
      <c r="O119" s="56" t="s">
        <v>140</v>
      </c>
      <c r="P119" s="56" t="s">
        <v>141</v>
      </c>
      <c r="Q119" s="56" t="s">
        <v>142</v>
      </c>
      <c r="R119" s="56" t="s">
        <v>143</v>
      </c>
      <c r="S119" s="56" t="s">
        <v>144</v>
      </c>
      <c r="T119" s="57" t="s">
        <v>145</v>
      </c>
    </row>
    <row r="120" spans="2:65" s="1" customFormat="1" ht="22.8" customHeight="1">
      <c r="B120" s="28"/>
      <c r="C120" s="60" t="s">
        <v>146</v>
      </c>
      <c r="J120" s="113">
        <f>BK120</f>
        <v>0</v>
      </c>
      <c r="L120" s="28"/>
      <c r="M120" s="58"/>
      <c r="N120" s="49"/>
      <c r="O120" s="49"/>
      <c r="P120" s="114">
        <f>P121</f>
        <v>0</v>
      </c>
      <c r="Q120" s="49"/>
      <c r="R120" s="114">
        <f>R121</f>
        <v>0</v>
      </c>
      <c r="S120" s="49"/>
      <c r="T120" s="115">
        <f>T121</f>
        <v>0</v>
      </c>
      <c r="AT120" s="13" t="s">
        <v>71</v>
      </c>
      <c r="AU120" s="13" t="s">
        <v>120</v>
      </c>
      <c r="BK120" s="116">
        <f>BK121</f>
        <v>0</v>
      </c>
    </row>
    <row r="121" spans="2:65" s="11" customFormat="1" ht="25.95" customHeight="1">
      <c r="B121" s="117"/>
      <c r="D121" s="118" t="s">
        <v>71</v>
      </c>
      <c r="E121" s="119" t="s">
        <v>110</v>
      </c>
      <c r="F121" s="119" t="s">
        <v>111</v>
      </c>
      <c r="I121" s="120"/>
      <c r="J121" s="121">
        <f>BK121</f>
        <v>0</v>
      </c>
      <c r="L121" s="117"/>
      <c r="M121" s="122"/>
      <c r="P121" s="123">
        <f>P122+P125+P129</f>
        <v>0</v>
      </c>
      <c r="R121" s="123">
        <f>R122+R125+R129</f>
        <v>0</v>
      </c>
      <c r="T121" s="124">
        <f>T122+T125+T129</f>
        <v>0</v>
      </c>
      <c r="AR121" s="118" t="s">
        <v>168</v>
      </c>
      <c r="AT121" s="125" t="s">
        <v>71</v>
      </c>
      <c r="AU121" s="125" t="s">
        <v>72</v>
      </c>
      <c r="AY121" s="118" t="s">
        <v>149</v>
      </c>
      <c r="BK121" s="126">
        <f>BK122+BK125+BK129</f>
        <v>0</v>
      </c>
    </row>
    <row r="122" spans="2:65" s="11" customFormat="1" ht="22.8" customHeight="1">
      <c r="B122" s="117"/>
      <c r="D122" s="118" t="s">
        <v>71</v>
      </c>
      <c r="E122" s="127" t="s">
        <v>2507</v>
      </c>
      <c r="F122" s="127" t="s">
        <v>2508</v>
      </c>
      <c r="I122" s="120"/>
      <c r="J122" s="128">
        <f>BK122</f>
        <v>0</v>
      </c>
      <c r="L122" s="117"/>
      <c r="M122" s="122"/>
      <c r="P122" s="123">
        <f>SUM(P123:P124)</f>
        <v>0</v>
      </c>
      <c r="R122" s="123">
        <f>SUM(R123:R124)</f>
        <v>0</v>
      </c>
      <c r="T122" s="124">
        <f>SUM(T123:T124)</f>
        <v>0</v>
      </c>
      <c r="AR122" s="118" t="s">
        <v>168</v>
      </c>
      <c r="AT122" s="125" t="s">
        <v>71</v>
      </c>
      <c r="AU122" s="125" t="s">
        <v>80</v>
      </c>
      <c r="AY122" s="118" t="s">
        <v>149</v>
      </c>
      <c r="BK122" s="126">
        <f>SUM(BK123:BK124)</f>
        <v>0</v>
      </c>
    </row>
    <row r="123" spans="2:65" s="1" customFormat="1" ht="21.75" customHeight="1">
      <c r="B123" s="28"/>
      <c r="C123" s="129" t="s">
        <v>82</v>
      </c>
      <c r="D123" s="129" t="s">
        <v>151</v>
      </c>
      <c r="E123" s="130" t="s">
        <v>2509</v>
      </c>
      <c r="F123" s="131" t="s">
        <v>2510</v>
      </c>
      <c r="G123" s="132" t="s">
        <v>395</v>
      </c>
      <c r="H123" s="133">
        <v>1</v>
      </c>
      <c r="I123" s="134"/>
      <c r="J123" s="135">
        <f>ROUND(I123*H123,2)</f>
        <v>0</v>
      </c>
      <c r="K123" s="136"/>
      <c r="L123" s="28"/>
      <c r="M123" s="137" t="s">
        <v>1</v>
      </c>
      <c r="N123" s="138" t="s">
        <v>37</v>
      </c>
      <c r="P123" s="139">
        <f>O123*H123</f>
        <v>0</v>
      </c>
      <c r="Q123" s="139">
        <v>0</v>
      </c>
      <c r="R123" s="139">
        <f>Q123*H123</f>
        <v>0</v>
      </c>
      <c r="S123" s="139">
        <v>0</v>
      </c>
      <c r="T123" s="140">
        <f>S123*H123</f>
        <v>0</v>
      </c>
      <c r="AR123" s="141" t="s">
        <v>155</v>
      </c>
      <c r="AT123" s="141" t="s">
        <v>151</v>
      </c>
      <c r="AU123" s="141" t="s">
        <v>82</v>
      </c>
      <c r="AY123" s="13" t="s">
        <v>149</v>
      </c>
      <c r="BE123" s="142">
        <f>IF(N123="základní",J123,0)</f>
        <v>0</v>
      </c>
      <c r="BF123" s="142">
        <f>IF(N123="snížená",J123,0)</f>
        <v>0</v>
      </c>
      <c r="BG123" s="142">
        <f>IF(N123="zákl. přenesená",J123,0)</f>
        <v>0</v>
      </c>
      <c r="BH123" s="142">
        <f>IF(N123="sníž. přenesená",J123,0)</f>
        <v>0</v>
      </c>
      <c r="BI123" s="142">
        <f>IF(N123="nulová",J123,0)</f>
        <v>0</v>
      </c>
      <c r="BJ123" s="13" t="s">
        <v>80</v>
      </c>
      <c r="BK123" s="142">
        <f>ROUND(I123*H123,2)</f>
        <v>0</v>
      </c>
      <c r="BL123" s="13" t="s">
        <v>155</v>
      </c>
      <c r="BM123" s="141" t="s">
        <v>155</v>
      </c>
    </row>
    <row r="124" spans="2:65" s="1" customFormat="1" ht="16.5" customHeight="1">
      <c r="B124" s="28"/>
      <c r="C124" s="129" t="s">
        <v>160</v>
      </c>
      <c r="D124" s="129" t="s">
        <v>151</v>
      </c>
      <c r="E124" s="130" t="s">
        <v>2511</v>
      </c>
      <c r="F124" s="131" t="s">
        <v>2512</v>
      </c>
      <c r="G124" s="132" t="s">
        <v>395</v>
      </c>
      <c r="H124" s="133">
        <v>1</v>
      </c>
      <c r="I124" s="134"/>
      <c r="J124" s="135">
        <f>ROUND(I124*H124,2)</f>
        <v>0</v>
      </c>
      <c r="K124" s="136"/>
      <c r="L124" s="28"/>
      <c r="M124" s="137" t="s">
        <v>1</v>
      </c>
      <c r="N124" s="138" t="s">
        <v>37</v>
      </c>
      <c r="P124" s="139">
        <f>O124*H124</f>
        <v>0</v>
      </c>
      <c r="Q124" s="139">
        <v>0</v>
      </c>
      <c r="R124" s="139">
        <f>Q124*H124</f>
        <v>0</v>
      </c>
      <c r="S124" s="139">
        <v>0</v>
      </c>
      <c r="T124" s="140">
        <f>S124*H124</f>
        <v>0</v>
      </c>
      <c r="AR124" s="141" t="s">
        <v>155</v>
      </c>
      <c r="AT124" s="141" t="s">
        <v>151</v>
      </c>
      <c r="AU124" s="141" t="s">
        <v>82</v>
      </c>
      <c r="AY124" s="13" t="s">
        <v>149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3" t="s">
        <v>80</v>
      </c>
      <c r="BK124" s="142">
        <f>ROUND(I124*H124,2)</f>
        <v>0</v>
      </c>
      <c r="BL124" s="13" t="s">
        <v>155</v>
      </c>
      <c r="BM124" s="141" t="s">
        <v>163</v>
      </c>
    </row>
    <row r="125" spans="2:65" s="11" customFormat="1" ht="22.8" customHeight="1">
      <c r="B125" s="117"/>
      <c r="D125" s="118" t="s">
        <v>71</v>
      </c>
      <c r="E125" s="127" t="s">
        <v>2513</v>
      </c>
      <c r="F125" s="127" t="s">
        <v>2514</v>
      </c>
      <c r="I125" s="120"/>
      <c r="J125" s="128">
        <f>BK125</f>
        <v>0</v>
      </c>
      <c r="L125" s="117"/>
      <c r="M125" s="122"/>
      <c r="P125" s="123">
        <f>SUM(P126:P128)</f>
        <v>0</v>
      </c>
      <c r="R125" s="123">
        <f>SUM(R126:R128)</f>
        <v>0</v>
      </c>
      <c r="T125" s="124">
        <f>SUM(T126:T128)</f>
        <v>0</v>
      </c>
      <c r="AR125" s="118" t="s">
        <v>168</v>
      </c>
      <c r="AT125" s="125" t="s">
        <v>71</v>
      </c>
      <c r="AU125" s="125" t="s">
        <v>80</v>
      </c>
      <c r="AY125" s="118" t="s">
        <v>149</v>
      </c>
      <c r="BK125" s="126">
        <f>SUM(BK126:BK128)</f>
        <v>0</v>
      </c>
    </row>
    <row r="126" spans="2:65" s="1" customFormat="1" ht="16.5" customHeight="1">
      <c r="B126" s="28"/>
      <c r="C126" s="129" t="s">
        <v>155</v>
      </c>
      <c r="D126" s="129" t="s">
        <v>151</v>
      </c>
      <c r="E126" s="130" t="s">
        <v>2515</v>
      </c>
      <c r="F126" s="131" t="s">
        <v>2514</v>
      </c>
      <c r="G126" s="132" t="s">
        <v>395</v>
      </c>
      <c r="H126" s="133">
        <v>1</v>
      </c>
      <c r="I126" s="134"/>
      <c r="J126" s="135">
        <f>ROUND(I126*H126,2)</f>
        <v>0</v>
      </c>
      <c r="K126" s="136"/>
      <c r="L126" s="28"/>
      <c r="M126" s="137" t="s">
        <v>1</v>
      </c>
      <c r="N126" s="138" t="s">
        <v>37</v>
      </c>
      <c r="P126" s="139">
        <f>O126*H126</f>
        <v>0</v>
      </c>
      <c r="Q126" s="139">
        <v>0</v>
      </c>
      <c r="R126" s="139">
        <f>Q126*H126</f>
        <v>0</v>
      </c>
      <c r="S126" s="139">
        <v>0</v>
      </c>
      <c r="T126" s="140">
        <f>S126*H126</f>
        <v>0</v>
      </c>
      <c r="AR126" s="141" t="s">
        <v>2516</v>
      </c>
      <c r="AT126" s="141" t="s">
        <v>151</v>
      </c>
      <c r="AU126" s="141" t="s">
        <v>82</v>
      </c>
      <c r="AY126" s="13" t="s">
        <v>149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3" t="s">
        <v>80</v>
      </c>
      <c r="BK126" s="142">
        <f>ROUND(I126*H126,2)</f>
        <v>0</v>
      </c>
      <c r="BL126" s="13" t="s">
        <v>2516</v>
      </c>
      <c r="BM126" s="141" t="s">
        <v>167</v>
      </c>
    </row>
    <row r="127" spans="2:65" s="1" customFormat="1" ht="21.75" customHeight="1">
      <c r="B127" s="28"/>
      <c r="C127" s="129" t="s">
        <v>156</v>
      </c>
      <c r="D127" s="129" t="s">
        <v>151</v>
      </c>
      <c r="E127" s="130" t="s">
        <v>2517</v>
      </c>
      <c r="F127" s="131" t="s">
        <v>2518</v>
      </c>
      <c r="G127" s="132" t="s">
        <v>395</v>
      </c>
      <c r="H127" s="133">
        <v>1</v>
      </c>
      <c r="I127" s="134"/>
      <c r="J127" s="135">
        <f>ROUND(I127*H127,2)</f>
        <v>0</v>
      </c>
      <c r="K127" s="136"/>
      <c r="L127" s="28"/>
      <c r="M127" s="137" t="s">
        <v>1</v>
      </c>
      <c r="N127" s="138" t="s">
        <v>37</v>
      </c>
      <c r="P127" s="139">
        <f>O127*H127</f>
        <v>0</v>
      </c>
      <c r="Q127" s="139">
        <v>0</v>
      </c>
      <c r="R127" s="139">
        <f>Q127*H127</f>
        <v>0</v>
      </c>
      <c r="S127" s="139">
        <v>0</v>
      </c>
      <c r="T127" s="140">
        <f>S127*H127</f>
        <v>0</v>
      </c>
      <c r="AR127" s="141" t="s">
        <v>2516</v>
      </c>
      <c r="AT127" s="141" t="s">
        <v>151</v>
      </c>
      <c r="AU127" s="141" t="s">
        <v>82</v>
      </c>
      <c r="AY127" s="13" t="s">
        <v>149</v>
      </c>
      <c r="BE127" s="142">
        <f>IF(N127="základní",J127,0)</f>
        <v>0</v>
      </c>
      <c r="BF127" s="142">
        <f>IF(N127="snížená",J127,0)</f>
        <v>0</v>
      </c>
      <c r="BG127" s="142">
        <f>IF(N127="zákl. přenesená",J127,0)</f>
        <v>0</v>
      </c>
      <c r="BH127" s="142">
        <f>IF(N127="sníž. přenesená",J127,0)</f>
        <v>0</v>
      </c>
      <c r="BI127" s="142">
        <f>IF(N127="nulová",J127,0)</f>
        <v>0</v>
      </c>
      <c r="BJ127" s="13" t="s">
        <v>80</v>
      </c>
      <c r="BK127" s="142">
        <f>ROUND(I127*H127,2)</f>
        <v>0</v>
      </c>
      <c r="BL127" s="13" t="s">
        <v>2516</v>
      </c>
      <c r="BM127" s="141" t="s">
        <v>2519</v>
      </c>
    </row>
    <row r="128" spans="2:65" s="1" customFormat="1" ht="16.5" customHeight="1">
      <c r="B128" s="28"/>
      <c r="C128" s="129" t="s">
        <v>168</v>
      </c>
      <c r="D128" s="129" t="s">
        <v>151</v>
      </c>
      <c r="E128" s="130" t="s">
        <v>2520</v>
      </c>
      <c r="F128" s="131" t="s">
        <v>2521</v>
      </c>
      <c r="G128" s="132" t="s">
        <v>395</v>
      </c>
      <c r="H128" s="133">
        <v>1</v>
      </c>
      <c r="I128" s="134"/>
      <c r="J128" s="135">
        <f>ROUND(I128*H128,2)</f>
        <v>0</v>
      </c>
      <c r="K128" s="136"/>
      <c r="L128" s="28"/>
      <c r="M128" s="137" t="s">
        <v>1</v>
      </c>
      <c r="N128" s="138" t="s">
        <v>37</v>
      </c>
      <c r="P128" s="139">
        <f>O128*H128</f>
        <v>0</v>
      </c>
      <c r="Q128" s="139">
        <v>0</v>
      </c>
      <c r="R128" s="139">
        <f>Q128*H128</f>
        <v>0</v>
      </c>
      <c r="S128" s="139">
        <v>0</v>
      </c>
      <c r="T128" s="140">
        <f>S128*H128</f>
        <v>0</v>
      </c>
      <c r="AR128" s="141" t="s">
        <v>2516</v>
      </c>
      <c r="AT128" s="141" t="s">
        <v>151</v>
      </c>
      <c r="AU128" s="141" t="s">
        <v>82</v>
      </c>
      <c r="AY128" s="13" t="s">
        <v>149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3" t="s">
        <v>80</v>
      </c>
      <c r="BK128" s="142">
        <f>ROUND(I128*H128,2)</f>
        <v>0</v>
      </c>
      <c r="BL128" s="13" t="s">
        <v>2516</v>
      </c>
      <c r="BM128" s="141" t="s">
        <v>171</v>
      </c>
    </row>
    <row r="129" spans="2:65" s="11" customFormat="1" ht="22.8" customHeight="1">
      <c r="B129" s="117"/>
      <c r="D129" s="118" t="s">
        <v>71</v>
      </c>
      <c r="E129" s="127" t="s">
        <v>2522</v>
      </c>
      <c r="F129" s="127" t="s">
        <v>2523</v>
      </c>
      <c r="I129" s="120"/>
      <c r="J129" s="128">
        <f>BK129</f>
        <v>0</v>
      </c>
      <c r="L129" s="117"/>
      <c r="M129" s="122"/>
      <c r="P129" s="123">
        <f>SUM(P130:P131)</f>
        <v>0</v>
      </c>
      <c r="R129" s="123">
        <f>SUM(R130:R131)</f>
        <v>0</v>
      </c>
      <c r="T129" s="124">
        <f>SUM(T130:T131)</f>
        <v>0</v>
      </c>
      <c r="AR129" s="118" t="s">
        <v>168</v>
      </c>
      <c r="AT129" s="125" t="s">
        <v>71</v>
      </c>
      <c r="AU129" s="125" t="s">
        <v>80</v>
      </c>
      <c r="AY129" s="118" t="s">
        <v>149</v>
      </c>
      <c r="BK129" s="126">
        <f>SUM(BK130:BK131)</f>
        <v>0</v>
      </c>
    </row>
    <row r="130" spans="2:65" s="1" customFormat="1" ht="16.5" customHeight="1">
      <c r="B130" s="28"/>
      <c r="C130" s="129" t="s">
        <v>163</v>
      </c>
      <c r="D130" s="129" t="s">
        <v>151</v>
      </c>
      <c r="E130" s="130" t="s">
        <v>2524</v>
      </c>
      <c r="F130" s="131" t="s">
        <v>2525</v>
      </c>
      <c r="G130" s="132" t="s">
        <v>395</v>
      </c>
      <c r="H130" s="133">
        <v>1</v>
      </c>
      <c r="I130" s="134"/>
      <c r="J130" s="135">
        <f>ROUND(I130*H130,2)</f>
        <v>0</v>
      </c>
      <c r="K130" s="136"/>
      <c r="L130" s="28"/>
      <c r="M130" s="137" t="s">
        <v>1</v>
      </c>
      <c r="N130" s="138" t="s">
        <v>37</v>
      </c>
      <c r="P130" s="139">
        <f>O130*H130</f>
        <v>0</v>
      </c>
      <c r="Q130" s="139">
        <v>0</v>
      </c>
      <c r="R130" s="139">
        <f>Q130*H130</f>
        <v>0</v>
      </c>
      <c r="S130" s="139">
        <v>0</v>
      </c>
      <c r="T130" s="140">
        <f>S130*H130</f>
        <v>0</v>
      </c>
      <c r="AR130" s="141" t="s">
        <v>155</v>
      </c>
      <c r="AT130" s="141" t="s">
        <v>151</v>
      </c>
      <c r="AU130" s="141" t="s">
        <v>82</v>
      </c>
      <c r="AY130" s="13" t="s">
        <v>149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3" t="s">
        <v>80</v>
      </c>
      <c r="BK130" s="142">
        <f>ROUND(I130*H130,2)</f>
        <v>0</v>
      </c>
      <c r="BL130" s="13" t="s">
        <v>155</v>
      </c>
      <c r="BM130" s="141" t="s">
        <v>8</v>
      </c>
    </row>
    <row r="131" spans="2:65" s="1" customFormat="1" ht="16.5" customHeight="1">
      <c r="B131" s="28"/>
      <c r="C131" s="129" t="s">
        <v>174</v>
      </c>
      <c r="D131" s="129" t="s">
        <v>151</v>
      </c>
      <c r="E131" s="130" t="s">
        <v>2526</v>
      </c>
      <c r="F131" s="131" t="s">
        <v>2527</v>
      </c>
      <c r="G131" s="132" t="s">
        <v>395</v>
      </c>
      <c r="H131" s="133">
        <v>1</v>
      </c>
      <c r="I131" s="134"/>
      <c r="J131" s="135">
        <f>ROUND(I131*H131,2)</f>
        <v>0</v>
      </c>
      <c r="K131" s="136"/>
      <c r="L131" s="28"/>
      <c r="M131" s="143" t="s">
        <v>1</v>
      </c>
      <c r="N131" s="144" t="s">
        <v>37</v>
      </c>
      <c r="O131" s="145"/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AR131" s="141" t="s">
        <v>155</v>
      </c>
      <c r="AT131" s="141" t="s">
        <v>151</v>
      </c>
      <c r="AU131" s="141" t="s">
        <v>82</v>
      </c>
      <c r="AY131" s="13" t="s">
        <v>149</v>
      </c>
      <c r="BE131" s="142">
        <f>IF(N131="základní",J131,0)</f>
        <v>0</v>
      </c>
      <c r="BF131" s="142">
        <f>IF(N131="snížená",J131,0)</f>
        <v>0</v>
      </c>
      <c r="BG131" s="142">
        <f>IF(N131="zákl. přenesená",J131,0)</f>
        <v>0</v>
      </c>
      <c r="BH131" s="142">
        <f>IF(N131="sníž. přenesená",J131,0)</f>
        <v>0</v>
      </c>
      <c r="BI131" s="142">
        <f>IF(N131="nulová",J131,0)</f>
        <v>0</v>
      </c>
      <c r="BJ131" s="13" t="s">
        <v>80</v>
      </c>
      <c r="BK131" s="142">
        <f>ROUND(I131*H131,2)</f>
        <v>0</v>
      </c>
      <c r="BL131" s="13" t="s">
        <v>155</v>
      </c>
      <c r="BM131" s="141" t="s">
        <v>177</v>
      </c>
    </row>
    <row r="132" spans="2:65" s="1" customFormat="1" ht="6.9" customHeight="1"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28"/>
    </row>
  </sheetData>
  <sheetProtection algorithmName="SHA-512" hashValue="hfKAmeAxNwCgBODFdqcQBekmimvr5be3zfQAs9TYgbwKJ8GghOWXJNuaU3oRPhe/x3mYzvB0rOF/QLh/GgV6mg==" saltValue="JLOq/pa6j/tfoB+7jEvHovH55VFPwVB1e7qGX7YZIZ5tWF4KN9eSMnqjTICbar87/QZbovlb9WcZF73BfdLY5A==" spinCount="100000" sheet="1" objects="1" scenarios="1" formatColumns="0" formatRows="0" autoFilter="0"/>
  <autoFilter ref="C119:K131" xr:uid="{00000000-0009-0000-0000-00000B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24</vt:i4>
      </vt:variant>
    </vt:vector>
  </HeadingPairs>
  <TitlesOfParts>
    <vt:vector size="36" baseType="lpstr">
      <vt:lpstr>Rekapitulace stavby</vt:lpstr>
      <vt:lpstr>D.0 - Bourací práce a dem...</vt:lpstr>
      <vt:lpstr>D.1.1 - Architektonicko s...</vt:lpstr>
      <vt:lpstr>D.1.2 - Stavebně konstruk...</vt:lpstr>
      <vt:lpstr>D.1.4 - Zdravotně technic...</vt:lpstr>
      <vt:lpstr>D.1.5 - Vzduchotechnické ...</vt:lpstr>
      <vt:lpstr>D.1.6 - Elektroinstalace ...</vt:lpstr>
      <vt:lpstr>D.1.7 - Elektroinstalace ...</vt:lpstr>
      <vt:lpstr>D.1.8 - Gastrotechnologie</vt:lpstr>
      <vt:lpstr>D.1.9 - Měření a regulace</vt:lpstr>
      <vt:lpstr>SO 05 - Automatická závor...</vt:lpstr>
      <vt:lpstr>VRN - Vedlejší rozpočtové...</vt:lpstr>
      <vt:lpstr>'D.0 - Bourací práce a dem...'!Názvy_tisku</vt:lpstr>
      <vt:lpstr>'D.1.1 - Architektonicko s...'!Názvy_tisku</vt:lpstr>
      <vt:lpstr>'D.1.2 - Stavebně konstruk...'!Názvy_tisku</vt:lpstr>
      <vt:lpstr>'D.1.4 - Zdravotně technic...'!Názvy_tisku</vt:lpstr>
      <vt:lpstr>'D.1.5 - Vzduchotechnické ...'!Názvy_tisku</vt:lpstr>
      <vt:lpstr>'D.1.6 - Elektroinstalace ...'!Názvy_tisku</vt:lpstr>
      <vt:lpstr>'D.1.7 - Elektroinstalace ...'!Názvy_tisku</vt:lpstr>
      <vt:lpstr>'D.1.8 - Gastrotechnologie'!Názvy_tisku</vt:lpstr>
      <vt:lpstr>'D.1.9 - Měření a regulace'!Názvy_tisku</vt:lpstr>
      <vt:lpstr>'Rekapitulace stavby'!Názvy_tisku</vt:lpstr>
      <vt:lpstr>'SO 05 - Automatická závor...'!Názvy_tisku</vt:lpstr>
      <vt:lpstr>'VRN - Vedlejší rozpočtové...'!Názvy_tisku</vt:lpstr>
      <vt:lpstr>'D.0 - Bourací práce a dem...'!Oblast_tisku</vt:lpstr>
      <vt:lpstr>'D.1.1 - Architektonicko s...'!Oblast_tisku</vt:lpstr>
      <vt:lpstr>'D.1.2 - Stavebně konstruk...'!Oblast_tisku</vt:lpstr>
      <vt:lpstr>'D.1.4 - Zdravotně technic...'!Oblast_tisku</vt:lpstr>
      <vt:lpstr>'D.1.5 - Vzduchotechnické ...'!Oblast_tisku</vt:lpstr>
      <vt:lpstr>'D.1.6 - Elektroinstalace ...'!Oblast_tisku</vt:lpstr>
      <vt:lpstr>'D.1.7 - Elektroinstalace ...'!Oblast_tisku</vt:lpstr>
      <vt:lpstr>'D.1.8 - Gastrotechnologie'!Oblast_tisku</vt:lpstr>
      <vt:lpstr>'D.1.9 - Měření a regulace'!Oblast_tisku</vt:lpstr>
      <vt:lpstr>'Rekapitulace stavby'!Oblast_tisku</vt:lpstr>
      <vt:lpstr>'SO 05 - Automatická závor...'!Oblast_tisku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Vala</dc:creator>
  <cp:lastModifiedBy>David Vala</cp:lastModifiedBy>
  <dcterms:created xsi:type="dcterms:W3CDTF">2024-11-27T10:11:17Z</dcterms:created>
  <dcterms:modified xsi:type="dcterms:W3CDTF">2025-01-22T10:09:04Z</dcterms:modified>
</cp:coreProperties>
</file>