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.1 - OPRAVA VEŘEJNÉH..." sheetId="2" r:id="rId2"/>
    <sheet name="D.1.4.1 - ZAŘÍZENÍ ZDRAVO..." sheetId="3" r:id="rId3"/>
    <sheet name="D.1.4.2 - ZAŘÍZENÍ PRO VY..." sheetId="4" r:id="rId4"/>
    <sheet name="D.1.4.3 - ZAŘÍZENÍ PRO VĚ..." sheetId="5" r:id="rId5"/>
    <sheet name="D.1.5.1 - ELEKTROINSTALACE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'D.1.1.1 - OPRAVA VEŘEJNÉH...'!$C$131:$K$425</definedName>
    <definedName name="_xlnm.Print_Area" localSheetId="1">'D.1.1.1 - OPRAVA VEŘEJNÉH...'!$C$4:$J$76,'D.1.1.1 - OPRAVA VEŘEJNÉH...'!$C$82:$J$113,'D.1.1.1 - OPRAVA VEŘEJNÉH...'!$C$119:$K$425</definedName>
    <definedName name="_xlnm.Print_Titles" localSheetId="1">'D.1.1.1 - OPRAVA VEŘEJNÉH...'!$131:$131</definedName>
    <definedName name="_xlnm._FilterDatabase" localSheetId="2" hidden="1">'D.1.4.1 - ZAŘÍZENÍ ZDRAVO...'!$C$119:$K$174</definedName>
    <definedName name="_xlnm.Print_Area" localSheetId="2">'D.1.4.1 - ZAŘÍZENÍ ZDRAVO...'!$C$4:$J$76,'D.1.4.1 - ZAŘÍZENÍ ZDRAVO...'!$C$82:$J$101,'D.1.4.1 - ZAŘÍZENÍ ZDRAVO...'!$C$107:$K$174</definedName>
    <definedName name="_xlnm.Print_Titles" localSheetId="2">'D.1.4.1 - ZAŘÍZENÍ ZDRAVO...'!$119:$119</definedName>
    <definedName name="_xlnm._FilterDatabase" localSheetId="3" hidden="1">'D.1.4.2 - ZAŘÍZENÍ PRO VY...'!$C$119:$K$148</definedName>
    <definedName name="_xlnm.Print_Area" localSheetId="3">'D.1.4.2 - ZAŘÍZENÍ PRO VY...'!$C$4:$J$76,'D.1.4.2 - ZAŘÍZENÍ PRO VY...'!$C$82:$J$101,'D.1.4.2 - ZAŘÍZENÍ PRO VY...'!$C$107:$K$148</definedName>
    <definedName name="_xlnm.Print_Titles" localSheetId="3">'D.1.4.2 - ZAŘÍZENÍ PRO VY...'!$119:$119</definedName>
    <definedName name="_xlnm._FilterDatabase" localSheetId="4" hidden="1">'D.1.4.3 - ZAŘÍZENÍ PRO VĚ...'!$C$117:$K$127</definedName>
    <definedName name="_xlnm.Print_Area" localSheetId="4">'D.1.4.3 - ZAŘÍZENÍ PRO VĚ...'!$C$4:$J$76,'D.1.4.3 - ZAŘÍZENÍ PRO VĚ...'!$C$82:$J$99,'D.1.4.3 - ZAŘÍZENÍ PRO VĚ...'!$C$105:$K$127</definedName>
    <definedName name="_xlnm.Print_Titles" localSheetId="4">'D.1.4.3 - ZAŘÍZENÍ PRO VĚ...'!$117:$117</definedName>
    <definedName name="_xlnm._FilterDatabase" localSheetId="5" hidden="1">'D.1.5.1 - ELEKTROINSTALACE'!$C$122:$K$152</definedName>
    <definedName name="_xlnm.Print_Area" localSheetId="5">'D.1.5.1 - ELEKTROINSTALACE'!$C$4:$J$76,'D.1.5.1 - ELEKTROINSTALACE'!$C$82:$J$104,'D.1.5.1 - ELEKTROINSTALACE'!$C$110:$K$152</definedName>
    <definedName name="_xlnm.Print_Titles" localSheetId="5">'D.1.5.1 - ELEKTROINSTALACE'!$122:$122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T125"/>
  <c r="R126"/>
  <c r="R125"/>
  <c r="P126"/>
  <c r="P125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5" r="J37"/>
  <c r="J36"/>
  <c i="1" r="AY98"/>
  <c i="5" r="J35"/>
  <c i="1" r="AX98"/>
  <c i="5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85"/>
  <c i="4" r="J37"/>
  <c r="J36"/>
  <c i="1" r="AY97"/>
  <c i="4" r="J35"/>
  <c i="1" r="AX97"/>
  <c i="4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3" r="J37"/>
  <c r="J36"/>
  <c i="1" r="AY96"/>
  <c i="3" r="J35"/>
  <c i="1" r="AX96"/>
  <c i="3"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2" r="J37"/>
  <c r="J36"/>
  <c i="1" r="AY95"/>
  <c i="2" r="J35"/>
  <c i="1" r="AX95"/>
  <c i="2" r="BI425"/>
  <c r="BH425"/>
  <c r="BG425"/>
  <c r="BF425"/>
  <c r="T425"/>
  <c r="T424"/>
  <c r="T423"/>
  <c r="R425"/>
  <c r="R424"/>
  <c r="R423"/>
  <c r="P425"/>
  <c r="P424"/>
  <c r="P423"/>
  <c r="BI419"/>
  <c r="BH419"/>
  <c r="BG419"/>
  <c r="BF419"/>
  <c r="T419"/>
  <c r="R419"/>
  <c r="P419"/>
  <c r="BI418"/>
  <c r="BH418"/>
  <c r="BG418"/>
  <c r="BF418"/>
  <c r="T418"/>
  <c r="R418"/>
  <c r="P418"/>
  <c r="BI414"/>
  <c r="BH414"/>
  <c r="BG414"/>
  <c r="BF414"/>
  <c r="T414"/>
  <c r="R414"/>
  <c r="P414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0"/>
  <c r="BH400"/>
  <c r="BG400"/>
  <c r="BF400"/>
  <c r="T400"/>
  <c r="R400"/>
  <c r="P400"/>
  <c r="BI398"/>
  <c r="BH398"/>
  <c r="BG398"/>
  <c r="BF398"/>
  <c r="T398"/>
  <c r="R398"/>
  <c r="P398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89"/>
  <c r="BH389"/>
  <c r="BG389"/>
  <c r="BF389"/>
  <c r="T389"/>
  <c r="R389"/>
  <c r="P389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5"/>
  <c r="BH365"/>
  <c r="BG365"/>
  <c r="BF365"/>
  <c r="T365"/>
  <c r="R365"/>
  <c r="P365"/>
  <c r="BI360"/>
  <c r="BH360"/>
  <c r="BG360"/>
  <c r="BF360"/>
  <c r="T360"/>
  <c r="R360"/>
  <c r="P360"/>
  <c r="BI359"/>
  <c r="BH359"/>
  <c r="BG359"/>
  <c r="BF359"/>
  <c r="T359"/>
  <c r="R359"/>
  <c r="P359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9"/>
  <c r="BH289"/>
  <c r="BG289"/>
  <c r="BF289"/>
  <c r="T289"/>
  <c r="R289"/>
  <c r="P289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T277"/>
  <c r="R278"/>
  <c r="R277"/>
  <c r="P278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3"/>
  <c r="BH243"/>
  <c r="BG243"/>
  <c r="BF243"/>
  <c r="T243"/>
  <c r="R243"/>
  <c r="P243"/>
  <c r="BI234"/>
  <c r="BH234"/>
  <c r="BG234"/>
  <c r="BF234"/>
  <c r="T234"/>
  <c r="R234"/>
  <c r="P234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2"/>
  <c r="BH202"/>
  <c r="BG202"/>
  <c r="BF202"/>
  <c r="T202"/>
  <c r="R202"/>
  <c r="P202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1"/>
  <c r="BH171"/>
  <c r="BG171"/>
  <c r="BF171"/>
  <c r="T171"/>
  <c r="R171"/>
  <c r="P171"/>
  <c r="BI159"/>
  <c r="BH159"/>
  <c r="BG159"/>
  <c r="BF159"/>
  <c r="T159"/>
  <c r="R159"/>
  <c r="P159"/>
  <c r="BI150"/>
  <c r="BH150"/>
  <c r="BG150"/>
  <c r="BF150"/>
  <c r="T150"/>
  <c r="R150"/>
  <c r="P150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89"/>
  <c r="E7"/>
  <c r="E122"/>
  <c i="1" r="L90"/>
  <c r="AM90"/>
  <c r="AM89"/>
  <c r="L89"/>
  <c r="AM87"/>
  <c r="L87"/>
  <c r="L85"/>
  <c r="L84"/>
  <c i="2" r="BK325"/>
  <c r="J227"/>
  <c r="BK419"/>
  <c r="BK392"/>
  <c r="BK349"/>
  <c r="BK271"/>
  <c r="BK145"/>
  <c r="BK207"/>
  <c r="BK305"/>
  <c r="J234"/>
  <c r="J419"/>
  <c r="J398"/>
  <c r="J351"/>
  <c r="BK293"/>
  <c r="J327"/>
  <c r="J286"/>
  <c r="BK340"/>
  <c r="BK303"/>
  <c r="J207"/>
  <c r="J389"/>
  <c r="BK354"/>
  <c r="BK310"/>
  <c r="BK195"/>
  <c i="3" r="J163"/>
  <c r="J136"/>
  <c r="BK164"/>
  <c r="BK140"/>
  <c r="J162"/>
  <c r="BK127"/>
  <c r="J142"/>
  <c r="J170"/>
  <c r="J174"/>
  <c r="BK146"/>
  <c r="J160"/>
  <c i="4" r="BK147"/>
  <c r="BK132"/>
  <c r="J127"/>
  <c i="5" r="J122"/>
  <c r="J124"/>
  <c i="6" r="BK148"/>
  <c r="BK128"/>
  <c r="BK129"/>
  <c r="BK134"/>
  <c r="BK131"/>
  <c r="J130"/>
  <c r="BK152"/>
  <c i="2" r="BK334"/>
  <c r="BK289"/>
  <c r="J250"/>
  <c r="BK412"/>
  <c r="J360"/>
  <c r="J312"/>
  <c r="J213"/>
  <c r="BK286"/>
  <c r="J145"/>
  <c r="J334"/>
  <c r="J281"/>
  <c r="BK149"/>
  <c r="BK418"/>
  <c r="BK352"/>
  <c r="BK316"/>
  <c r="BK373"/>
  <c r="BK253"/>
  <c r="BK359"/>
  <c r="J311"/>
  <c r="J274"/>
  <c r="BK404"/>
  <c r="BK348"/>
  <c r="BK278"/>
  <c i="3" r="BK172"/>
  <c r="BK142"/>
  <c r="J140"/>
  <c r="J145"/>
  <c r="BK170"/>
  <c r="BK125"/>
  <c r="J126"/>
  <c r="J152"/>
  <c r="BK162"/>
  <c r="J148"/>
  <c r="BK165"/>
  <c r="BK139"/>
  <c r="BK124"/>
  <c i="4" r="BK144"/>
  <c r="J138"/>
  <c r="BK127"/>
  <c r="BK126"/>
  <c r="BK145"/>
  <c r="J135"/>
  <c r="J133"/>
  <c r="J123"/>
  <c r="BK125"/>
  <c r="BK138"/>
  <c r="BK142"/>
  <c i="5" r="BK126"/>
  <c r="BK121"/>
  <c r="J125"/>
  <c i="6" r="J151"/>
  <c r="J126"/>
  <c r="BK126"/>
  <c r="J140"/>
  <c r="J137"/>
  <c r="BK130"/>
  <c r="J134"/>
  <c i="2" r="BK341"/>
  <c r="J305"/>
  <c r="BK269"/>
  <c r="BK425"/>
  <c r="BK400"/>
  <c r="BK330"/>
  <c r="BK217"/>
  <c r="J350"/>
  <c r="J253"/>
  <c r="BK136"/>
  <c r="BK315"/>
  <c r="J256"/>
  <c r="BK141"/>
  <c r="J409"/>
  <c r="BK393"/>
  <c r="BK256"/>
  <c r="J341"/>
  <c r="J296"/>
  <c r="J215"/>
  <c r="J338"/>
  <c r="J302"/>
  <c r="J229"/>
  <c r="J393"/>
  <c r="BK337"/>
  <c r="BK263"/>
  <c r="J135"/>
  <c i="3" r="BK143"/>
  <c r="J167"/>
  <c r="J128"/>
  <c r="BK131"/>
  <c r="J147"/>
  <c r="J169"/>
  <c r="BK167"/>
  <c r="BK144"/>
  <c r="J173"/>
  <c r="BK134"/>
  <c r="J123"/>
  <c i="4" r="J130"/>
  <c r="J145"/>
  <c r="BK135"/>
  <c r="J144"/>
  <c r="BK141"/>
  <c r="J124"/>
  <c r="J129"/>
  <c r="J147"/>
  <c r="J126"/>
  <c r="J125"/>
  <c i="5" r="J127"/>
  <c r="BK123"/>
  <c i="6" r="J136"/>
  <c r="J128"/>
  <c r="BK149"/>
  <c r="J138"/>
  <c r="J145"/>
  <c i="2" r="J330"/>
  <c r="J276"/>
  <c r="BK215"/>
  <c r="J418"/>
  <c r="BK389"/>
  <c r="J348"/>
  <c r="BK202"/>
  <c r="J346"/>
  <c r="J191"/>
  <c r="J337"/>
  <c r="J293"/>
  <c r="BK208"/>
  <c r="J412"/>
  <c r="J394"/>
  <c r="BK350"/>
  <c r="J243"/>
  <c r="J315"/>
  <c r="BK229"/>
  <c r="J325"/>
  <c r="J290"/>
  <c r="BK250"/>
  <c r="J407"/>
  <c r="J365"/>
  <c r="J304"/>
  <c r="BK227"/>
  <c i="3" r="BK161"/>
  <c r="J129"/>
  <c r="BK129"/>
  <c r="BK148"/>
  <c r="BK156"/>
  <c r="J165"/>
  <c r="J139"/>
  <c r="BK166"/>
  <c r="BK169"/>
  <c r="J130"/>
  <c r="BK152"/>
  <c i="5" r="J121"/>
  <c i="6" r="J129"/>
  <c r="BK140"/>
  <c r="BK151"/>
  <c r="BK137"/>
  <c r="J148"/>
  <c i="2" r="J342"/>
  <c r="J278"/>
  <c r="BK243"/>
  <c r="J188"/>
  <c r="BK398"/>
  <c r="J340"/>
  <c r="J270"/>
  <c r="J136"/>
  <c r="J228"/>
  <c r="J352"/>
  <c r="BK270"/>
  <c r="J171"/>
  <c r="BK407"/>
  <c r="BK379"/>
  <c r="J335"/>
  <c r="BK159"/>
  <c r="BK335"/>
  <c r="J303"/>
  <c r="BK191"/>
  <c r="BK324"/>
  <c r="J267"/>
  <c r="BK135"/>
  <c r="J339"/>
  <c r="BK234"/>
  <c i="1" r="AS94"/>
  <c i="3" r="BK174"/>
  <c r="J172"/>
  <c r="J131"/>
  <c r="J149"/>
  <c r="BK122"/>
  <c r="J122"/>
  <c r="J161"/>
  <c r="J143"/>
  <c r="J171"/>
  <c r="BK145"/>
  <c r="J135"/>
  <c i="4" r="J146"/>
  <c r="BK139"/>
  <c r="J128"/>
  <c r="BK123"/>
  <c r="J148"/>
  <c r="BK134"/>
  <c r="J141"/>
  <c r="BK130"/>
  <c r="BK148"/>
  <c r="J143"/>
  <c r="J139"/>
  <c i="5" r="BK127"/>
  <c r="BK124"/>
  <c r="J123"/>
  <c i="6" r="BK147"/>
  <c r="BK138"/>
  <c r="J142"/>
  <c r="BK145"/>
  <c r="J132"/>
  <c r="J144"/>
  <c i="2" r="BK380"/>
  <c r="J295"/>
  <c r="J263"/>
  <c r="J195"/>
  <c r="BK377"/>
  <c r="BK323"/>
  <c r="J289"/>
  <c r="J159"/>
  <c r="BK273"/>
  <c r="J206"/>
  <c r="BK360"/>
  <c r="J298"/>
  <c r="J202"/>
  <c r="BK414"/>
  <c r="J359"/>
  <c r="J323"/>
  <c r="J379"/>
  <c r="J271"/>
  <c r="BK346"/>
  <c r="BK276"/>
  <c r="BK182"/>
  <c r="BK394"/>
  <c r="BK342"/>
  <c r="BK295"/>
  <c r="BK171"/>
  <c i="3" r="J137"/>
  <c r="J156"/>
  <c r="J158"/>
  <c r="J134"/>
  <c r="J157"/>
  <c r="BK128"/>
  <c r="BK141"/>
  <c r="BK137"/>
  <c r="BK147"/>
  <c i="5" r="BK122"/>
  <c i="6" r="BK142"/>
  <c r="J143"/>
  <c r="BK141"/>
  <c r="J141"/>
  <c r="BK133"/>
  <c r="BK143"/>
  <c i="2" r="J324"/>
  <c r="J208"/>
  <c r="J414"/>
  <c r="J380"/>
  <c r="BK327"/>
  <c r="BK298"/>
  <c r="J182"/>
  <c r="BK296"/>
  <c r="J217"/>
  <c r="J349"/>
  <c r="BK290"/>
  <c r="J425"/>
  <c r="J400"/>
  <c r="BK312"/>
  <c r="J368"/>
  <c r="J259"/>
  <c r="J373"/>
  <c r="BK304"/>
  <c r="J273"/>
  <c r="J141"/>
  <c r="BK368"/>
  <c r="BK351"/>
  <c r="J269"/>
  <c r="BK213"/>
  <c i="3" r="J155"/>
  <c r="BK130"/>
  <c r="BK126"/>
  <c r="J124"/>
  <c r="BK149"/>
  <c r="J164"/>
  <c r="J125"/>
  <c r="BK163"/>
  <c r="BK157"/>
  <c r="J127"/>
  <c r="J146"/>
  <c i="2" r="BK338"/>
  <c r="BK274"/>
  <c r="BK206"/>
  <c r="BK409"/>
  <c r="BK365"/>
  <c r="J310"/>
  <c r="BK222"/>
  <c r="J149"/>
  <c r="BK267"/>
  <c r="BK188"/>
  <c r="BK302"/>
  <c r="BK228"/>
  <c r="J404"/>
  <c r="J377"/>
  <c r="BK339"/>
  <c r="J150"/>
  <c r="BK311"/>
  <c r="J354"/>
  <c r="BK281"/>
  <c r="J222"/>
  <c r="J392"/>
  <c r="J316"/>
  <c r="BK259"/>
  <c r="BK150"/>
  <c i="3" r="BK160"/>
  <c r="BK135"/>
  <c r="J144"/>
  <c r="J166"/>
  <c r="BK158"/>
  <c r="BK171"/>
  <c r="J141"/>
  <c r="BK173"/>
  <c r="BK155"/>
  <c r="BK123"/>
  <c r="BK136"/>
  <c i="4" r="BK143"/>
  <c r="BK146"/>
  <c r="BK124"/>
  <c r="J132"/>
  <c r="BK129"/>
  <c r="BK128"/>
  <c r="J142"/>
  <c r="BK133"/>
  <c r="J134"/>
  <c i="5" r="BK125"/>
  <c r="J126"/>
  <c i="6" r="J152"/>
  <c r="BK132"/>
  <c r="J133"/>
  <c r="BK144"/>
  <c r="J149"/>
  <c r="BK136"/>
  <c r="J147"/>
  <c r="J131"/>
  <c i="2" l="1" r="BK148"/>
  <c r="J148"/>
  <c r="J99"/>
  <c r="P268"/>
  <c r="BK294"/>
  <c r="J294"/>
  <c r="J105"/>
  <c r="BK297"/>
  <c r="J297"/>
  <c r="J106"/>
  <c r="BK378"/>
  <c r="J378"/>
  <c r="J109"/>
  <c r="BK134"/>
  <c r="J134"/>
  <c r="J98"/>
  <c r="R216"/>
  <c r="R280"/>
  <c r="T326"/>
  <c r="T378"/>
  <c i="3" r="P138"/>
  <c r="R168"/>
  <c i="4" r="BK131"/>
  <c r="J131"/>
  <c r="J99"/>
  <c r="R140"/>
  <c i="5" r="BK120"/>
  <c r="J120"/>
  <c r="J98"/>
  <c i="2" r="P148"/>
  <c r="BK268"/>
  <c r="J268"/>
  <c r="J101"/>
  <c r="R294"/>
  <c r="P297"/>
  <c r="P353"/>
  <c r="BK413"/>
  <c r="J413"/>
  <c r="J110"/>
  <c i="3" r="R138"/>
  <c r="T168"/>
  <c i="4" r="R131"/>
  <c i="6" r="BK127"/>
  <c r="J127"/>
  <c r="J99"/>
  <c i="2" r="R148"/>
  <c r="R268"/>
  <c r="P294"/>
  <c r="R326"/>
  <c r="R378"/>
  <c i="3" r="R121"/>
  <c r="R120"/>
  <c r="R159"/>
  <c i="4" r="R122"/>
  <c r="R121"/>
  <c r="R120"/>
  <c r="BK140"/>
  <c r="J140"/>
  <c r="J100"/>
  <c i="5" r="T120"/>
  <c r="T119"/>
  <c r="T118"/>
  <c i="6" r="P127"/>
  <c r="P124"/>
  <c r="P123"/>
  <c i="1" r="AU99"/>
  <c i="6" r="T135"/>
  <c i="2" r="P134"/>
  <c r="BK216"/>
  <c r="J216"/>
  <c r="J100"/>
  <c r="T280"/>
  <c r="T297"/>
  <c r="BK353"/>
  <c r="J353"/>
  <c r="J108"/>
  <c r="R413"/>
  <c i="3" r="T121"/>
  <c r="T159"/>
  <c i="4" r="T131"/>
  <c i="6" r="P139"/>
  <c i="2" r="T134"/>
  <c r="P216"/>
  <c r="BK280"/>
  <c r="J280"/>
  <c r="J104"/>
  <c r="P326"/>
  <c r="P378"/>
  <c i="3" r="BK121"/>
  <c r="J121"/>
  <c r="J97"/>
  <c r="T138"/>
  <c r="T120"/>
  <c r="P168"/>
  <c i="4" r="T122"/>
  <c r="T140"/>
  <c i="5" r="P120"/>
  <c r="P119"/>
  <c r="P118"/>
  <c i="1" r="AU98"/>
  <c i="6" r="R127"/>
  <c r="R124"/>
  <c r="R123"/>
  <c r="BK139"/>
  <c r="J139"/>
  <c r="J101"/>
  <c r="P146"/>
  <c i="2" r="R134"/>
  <c r="R133"/>
  <c r="T216"/>
  <c r="P280"/>
  <c r="R297"/>
  <c r="R353"/>
  <c r="P413"/>
  <c i="3" r="P121"/>
  <c r="BK159"/>
  <c r="J159"/>
  <c r="J99"/>
  <c r="BK168"/>
  <c r="J168"/>
  <c r="J100"/>
  <c i="4" r="BK122"/>
  <c r="J122"/>
  <c r="J98"/>
  <c r="P131"/>
  <c i="5" r="R120"/>
  <c r="R119"/>
  <c r="R118"/>
  <c i="6" r="BK135"/>
  <c r="J135"/>
  <c r="J100"/>
  <c r="R135"/>
  <c r="T139"/>
  <c r="R146"/>
  <c r="BK150"/>
  <c r="J150"/>
  <c r="J103"/>
  <c r="R150"/>
  <c i="2" r="T148"/>
  <c r="T268"/>
  <c r="T294"/>
  <c r="BK326"/>
  <c r="J326"/>
  <c r="J107"/>
  <c r="T353"/>
  <c r="T413"/>
  <c i="3" r="BK138"/>
  <c r="J138"/>
  <c r="J98"/>
  <c r="P159"/>
  <c i="4" r="P122"/>
  <c r="P121"/>
  <c r="P120"/>
  <c i="1" r="AU97"/>
  <c i="4" r="P140"/>
  <c i="6" r="T127"/>
  <c r="T124"/>
  <c r="T123"/>
  <c r="P135"/>
  <c r="R139"/>
  <c r="BK146"/>
  <c r="J146"/>
  <c r="J102"/>
  <c r="T146"/>
  <c r="P150"/>
  <c r="T150"/>
  <c i="2" r="BK277"/>
  <c r="J277"/>
  <c r="J102"/>
  <c r="BK424"/>
  <c r="J424"/>
  <c r="J112"/>
  <c i="6" r="BK125"/>
  <c r="BK124"/>
  <c r="J124"/>
  <c r="J97"/>
  <c r="BE140"/>
  <c r="BE147"/>
  <c r="BE148"/>
  <c r="BE143"/>
  <c i="5" r="BK119"/>
  <c r="J119"/>
  <c r="J97"/>
  <c i="6" r="BE134"/>
  <c r="BE136"/>
  <c r="BE151"/>
  <c r="BE152"/>
  <c r="E85"/>
  <c r="J89"/>
  <c r="BE130"/>
  <c r="BE133"/>
  <c r="BE138"/>
  <c r="BE132"/>
  <c r="BE137"/>
  <c r="BE144"/>
  <c r="BE149"/>
  <c r="BE128"/>
  <c r="BE129"/>
  <c r="F92"/>
  <c r="BE126"/>
  <c r="BE131"/>
  <c r="BE141"/>
  <c r="BE142"/>
  <c r="BE145"/>
  <c i="5" r="BE122"/>
  <c r="BE123"/>
  <c r="E108"/>
  <c i="4" r="BK121"/>
  <c r="BK120"/>
  <c r="J120"/>
  <c r="J96"/>
  <c i="5" r="F92"/>
  <c r="BE126"/>
  <c r="J112"/>
  <c r="BE121"/>
  <c r="BE124"/>
  <c r="BE125"/>
  <c r="BE127"/>
  <c i="4" r="BE129"/>
  <c r="F92"/>
  <c r="BE130"/>
  <c i="3" r="BK120"/>
  <c r="J120"/>
  <c i="4" r="J89"/>
  <c r="BE127"/>
  <c r="BE128"/>
  <c r="BE146"/>
  <c r="E85"/>
  <c r="BE125"/>
  <c r="BE126"/>
  <c r="BE139"/>
  <c r="BE143"/>
  <c r="BE148"/>
  <c r="BE123"/>
  <c r="BE124"/>
  <c r="BE144"/>
  <c r="BE132"/>
  <c r="BE133"/>
  <c r="BE134"/>
  <c r="BE135"/>
  <c r="BE138"/>
  <c r="BE141"/>
  <c r="BE142"/>
  <c r="BE145"/>
  <c r="BE147"/>
  <c i="2" r="BK279"/>
  <c r="J279"/>
  <c r="J103"/>
  <c i="3" r="BE130"/>
  <c r="BE157"/>
  <c r="BE141"/>
  <c r="BE165"/>
  <c r="BE166"/>
  <c r="BE172"/>
  <c i="2" r="BK133"/>
  <c r="J133"/>
  <c r="J97"/>
  <c i="3" r="J89"/>
  <c r="BE123"/>
  <c r="BE125"/>
  <c r="BE127"/>
  <c r="BE131"/>
  <c r="BE135"/>
  <c r="BE136"/>
  <c r="BE137"/>
  <c r="BE140"/>
  <c r="BE142"/>
  <c r="BE143"/>
  <c r="BE145"/>
  <c r="BE147"/>
  <c r="BE158"/>
  <c r="BE164"/>
  <c r="BE124"/>
  <c r="BE129"/>
  <c r="BE144"/>
  <c r="BE161"/>
  <c r="BE162"/>
  <c r="BE122"/>
  <c r="BE148"/>
  <c r="E110"/>
  <c r="BE126"/>
  <c r="BE128"/>
  <c r="BE146"/>
  <c r="BE155"/>
  <c r="BE156"/>
  <c r="BE160"/>
  <c r="BE163"/>
  <c r="BE167"/>
  <c r="BE171"/>
  <c r="BE173"/>
  <c r="F92"/>
  <c r="BE149"/>
  <c r="BE152"/>
  <c r="BE170"/>
  <c r="BE174"/>
  <c r="BE134"/>
  <c r="BE139"/>
  <c r="BE169"/>
  <c i="2" r="BE145"/>
  <c r="BE229"/>
  <c r="BE281"/>
  <c r="BE286"/>
  <c r="BE289"/>
  <c r="BE323"/>
  <c r="BE334"/>
  <c r="BE379"/>
  <c r="BE400"/>
  <c r="E85"/>
  <c r="J126"/>
  <c r="BE195"/>
  <c r="BE202"/>
  <c r="BE228"/>
  <c r="BE234"/>
  <c r="BE253"/>
  <c r="BE256"/>
  <c r="BE271"/>
  <c r="BE295"/>
  <c r="BE335"/>
  <c r="BE341"/>
  <c r="BE350"/>
  <c r="BE365"/>
  <c r="BE136"/>
  <c r="BE149"/>
  <c r="BE150"/>
  <c r="BE171"/>
  <c r="BE182"/>
  <c r="BE207"/>
  <c r="BE217"/>
  <c r="BE227"/>
  <c r="BE263"/>
  <c r="BE276"/>
  <c r="BE278"/>
  <c r="BE293"/>
  <c r="BE298"/>
  <c r="BE359"/>
  <c r="BE222"/>
  <c r="BE259"/>
  <c r="BE267"/>
  <c r="BE269"/>
  <c r="BE290"/>
  <c r="BE302"/>
  <c r="BE304"/>
  <c r="BE325"/>
  <c r="BE340"/>
  <c r="BE389"/>
  <c r="BE394"/>
  <c r="BE407"/>
  <c r="BE409"/>
  <c r="BE418"/>
  <c r="BE425"/>
  <c r="BE188"/>
  <c r="BE206"/>
  <c r="BE250"/>
  <c r="BE327"/>
  <c r="BE351"/>
  <c r="BE368"/>
  <c r="BE373"/>
  <c r="BE377"/>
  <c r="F92"/>
  <c r="BE135"/>
  <c r="BE159"/>
  <c r="BE208"/>
  <c r="BE213"/>
  <c r="BE243"/>
  <c r="BE270"/>
  <c r="BE274"/>
  <c r="BE305"/>
  <c r="BE310"/>
  <c r="BE311"/>
  <c r="BE312"/>
  <c r="BE324"/>
  <c r="BE330"/>
  <c r="BE348"/>
  <c r="BE360"/>
  <c r="BE380"/>
  <c r="BE141"/>
  <c r="BE191"/>
  <c r="BE215"/>
  <c r="BE273"/>
  <c r="BE296"/>
  <c r="BE337"/>
  <c r="BE338"/>
  <c r="BE342"/>
  <c r="BE352"/>
  <c r="BE354"/>
  <c r="BE392"/>
  <c r="BE393"/>
  <c r="BE398"/>
  <c r="BE404"/>
  <c r="BE412"/>
  <c r="BE414"/>
  <c r="BE419"/>
  <c r="BE303"/>
  <c r="BE315"/>
  <c r="BE316"/>
  <c r="BE339"/>
  <c r="BE346"/>
  <c r="BE349"/>
  <c r="J34"/>
  <c i="1" r="AW95"/>
  <c i="3" r="F36"/>
  <c i="1" r="BC96"/>
  <c i="3" r="F35"/>
  <c i="1" r="BB96"/>
  <c i="4" r="F36"/>
  <c i="1" r="BC97"/>
  <c i="5" r="J34"/>
  <c i="1" r="AW98"/>
  <c i="6" r="J34"/>
  <c i="1" r="AW99"/>
  <c i="2" r="F35"/>
  <c i="1" r="BB95"/>
  <c i="2" r="F37"/>
  <c i="1" r="BD95"/>
  <c i="3" r="F34"/>
  <c i="1" r="BA96"/>
  <c i="4" r="J34"/>
  <c i="1" r="AW97"/>
  <c i="4" r="F34"/>
  <c i="1" r="BA97"/>
  <c i="4" r="F35"/>
  <c i="1" r="BB97"/>
  <c i="5" r="F35"/>
  <c i="1" r="BB98"/>
  <c i="6" r="F36"/>
  <c i="1" r="BC99"/>
  <c i="2" r="F36"/>
  <c i="1" r="BC95"/>
  <c i="6" r="F37"/>
  <c i="1" r="BD99"/>
  <c i="2" r="F34"/>
  <c i="1" r="BA95"/>
  <c i="6" r="F35"/>
  <c i="1" r="BB99"/>
  <c i="3" r="J34"/>
  <c i="1" r="AW96"/>
  <c i="3" r="F37"/>
  <c i="1" r="BD96"/>
  <c i="4" r="F37"/>
  <c i="1" r="BD97"/>
  <c i="3" r="J30"/>
  <c i="5" r="F34"/>
  <c i="1" r="BA98"/>
  <c i="5" r="F36"/>
  <c i="1" r="BC98"/>
  <c i="5" r="F37"/>
  <c i="1" r="BD98"/>
  <c i="6" r="F34"/>
  <c i="1" r="BA99"/>
  <c i="2" l="1" r="P279"/>
  <c r="T133"/>
  <c i="3" r="P120"/>
  <c i="1" r="AU96"/>
  <c i="2" r="R279"/>
  <c r="R132"/>
  <c i="4" r="T121"/>
  <c r="T120"/>
  <c i="2" r="T279"/>
  <c r="P133"/>
  <c r="P132"/>
  <c i="1" r="AU95"/>
  <c i="2" r="BK423"/>
  <c r="J423"/>
  <c r="J111"/>
  <c i="6" r="BK123"/>
  <c r="J123"/>
  <c r="J125"/>
  <c r="J98"/>
  <c i="5" r="BK118"/>
  <c r="J118"/>
  <c r="J96"/>
  <c i="4" r="J121"/>
  <c r="J97"/>
  <c i="1" r="AG96"/>
  <c i="3" r="J96"/>
  <c i="2" r="BK132"/>
  <c r="J132"/>
  <c i="6" r="J30"/>
  <c i="1" r="AG99"/>
  <c i="2" r="J33"/>
  <c i="1" r="AV95"/>
  <c r="AT95"/>
  <c i="3" r="F33"/>
  <c i="1" r="AZ96"/>
  <c i="5" r="J33"/>
  <c i="1" r="AV98"/>
  <c r="AT98"/>
  <c r="BC94"/>
  <c r="W32"/>
  <c i="2" r="F33"/>
  <c i="1" r="AZ95"/>
  <c i="3" r="J33"/>
  <c i="1" r="AV96"/>
  <c r="AT96"/>
  <c r="AN96"/>
  <c i="5" r="F33"/>
  <c i="1" r="AZ98"/>
  <c r="BB94"/>
  <c r="AX94"/>
  <c i="2" r="J30"/>
  <c i="1" r="AG95"/>
  <c i="4" r="F33"/>
  <c i="1" r="AZ97"/>
  <c r="BA94"/>
  <c r="W30"/>
  <c i="4" r="J33"/>
  <c i="1" r="AV97"/>
  <c r="AT97"/>
  <c i="6" r="J33"/>
  <c i="1" r="AV99"/>
  <c r="AT99"/>
  <c r="AN99"/>
  <c i="4" r="J30"/>
  <c i="1" r="AG97"/>
  <c i="6" r="F33"/>
  <c i="1" r="AZ99"/>
  <c r="BD94"/>
  <c r="W33"/>
  <c i="2" l="1" r="T132"/>
  <c i="6" r="J96"/>
  <c r="J39"/>
  <c i="1" r="AN97"/>
  <c i="4" r="J39"/>
  <c i="1" r="AN95"/>
  <c i="2" r="J96"/>
  <c i="3" r="J39"/>
  <c i="2" r="J39"/>
  <c i="1" r="AU94"/>
  <c r="W31"/>
  <c r="AZ94"/>
  <c r="AV94"/>
  <c r="AK29"/>
  <c i="5" r="J30"/>
  <c i="1" r="AG98"/>
  <c r="AG94"/>
  <c r="AK26"/>
  <c r="AY94"/>
  <c r="AW94"/>
  <c r="AK30"/>
  <c i="5" l="1" r="J39"/>
  <c i="1" r="AN98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<sst xmlns="http://schemas.openxmlformats.org/spreadsheetml/2006/main">
  <si>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</si>
  <si>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</si>
  <si>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</si>
  <si>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</si>
  <si>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</si>
  <si>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{b3699ae1-86b7-4a9b-bed8-bc4db918f368}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</si>
  <si>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</si>
  <si>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</si>
  <si>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</si>
  <si>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</si>
  <si>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</si>
  <si>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</si>
  <si>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</si>
  <si>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</si>
  <si>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2312121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</si>
  <si>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</si>
  <si>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</si>
  <si>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ERDF Studenti se SP Stavební úpravy bezbariérového přístupu na ZLR</t>
  </si>
  <si>
    <t>KSO:</t>
  </si>
  <si>
    <t>CC-CZ:</t>
  </si>
  <si>
    <t>Místo:</t>
  </si>
  <si>
    <t>Univerzita Karlova, Farmaceutická fakulta v Hradci</t>
  </si>
  <si>
    <t>Datum:</t>
  </si>
  <si>
    <t>12. 12. 2023</t>
  </si>
  <si>
    <t>Zadavatel:</t>
  </si>
  <si>
    <t>IČ:</t>
  </si>
  <si>
    <t>00216208</t>
  </si>
  <si>
    <t>DIČ:</t>
  </si>
  <si>
    <t>Uchazeč:</t>
  </si>
  <si>
    <t>Vyplň údaj</t>
  </si>
  <si>
    <t>Projektant:</t>
  </si>
  <si>
    <t>88696430</t>
  </si>
  <si>
    <t>Ing.Paganík M.,Antala Staška 438, Hradec Králové 9</t>
  </si>
  <si>
    <t>True</t>
  </si>
  <si>
    <t>Zpracovatel:</t>
  </si>
  <si>
    <t>70172226</t>
  </si>
  <si>
    <t>Ing.Albrechtová D.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</si>
  <si>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</si>
  <si>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</si>
  <si>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</si>
  <si>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</si>
  <si>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</si>
  <si>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</si>
  <si>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</si>
  <si>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</si>
  <si>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</si>
  <si>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</si>
  <si>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</si>
  <si>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</si>
  <si>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</si>
  <si>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</si>
  <si>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</si>
  <si>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</si>
  <si>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</si>
  <si>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</si>
  <si>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</si>
  <si>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</si>
  <si>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</si>
  <si>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</si>
  <si>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</si>
  <si>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</si>
  <si>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</si>
  <si>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</si>
  <si>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</si>
  <si>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</si>
  <si>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</si>
  <si>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</si>
  <si>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</si>
  <si>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</si>
  <si>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</si>
  <si>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</si>
  <si>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</si>
  <si>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</si>
  <si>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</si>
  <si>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</si>
  <si>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</si>
  <si>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</si>
  <si>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</si>
  <si>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</si>
  <si>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</si>
  <si>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</si>
  <si>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</si>
  <si>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</si>
  <si>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D.1.1.1</t>
  </si>
  <si>
    <t>OPRAVA VEŘEJNÉHO WC - stavební práce</t>
  </si>
  <si>
    <t>STA</t>
  </si>
  <si>
    <t>1</t>
  </si>
  <si>
    <t>{fb7257af-f013-4b49-87e9-773967af8e26}</t>
  </si>
  <si>
    <t>2</t>
  </si>
  <si>
    <t>D.1.4.1</t>
  </si>
  <si>
    <t>ZAŘÍZENÍ ZDRAVOTNĚ - TECHNICKÝCH INSTALACÍ</t>
  </si>
  <si>
    <t>{4760a7d2-c851-497e-86b7-cb80b2e585f1}</t>
  </si>
  <si>
    <t>D.1.4.2</t>
  </si>
  <si>
    <t>ZAŘÍZENÍ PRO VYTÁPĚNÍ STAVBY</t>
  </si>
  <si>
    <t>{e570d22d-7bc0-4071-80ff-8643e218ce9f}</t>
  </si>
  <si>
    <t>D.1.4.3</t>
  </si>
  <si>
    <t>ZAŘÍZENÍ PRO VĚTRÁNÍ STAVBY</t>
  </si>
  <si>
    <t>{0411f16e-7515-41c0-8093-23811f95fbca}</t>
  </si>
  <si>
    <t>D.1.5.1</t>
  </si>
  <si>
    <t>ELEKTROINSTALACE</t>
  </si>
  <si>
    <t>{6fe7f402-35ad-4a52-9bc9-c431ba1f522e}</t>
  </si>
  <si>
    <t>KRYCÍ LIST SOUPISU PRACÍ</t>
  </si>
  <si>
    <t>Objekt:</t>
  </si>
  <si>
    <t>D.1.1.1 - OPRAVA VEŘEJNÉHO WC -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</si>
  <si>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</si>
  <si>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</si>
  <si>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</si>
  <si>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</si>
  <si>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</si>
  <si>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</si>
  <si>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</si>
  <si>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</si>
  <si>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</si>
  <si>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</si>
  <si>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</si>
  <si>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</si>
  <si>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</si>
  <si>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</si>
  <si>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</si>
  <si>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</si>
  <si>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</si>
  <si>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</si>
  <si>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</si>
  <si>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</si>
  <si>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</si>
  <si>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</si>
  <si>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</si>
  <si>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</si>
  <si>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</si>
  <si>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</si>
  <si>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</si>
  <si>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</si>
  <si>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</si>
  <si>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</si>
  <si>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</si>
  <si>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</si>
  <si>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</si>
  <si>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</si>
  <si>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</si>
  <si>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</si>
  <si>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</si>
  <si>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</si>
  <si>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</si>
  <si>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</si>
  <si>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</si>
  <si>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 nenosný pórobetonový š 100 mm v do 250 mm na tenkovrstvou maltu dl přes 1000 do 1250 mm</t>
  </si>
  <si>
    <t>kus</t>
  </si>
  <si>
    <t>CS ÚRS 2023 02</t>
  </si>
  <si>
    <t>4</t>
  </si>
  <si>
    <t>1415356058</t>
  </si>
  <si>
    <t>342272225</t>
  </si>
  <si>
    <t>Příčka z pórobetonových hladkých tvárnic na tenkovrstvou maltu tl 100 mm</t>
  </si>
  <si>
    <t>m2</t>
  </si>
  <si>
    <t>655418148</t>
  </si>
  <si>
    <t>VV</t>
  </si>
  <si>
    <t>"nové WC m.č.01-02"</t>
  </si>
  <si>
    <t>2,6*(2,5+0,6+0,25)</t>
  </si>
  <si>
    <t>-(0,9*1,97)</t>
  </si>
  <si>
    <t>Součet</t>
  </si>
  <si>
    <t>342291112</t>
  </si>
  <si>
    <t>Ukotvení příček montážní polyuretanovou pěnou tl příčky přes 100 mm</t>
  </si>
  <si>
    <t>m</t>
  </si>
  <si>
    <t>54297997</t>
  </si>
  <si>
    <t>(2,5+0,6+0,25)</t>
  </si>
  <si>
    <t>342291121</t>
  </si>
  <si>
    <t>Ukotvení příček k cihelným konstrukcím plochými kotvami</t>
  </si>
  <si>
    <t>945678977</t>
  </si>
  <si>
    <t>2,6*(2+1+1)</t>
  </si>
  <si>
    <t>6</t>
  </si>
  <si>
    <t>Úpravy povrchů, podlahy a osazování výplní</t>
  </si>
  <si>
    <t>5</t>
  </si>
  <si>
    <t>612131101</t>
  </si>
  <si>
    <t>Cementový postřik vnitřních stěn nanášený celoplošně ručně</t>
  </si>
  <si>
    <t>148921034</t>
  </si>
  <si>
    <t>612142001</t>
  </si>
  <si>
    <t>Potažení vnitřních stěn sklovláknitým pletivem vtlačeným do tenkovrstvé hmoty</t>
  </si>
  <si>
    <t>-361012760</t>
  </si>
  <si>
    <t>"stěny nové i stávající"</t>
  </si>
  <si>
    <t>2,6*(2,48+1,8+0,6)*2-(0,9*2*2)"m.č.01</t>
  </si>
  <si>
    <t>0,235*(1,18+2,3*2)"ostění nadpraží m.č.01</t>
  </si>
  <si>
    <t>2,6*(2,48+0,25+1,99+2+2,2)-(0,9*2)"m.č.02</t>
  </si>
  <si>
    <t>"předstěny vrch"</t>
  </si>
  <si>
    <t>0,2*(1,8)"m.č.01</t>
  </si>
  <si>
    <t>0,2*(1,99+1)"m.č.02</t>
  </si>
  <si>
    <t>7</t>
  </si>
  <si>
    <t>612311131</t>
  </si>
  <si>
    <t>Potažení vnitřních stěn vápenným štukem tloušťky do 3 mm</t>
  </si>
  <si>
    <t>409093192</t>
  </si>
  <si>
    <t>"stěny nové i stávající nad obklady"</t>
  </si>
  <si>
    <t>2,6*(2,48+0,25+1,99+2+2,2)"m.č.02</t>
  </si>
  <si>
    <t>Mezisoučet</t>
  </si>
  <si>
    <t>-32,194"ker. obklad</t>
  </si>
  <si>
    <t>8</t>
  </si>
  <si>
    <t>612323111</t>
  </si>
  <si>
    <t>Vápenocementová omítka hladkých vnitřních stěn tloušťky do 5 mm nanášená ručně</t>
  </si>
  <si>
    <t>-336415664</t>
  </si>
  <si>
    <t>"na příčky a přizdívky porobet."</t>
  </si>
  <si>
    <t>"nové příčky WC m.č.01-02"</t>
  </si>
  <si>
    <t>2,6*(2,48+0,6+0,1)"m.č.01</t>
  </si>
  <si>
    <t>-(0,9*1,97)"m.č.01</t>
  </si>
  <si>
    <t>2,6*(2,48+0,25+0,1)"m.č.02</t>
  </si>
  <si>
    <t>-(0,9*1,97)"m.č.02</t>
  </si>
  <si>
    <t>"nové přizdívky"</t>
  </si>
  <si>
    <t>(1,2+0,2)*1,8"m.č.01</t>
  </si>
  <si>
    <t>(1,2+0,2)*(1,99+1)"m.č.02</t>
  </si>
  <si>
    <t>9</t>
  </si>
  <si>
    <t>612321121</t>
  </si>
  <si>
    <t>Vápenocementová omítka hladká jednovrstvá vnitřních stěn nanášená ručně</t>
  </si>
  <si>
    <t>561411923</t>
  </si>
  <si>
    <t>"stávající stěny vyspravení po otlučení obkladů"</t>
  </si>
  <si>
    <t>0,1*(2,48+1,3*2+0,235*2-0,9)"m.č.01(sokl)</t>
  </si>
  <si>
    <t>2,1*(0,5*2)"m.č.01(obklad)</t>
  </si>
  <si>
    <t>2,1*(0,25+1,99+2+2,3)-1,2*(1,99+1)"m.č.02</t>
  </si>
  <si>
    <t>10</t>
  </si>
  <si>
    <t>619991011</t>
  </si>
  <si>
    <t>Obalení konstrukcí a prvků fólií přilepenou lepící páskou</t>
  </si>
  <si>
    <t>1008095859</t>
  </si>
  <si>
    <t>0,9*2,14"vstupní dveře</t>
  </si>
  <si>
    <t>11</t>
  </si>
  <si>
    <t>619995001</t>
  </si>
  <si>
    <t>Začištění omítek kolem oken, dveří, podlah nebo obkladů</t>
  </si>
  <si>
    <t>681899747</t>
  </si>
  <si>
    <t>(1,8+2,48+0,6+0,235)*2"m.č.01</t>
  </si>
  <si>
    <t xml:space="preserve">(2,48+0,25+1,99+2+2,2)"m.č.02 </t>
  </si>
  <si>
    <t>631311115</t>
  </si>
  <si>
    <t>Mazanina tl přes 50 do 80 mm z betonu prostého bez zvýšených nároků na prostředí tř. C 20/25</t>
  </si>
  <si>
    <t>m3</t>
  </si>
  <si>
    <t>-2116922383</t>
  </si>
  <si>
    <t>"pod novou dlažbu"</t>
  </si>
  <si>
    <t>2,48*1,8+0,235*1,18-(0,1*0,6)"m.č.01</t>
  </si>
  <si>
    <t>1,99*(2,27+2,48)/2"m.č.02</t>
  </si>
  <si>
    <t>0,1*9,407</t>
  </si>
  <si>
    <t>13</t>
  </si>
  <si>
    <t>631312141</t>
  </si>
  <si>
    <t>Doplnění rýh v dosavadních mazaninách betonem prostým</t>
  </si>
  <si>
    <t>710304576</t>
  </si>
  <si>
    <t>0,08*0,2*(0,7+0,6)"pro nové rozvody kanalizace</t>
  </si>
  <si>
    <t>0,08*0,2*0,3"pro nové rozvody ÚT</t>
  </si>
  <si>
    <t>14</t>
  </si>
  <si>
    <t>631319011</t>
  </si>
  <si>
    <t>Příplatek k mazanině tl přes 50 do 80 mm za přehlazení povrchu</t>
  </si>
  <si>
    <t>-441532636</t>
  </si>
  <si>
    <t>15</t>
  </si>
  <si>
    <t>631319195</t>
  </si>
  <si>
    <t>Příplatek k mazanině tl přes 50 do 80 mm za plochu do 5 m2</t>
  </si>
  <si>
    <t>-1952981690</t>
  </si>
  <si>
    <t>16</t>
  </si>
  <si>
    <t>633811111</t>
  </si>
  <si>
    <t>Broušení nerovností betonových podlah do 2 mm - stržení šlemu</t>
  </si>
  <si>
    <t>-1853847193</t>
  </si>
  <si>
    <t>17</t>
  </si>
  <si>
    <t>642942611</t>
  </si>
  <si>
    <t>Osazování zárubní nebo rámů dveřních kovových do 2,5 m2 na montážní pěnu</t>
  </si>
  <si>
    <t>23120567</t>
  </si>
  <si>
    <t>18</t>
  </si>
  <si>
    <t>M</t>
  </si>
  <si>
    <t>55331488</t>
  </si>
  <si>
    <t>zárubeň jednokřídlá ocelová pro zdění tl stěny 110-150mm rozměru 900/1970, 2100mm</t>
  </si>
  <si>
    <t>-1782093267</t>
  </si>
  <si>
    <t>Ostatní konstrukce a práce, bourání</t>
  </si>
  <si>
    <t>19</t>
  </si>
  <si>
    <t>949101111</t>
  </si>
  <si>
    <t>Lešení pomocné pro objekty pozemních staveb s lešeňovou podlahou v do 1,9 m zatížení do 150 kg/m2</t>
  </si>
  <si>
    <t>-1325714160</t>
  </si>
  <si>
    <t>2,48*1,8"m.č.01</t>
  </si>
  <si>
    <t>20</t>
  </si>
  <si>
    <t>952901111</t>
  </si>
  <si>
    <t>Vyčištění budov bytové a občanské výstavby při výšce podlaží do 4 m</t>
  </si>
  <si>
    <t>-1074753142</t>
  </si>
  <si>
    <t>"nová dispozice WC m.č.01-03"</t>
  </si>
  <si>
    <t>953993326</t>
  </si>
  <si>
    <t>Osazení bezpečnostní, orientační nebo informační tabulky přivrtáním na zdivo</t>
  </si>
  <si>
    <t>626945763</t>
  </si>
  <si>
    <t>22</t>
  </si>
  <si>
    <t>73534566</t>
  </si>
  <si>
    <t xml:space="preserve">bezdrátová sada pro nouzovou signalizaci -  nástěnný světelný alarm se sirénou + adaptér DC 15V + nástěnná signalizační jednotka s kroužkem + programování</t>
  </si>
  <si>
    <t>sada</t>
  </si>
  <si>
    <t>TRŽNÍ CENA 2023 02</t>
  </si>
  <si>
    <t>-1298050963</t>
  </si>
  <si>
    <t>23</t>
  </si>
  <si>
    <t>962031136</t>
  </si>
  <si>
    <t>Bourání příček z tvárnic nebo příčkovek tl do 150 mm</t>
  </si>
  <si>
    <t>-1810874652</t>
  </si>
  <si>
    <t>"místnost WC"</t>
  </si>
  <si>
    <t>2,6*(2,5+2,4+1,06+1,41)"příčky</t>
  </si>
  <si>
    <t>-0,6*1,97*4"otvory</t>
  </si>
  <si>
    <t>24</t>
  </si>
  <si>
    <t>965043331</t>
  </si>
  <si>
    <t>Bourání podkladů pod dlažby betonových s potěrem nebo teracem tl do 100 mm pl do 4 m2</t>
  </si>
  <si>
    <t>1254222330</t>
  </si>
  <si>
    <t>1,19*2,48+0,235*1,02"m.č. 01</t>
  </si>
  <si>
    <t>1,41*1,07"m.č. 02</t>
  </si>
  <si>
    <t>1,06*1,07"m.č. 03</t>
  </si>
  <si>
    <t>1,41*1,24"m.č. 04</t>
  </si>
  <si>
    <t>1,06*1,1"m.č. 05</t>
  </si>
  <si>
    <t>0,08*8,748</t>
  </si>
  <si>
    <t>25</t>
  </si>
  <si>
    <t>965081213</t>
  </si>
  <si>
    <t>Bourání podlah z dlaždic keramických nebo xylolitových tl do 10 mm plochy přes 1 m2</t>
  </si>
  <si>
    <t>-1710292715</t>
  </si>
  <si>
    <t>26</t>
  </si>
  <si>
    <t>965081611</t>
  </si>
  <si>
    <t>Odsekání soklíků rovných</t>
  </si>
  <si>
    <t>-897982323</t>
  </si>
  <si>
    <t>0,1*((1,19+2,48)*2-(0,6*2+0,9)+0,235*2)"m.č.01</t>
  </si>
  <si>
    <t>27</t>
  </si>
  <si>
    <t>967031132</t>
  </si>
  <si>
    <t>Přisekání rovných ostění v cihelném zdivu na MV nebo MVC</t>
  </si>
  <si>
    <t>1671811286</t>
  </si>
  <si>
    <t>2,6*0,125*5"po vybourání příček</t>
  </si>
  <si>
    <t>28</t>
  </si>
  <si>
    <t>968072455</t>
  </si>
  <si>
    <t>Vybourání kovových dveřních zárubní pl do 2 m2</t>
  </si>
  <si>
    <t>-228044676</t>
  </si>
  <si>
    <t>0,6*2*4"dveře stávající</t>
  </si>
  <si>
    <t>29</t>
  </si>
  <si>
    <t>974042565</t>
  </si>
  <si>
    <t>Vysekání rýh v dlažbě betonové nebo jiné monolitické hl do 150 mm š do 200 mm</t>
  </si>
  <si>
    <t>-1107266455</t>
  </si>
  <si>
    <t>0,7+0,6"pro nové rozvody kanalizace</t>
  </si>
  <si>
    <t>0,3"pro nové rozvody ÚT</t>
  </si>
  <si>
    <t>30</t>
  </si>
  <si>
    <t>978059541</t>
  </si>
  <si>
    <t>Odsekání a odebrání obkladů stěn z vnitřních obkládaček plochy přes 1 m2</t>
  </si>
  <si>
    <t>-449843904</t>
  </si>
  <si>
    <t>"na stávajících stěnách"</t>
  </si>
  <si>
    <t>2,14*(1,07+1,075+1,06*2+1,41*2+0,25*2)</t>
  </si>
  <si>
    <t>31</t>
  </si>
  <si>
    <t>999111001</t>
  </si>
  <si>
    <t>Přípomoce profesím a nespecifikované práce</t>
  </si>
  <si>
    <t>kpl</t>
  </si>
  <si>
    <t>839440328</t>
  </si>
  <si>
    <t>997</t>
  </si>
  <si>
    <t>Přesun sutě</t>
  </si>
  <si>
    <t>32</t>
  </si>
  <si>
    <t>997013211</t>
  </si>
  <si>
    <t>Vnitrostaveništní doprava suti a vybouraných hmot pro budovy v do 6 m ručně</t>
  </si>
  <si>
    <t>t</t>
  </si>
  <si>
    <t>-1317525488</t>
  </si>
  <si>
    <t>33</t>
  </si>
  <si>
    <t>997013501</t>
  </si>
  <si>
    <t>Odvoz suti a vybouraných hmot na skládku nebo meziskládku do 1 km se složením</t>
  </si>
  <si>
    <t>381123670</t>
  </si>
  <si>
    <t>34</t>
  </si>
  <si>
    <t>997013509</t>
  </si>
  <si>
    <t>Příplatek k odvozu suti a vybouraných hmot na skládku ZKD 1 km přes 1 km</t>
  </si>
  <si>
    <t>2009350124</t>
  </si>
  <si>
    <t>5,454*19 'Přepočtené koeficientem množství</t>
  </si>
  <si>
    <t>35</t>
  </si>
  <si>
    <t>997013609</t>
  </si>
  <si>
    <t>Poplatek za uložení na skládce (skládkovné) stavebního odpadu ze směsí nebo oddělených frakcí betonu, cihel a keramických výrobků kód odpadu 17 01 07</t>
  </si>
  <si>
    <t>-1771257102</t>
  </si>
  <si>
    <t>36</t>
  </si>
  <si>
    <t>997013631</t>
  </si>
  <si>
    <t>Poplatek za uložení na skládce (skládkovné) stavebního odpadu směsného kód odpadu 17 09 04</t>
  </si>
  <si>
    <t>1992411481</t>
  </si>
  <si>
    <t>5,454-(4,839+0,096)</t>
  </si>
  <si>
    <t>37</t>
  </si>
  <si>
    <t>997013811</t>
  </si>
  <si>
    <t>Poplatek za uložení na skládce (skládkovné) stavebního odpadu dřevěného kód odpadu 17 02 01</t>
  </si>
  <si>
    <t>-1567645278</t>
  </si>
  <si>
    <t>998</t>
  </si>
  <si>
    <t>Přesun hmot</t>
  </si>
  <si>
    <t>38</t>
  </si>
  <si>
    <t>998018001</t>
  </si>
  <si>
    <t>Přesun hmot ruční pro budovy v do 6 m</t>
  </si>
  <si>
    <t>1724645846</t>
  </si>
  <si>
    <t>PSV</t>
  </si>
  <si>
    <t>Práce a dodávky PSV</t>
  </si>
  <si>
    <t>711</t>
  </si>
  <si>
    <t>Izolace proti vodě, vlhkosti a plynům</t>
  </si>
  <si>
    <t>39</t>
  </si>
  <si>
    <t>711111001</t>
  </si>
  <si>
    <t>Provedení izolace proti zemní vlhkosti vodorovné za studena nátěrem penetračním</t>
  </si>
  <si>
    <t>536100353</t>
  </si>
  <si>
    <t>2,48*1,8+2,48*0,125+0,235*1,18"m.č.01</t>
  </si>
  <si>
    <t>40</t>
  </si>
  <si>
    <t>11163150</t>
  </si>
  <si>
    <t>lak penetrační asfaltový</t>
  </si>
  <si>
    <t>59015393</t>
  </si>
  <si>
    <t xml:space="preserve">9,777*0,0003 </t>
  </si>
  <si>
    <t>41</t>
  </si>
  <si>
    <t>711141559</t>
  </si>
  <si>
    <t>Provedení izolace proti zemní vlhkosti pásy přitavením vodorovné NAIP</t>
  </si>
  <si>
    <t>-2027190865</t>
  </si>
  <si>
    <t>42</t>
  </si>
  <si>
    <t>62856011</t>
  </si>
  <si>
    <t>pás asfaltový natavitelný modifikovaný SBS s vložkou z hliníkové fólie s textilií a spalitelnou PE fólií nebo jemnozrnným minerálním posypem na horním povrchu tl 4,0mm</t>
  </si>
  <si>
    <t>-2095515510</t>
  </si>
  <si>
    <t xml:space="preserve">9,777*1,15 </t>
  </si>
  <si>
    <t>43</t>
  </si>
  <si>
    <t>998711201</t>
  </si>
  <si>
    <t>Přesun hmot procentní pro izolace proti vodě, vlhkosti a plynům v objektech v do 6 m</t>
  </si>
  <si>
    <t>%</t>
  </si>
  <si>
    <t>-1757466778</t>
  </si>
  <si>
    <t>725</t>
  </si>
  <si>
    <t>Zdravotechnika - zařizovací předměty</t>
  </si>
  <si>
    <t>44</t>
  </si>
  <si>
    <t>725212115</t>
  </si>
  <si>
    <t>Umyvadlo keramické bílé nábytkové šířky 600 mm včetně skříňky s jednou zásuvkou</t>
  </si>
  <si>
    <t>soubor</t>
  </si>
  <si>
    <t>201557123</t>
  </si>
  <si>
    <t>45</t>
  </si>
  <si>
    <t>55441001</t>
  </si>
  <si>
    <t>skříňka s jednou zásuvkou pod umyvadlo keramické pravoúhlé š 600mm</t>
  </si>
  <si>
    <t>-159474757</t>
  </si>
  <si>
    <t>763</t>
  </si>
  <si>
    <t>Konstrukce suché výstavby</t>
  </si>
  <si>
    <t>46</t>
  </si>
  <si>
    <t>763121426</t>
  </si>
  <si>
    <t>SDK stěna předsazená tl 112,5 mm profil CW+UW 100 deska 1xH2 12,5 bez izolace EI 15</t>
  </si>
  <si>
    <t>1608684260</t>
  </si>
  <si>
    <t>47</t>
  </si>
  <si>
    <t>763121714</t>
  </si>
  <si>
    <t>SDK stěna předsazená základní penetrační nátěr</t>
  </si>
  <si>
    <t>-159855069</t>
  </si>
  <si>
    <t>48</t>
  </si>
  <si>
    <t>763121751</t>
  </si>
  <si>
    <t>Příplatek k SDK stěně předsazené za plochu do 6 m2 jednotlivě</t>
  </si>
  <si>
    <t>1697261664</t>
  </si>
  <si>
    <t>49</t>
  </si>
  <si>
    <t>763121761</t>
  </si>
  <si>
    <t>Příplatek k SDK stěně předsazené za rovinnost kvality Q3</t>
  </si>
  <si>
    <t>-408801065</t>
  </si>
  <si>
    <t>50</t>
  </si>
  <si>
    <t>763131452</t>
  </si>
  <si>
    <t>SDK podhled deska 1xH2 12,5 s izolací dvouvrstvá spodní kce profil CD+UD</t>
  </si>
  <si>
    <t>-628927713</t>
  </si>
  <si>
    <t>"nové místnosti WC"</t>
  </si>
  <si>
    <t>51</t>
  </si>
  <si>
    <t>763131714</t>
  </si>
  <si>
    <t>SDK podhled základní penetrační nátěr</t>
  </si>
  <si>
    <t>411612523</t>
  </si>
  <si>
    <t>52</t>
  </si>
  <si>
    <t>763131751</t>
  </si>
  <si>
    <t>Montáž parotěsné zábrany do SDK podhledu</t>
  </si>
  <si>
    <t>495151268</t>
  </si>
  <si>
    <t>53</t>
  </si>
  <si>
    <t>28329282</t>
  </si>
  <si>
    <t>fólie PE vyztužená Al vrstvou pro parotěsnou vrstvu 170g/m2</t>
  </si>
  <si>
    <t>-586493066</t>
  </si>
  <si>
    <t>9,19*1,1</t>
  </si>
  <si>
    <t>54</t>
  </si>
  <si>
    <t>763131771</t>
  </si>
  <si>
    <t>Příplatek k SDK podhledu za rovinnost kvality Q3</t>
  </si>
  <si>
    <t>535005950</t>
  </si>
  <si>
    <t>55</t>
  </si>
  <si>
    <t>763131821</t>
  </si>
  <si>
    <t>Demontáž SDK podhledu s dvouvrstvou nosnou kcí z ocelových profilů opláštění jednoduché</t>
  </si>
  <si>
    <t>2042806421</t>
  </si>
  <si>
    <t>56</t>
  </si>
  <si>
    <t>763172325</t>
  </si>
  <si>
    <t>Montáž dvířek revizních jednoplášťových SDK kcí vel. 600x600 mm pro příčky a předsazené stěny</t>
  </si>
  <si>
    <t>191698400</t>
  </si>
  <si>
    <t>57</t>
  </si>
  <si>
    <t>59030714</t>
  </si>
  <si>
    <t>dvířka revizní jednokřídlá s automatickým zámkem 600x600mm</t>
  </si>
  <si>
    <t>-2146494594</t>
  </si>
  <si>
    <t>58</t>
  </si>
  <si>
    <t>998763401</t>
  </si>
  <si>
    <t>Přesun hmot procentní pro sádrokartonové konstrukce v objektech v do 6 m</t>
  </si>
  <si>
    <t>-202261845</t>
  </si>
  <si>
    <t>766</t>
  </si>
  <si>
    <t>Konstrukce truhlářské</t>
  </si>
  <si>
    <t>59</t>
  </si>
  <si>
    <t>766491851</t>
  </si>
  <si>
    <t>Demontáž prahů dveří jednokřídlových</t>
  </si>
  <si>
    <t>1492681739</t>
  </si>
  <si>
    <t>60</t>
  </si>
  <si>
    <t>766660001</t>
  </si>
  <si>
    <t>Montáž dveřních křídel otvíravých jednokřídlových š do 0,8 m do ocelové zárubně</t>
  </si>
  <si>
    <t>-1263828425</t>
  </si>
  <si>
    <t>"WC"</t>
  </si>
  <si>
    <t>1"900/1970</t>
  </si>
  <si>
    <t>61</t>
  </si>
  <si>
    <t>61162087</t>
  </si>
  <si>
    <t>dveře jednokřídlé dřevotřískové povrch laminátový plné 900x1970-2100mm</t>
  </si>
  <si>
    <t>1470237658</t>
  </si>
  <si>
    <t>62</t>
  </si>
  <si>
    <t>54932004</t>
  </si>
  <si>
    <t>závěs dveřní šroubovací 15x96mm se závitem M7</t>
  </si>
  <si>
    <t>100 kus</t>
  </si>
  <si>
    <t>630812703</t>
  </si>
  <si>
    <t>1*3/100</t>
  </si>
  <si>
    <t>63</t>
  </si>
  <si>
    <t>54924003</t>
  </si>
  <si>
    <t>zámek zadlabací mezipokojový pravý pro WC kování 72x55mm</t>
  </si>
  <si>
    <t>218043692</t>
  </si>
  <si>
    <t>64</t>
  </si>
  <si>
    <t>54914123</t>
  </si>
  <si>
    <t>kování rozetové klika/klika</t>
  </si>
  <si>
    <t>-645761106</t>
  </si>
  <si>
    <t>65</t>
  </si>
  <si>
    <t>766660717</t>
  </si>
  <si>
    <t>Montáž samozavírače na ocelovou zárubeň a dveřní křídlo</t>
  </si>
  <si>
    <t>-793329536</t>
  </si>
  <si>
    <t>66</t>
  </si>
  <si>
    <t>549172501</t>
  </si>
  <si>
    <t>Automatický otvírač dveří, 100-240 V pro dveře max. 220 lbs, Pohon otočných dveří pro osoby se zdravotním postižením se 2 dálkovými ovladači, 2 výstupními tlačítky, klávesnicí, 5 ID karet, 2 nerezovými tlačítky, certifikováno CE</t>
  </si>
  <si>
    <t>125925656</t>
  </si>
  <si>
    <t>67</t>
  </si>
  <si>
    <t>766691914</t>
  </si>
  <si>
    <t>Vyvěšení nebo zavěšení dřevěných křídel dveří pl do 2 m2</t>
  </si>
  <si>
    <t>1658418689</t>
  </si>
  <si>
    <t>68</t>
  </si>
  <si>
    <t>766691914R</t>
  </si>
  <si>
    <t>Vyvěšení nebo zavěšení dřevěných křídel dveří pl do 2 m2 - dveře pro další použití</t>
  </si>
  <si>
    <t>689577014</t>
  </si>
  <si>
    <t>"vchod. dveře pro staveb. úpravy"</t>
  </si>
  <si>
    <t xml:space="preserve">1+1"vyvěšení a zavěšení stávajících vchod. dveří </t>
  </si>
  <si>
    <t>69</t>
  </si>
  <si>
    <t>766695213</t>
  </si>
  <si>
    <t>Montáž truhlářských prahů dveří jednokřídlových š přes 10 cm</t>
  </si>
  <si>
    <t>-1135342159</t>
  </si>
  <si>
    <t>70</t>
  </si>
  <si>
    <t>61187161</t>
  </si>
  <si>
    <t>práh dveřní dřevěný dubový tl 20mm dl 820mm š 150mm</t>
  </si>
  <si>
    <t>2060614401</t>
  </si>
  <si>
    <t>71</t>
  </si>
  <si>
    <t>766821112</t>
  </si>
  <si>
    <t>Montáž korpusu vestavěné skříně policové dvoukřídlové</t>
  </si>
  <si>
    <t>253194202</t>
  </si>
  <si>
    <t>72</t>
  </si>
  <si>
    <t>766821142</t>
  </si>
  <si>
    <t>Montáž otvíravých dveří vestavěné skříně s kováním</t>
  </si>
  <si>
    <t>829245350</t>
  </si>
  <si>
    <t>73</t>
  </si>
  <si>
    <t>615101052</t>
  </si>
  <si>
    <t xml:space="preserve">skříň úklidová vestavná dřevěná vysoká 2 dveřová 2100x600x1010mm </t>
  </si>
  <si>
    <t>939261197</t>
  </si>
  <si>
    <t>74</t>
  </si>
  <si>
    <t>998766201</t>
  </si>
  <si>
    <t>Přesun hmot procentní pro kce truhlářské v objektech v do 6 m</t>
  </si>
  <si>
    <t>840671849</t>
  </si>
  <si>
    <t>771</t>
  </si>
  <si>
    <t>Podlahy z dlaždic</t>
  </si>
  <si>
    <t>75</t>
  </si>
  <si>
    <t>771121011</t>
  </si>
  <si>
    <t>Nátěr penetrační na podlahu</t>
  </si>
  <si>
    <t>683401928</t>
  </si>
  <si>
    <t>"nová dispozice WC m.č.01-02"</t>
  </si>
  <si>
    <t>76</t>
  </si>
  <si>
    <t>771151024</t>
  </si>
  <si>
    <t>Samonivelační stěrka podlah pevnosti 30 MPa tl přes 8 do 10 mm</t>
  </si>
  <si>
    <t>688757786</t>
  </si>
  <si>
    <t>77</t>
  </si>
  <si>
    <t>771574173</t>
  </si>
  <si>
    <t>Montáž podlah keramických reliéfních nebo z dekorů lepených cementovým flexibilním lepidlem přes 2 do 4 ks/m2</t>
  </si>
  <si>
    <t>1388507839</t>
  </si>
  <si>
    <t>"nová dlažba"</t>
  </si>
  <si>
    <t>78</t>
  </si>
  <si>
    <t>59761116</t>
  </si>
  <si>
    <t>dlažba keramická slinutá mrazuvzdorná do interiéru i exteriéru R9 povrch hladký/matný tl do 10mm přes 2 do 4ks/m2</t>
  </si>
  <si>
    <t>355383158</t>
  </si>
  <si>
    <t>9,407*1,15</t>
  </si>
  <si>
    <t>79</t>
  </si>
  <si>
    <t>771591115</t>
  </si>
  <si>
    <t>Podlahy spárování silikonem</t>
  </si>
  <si>
    <t>-112730545</t>
  </si>
  <si>
    <t>"odhad"</t>
  </si>
  <si>
    <t>(2,5+1,8+2,5+2+0,6+0,25)*2"plocha dlažeb</t>
  </si>
  <si>
    <t>2,5+2,2+2*2+1,8*2+2,5*2"místnosti s obklady</t>
  </si>
  <si>
    <t>80</t>
  </si>
  <si>
    <t>771591184</t>
  </si>
  <si>
    <t>Pracnější řezání podlah z dlaždic keramických rovné</t>
  </si>
  <si>
    <t>-1142966868</t>
  </si>
  <si>
    <t>2+2,2+2,3+2,5+0,25*3+2,5+1,8+0,235*2+0,6*2+0,13"plocha dlažeb</t>
  </si>
  <si>
    <t>81</t>
  </si>
  <si>
    <t>998771201</t>
  </si>
  <si>
    <t>Přesun hmot procentní pro podlahy z dlaždic v objektech v do 6 m</t>
  </si>
  <si>
    <t>-1511261437</t>
  </si>
  <si>
    <t>781</t>
  </si>
  <si>
    <t>Dokončovací práce - obklady</t>
  </si>
  <si>
    <t>82</t>
  </si>
  <si>
    <t>781121011</t>
  </si>
  <si>
    <t>Nátěr penetrační na stěnu</t>
  </si>
  <si>
    <t>-828947916</t>
  </si>
  <si>
    <t>83</t>
  </si>
  <si>
    <t>781474112</t>
  </si>
  <si>
    <t>Montáž obkladů vnitřních keramických hladkých přes 9 do 12 ks/m2 lepených flexibilním lepidlem</t>
  </si>
  <si>
    <t>1879160636</t>
  </si>
  <si>
    <t>2,1*(2,48+1,8)*2"m.č.01 obklady v 2,1m</t>
  </si>
  <si>
    <t>-(0,9*1,97+0,9*2,14)"m.č.01</t>
  </si>
  <si>
    <t>2,1*(2,48+0,25+1,99+2+2,2)"m.č.02 obklady v 2,1m</t>
  </si>
  <si>
    <t>"předstěna vrch"</t>
  </si>
  <si>
    <t>84</t>
  </si>
  <si>
    <t>59761026</t>
  </si>
  <si>
    <t>obklad keramický hladký do 12ks/m2</t>
  </si>
  <si>
    <t>-12352330</t>
  </si>
  <si>
    <t>32,194*1,1</t>
  </si>
  <si>
    <t>85</t>
  </si>
  <si>
    <t>781477114</t>
  </si>
  <si>
    <t>Příplatek k montáži obkladů vnitřních keramických hladkých za spárování tmelem dvousložkovým</t>
  </si>
  <si>
    <t>-1568526389</t>
  </si>
  <si>
    <t>86</t>
  </si>
  <si>
    <t>781477115</t>
  </si>
  <si>
    <t>Příplatek k montáži obkladů vnitřních keramických hladkých za lepením lepidlem dvousložkovým</t>
  </si>
  <si>
    <t>404304304</t>
  </si>
  <si>
    <t>87</t>
  </si>
  <si>
    <t>781491011</t>
  </si>
  <si>
    <t>Montáž zrcadel plochy do 1 m2 lepených silikonovým tmelem na podkladní omítku</t>
  </si>
  <si>
    <t>-985580885</t>
  </si>
  <si>
    <t>1,2*0,4"m.č. 01</t>
  </si>
  <si>
    <t>0,6*0,4"m.č. 02</t>
  </si>
  <si>
    <t>88</t>
  </si>
  <si>
    <t>63465124</t>
  </si>
  <si>
    <t>zrcadlo nemontované čiré tl 4mm max rozměr 3210x2250mm</t>
  </si>
  <si>
    <t>-1618309134</t>
  </si>
  <si>
    <t>0,681818181818182*1,1 'Přepočtené koeficientem množství</t>
  </si>
  <si>
    <t>89</t>
  </si>
  <si>
    <t>781495115</t>
  </si>
  <si>
    <t>Spárování vnitřních obkladů silikonem</t>
  </si>
  <si>
    <t>-224521468</t>
  </si>
  <si>
    <t>2,1*(10+13)+0,9+(1,99+1+1,8)*2"rohy kouty</t>
  </si>
  <si>
    <t>4"zařizovací předměty odhad</t>
  </si>
  <si>
    <t>90</t>
  </si>
  <si>
    <t>781495142</t>
  </si>
  <si>
    <t>Průnik obkladem kruhový přes DN 30 do DN 90</t>
  </si>
  <si>
    <t>-825080013</t>
  </si>
  <si>
    <t>3+1+3*2</t>
  </si>
  <si>
    <t>91</t>
  </si>
  <si>
    <t>781495143</t>
  </si>
  <si>
    <t>Průnik obkladem kruhový přes DN 90</t>
  </si>
  <si>
    <t>1647257515</t>
  </si>
  <si>
    <t>92</t>
  </si>
  <si>
    <t>781495184</t>
  </si>
  <si>
    <t>Řezání pracnější rovné keramických obkladaček</t>
  </si>
  <si>
    <t>932588931</t>
  </si>
  <si>
    <t>(2+1+1,8)*2+2,1*(8+6)"odhad</t>
  </si>
  <si>
    <t>93</t>
  </si>
  <si>
    <t>998781201</t>
  </si>
  <si>
    <t>Přesun hmot procentní pro obklady keramické v objektech v do 6 m</t>
  </si>
  <si>
    <t>335718364</t>
  </si>
  <si>
    <t>784</t>
  </si>
  <si>
    <t>Dokončovací práce - malby a tapety</t>
  </si>
  <si>
    <t>94</t>
  </si>
  <si>
    <t>784181011</t>
  </si>
  <si>
    <t>Dvojnásobné pačokování v místnostech v do 3,80 m</t>
  </si>
  <si>
    <t>987749</t>
  </si>
  <si>
    <t>"viz omítky stěn štukové"</t>
  </si>
  <si>
    <t>15,09</t>
  </si>
  <si>
    <t>95</t>
  </si>
  <si>
    <t>784181121</t>
  </si>
  <si>
    <t>Hloubková jednonásobná bezbarvá penetrace podkladu v místnostech v do 3,80 m</t>
  </si>
  <si>
    <t>-981317290</t>
  </si>
  <si>
    <t>96</t>
  </si>
  <si>
    <t>784211101</t>
  </si>
  <si>
    <t>Dvojnásobné bílé malby ze směsí za mokra výborně oděruvzdorných v místnostech v do 3,80 m</t>
  </si>
  <si>
    <t>1287565205</t>
  </si>
  <si>
    <t>15,09"viz omítky stěn štukové</t>
  </si>
  <si>
    <t>9,19"viz SDK podhledy</t>
  </si>
  <si>
    <t>VRN</t>
  </si>
  <si>
    <t>Vedlejší rozpočtové náklady</t>
  </si>
  <si>
    <t>VRN3</t>
  </si>
  <si>
    <t>Zařízení staveniště</t>
  </si>
  <si>
    <t>97</t>
  </si>
  <si>
    <t>030001000</t>
  </si>
  <si>
    <t>1024</t>
  </si>
  <si>
    <t>957276731</t>
  </si>
  <si>
    <t>D.1.4.1 - ZAŘÍZENÍ ZDRAVOTNĚ - TECHNICKÝCH INSTALACÍ</t>
  </si>
  <si>
    <t>Ondřej Zikán</t>
  </si>
  <si>
    <t>721 - Zdravotechnika - vnitřní kanalizace</t>
  </si>
  <si>
    <t>722 - Zdravotechnika - vnitřní vodovod</t>
  </si>
  <si>
    <t>725 - Zdravotechnika - zařizovací předměty</t>
  </si>
  <si>
    <t>726 - Zdravotechnika - předstěnové instalace</t>
  </si>
  <si>
    <t>721</t>
  </si>
  <si>
    <t>Zdravotechnika - vnitřní kanalizace</t>
  </si>
  <si>
    <t>721174042</t>
  </si>
  <si>
    <t>Potrubí kanalizační z PP připojovací DN 40_dodávka a montáž</t>
  </si>
  <si>
    <t>721174043</t>
  </si>
  <si>
    <t>Potrubí kanalizační z PP připojovací DN 50_dodávka a montáž</t>
  </si>
  <si>
    <t>721174044</t>
  </si>
  <si>
    <t>Potrubí kanalizační z PP připojovací DN 75_dodávka a montáž</t>
  </si>
  <si>
    <t>721174045</t>
  </si>
  <si>
    <t>Potrubí kanalizační z PP připojovací DN 100_dodávka a montáž</t>
  </si>
  <si>
    <t>721194104</t>
  </si>
  <si>
    <t>Vyvedení a upevnění odpadních výpustek DN 40</t>
  </si>
  <si>
    <t>721194105</t>
  </si>
  <si>
    <t>Vyvedení a upevnění odpadních výpustek DN 50</t>
  </si>
  <si>
    <t>721194109</t>
  </si>
  <si>
    <t>Vyvedení a upevnění odpadních výpustek DN 100</t>
  </si>
  <si>
    <t>721273152</t>
  </si>
  <si>
    <t>Hlavice ventilační polypropylen PP DN 75_dodávka a montáž</t>
  </si>
  <si>
    <t>721274121</t>
  </si>
  <si>
    <t>Přivzdušňovací ventil vnitřní odpadních potrubí DN50_dodávka a montáž</t>
  </si>
  <si>
    <t>721290111</t>
  </si>
  <si>
    <t>Zkouška těsnosti potrubí kanalizace vodou do DN 125</t>
  </si>
  <si>
    <t>1+1+6+1</t>
  </si>
  <si>
    <t>721K01</t>
  </si>
  <si>
    <t>Čistící kus na kanalizační potrubí DN100_dodávka a montáž</t>
  </si>
  <si>
    <t>tržní cena 2023 02</t>
  </si>
  <si>
    <t>721K02</t>
  </si>
  <si>
    <t>Demontáž stávajícíh rozvodů kanalizace, včetně zaslepení konců potrubí při stavbě a likvidace demontovaného materiálu</t>
  </si>
  <si>
    <t>998721201</t>
  </si>
  <si>
    <t>Přesun hmot procentní pro vnitřní kanalizace v objektech v do 6 m</t>
  </si>
  <si>
    <t>998721293</t>
  </si>
  <si>
    <t>Příplatek k přesunu hmot procentní 721 za zvětšený přesun do 500 m</t>
  </si>
  <si>
    <t>722</t>
  </si>
  <si>
    <t>Zdravotechnika - vnitřní vodovod</t>
  </si>
  <si>
    <t>722173402</t>
  </si>
  <si>
    <t>Potrubí vodovodní plastové vícevrstvé PE-Xc spoj lisováním PN 16 do 70°C D 20x2,3 mm_dodávka a montáž</t>
  </si>
  <si>
    <t>722173403</t>
  </si>
  <si>
    <t>Potrubí vodovodní plastové vícevrstvé PE-Xc spoj lisováním PN 16 do 70°C D 25x2,8 mm_dodávka a montáž</t>
  </si>
  <si>
    <t>722181113</t>
  </si>
  <si>
    <t>Doplňková ochrana vodovodního potrubí plstěnými pásy do DN 25 mm_dodávka a montáž</t>
  </si>
  <si>
    <t>722181231</t>
  </si>
  <si>
    <t>Ochrana vodovodního potrubí přilepenými termoizolačními trubicemi z PE tl přes 9 do 13 mm DN do 22 mm_dodávka a montáž</t>
  </si>
  <si>
    <t>722181251</t>
  </si>
  <si>
    <t>Ochrana vodovodního potrubí přilepenými termoizolačními trubicemi z PE tl přes 20 do 25 mm DN do 22 mm_dodávka a montáž</t>
  </si>
  <si>
    <t>722220151</t>
  </si>
  <si>
    <t>Nástěnka závitová plastová PPR PN 16 DN 16 x G 1/2_dodávka a montáž</t>
  </si>
  <si>
    <t>722220232</t>
  </si>
  <si>
    <t>Přechodka dGK PPR PN 20 D 25 x G 3/4 s kovovým vnitřním závitem_dodávka a montáž</t>
  </si>
  <si>
    <t>722232123</t>
  </si>
  <si>
    <t>Kohout kulový přímý G 3/4" PN 42 do 185°C plnoprůtokový vnitřní závit_dodávka a montáž</t>
  </si>
  <si>
    <t>722262225</t>
  </si>
  <si>
    <t>Vodoměr závitový jednovtokový suchoběžný dálkový odečet do 40°C G 1/2"x 110 R80 Qn 1,6 m3/h horizont_dodávka a montáž</t>
  </si>
  <si>
    <t>722263208</t>
  </si>
  <si>
    <t>Vodoměr závitový jednovtokový suchoběžný dálkový odečet do 100°C G 1/2"x 110 R80 Qn 1,6 m3/h horizont_dodávka a montáž</t>
  </si>
  <si>
    <t>722290226</t>
  </si>
  <si>
    <t>Zkouška těsnosti vodovodního potrubí do DN 50</t>
  </si>
  <si>
    <t>9+9</t>
  </si>
  <si>
    <t>722290246</t>
  </si>
  <si>
    <t>Zkouška těsnosti vodovodního potrubí plastového DN do 40</t>
  </si>
  <si>
    <t>722R101</t>
  </si>
  <si>
    <t>Propojení na stávající potrubí vodovodu</t>
  </si>
  <si>
    <t>722R102</t>
  </si>
  <si>
    <t>Demontáž stávajícíh rozvodů vody, včetně zaslepení konců potrubí při stavbě a likvidace demontovaného materiálu</t>
  </si>
  <si>
    <t>998722201</t>
  </si>
  <si>
    <t>Přesun hmot procentní pro vnitřní vodovod v objektech v do 6 m</t>
  </si>
  <si>
    <t>998722293</t>
  </si>
  <si>
    <t>Příplatek k přesunu hmot procentní 722 za zvětšený přesun do 500 m</t>
  </si>
  <si>
    <t>725112021</t>
  </si>
  <si>
    <t>Klozet keramický závěsný na nosné stěny s hlubokým splachováním odpad vodorovný vč. klozetového sedátka_dodávka a montáž</t>
  </si>
  <si>
    <t>725211603</t>
  </si>
  <si>
    <t>Umyvadlo keramické bílé šířky 600 mm bez krytu na sifon připevněné na stěnu šrouby_dodávka a montáž</t>
  </si>
  <si>
    <t>725213311R</t>
  </si>
  <si>
    <t>Závěsná koupelnová skříňka s dvojumyvadlem z litého mramoru v barevném provedení dub chamonix o rozměru 120x76,5x40 cm vč. sifonu a připojovacích ventilů. Povrch v provedení lamino. Se třemi zásuvkami s plnovýsuvem a dotahem.</t>
  </si>
  <si>
    <t>-1764352390</t>
  </si>
  <si>
    <t>725813111</t>
  </si>
  <si>
    <t>Ventil rohový bez připojovací trubičky nebo flexi hadičky G 1/2_dodávka a montáž</t>
  </si>
  <si>
    <t>725822611</t>
  </si>
  <si>
    <t>Baterie umyvadlové stojánkové pákové bez výpusti standardní_dodávka a montáž</t>
  </si>
  <si>
    <t>725980123</t>
  </si>
  <si>
    <t>Dvířka revizní k vodoměrům, přivzdušňovacímu ventilu a čistícím kusům 30/30_dodávka a montáž</t>
  </si>
  <si>
    <t>998725201</t>
  </si>
  <si>
    <t>Přesun hmot procentní pro zařizovací předměty v objektech v do 6 m</t>
  </si>
  <si>
    <t>998725293</t>
  </si>
  <si>
    <t>Příplatek k přesunu hmot procentní 725 za zvětšený přesun do 500 m</t>
  </si>
  <si>
    <t>726</t>
  </si>
  <si>
    <t>Zdravotechnika - předstěnové instalace</t>
  </si>
  <si>
    <t>726131002</t>
  </si>
  <si>
    <t>Instalační předstěna pro umyvadlo do v 1120 mm pro tělesně postižené do lehkých stěn s kovovou kcí_dodávka a montáž</t>
  </si>
  <si>
    <t>726131031</t>
  </si>
  <si>
    <t>Instalační předstěna pro podpěry a madla v 1120 mm do lehkých stěn s kovovou kcí_dodávka a montáž</t>
  </si>
  <si>
    <t>726131043</t>
  </si>
  <si>
    <t>Instalační předstěna pro klozet závěsný v 1120 mm s ovládáním zepředu pro postižené do stěn s kov kcí_dodávka a montáž</t>
  </si>
  <si>
    <t>726191002</t>
  </si>
  <si>
    <t>Souprava pro předstěnovou montáž_dodávka a montáž</t>
  </si>
  <si>
    <t>998726211</t>
  </si>
  <si>
    <t>Přesun hmot procentní pro instalační prefabrikáty v objektech v do 6 m</t>
  </si>
  <si>
    <t>998726293</t>
  </si>
  <si>
    <t>Příplatek k přesunu hmot procentní 726 za zvětšený přesun do 500 m</t>
  </si>
  <si>
    <t>D.1.4.2 - ZAŘÍZENÍ PRO VYTÁPĚNÍ STAVBY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</si>
  <si>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</si>
  <si>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</si>
  <si>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</si>
  <si>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</si>
  <si>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</si>
  <si>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733322301</t>
  </si>
  <si>
    <t>Potrubí plastové vícevrstvé PE-Xc spojované lisováním PN 16 do 80°C D 16x2,0 mm_dodávka a montáž</t>
  </si>
  <si>
    <t>733390801</t>
  </si>
  <si>
    <t>Demontáž potrubí plastového D do 25x2,3 mm, včetně zaslepení konců potrubí při stavbě a likvidace demontovaného materiálu</t>
  </si>
  <si>
    <t>733391101</t>
  </si>
  <si>
    <t>Zkouška těsnosti potrubí plastové D do 32x3,0</t>
  </si>
  <si>
    <t>733811241</t>
  </si>
  <si>
    <t>Ochrana potrubí ústředního vytápění termoizolačními trubicemi z PE tl přes 13 do 20 mm DN do 22 mm_dodávka a montáž</t>
  </si>
  <si>
    <t>733PX01</t>
  </si>
  <si>
    <t>Topná, provozní a dilatační zkoužka</t>
  </si>
  <si>
    <t>tržní cena 2023</t>
  </si>
  <si>
    <t>733PX02</t>
  </si>
  <si>
    <t>Propojení na stávající potrubí topné vody</t>
  </si>
  <si>
    <t>998733201</t>
  </si>
  <si>
    <t>Přesun hmot procentní pro rozvody potrubí v objektech v do 6 m</t>
  </si>
  <si>
    <t>998733293</t>
  </si>
  <si>
    <t>Příplatek k přesunu hmot procentní 733 za zvětšený přesun do 500 m</t>
  </si>
  <si>
    <t>734</t>
  </si>
  <si>
    <t>Ústřední vytápění - armatury</t>
  </si>
  <si>
    <t>734200821</t>
  </si>
  <si>
    <t>Demontáž armatury závitové se dvěma závity přes G 1/2 do G 1/2, včetně likvidace demontovaného materiálu</t>
  </si>
  <si>
    <t>734221684</t>
  </si>
  <si>
    <t>Termostatická hlavice kapalinová PN 10 do 110°C pro veřejné prostory_dodávka a montáž</t>
  </si>
  <si>
    <t>734261403</t>
  </si>
  <si>
    <t>Armatura připojovací rohová G 3/4x18 PN 10 do 110°C radiátorů typu VK_dodávka a montáž</t>
  </si>
  <si>
    <t>734OTX01</t>
  </si>
  <si>
    <t>Svěrné šroubení pro plastové trubky 16x2_dodávka a montáž</t>
  </si>
  <si>
    <t>2*2</t>
  </si>
  <si>
    <t>998734201</t>
  </si>
  <si>
    <t>Přesun hmot procentní pro armatury v objektech v do 6 m</t>
  </si>
  <si>
    <t>998734293</t>
  </si>
  <si>
    <t>Příplatek k přesunu hmot procentní 734 za zvětšený přesun do 500 m</t>
  </si>
  <si>
    <t>735</t>
  </si>
  <si>
    <t>Ústřední vytápění - otopná tělesa</t>
  </si>
  <si>
    <t>735000912</t>
  </si>
  <si>
    <t>Vyregulování ventilu s termostatickým ovládáním</t>
  </si>
  <si>
    <t>735494811</t>
  </si>
  <si>
    <t>Vypuštění vody z otopných těles</t>
  </si>
  <si>
    <t>735151821</t>
  </si>
  <si>
    <t>Demontáž otopného tělesa panelového dvouřadého dl do 1500 mm, včetně likvidace demontovaného materiálu</t>
  </si>
  <si>
    <t>735152572</t>
  </si>
  <si>
    <t>Otopné těleso panelové VK dvoudeskové 2 přídavné přestupní plochy výška/délka 600/500 mm_dodávka a montáž</t>
  </si>
  <si>
    <t>735191905</t>
  </si>
  <si>
    <t>Odvzdušnění otopných těles</t>
  </si>
  <si>
    <t>735191910</t>
  </si>
  <si>
    <t>Napuštění vody do otopného systému</t>
  </si>
  <si>
    <t>998735201</t>
  </si>
  <si>
    <t>Přesun hmot procentní pro otopná tělesa v objektech v do 6 m</t>
  </si>
  <si>
    <t>998735293</t>
  </si>
  <si>
    <t>Příplatek k přesunu hmot procentní 735 za zvětšený přesun do 500 m</t>
  </si>
  <si>
    <t>D.1.4.3 - ZAŘÍZENÍ PRO VĚTRÁNÍ STAVBY</t>
  </si>
  <si>
    <t>PSV - PSV</t>
  </si>
  <si>
    <t xml:space="preserve">    751 - Vzduchotechnika</t>
  </si>
  <si>
    <t>751</t>
  </si>
  <si>
    <t>Vzduchotechnika</t>
  </si>
  <si>
    <t>751133012</t>
  </si>
  <si>
    <t>Montáž ventilátoru diagonálního nízkotlakého potrubního nevýbušného D přes 100 do 200 mm</t>
  </si>
  <si>
    <t>751322012</t>
  </si>
  <si>
    <t>Montáž talířového ventilu D přes 100 do 200 mm</t>
  </si>
  <si>
    <t>42972213</t>
  </si>
  <si>
    <t>ventil talířový pro odvod vzduchu kovový D 125mm</t>
  </si>
  <si>
    <t>751R01201</t>
  </si>
  <si>
    <t>Diagonální ventilátor pr.100mm s montáží do kruhového potrubí s doběhem a pohybovým čidlem (Δp=100Pa, V=50m3/h, 9W, 230V)</t>
  </si>
  <si>
    <t>751R01202</t>
  </si>
  <si>
    <t>Zpětná klapka pr. 125 mm_dodávka a montáž</t>
  </si>
  <si>
    <t>751R01203</t>
  </si>
  <si>
    <t>Vzduchotechnické flexibilní potrubí izolované minerální plstí s povrchovou úpravou hliníkovou fólií pr. 125 mm_dodávka a montáž</t>
  </si>
  <si>
    <t>751R01204</t>
  </si>
  <si>
    <t>Propojení na stávající potrubí vzduchotechniky</t>
  </si>
  <si>
    <t>D.1.5.1 - ELEKTROINSTALACE</t>
  </si>
  <si>
    <t>65689640</t>
  </si>
  <si>
    <t>Blahoslav Vávra</t>
  </si>
  <si>
    <t xml:space="preserve">    740 - Elektromontáže - zkoušky a revize</t>
  </si>
  <si>
    <t xml:space="preserve">    741 - Elektroinstalace - silnoproud</t>
  </si>
  <si>
    <t xml:space="preserve">    744 - Elektromontáže - rozvody vodičů měděných</t>
  </si>
  <si>
    <t xml:space="preserve">    747 - Elektromontáže - kompletace rozvodů</t>
  </si>
  <si>
    <t xml:space="preserve">    748 - Elektromontáže - osvětlovací zařízení a svítidla</t>
  </si>
  <si>
    <t xml:space="preserve">    HZS - Hodinové zúčtovací sazby</t>
  </si>
  <si>
    <t>740</t>
  </si>
  <si>
    <t>Elektromontáže - zkoušky a revize</t>
  </si>
  <si>
    <t>741810001</t>
  </si>
  <si>
    <t>Celková prohlídka elektrického rozvodu a zařízení do 100 000,- Kč</t>
  </si>
  <si>
    <t>741</t>
  </si>
  <si>
    <t>Elektroinstalace - silnoproud</t>
  </si>
  <si>
    <t>741112001</t>
  </si>
  <si>
    <t>Montáž krabice zapuštěná plastová kruhová</t>
  </si>
  <si>
    <t>741122011</t>
  </si>
  <si>
    <t>Montáž kabel Cu bez ukončení uložený pod omítku plný kulatý 2x1,5 až 2,5 mm2 (CYKY)</t>
  </si>
  <si>
    <t>741122015</t>
  </si>
  <si>
    <t>Montáž kabel Cu bez ukončení uložený pod omítku plný kulatý 3x1,5 mm2 (CYKY)</t>
  </si>
  <si>
    <t>741122016</t>
  </si>
  <si>
    <t>Montáž kabel Cu bez ukončení uložený pod omítku plný kulatý 3x2,5 až 6 mm2 (CYKY)</t>
  </si>
  <si>
    <t>741310001</t>
  </si>
  <si>
    <t>Montáž vypínač nástěnný 1-jednopólový prostředí normální</t>
  </si>
  <si>
    <t>741313001</t>
  </si>
  <si>
    <t>Montáž zásuvka (polo)zapuštěná bezšroubové připojení 2P+PE se zapojením vodičů</t>
  </si>
  <si>
    <t>741330651</t>
  </si>
  <si>
    <t>Montáž relé pomocné vestavné střídavé</t>
  </si>
  <si>
    <t>744</t>
  </si>
  <si>
    <t>Elektromontáže - rozvody vodičů měděných</t>
  </si>
  <si>
    <t>34111005</t>
  </si>
  <si>
    <t>kabel silový s Cu jádrem 1kV 2x1,5mm2</t>
  </si>
  <si>
    <t>34111030</t>
  </si>
  <si>
    <t>kabel silový s Cu jádrem 1kV 3x1,5mm2</t>
  </si>
  <si>
    <t>34111036</t>
  </si>
  <si>
    <t>kabel silový s Cu jádrem 1kV 3x2,5mm2</t>
  </si>
  <si>
    <t>747</t>
  </si>
  <si>
    <t>Elektromontáže - kompletace rozvodů</t>
  </si>
  <si>
    <t>34571521</t>
  </si>
  <si>
    <t>krabice univerzální rozvodná z PH s víčkem a svorkovnicí krabicovou šroubovací s vodiči 12x4mm2 D 73,5mmx43mm</t>
  </si>
  <si>
    <t>34571511</t>
  </si>
  <si>
    <t>krabice přístrojová instalační 500V, D 69mmx30mm</t>
  </si>
  <si>
    <t>345715111</t>
  </si>
  <si>
    <t>krabice přístrojová instalační 500V, D 68x60mm</t>
  </si>
  <si>
    <t>34535512</t>
  </si>
  <si>
    <t xml:space="preserve">spínač jednopólový 10A bílý  IP20</t>
  </si>
  <si>
    <t>35835203</t>
  </si>
  <si>
    <t>Univerzální doběhový spínač pro spínání jednootáčkových a dvouotáčkových ventilátorů. Nasvitelný doběh 2 až 20 minut</t>
  </si>
  <si>
    <t>34555100</t>
  </si>
  <si>
    <t>zásuvka 1násobná 16A 3553-01289 bílá</t>
  </si>
  <si>
    <t>748</t>
  </si>
  <si>
    <t>Elektromontáže - osvětlovací zařízení a svítidla</t>
  </si>
  <si>
    <t>741372061</t>
  </si>
  <si>
    <t>Montáž svítidlo LED</t>
  </si>
  <si>
    <t>3481441101</t>
  </si>
  <si>
    <t xml:space="preserve">Svítidlo vestavné kruhové d235mm IP44   LED 15W, 1530lm, CRI 80-89, 4000K</t>
  </si>
  <si>
    <t>3483324215</t>
  </si>
  <si>
    <t>Nouzové svítidlo s piktogramem LED 3W 3h IP65</t>
  </si>
  <si>
    <t>HZS</t>
  </si>
  <si>
    <t>Hodinové zúčtovací sazby</t>
  </si>
  <si>
    <t>HZS2221</t>
  </si>
  <si>
    <t xml:space="preserve">Hodinová zúčtovací sazba elektrikář  - demontáž stávající elektroinstalace</t>
  </si>
  <si>
    <t>hod</t>
  </si>
  <si>
    <t>262144</t>
  </si>
  <si>
    <t>HZS2491</t>
  </si>
  <si>
    <t>Hodinová zúčtovací sazba dělník zednických výpomocí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</si>
</sst>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35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2312121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ERDF Studenti se SP Stavební úpravy bezbariérového přístupu na ZLR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Univerzita Karlova, Farmaceutická fakulta v Hradci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12. 12. 2023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40.0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Univerzita Karlova, Farmaceutická fakulta v Hradci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Ing.Paganík M.,Antala Staška 438, Hradec Králové 9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Ing.Albrechtová D.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24.7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'D.1.1.1 - OPRAVA VEŘEJNÉH...'!J30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'D.1.1.1 - OPRAVA VEŘEJNÉH...'!P132</f>
        <v>0</v>
      </c>
      <c r="AV95" s="129">
        <f>'D.1.1.1 - OPRAVA VEŘEJNÉH...'!J33</f>
        <v>0</v>
      </c>
      <c r="AW95" s="129">
        <f>'D.1.1.1 - OPRAVA VEŘEJNÉH...'!J34</f>
        <v>0</v>
      </c>
      <c r="AX95" s="129">
        <f>'D.1.1.1 - OPRAVA VEŘEJNÉH...'!J35</f>
        <v>0</v>
      </c>
      <c r="AY95" s="129">
        <f>'D.1.1.1 - OPRAVA VEŘEJNÉH...'!J36</f>
        <v>0</v>
      </c>
      <c r="AZ95" s="129">
        <f>'D.1.1.1 - OPRAVA VEŘEJNÉH...'!F33</f>
        <v>0</v>
      </c>
      <c r="BA95" s="129">
        <f>'D.1.1.1 - OPRAVA VEŘEJNÉH...'!F34</f>
        <v>0</v>
      </c>
      <c r="BB95" s="129">
        <f>'D.1.1.1 - OPRAVA VEŘEJNÉH...'!F35</f>
        <v>0</v>
      </c>
      <c r="BC95" s="129">
        <f>'D.1.1.1 - OPRAVA VEŘEJNÉH...'!F36</f>
        <v>0</v>
      </c>
      <c r="BD95" s="131">
        <f>'D.1.1.1 - OPRAVA VEŘEJNÉH...'!F37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24.7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'D.1.4.1 - ZAŘÍZENÍ ZDRAVO...'!J30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'D.1.4.1 - ZAŘÍZENÍ ZDRAVO...'!P120</f>
        <v>0</v>
      </c>
      <c r="AV96" s="129">
        <f>'D.1.4.1 - ZAŘÍZENÍ ZDRAVO...'!J33</f>
        <v>0</v>
      </c>
      <c r="AW96" s="129">
        <f>'D.1.4.1 - ZAŘÍZENÍ ZDRAVO...'!J34</f>
        <v>0</v>
      </c>
      <c r="AX96" s="129">
        <f>'D.1.4.1 - ZAŘÍZENÍ ZDRAVO...'!J35</f>
        <v>0</v>
      </c>
      <c r="AY96" s="129">
        <f>'D.1.4.1 - ZAŘÍZENÍ ZDRAVO...'!J36</f>
        <v>0</v>
      </c>
      <c r="AZ96" s="129">
        <f>'D.1.4.1 - ZAŘÍZENÍ ZDRAVO...'!F33</f>
        <v>0</v>
      </c>
      <c r="BA96" s="129">
        <f>'D.1.4.1 - ZAŘÍZENÍ ZDRAVO...'!F34</f>
        <v>0</v>
      </c>
      <c r="BB96" s="129">
        <f>'D.1.4.1 - ZAŘÍZENÍ ZDRAVO...'!F35</f>
        <v>0</v>
      </c>
      <c r="BC96" s="129">
        <f>'D.1.4.1 - ZAŘÍZENÍ ZDRAVO...'!F36</f>
        <v>0</v>
      </c>
      <c r="BD96" s="131">
        <f>'D.1.4.1 - ZAŘÍZENÍ ZDRAVO...'!F37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'D.1.4.2 - ZAŘÍZENÍ PRO VY...'!J30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'D.1.4.2 - ZAŘÍZENÍ PRO VY...'!P120</f>
        <v>0</v>
      </c>
      <c r="AV97" s="129">
        <f>'D.1.4.2 - ZAŘÍZENÍ PRO VY...'!J33</f>
        <v>0</v>
      </c>
      <c r="AW97" s="129">
        <f>'D.1.4.2 - ZAŘÍZENÍ PRO VY...'!J34</f>
        <v>0</v>
      </c>
      <c r="AX97" s="129">
        <f>'D.1.4.2 - ZAŘÍZENÍ PRO VY...'!J35</f>
        <v>0</v>
      </c>
      <c r="AY97" s="129">
        <f>'D.1.4.2 - ZAŘÍZENÍ PRO VY...'!J36</f>
        <v>0</v>
      </c>
      <c r="AZ97" s="129">
        <f>'D.1.4.2 - ZAŘÍZENÍ PRO VY...'!F33</f>
        <v>0</v>
      </c>
      <c r="BA97" s="129">
        <f>'D.1.4.2 - ZAŘÍZENÍ PRO VY...'!F34</f>
        <v>0</v>
      </c>
      <c r="BB97" s="129">
        <f>'D.1.4.2 - ZAŘÍZENÍ PRO VY...'!F35</f>
        <v>0</v>
      </c>
      <c r="BC97" s="129">
        <f>'D.1.4.2 - ZAŘÍZENÍ PRO VY...'!F36</f>
        <v>0</v>
      </c>
      <c r="BD97" s="131">
        <f>'D.1.4.2 - ZAŘÍZENÍ PRO VY...'!F37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'D.1.4.3 - ZAŘÍZENÍ PRO VĚ...'!J30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'D.1.4.3 - ZAŘÍZENÍ PRO VĚ...'!P118</f>
        <v>0</v>
      </c>
      <c r="AV98" s="129">
        <f>'D.1.4.3 - ZAŘÍZENÍ PRO VĚ...'!J33</f>
        <v>0</v>
      </c>
      <c r="AW98" s="129">
        <f>'D.1.4.3 - ZAŘÍZENÍ PRO VĚ...'!J34</f>
        <v>0</v>
      </c>
      <c r="AX98" s="129">
        <f>'D.1.4.3 - ZAŘÍZENÍ PRO VĚ...'!J35</f>
        <v>0</v>
      </c>
      <c r="AY98" s="129">
        <f>'D.1.4.3 - ZAŘÍZENÍ PRO VĚ...'!J36</f>
        <v>0</v>
      </c>
      <c r="AZ98" s="129">
        <f>'D.1.4.3 - ZAŘÍZENÍ PRO VĚ...'!F33</f>
        <v>0</v>
      </c>
      <c r="BA98" s="129">
        <f>'D.1.4.3 - ZAŘÍZENÍ PRO VĚ...'!F34</f>
        <v>0</v>
      </c>
      <c r="BB98" s="129">
        <f>'D.1.4.3 - ZAŘÍZENÍ PRO VĚ...'!F35</f>
        <v>0</v>
      </c>
      <c r="BC98" s="129">
        <f>'D.1.4.3 - ZAŘÍZENÍ PRO VĚ...'!F36</f>
        <v>0</v>
      </c>
      <c r="BD98" s="131">
        <f>'D.1.4.3 - ZAŘÍZENÍ PRO VĚ...'!F37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'D.1.5.1 - ELEKTROINSTALACE'!J30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33">
        <v>0</v>
      </c>
      <c r="AT99" s="134">
        <f>ROUND(SUM(AV99:AW99),2)</f>
        <v>0</v>
      </c>
      <c r="AU99" s="135">
        <f>'D.1.5.1 - ELEKTROINSTALACE'!P123</f>
        <v>0</v>
      </c>
      <c r="AV99" s="134">
        <f>'D.1.5.1 - ELEKTROINSTALACE'!J33</f>
        <v>0</v>
      </c>
      <c r="AW99" s="134">
        <f>'D.1.5.1 - ELEKTROINSTALACE'!J34</f>
        <v>0</v>
      </c>
      <c r="AX99" s="134">
        <f>'D.1.5.1 - ELEKTROINSTALACE'!J35</f>
        <v>0</v>
      </c>
      <c r="AY99" s="134">
        <f>'D.1.5.1 - ELEKTROINSTALACE'!J36</f>
        <v>0</v>
      </c>
      <c r="AZ99" s="134">
        <f>'D.1.5.1 - ELEKTROINSTALACE'!F33</f>
        <v>0</v>
      </c>
      <c r="BA99" s="134">
        <f>'D.1.5.1 - ELEKTROINSTALACE'!F34</f>
        <v>0</v>
      </c>
      <c r="BB99" s="134">
        <f>'D.1.5.1 - ELEKTROINSTALACE'!F35</f>
        <v>0</v>
      </c>
      <c r="BC99" s="134">
        <f>'D.1.5.1 - ELEKTROINSTALACE'!F36</f>
        <v>0</v>
      </c>
      <c r="BD99" s="136">
        <f>'D.1.5.1 - ELEKTROINSTALACE'!F37</f>
        <v>0</v>
      </c>
      <c r="BE99" s="7"/>
      <c r="BT99" s="132" t="s">
        <v>86</v>
      </c>
      <c r="BV99" s="132" t="s">
        <v>80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cQsINdyE3LI2nLLvw+PnGLalgXsuQc2fJBzbvrgSdqRGo+60hYRPbbt+cerOCDuvTYE/X4ariZbZ8yXG/fLnDA==" hashValue="hOG47SvCa7OFAd0g/BAgcPm8+9cFDPRD956IOFEFhiaDwR4vW5TZG296u8a+iCjKq63/XOCWz063Sn+1dqKfBg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1.1 - OPRAVA VEŘEJNÉH...'!C2" display="/"/>
    <hyperlink ref="A96" location="'D.1.4.1 - ZAŘÍZENÍ ZDRAVO...'!C2" display="/"/>
    <hyperlink ref="A97" location="'D.1.4.2 - ZAŘÍZENÍ PRO VY...'!C2" display="/"/>
    <hyperlink ref="A98" location="'D.1.4.3 - ZAŘÍZENÍ PRO VĚ...'!C2" display="/"/>
    <hyperlink ref="A99" location="'D.1.5.1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ERDF Studenti se SP Stavební úpravy bezbariérového přístupu na ZLR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ROUND((SUM(BE132:BE425)),  2)</f>
        <v>0</v>
      </c>
      <c r="G33" s="39"/>
      <c r="H33" s="39"/>
      <c r="I33" s="156">
        <v>0.20999999999999999</v>
      </c>
      <c r="J33" s="155">
        <f>ROUND(((SUM(BE132:BE425))*I33),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ROUND((SUM(BF132:BF425)),  2)</f>
        <v>0</v>
      </c>
      <c r="G34" s="39"/>
      <c r="H34" s="39"/>
      <c r="I34" s="156">
        <v>0.12</v>
      </c>
      <c r="J34" s="155">
        <f>ROUND(((SUM(BF132:BF425))*I34),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ROUND((SUM(BG132:BG425)),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ROUND((SUM(BH132:BH425)),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ROUND((SUM(BI132:BI425)),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ERDF Studenti se SP Stavební úpravy bezbariérového přístupu na ZLR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D.1.1.1 - OPRAVA VEŘEJNÉHO WC - stavební 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Univerzita Karlova, Farmaceutická fakulta v Hradci</v>
      </c>
      <c r="G89" s="41"/>
      <c r="H89" s="41"/>
      <c r="I89" s="33" t="s">
        <v>22</v>
      </c>
      <c r="J89" s="80" t="str">
        <f>IF(J12="","",J12)</f>
        <v>12. 12. 2023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Univerzita Karlova, Farmaceutická fakulta v Hradci</v>
      </c>
      <c r="G91" s="41"/>
      <c r="H91" s="41"/>
      <c r="I91" s="33" t="s">
        <v>30</v>
      </c>
      <c r="J91" s="37" t="str">
        <f>E21</f>
        <v>Ing.Paganík M.,Antala Staška 438, Hradec Králové 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Ing.Albrechtová D.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111</v>
      </c>
      <c r="E99" s="189"/>
      <c r="F99" s="189"/>
      <c r="G99" s="189"/>
      <c r="H99" s="189"/>
      <c r="I99" s="189"/>
      <c r="J99" s="190">
        <f>J148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112</v>
      </c>
      <c r="E100" s="189"/>
      <c r="F100" s="189"/>
      <c r="G100" s="189"/>
      <c r="H100" s="189"/>
      <c r="I100" s="189"/>
      <c r="J100" s="190">
        <f>J216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113</v>
      </c>
      <c r="E101" s="189"/>
      <c r="F101" s="189"/>
      <c r="G101" s="189"/>
      <c r="H101" s="189"/>
      <c r="I101" s="189"/>
      <c r="J101" s="190">
        <f>J268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114</v>
      </c>
      <c r="E102" s="189"/>
      <c r="F102" s="189"/>
      <c r="G102" s="189"/>
      <c r="H102" s="189"/>
      <c r="I102" s="189"/>
      <c r="J102" s="190">
        <f>J277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115</v>
      </c>
      <c r="E103" s="183"/>
      <c r="F103" s="183"/>
      <c r="G103" s="183"/>
      <c r="H103" s="183"/>
      <c r="I103" s="183"/>
      <c r="J103" s="184">
        <f>J279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116</v>
      </c>
      <c r="E104" s="189"/>
      <c r="F104" s="189"/>
      <c r="G104" s="189"/>
      <c r="H104" s="189"/>
      <c r="I104" s="189"/>
      <c r="J104" s="190">
        <f>J280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117</v>
      </c>
      <c r="E105" s="189"/>
      <c r="F105" s="189"/>
      <c r="G105" s="189"/>
      <c r="H105" s="189"/>
      <c r="I105" s="189"/>
      <c r="J105" s="190">
        <f>J294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118</v>
      </c>
      <c r="E106" s="189"/>
      <c r="F106" s="189"/>
      <c r="G106" s="189"/>
      <c r="H106" s="189"/>
      <c r="I106" s="189"/>
      <c r="J106" s="190">
        <f>J297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119</v>
      </c>
      <c r="E107" s="189"/>
      <c r="F107" s="189"/>
      <c r="G107" s="189"/>
      <c r="H107" s="189"/>
      <c r="I107" s="189"/>
      <c r="J107" s="190">
        <f>J326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120</v>
      </c>
      <c r="E108" s="189"/>
      <c r="F108" s="189"/>
      <c r="G108" s="189"/>
      <c r="H108" s="189"/>
      <c r="I108" s="189"/>
      <c r="J108" s="190">
        <f>J353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121</v>
      </c>
      <c r="E109" s="189"/>
      <c r="F109" s="189"/>
      <c r="G109" s="189"/>
      <c r="H109" s="189"/>
      <c r="I109" s="189"/>
      <c r="J109" s="190">
        <f>J378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122</v>
      </c>
      <c r="E110" s="189"/>
      <c r="F110" s="189"/>
      <c r="G110" s="189"/>
      <c r="H110" s="189"/>
      <c r="I110" s="189"/>
      <c r="J110" s="190">
        <f>J413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0"/>
      <c r="C111" s="181"/>
      <c r="D111" s="182" t="s">
        <v>123</v>
      </c>
      <c r="E111" s="183"/>
      <c r="F111" s="183"/>
      <c r="G111" s="183"/>
      <c r="H111" s="183"/>
      <c r="I111" s="183"/>
      <c r="J111" s="184">
        <f>J423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6"/>
      <c r="C112" s="187"/>
      <c r="D112" s="188" t="s">
        <v>124</v>
      </c>
      <c r="E112" s="189"/>
      <c r="F112" s="189"/>
      <c r="G112" s="189"/>
      <c r="H112" s="189"/>
      <c r="I112" s="189"/>
      <c r="J112" s="190">
        <f>J424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125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6.25" customHeight="1">
      <c r="A122" s="39"/>
      <c r="B122" s="40"/>
      <c r="C122" s="41"/>
      <c r="D122" s="41"/>
      <c r="E122" s="175" t="str">
        <f>E7</f>
        <v>ERDF Studenti se SP Stavební úpravy bezbariérového přístupu na ZLR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102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D.1.1.1 - OPRAVA VEŘEJNÉHO WC - stavební práce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>Univerzita Karlova, Farmaceutická fakulta v Hradci</v>
      </c>
      <c r="G126" s="41"/>
      <c r="H126" s="41"/>
      <c r="I126" s="33" t="s">
        <v>22</v>
      </c>
      <c r="J126" s="80" t="str">
        <f>IF(J12="","",J12)</f>
        <v>12. 12. 2023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40.05" customHeight="1">
      <c r="A128" s="39"/>
      <c r="B128" s="40"/>
      <c r="C128" s="33" t="s">
        <v>24</v>
      </c>
      <c r="D128" s="41"/>
      <c r="E128" s="41"/>
      <c r="F128" s="28" t="str">
        <f>E15</f>
        <v>Univerzita Karlova, Farmaceutická fakulta v Hradci</v>
      </c>
      <c r="G128" s="41"/>
      <c r="H128" s="41"/>
      <c r="I128" s="33" t="s">
        <v>30</v>
      </c>
      <c r="J128" s="37" t="str">
        <f>E21</f>
        <v>Ing.Paganík M.,Antala Staška 438, Hradec Králové 9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IF(E18="","",E18)</f>
        <v>Vyplň údaj</v>
      </c>
      <c r="G129" s="41"/>
      <c r="H129" s="41"/>
      <c r="I129" s="33" t="s">
        <v>34</v>
      </c>
      <c r="J129" s="37" t="str">
        <f>E24</f>
        <v>Ing.Albrechtová D.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126</v>
      </c>
      <c r="D131" s="195" t="s">
        <v>63</v>
      </c>
      <c r="E131" s="195" t="s">
        <v>59</v>
      </c>
      <c r="F131" s="195" t="s">
        <v>60</v>
      </c>
      <c r="G131" s="195" t="s">
        <v>127</v>
      </c>
      <c r="H131" s="195" t="s">
        <v>128</v>
      </c>
      <c r="I131" s="195" t="s">
        <v>129</v>
      </c>
      <c r="J131" s="195" t="s">
        <v>106</v>
      </c>
      <c r="K131" s="196" t="s">
        <v>130</v>
      </c>
      <c r="L131" s="197"/>
      <c r="M131" s="101" t="s">
        <v>1</v>
      </c>
      <c r="N131" s="102" t="s">
        <v>42</v>
      </c>
      <c r="O131" s="102" t="s">
        <v>131</v>
      </c>
      <c r="P131" s="102" t="s">
        <v>132</v>
      </c>
      <c r="Q131" s="102" t="s">
        <v>133</v>
      </c>
      <c r="R131" s="102" t="s">
        <v>134</v>
      </c>
      <c r="S131" s="102" t="s">
        <v>135</v>
      </c>
      <c r="T131" s="103" t="s">
        <v>136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137</v>
      </c>
      <c r="D132" s="41"/>
      <c r="E132" s="41"/>
      <c r="F132" s="41"/>
      <c r="G132" s="41"/>
      <c r="H132" s="41"/>
      <c r="I132" s="41"/>
      <c r="J132" s="198">
        <f>BK132</f>
        <v>0</v>
      </c>
      <c r="K132" s="41"/>
      <c r="L132" s="45"/>
      <c r="M132" s="104"/>
      <c r="N132" s="199"/>
      <c r="O132" s="105"/>
      <c r="P132" s="200">
        <f>P133+P279+P423</f>
        <v>0</v>
      </c>
      <c r="Q132" s="105"/>
      <c r="R132" s="200">
        <f>R133+R279+R423</f>
        <v>5.1869554043299999</v>
      </c>
      <c r="S132" s="105"/>
      <c r="T132" s="201">
        <f>T133+T279+T423</f>
        <v>5.4542010800000007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77</v>
      </c>
      <c r="AU132" s="18" t="s">
        <v>108</v>
      </c>
      <c r="BK132" s="202">
        <f>BK133+BK279+BK423</f>
        <v>0</v>
      </c>
    </row>
    <row r="133" s="12" customFormat="1" ht="25.92" customHeight="1">
      <c r="A133" s="12"/>
      <c r="B133" s="203"/>
      <c r="C133" s="204"/>
      <c r="D133" s="205" t="s">
        <v>77</v>
      </c>
      <c r="E133" s="206" t="s">
        <v>138</v>
      </c>
      <c r="F133" s="206" t="s">
        <v>139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P134+P148+P216+P268+P277</f>
        <v>0</v>
      </c>
      <c r="Q133" s="211"/>
      <c r="R133" s="212">
        <f>R134+R148+R216+R268+R277</f>
        <v>3.5892246220800001</v>
      </c>
      <c r="S133" s="211"/>
      <c r="T133" s="213">
        <f>T134+T148+T216+T268+T277</f>
        <v>5.2036480000000003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86</v>
      </c>
      <c r="AT133" s="215" t="s">
        <v>77</v>
      </c>
      <c r="AU133" s="215" t="s">
        <v>78</v>
      </c>
      <c r="AY133" s="214" t="s">
        <v>140</v>
      </c>
      <c r="BK133" s="216">
        <f>BK134+BK148+BK216+BK268+BK277</f>
        <v>0</v>
      </c>
    </row>
    <row r="134" s="12" customFormat="1" ht="22.8" customHeight="1">
      <c r="A134" s="12"/>
      <c r="B134" s="203"/>
      <c r="C134" s="204"/>
      <c r="D134" s="205" t="s">
        <v>77</v>
      </c>
      <c r="E134" s="217" t="s">
        <v>141</v>
      </c>
      <c r="F134" s="217" t="s">
        <v>142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SUM(P135:P147)</f>
        <v>0</v>
      </c>
      <c r="Q134" s="211"/>
      <c r="R134" s="212">
        <f>SUM(R135:R147)</f>
        <v>0.45618564</v>
      </c>
      <c r="S134" s="211"/>
      <c r="T134" s="213">
        <f>SUM(T135:T147)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86</v>
      </c>
      <c r="AT134" s="215" t="s">
        <v>77</v>
      </c>
      <c r="AU134" s="215" t="s">
        <v>86</v>
      </c>
      <c r="AY134" s="214" t="s">
        <v>140</v>
      </c>
      <c r="BK134" s="216">
        <f>SUM(BK135:BK147)</f>
        <v>0</v>
      </c>
    </row>
    <row r="135" s="2" customFormat="1" ht="33" customHeight="1">
      <c r="A135" s="39"/>
      <c r="B135" s="40"/>
      <c r="C135" s="219" t="s">
        <v>86</v>
      </c>
      <c r="D135" s="219" t="s">
        <v>143</v>
      </c>
      <c r="E135" s="220" t="s">
        <v>144</v>
      </c>
      <c r="F135" s="221" t="s">
        <v>145</v>
      </c>
      <c r="G135" s="222" t="s">
        <v>146</v>
      </c>
      <c r="H135" s="223">
        <v>1</v>
      </c>
      <c r="I135" s="224"/>
      <c r="J135" s="225">
        <f>ROUND(I135*H135,2)</f>
        <v>0</v>
      </c>
      <c r="K135" s="221" t="s">
        <v>147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0.026280000000000001</v>
      </c>
      <c r="R135" s="228">
        <f>Q135*H135</f>
        <v>0.026280000000000001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148</v>
      </c>
      <c r="AT135" s="230" t="s">
        <v>143</v>
      </c>
      <c r="AU135" s="230" t="s">
        <v>88</v>
      </c>
      <c r="AY135" s="18" t="s">
        <v>140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148</v>
      </c>
      <c r="BM135" s="230" t="s">
        <v>149</v>
      </c>
    </row>
    <row r="136" s="2" customFormat="1" ht="24.15" customHeight="1">
      <c r="A136" s="39"/>
      <c r="B136" s="40"/>
      <c r="C136" s="219" t="s">
        <v>88</v>
      </c>
      <c r="D136" s="219" t="s">
        <v>143</v>
      </c>
      <c r="E136" s="220" t="s">
        <v>150</v>
      </c>
      <c r="F136" s="221" t="s">
        <v>151</v>
      </c>
      <c r="G136" s="222" t="s">
        <v>152</v>
      </c>
      <c r="H136" s="223">
        <v>6.9370000000000003</v>
      </c>
      <c r="I136" s="224"/>
      <c r="J136" s="225">
        <f>ROUND(I136*H136,2)</f>
        <v>0</v>
      </c>
      <c r="K136" s="221" t="s">
        <v>147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0.061719999999999997</v>
      </c>
      <c r="R136" s="228">
        <f>Q136*H136</f>
        <v>0.42815164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148</v>
      </c>
      <c r="AT136" s="230" t="s">
        <v>143</v>
      </c>
      <c r="AU136" s="230" t="s">
        <v>88</v>
      </c>
      <c r="AY136" s="18" t="s">
        <v>140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148</v>
      </c>
      <c r="BM136" s="230" t="s">
        <v>153</v>
      </c>
    </row>
    <row r="137" s="13" customFormat="1">
      <c r="A137" s="13"/>
      <c r="B137" s="232"/>
      <c r="C137" s="233"/>
      <c r="D137" s="234" t="s">
        <v>154</v>
      </c>
      <c r="E137" s="235" t="s">
        <v>1</v>
      </c>
      <c r="F137" s="236" t="s">
        <v>155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154</v>
      </c>
      <c r="AU137" s="242" t="s">
        <v>88</v>
      </c>
      <c r="AV137" s="13" t="s">
        <v>86</v>
      </c>
      <c r="AW137" s="13" t="s">
        <v>33</v>
      </c>
      <c r="AX137" s="13" t="s">
        <v>78</v>
      </c>
      <c r="AY137" s="242" t="s">
        <v>140</v>
      </c>
    </row>
    <row r="138" s="14" customFormat="1">
      <c r="A138" s="14"/>
      <c r="B138" s="243"/>
      <c r="C138" s="244"/>
      <c r="D138" s="234" t="s">
        <v>154</v>
      </c>
      <c r="E138" s="245" t="s">
        <v>1</v>
      </c>
      <c r="F138" s="246" t="s">
        <v>156</v>
      </c>
      <c r="G138" s="244"/>
      <c r="H138" s="247">
        <v>8.7100000000000009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154</v>
      </c>
      <c r="AU138" s="253" t="s">
        <v>88</v>
      </c>
      <c r="AV138" s="14" t="s">
        <v>88</v>
      </c>
      <c r="AW138" s="14" t="s">
        <v>33</v>
      </c>
      <c r="AX138" s="14" t="s">
        <v>78</v>
      </c>
      <c r="AY138" s="253" t="s">
        <v>140</v>
      </c>
    </row>
    <row r="139" s="14" customFormat="1">
      <c r="A139" s="14"/>
      <c r="B139" s="243"/>
      <c r="C139" s="244"/>
      <c r="D139" s="234" t="s">
        <v>154</v>
      </c>
      <c r="E139" s="245" t="s">
        <v>1</v>
      </c>
      <c r="F139" s="246" t="s">
        <v>157</v>
      </c>
      <c r="G139" s="244"/>
      <c r="H139" s="247">
        <v>-1.7729999999999999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154</v>
      </c>
      <c r="AU139" s="253" t="s">
        <v>88</v>
      </c>
      <c r="AV139" s="14" t="s">
        <v>88</v>
      </c>
      <c r="AW139" s="14" t="s">
        <v>33</v>
      </c>
      <c r="AX139" s="14" t="s">
        <v>78</v>
      </c>
      <c r="AY139" s="253" t="s">
        <v>140</v>
      </c>
    </row>
    <row r="140" s="15" customFormat="1">
      <c r="A140" s="15"/>
      <c r="B140" s="254"/>
      <c r="C140" s="255"/>
      <c r="D140" s="234" t="s">
        <v>154</v>
      </c>
      <c r="E140" s="256" t="s">
        <v>1</v>
      </c>
      <c r="F140" s="257" t="s">
        <v>158</v>
      </c>
      <c r="G140" s="255"/>
      <c r="H140" s="258">
        <v>6.9370000000000003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154</v>
      </c>
      <c r="AU140" s="264" t="s">
        <v>88</v>
      </c>
      <c r="AV140" s="15" t="s">
        <v>148</v>
      </c>
      <c r="AW140" s="15" t="s">
        <v>33</v>
      </c>
      <c r="AX140" s="15" t="s">
        <v>86</v>
      </c>
      <c r="AY140" s="264" t="s">
        <v>140</v>
      </c>
    </row>
    <row r="141" s="2" customFormat="1" ht="24.15" customHeight="1">
      <c r="A141" s="39"/>
      <c r="B141" s="40"/>
      <c r="C141" s="219" t="s">
        <v>141</v>
      </c>
      <c r="D141" s="219" t="s">
        <v>143</v>
      </c>
      <c r="E141" s="220" t="s">
        <v>159</v>
      </c>
      <c r="F141" s="221" t="s">
        <v>160</v>
      </c>
      <c r="G141" s="222" t="s">
        <v>161</v>
      </c>
      <c r="H141" s="223">
        <v>3.3500000000000001</v>
      </c>
      <c r="I141" s="224"/>
      <c r="J141" s="225">
        <f>ROUND(I141*H141,2)</f>
        <v>0</v>
      </c>
      <c r="K141" s="221" t="s">
        <v>147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0.00012</v>
      </c>
      <c r="R141" s="228">
        <f>Q141*H141</f>
        <v>0.00040200000000000001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148</v>
      </c>
      <c r="AT141" s="230" t="s">
        <v>143</v>
      </c>
      <c r="AU141" s="230" t="s">
        <v>88</v>
      </c>
      <c r="AY141" s="18" t="s">
        <v>140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148</v>
      </c>
      <c r="BM141" s="230" t="s">
        <v>162</v>
      </c>
    </row>
    <row r="142" s="13" customFormat="1">
      <c r="A142" s="13"/>
      <c r="B142" s="232"/>
      <c r="C142" s="233"/>
      <c r="D142" s="234" t="s">
        <v>154</v>
      </c>
      <c r="E142" s="235" t="s">
        <v>1</v>
      </c>
      <c r="F142" s="236" t="s">
        <v>155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154</v>
      </c>
      <c r="AU142" s="242" t="s">
        <v>88</v>
      </c>
      <c r="AV142" s="13" t="s">
        <v>86</v>
      </c>
      <c r="AW142" s="13" t="s">
        <v>33</v>
      </c>
      <c r="AX142" s="13" t="s">
        <v>78</v>
      </c>
      <c r="AY142" s="242" t="s">
        <v>140</v>
      </c>
    </row>
    <row r="143" s="14" customFormat="1">
      <c r="A143" s="14"/>
      <c r="B143" s="243"/>
      <c r="C143" s="244"/>
      <c r="D143" s="234" t="s">
        <v>154</v>
      </c>
      <c r="E143" s="245" t="s">
        <v>1</v>
      </c>
      <c r="F143" s="246" t="s">
        <v>163</v>
      </c>
      <c r="G143" s="244"/>
      <c r="H143" s="247">
        <v>3.3500000000000001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154</v>
      </c>
      <c r="AU143" s="253" t="s">
        <v>88</v>
      </c>
      <c r="AV143" s="14" t="s">
        <v>88</v>
      </c>
      <c r="AW143" s="14" t="s">
        <v>33</v>
      </c>
      <c r="AX143" s="14" t="s">
        <v>78</v>
      </c>
      <c r="AY143" s="253" t="s">
        <v>140</v>
      </c>
    </row>
    <row r="144" s="15" customFormat="1">
      <c r="A144" s="15"/>
      <c r="B144" s="254"/>
      <c r="C144" s="255"/>
      <c r="D144" s="234" t="s">
        <v>154</v>
      </c>
      <c r="E144" s="256" t="s">
        <v>1</v>
      </c>
      <c r="F144" s="257" t="s">
        <v>158</v>
      </c>
      <c r="G144" s="255"/>
      <c r="H144" s="258">
        <v>3.3500000000000001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154</v>
      </c>
      <c r="AU144" s="264" t="s">
        <v>88</v>
      </c>
      <c r="AV144" s="15" t="s">
        <v>148</v>
      </c>
      <c r="AW144" s="15" t="s">
        <v>33</v>
      </c>
      <c r="AX144" s="15" t="s">
        <v>86</v>
      </c>
      <c r="AY144" s="264" t="s">
        <v>140</v>
      </c>
    </row>
    <row r="145" s="2" customFormat="1" ht="24.15" customHeight="1">
      <c r="A145" s="39"/>
      <c r="B145" s="40"/>
      <c r="C145" s="219" t="s">
        <v>148</v>
      </c>
      <c r="D145" s="219" t="s">
        <v>143</v>
      </c>
      <c r="E145" s="220" t="s">
        <v>164</v>
      </c>
      <c r="F145" s="221" t="s">
        <v>165</v>
      </c>
      <c r="G145" s="222" t="s">
        <v>161</v>
      </c>
      <c r="H145" s="223">
        <v>10.4</v>
      </c>
      <c r="I145" s="224"/>
      <c r="J145" s="225">
        <f>ROUND(I145*H145,2)</f>
        <v>0</v>
      </c>
      <c r="K145" s="221" t="s">
        <v>147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0.00012999999999999999</v>
      </c>
      <c r="R145" s="228">
        <f>Q145*H145</f>
        <v>0.0013519999999999999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148</v>
      </c>
      <c r="AT145" s="230" t="s">
        <v>143</v>
      </c>
      <c r="AU145" s="230" t="s">
        <v>88</v>
      </c>
      <c r="AY145" s="18" t="s">
        <v>140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148</v>
      </c>
      <c r="BM145" s="230" t="s">
        <v>166</v>
      </c>
    </row>
    <row r="146" s="14" customFormat="1">
      <c r="A146" s="14"/>
      <c r="B146" s="243"/>
      <c r="C146" s="244"/>
      <c r="D146" s="234" t="s">
        <v>154</v>
      </c>
      <c r="E146" s="245" t="s">
        <v>1</v>
      </c>
      <c r="F146" s="246" t="s">
        <v>167</v>
      </c>
      <c r="G146" s="244"/>
      <c r="H146" s="247">
        <v>10.4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154</v>
      </c>
      <c r="AU146" s="253" t="s">
        <v>88</v>
      </c>
      <c r="AV146" s="14" t="s">
        <v>88</v>
      </c>
      <c r="AW146" s="14" t="s">
        <v>33</v>
      </c>
      <c r="AX146" s="14" t="s">
        <v>78</v>
      </c>
      <c r="AY146" s="253" t="s">
        <v>140</v>
      </c>
    </row>
    <row r="147" s="15" customFormat="1">
      <c r="A147" s="15"/>
      <c r="B147" s="254"/>
      <c r="C147" s="255"/>
      <c r="D147" s="234" t="s">
        <v>154</v>
      </c>
      <c r="E147" s="256" t="s">
        <v>1</v>
      </c>
      <c r="F147" s="257" t="s">
        <v>158</v>
      </c>
      <c r="G147" s="255"/>
      <c r="H147" s="258">
        <v>10.4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154</v>
      </c>
      <c r="AU147" s="264" t="s">
        <v>88</v>
      </c>
      <c r="AV147" s="15" t="s">
        <v>148</v>
      </c>
      <c r="AW147" s="15" t="s">
        <v>33</v>
      </c>
      <c r="AX147" s="15" t="s">
        <v>86</v>
      </c>
      <c r="AY147" s="264" t="s">
        <v>140</v>
      </c>
    </row>
    <row r="148" s="12" customFormat="1" ht="22.8" customHeight="1">
      <c r="A148" s="12"/>
      <c r="B148" s="203"/>
      <c r="C148" s="204"/>
      <c r="D148" s="205" t="s">
        <v>77</v>
      </c>
      <c r="E148" s="217" t="s">
        <v>168</v>
      </c>
      <c r="F148" s="217" t="s">
        <v>169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SUM(P149:P215)</f>
        <v>0</v>
      </c>
      <c r="Q148" s="211"/>
      <c r="R148" s="212">
        <f>SUM(R149:R215)</f>
        <v>3.1310080020800002</v>
      </c>
      <c r="S148" s="211"/>
      <c r="T148" s="213">
        <f>SUM(T149:T215)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86</v>
      </c>
      <c r="AT148" s="215" t="s">
        <v>77</v>
      </c>
      <c r="AU148" s="215" t="s">
        <v>86</v>
      </c>
      <c r="AY148" s="214" t="s">
        <v>140</v>
      </c>
      <c r="BK148" s="216">
        <f>SUM(BK149:BK215)</f>
        <v>0</v>
      </c>
    </row>
    <row r="149" s="2" customFormat="1" ht="24.15" customHeight="1">
      <c r="A149" s="39"/>
      <c r="B149" s="40"/>
      <c r="C149" s="219" t="s">
        <v>170</v>
      </c>
      <c r="D149" s="219" t="s">
        <v>143</v>
      </c>
      <c r="E149" s="220" t="s">
        <v>171</v>
      </c>
      <c r="F149" s="221" t="s">
        <v>172</v>
      </c>
      <c r="G149" s="222" t="s">
        <v>152</v>
      </c>
      <c r="H149" s="223">
        <v>12.711</v>
      </c>
      <c r="I149" s="224"/>
      <c r="J149" s="225">
        <f>ROUND(I149*H149,2)</f>
        <v>0</v>
      </c>
      <c r="K149" s="221" t="s">
        <v>147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0.0073499999999999998</v>
      </c>
      <c r="R149" s="228">
        <f>Q149*H149</f>
        <v>0.093425850000000005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148</v>
      </c>
      <c r="AT149" s="230" t="s">
        <v>143</v>
      </c>
      <c r="AU149" s="230" t="s">
        <v>88</v>
      </c>
      <c r="AY149" s="18" t="s">
        <v>140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148</v>
      </c>
      <c r="BM149" s="230" t="s">
        <v>173</v>
      </c>
    </row>
    <row r="150" s="2" customFormat="1" ht="24.15" customHeight="1">
      <c r="A150" s="39"/>
      <c r="B150" s="40"/>
      <c r="C150" s="219" t="s">
        <v>168</v>
      </c>
      <c r="D150" s="219" t="s">
        <v>143</v>
      </c>
      <c r="E150" s="220" t="s">
        <v>174</v>
      </c>
      <c r="F150" s="221" t="s">
        <v>175</v>
      </c>
      <c r="G150" s="222" t="s">
        <v>152</v>
      </c>
      <c r="H150" s="223">
        <v>45.484000000000002</v>
      </c>
      <c r="I150" s="224"/>
      <c r="J150" s="225">
        <f>ROUND(I150*H150,2)</f>
        <v>0</v>
      </c>
      <c r="K150" s="221" t="s">
        <v>147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0.0043839999999999999</v>
      </c>
      <c r="R150" s="228">
        <f>Q150*H150</f>
        <v>0.19940185599999999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148</v>
      </c>
      <c r="AT150" s="230" t="s">
        <v>143</v>
      </c>
      <c r="AU150" s="230" t="s">
        <v>88</v>
      </c>
      <c r="AY150" s="18" t="s">
        <v>140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148</v>
      </c>
      <c r="BM150" s="230" t="s">
        <v>176</v>
      </c>
    </row>
    <row r="151" s="13" customFormat="1">
      <c r="A151" s="13"/>
      <c r="B151" s="232"/>
      <c r="C151" s="233"/>
      <c r="D151" s="234" t="s">
        <v>154</v>
      </c>
      <c r="E151" s="235" t="s">
        <v>1</v>
      </c>
      <c r="F151" s="236" t="s">
        <v>177</v>
      </c>
      <c r="G151" s="233"/>
      <c r="H151" s="235" t="s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154</v>
      </c>
      <c r="AU151" s="242" t="s">
        <v>88</v>
      </c>
      <c r="AV151" s="13" t="s">
        <v>86</v>
      </c>
      <c r="AW151" s="13" t="s">
        <v>33</v>
      </c>
      <c r="AX151" s="13" t="s">
        <v>78</v>
      </c>
      <c r="AY151" s="242" t="s">
        <v>140</v>
      </c>
    </row>
    <row r="152" s="14" customFormat="1">
      <c r="A152" s="14"/>
      <c r="B152" s="243"/>
      <c r="C152" s="244"/>
      <c r="D152" s="234" t="s">
        <v>154</v>
      </c>
      <c r="E152" s="245" t="s">
        <v>1</v>
      </c>
      <c r="F152" s="246" t="s">
        <v>178</v>
      </c>
      <c r="G152" s="244"/>
      <c r="H152" s="247">
        <v>21.776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154</v>
      </c>
      <c r="AU152" s="253" t="s">
        <v>88</v>
      </c>
      <c r="AV152" s="14" t="s">
        <v>88</v>
      </c>
      <c r="AW152" s="14" t="s">
        <v>33</v>
      </c>
      <c r="AX152" s="14" t="s">
        <v>78</v>
      </c>
      <c r="AY152" s="253" t="s">
        <v>140</v>
      </c>
    </row>
    <row r="153" s="14" customFormat="1">
      <c r="A153" s="14"/>
      <c r="B153" s="243"/>
      <c r="C153" s="244"/>
      <c r="D153" s="234" t="s">
        <v>154</v>
      </c>
      <c r="E153" s="245" t="s">
        <v>1</v>
      </c>
      <c r="F153" s="246" t="s">
        <v>179</v>
      </c>
      <c r="G153" s="244"/>
      <c r="H153" s="247">
        <v>1.3580000000000001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154</v>
      </c>
      <c r="AU153" s="253" t="s">
        <v>88</v>
      </c>
      <c r="AV153" s="14" t="s">
        <v>88</v>
      </c>
      <c r="AW153" s="14" t="s">
        <v>33</v>
      </c>
      <c r="AX153" s="14" t="s">
        <v>78</v>
      </c>
      <c r="AY153" s="253" t="s">
        <v>140</v>
      </c>
    </row>
    <row r="154" s="14" customFormat="1">
      <c r="A154" s="14"/>
      <c r="B154" s="243"/>
      <c r="C154" s="244"/>
      <c r="D154" s="234" t="s">
        <v>154</v>
      </c>
      <c r="E154" s="245" t="s">
        <v>1</v>
      </c>
      <c r="F154" s="246" t="s">
        <v>180</v>
      </c>
      <c r="G154" s="244"/>
      <c r="H154" s="247">
        <v>21.391999999999999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154</v>
      </c>
      <c r="AU154" s="253" t="s">
        <v>88</v>
      </c>
      <c r="AV154" s="14" t="s">
        <v>88</v>
      </c>
      <c r="AW154" s="14" t="s">
        <v>33</v>
      </c>
      <c r="AX154" s="14" t="s">
        <v>78</v>
      </c>
      <c r="AY154" s="253" t="s">
        <v>140</v>
      </c>
    </row>
    <row r="155" s="13" customFormat="1">
      <c r="A155" s="13"/>
      <c r="B155" s="232"/>
      <c r="C155" s="233"/>
      <c r="D155" s="234" t="s">
        <v>154</v>
      </c>
      <c r="E155" s="235" t="s">
        <v>1</v>
      </c>
      <c r="F155" s="236" t="s">
        <v>181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154</v>
      </c>
      <c r="AU155" s="242" t="s">
        <v>88</v>
      </c>
      <c r="AV155" s="13" t="s">
        <v>86</v>
      </c>
      <c r="AW155" s="13" t="s">
        <v>33</v>
      </c>
      <c r="AX155" s="13" t="s">
        <v>78</v>
      </c>
      <c r="AY155" s="242" t="s">
        <v>140</v>
      </c>
    </row>
    <row r="156" s="14" customFormat="1">
      <c r="A156" s="14"/>
      <c r="B156" s="243"/>
      <c r="C156" s="244"/>
      <c r="D156" s="234" t="s">
        <v>154</v>
      </c>
      <c r="E156" s="245" t="s">
        <v>1</v>
      </c>
      <c r="F156" s="246" t="s">
        <v>182</v>
      </c>
      <c r="G156" s="244"/>
      <c r="H156" s="247">
        <v>0.35999999999999999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154</v>
      </c>
      <c r="AU156" s="253" t="s">
        <v>88</v>
      </c>
      <c r="AV156" s="14" t="s">
        <v>88</v>
      </c>
      <c r="AW156" s="14" t="s">
        <v>33</v>
      </c>
      <c r="AX156" s="14" t="s">
        <v>78</v>
      </c>
      <c r="AY156" s="253" t="s">
        <v>140</v>
      </c>
    </row>
    <row r="157" s="14" customFormat="1">
      <c r="A157" s="14"/>
      <c r="B157" s="243"/>
      <c r="C157" s="244"/>
      <c r="D157" s="234" t="s">
        <v>154</v>
      </c>
      <c r="E157" s="245" t="s">
        <v>1</v>
      </c>
      <c r="F157" s="246" t="s">
        <v>183</v>
      </c>
      <c r="G157" s="244"/>
      <c r="H157" s="247">
        <v>0.59799999999999998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154</v>
      </c>
      <c r="AU157" s="253" t="s">
        <v>88</v>
      </c>
      <c r="AV157" s="14" t="s">
        <v>88</v>
      </c>
      <c r="AW157" s="14" t="s">
        <v>33</v>
      </c>
      <c r="AX157" s="14" t="s">
        <v>78</v>
      </c>
      <c r="AY157" s="253" t="s">
        <v>140</v>
      </c>
    </row>
    <row r="158" s="15" customFormat="1">
      <c r="A158" s="15"/>
      <c r="B158" s="254"/>
      <c r="C158" s="255"/>
      <c r="D158" s="234" t="s">
        <v>154</v>
      </c>
      <c r="E158" s="256" t="s">
        <v>1</v>
      </c>
      <c r="F158" s="257" t="s">
        <v>158</v>
      </c>
      <c r="G158" s="255"/>
      <c r="H158" s="258">
        <v>45.484000000000002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154</v>
      </c>
      <c r="AU158" s="264" t="s">
        <v>88</v>
      </c>
      <c r="AV158" s="15" t="s">
        <v>148</v>
      </c>
      <c r="AW158" s="15" t="s">
        <v>33</v>
      </c>
      <c r="AX158" s="15" t="s">
        <v>86</v>
      </c>
      <c r="AY158" s="264" t="s">
        <v>140</v>
      </c>
    </row>
    <row r="159" s="2" customFormat="1" ht="24.15" customHeight="1">
      <c r="A159" s="39"/>
      <c r="B159" s="40"/>
      <c r="C159" s="219" t="s">
        <v>184</v>
      </c>
      <c r="D159" s="219" t="s">
        <v>143</v>
      </c>
      <c r="E159" s="220" t="s">
        <v>185</v>
      </c>
      <c r="F159" s="221" t="s">
        <v>186</v>
      </c>
      <c r="G159" s="222" t="s">
        <v>152</v>
      </c>
      <c r="H159" s="223">
        <v>15.09</v>
      </c>
      <c r="I159" s="224"/>
      <c r="J159" s="225">
        <f>ROUND(I159*H159,2)</f>
        <v>0</v>
      </c>
      <c r="K159" s="221" t="s">
        <v>147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0.0040000000000000001</v>
      </c>
      <c r="R159" s="228">
        <f>Q159*H159</f>
        <v>0.060360000000000004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148</v>
      </c>
      <c r="AT159" s="230" t="s">
        <v>143</v>
      </c>
      <c r="AU159" s="230" t="s">
        <v>88</v>
      </c>
      <c r="AY159" s="18" t="s">
        <v>140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148</v>
      </c>
      <c r="BM159" s="230" t="s">
        <v>187</v>
      </c>
    </row>
    <row r="160" s="13" customFormat="1">
      <c r="A160" s="13"/>
      <c r="B160" s="232"/>
      <c r="C160" s="233"/>
      <c r="D160" s="234" t="s">
        <v>154</v>
      </c>
      <c r="E160" s="235" t="s">
        <v>1</v>
      </c>
      <c r="F160" s="236" t="s">
        <v>188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154</v>
      </c>
      <c r="AU160" s="242" t="s">
        <v>88</v>
      </c>
      <c r="AV160" s="13" t="s">
        <v>86</v>
      </c>
      <c r="AW160" s="13" t="s">
        <v>33</v>
      </c>
      <c r="AX160" s="13" t="s">
        <v>78</v>
      </c>
      <c r="AY160" s="242" t="s">
        <v>140</v>
      </c>
    </row>
    <row r="161" s="14" customFormat="1">
      <c r="A161" s="14"/>
      <c r="B161" s="243"/>
      <c r="C161" s="244"/>
      <c r="D161" s="234" t="s">
        <v>154</v>
      </c>
      <c r="E161" s="245" t="s">
        <v>1</v>
      </c>
      <c r="F161" s="246" t="s">
        <v>178</v>
      </c>
      <c r="G161" s="244"/>
      <c r="H161" s="247">
        <v>21.776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154</v>
      </c>
      <c r="AU161" s="253" t="s">
        <v>88</v>
      </c>
      <c r="AV161" s="14" t="s">
        <v>88</v>
      </c>
      <c r="AW161" s="14" t="s">
        <v>33</v>
      </c>
      <c r="AX161" s="14" t="s">
        <v>78</v>
      </c>
      <c r="AY161" s="253" t="s">
        <v>140</v>
      </c>
    </row>
    <row r="162" s="14" customFormat="1">
      <c r="A162" s="14"/>
      <c r="B162" s="243"/>
      <c r="C162" s="244"/>
      <c r="D162" s="234" t="s">
        <v>154</v>
      </c>
      <c r="E162" s="245" t="s">
        <v>1</v>
      </c>
      <c r="F162" s="246" t="s">
        <v>179</v>
      </c>
      <c r="G162" s="244"/>
      <c r="H162" s="247">
        <v>1.3580000000000001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154</v>
      </c>
      <c r="AU162" s="253" t="s">
        <v>88</v>
      </c>
      <c r="AV162" s="14" t="s">
        <v>88</v>
      </c>
      <c r="AW162" s="14" t="s">
        <v>33</v>
      </c>
      <c r="AX162" s="14" t="s">
        <v>78</v>
      </c>
      <c r="AY162" s="253" t="s">
        <v>140</v>
      </c>
    </row>
    <row r="163" s="14" customFormat="1">
      <c r="A163" s="14"/>
      <c r="B163" s="243"/>
      <c r="C163" s="244"/>
      <c r="D163" s="234" t="s">
        <v>154</v>
      </c>
      <c r="E163" s="245" t="s">
        <v>1</v>
      </c>
      <c r="F163" s="246" t="s">
        <v>189</v>
      </c>
      <c r="G163" s="244"/>
      <c r="H163" s="247">
        <v>23.192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154</v>
      </c>
      <c r="AU163" s="253" t="s">
        <v>88</v>
      </c>
      <c r="AV163" s="14" t="s">
        <v>88</v>
      </c>
      <c r="AW163" s="14" t="s">
        <v>33</v>
      </c>
      <c r="AX163" s="14" t="s">
        <v>78</v>
      </c>
      <c r="AY163" s="253" t="s">
        <v>140</v>
      </c>
    </row>
    <row r="164" s="13" customFormat="1">
      <c r="A164" s="13"/>
      <c r="B164" s="232"/>
      <c r="C164" s="233"/>
      <c r="D164" s="234" t="s">
        <v>154</v>
      </c>
      <c r="E164" s="235" t="s">
        <v>1</v>
      </c>
      <c r="F164" s="236" t="s">
        <v>181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154</v>
      </c>
      <c r="AU164" s="242" t="s">
        <v>88</v>
      </c>
      <c r="AV164" s="13" t="s">
        <v>86</v>
      </c>
      <c r="AW164" s="13" t="s">
        <v>33</v>
      </c>
      <c r="AX164" s="13" t="s">
        <v>78</v>
      </c>
      <c r="AY164" s="242" t="s">
        <v>140</v>
      </c>
    </row>
    <row r="165" s="14" customFormat="1">
      <c r="A165" s="14"/>
      <c r="B165" s="243"/>
      <c r="C165" s="244"/>
      <c r="D165" s="234" t="s">
        <v>154</v>
      </c>
      <c r="E165" s="245" t="s">
        <v>1</v>
      </c>
      <c r="F165" s="246" t="s">
        <v>183</v>
      </c>
      <c r="G165" s="244"/>
      <c r="H165" s="247">
        <v>0.59799999999999998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154</v>
      </c>
      <c r="AU165" s="253" t="s">
        <v>88</v>
      </c>
      <c r="AV165" s="14" t="s">
        <v>88</v>
      </c>
      <c r="AW165" s="14" t="s">
        <v>33</v>
      </c>
      <c r="AX165" s="14" t="s">
        <v>78</v>
      </c>
      <c r="AY165" s="253" t="s">
        <v>140</v>
      </c>
    </row>
    <row r="166" s="14" customFormat="1">
      <c r="A166" s="14"/>
      <c r="B166" s="243"/>
      <c r="C166" s="244"/>
      <c r="D166" s="234" t="s">
        <v>154</v>
      </c>
      <c r="E166" s="245" t="s">
        <v>1</v>
      </c>
      <c r="F166" s="246" t="s">
        <v>182</v>
      </c>
      <c r="G166" s="244"/>
      <c r="H166" s="247">
        <v>0.35999999999999999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154</v>
      </c>
      <c r="AU166" s="253" t="s">
        <v>88</v>
      </c>
      <c r="AV166" s="14" t="s">
        <v>88</v>
      </c>
      <c r="AW166" s="14" t="s">
        <v>33</v>
      </c>
      <c r="AX166" s="14" t="s">
        <v>78</v>
      </c>
      <c r="AY166" s="253" t="s">
        <v>140</v>
      </c>
    </row>
    <row r="167" s="16" customFormat="1">
      <c r="A167" s="16"/>
      <c r="B167" s="265"/>
      <c r="C167" s="266"/>
      <c r="D167" s="234" t="s">
        <v>154</v>
      </c>
      <c r="E167" s="267" t="s">
        <v>1</v>
      </c>
      <c r="F167" s="268" t="s">
        <v>190</v>
      </c>
      <c r="G167" s="266"/>
      <c r="H167" s="269">
        <v>47.283999999999999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75" t="s">
        <v>154</v>
      </c>
      <c r="AU167" s="275" t="s">
        <v>88</v>
      </c>
      <c r="AV167" s="16" t="s">
        <v>141</v>
      </c>
      <c r="AW167" s="16" t="s">
        <v>33</v>
      </c>
      <c r="AX167" s="16" t="s">
        <v>78</v>
      </c>
      <c r="AY167" s="275" t="s">
        <v>140</v>
      </c>
    </row>
    <row r="168" s="14" customFormat="1">
      <c r="A168" s="14"/>
      <c r="B168" s="243"/>
      <c r="C168" s="244"/>
      <c r="D168" s="234" t="s">
        <v>154</v>
      </c>
      <c r="E168" s="245" t="s">
        <v>1</v>
      </c>
      <c r="F168" s="246" t="s">
        <v>191</v>
      </c>
      <c r="G168" s="244"/>
      <c r="H168" s="247">
        <v>-32.194000000000003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154</v>
      </c>
      <c r="AU168" s="253" t="s">
        <v>88</v>
      </c>
      <c r="AV168" s="14" t="s">
        <v>88</v>
      </c>
      <c r="AW168" s="14" t="s">
        <v>33</v>
      </c>
      <c r="AX168" s="14" t="s">
        <v>78</v>
      </c>
      <c r="AY168" s="253" t="s">
        <v>140</v>
      </c>
    </row>
    <row r="169" s="16" customFormat="1">
      <c r="A169" s="16"/>
      <c r="B169" s="265"/>
      <c r="C169" s="266"/>
      <c r="D169" s="234" t="s">
        <v>154</v>
      </c>
      <c r="E169" s="267" t="s">
        <v>1</v>
      </c>
      <c r="F169" s="268" t="s">
        <v>190</v>
      </c>
      <c r="G169" s="266"/>
      <c r="H169" s="269">
        <v>-32.194000000000003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75" t="s">
        <v>154</v>
      </c>
      <c r="AU169" s="275" t="s">
        <v>88</v>
      </c>
      <c r="AV169" s="16" t="s">
        <v>141</v>
      </c>
      <c r="AW169" s="16" t="s">
        <v>33</v>
      </c>
      <c r="AX169" s="16" t="s">
        <v>78</v>
      </c>
      <c r="AY169" s="275" t="s">
        <v>140</v>
      </c>
    </row>
    <row r="170" s="15" customFormat="1">
      <c r="A170" s="15"/>
      <c r="B170" s="254"/>
      <c r="C170" s="255"/>
      <c r="D170" s="234" t="s">
        <v>154</v>
      </c>
      <c r="E170" s="256" t="s">
        <v>1</v>
      </c>
      <c r="F170" s="257" t="s">
        <v>158</v>
      </c>
      <c r="G170" s="255"/>
      <c r="H170" s="258">
        <v>15.09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154</v>
      </c>
      <c r="AU170" s="264" t="s">
        <v>88</v>
      </c>
      <c r="AV170" s="15" t="s">
        <v>148</v>
      </c>
      <c r="AW170" s="15" t="s">
        <v>33</v>
      </c>
      <c r="AX170" s="15" t="s">
        <v>86</v>
      </c>
      <c r="AY170" s="264" t="s">
        <v>140</v>
      </c>
    </row>
    <row r="171" s="2" customFormat="1" ht="24.15" customHeight="1">
      <c r="A171" s="39"/>
      <c r="B171" s="40"/>
      <c r="C171" s="219" t="s">
        <v>192</v>
      </c>
      <c r="D171" s="219" t="s">
        <v>143</v>
      </c>
      <c r="E171" s="220" t="s">
        <v>193</v>
      </c>
      <c r="F171" s="221" t="s">
        <v>194</v>
      </c>
      <c r="G171" s="222" t="s">
        <v>152</v>
      </c>
      <c r="H171" s="223">
        <v>18.786000000000001</v>
      </c>
      <c r="I171" s="224"/>
      <c r="J171" s="225">
        <f>ROUND(I171*H171,2)</f>
        <v>0</v>
      </c>
      <c r="K171" s="221" t="s">
        <v>147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0.0065599999999999999</v>
      </c>
      <c r="R171" s="228">
        <f>Q171*H171</f>
        <v>0.12323616000000001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148</v>
      </c>
      <c r="AT171" s="230" t="s">
        <v>143</v>
      </c>
      <c r="AU171" s="230" t="s">
        <v>88</v>
      </c>
      <c r="AY171" s="18" t="s">
        <v>140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148</v>
      </c>
      <c r="BM171" s="230" t="s">
        <v>195</v>
      </c>
    </row>
    <row r="172" s="13" customFormat="1">
      <c r="A172" s="13"/>
      <c r="B172" s="232"/>
      <c r="C172" s="233"/>
      <c r="D172" s="234" t="s">
        <v>154</v>
      </c>
      <c r="E172" s="235" t="s">
        <v>1</v>
      </c>
      <c r="F172" s="236" t="s">
        <v>196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154</v>
      </c>
      <c r="AU172" s="242" t="s">
        <v>88</v>
      </c>
      <c r="AV172" s="13" t="s">
        <v>86</v>
      </c>
      <c r="AW172" s="13" t="s">
        <v>33</v>
      </c>
      <c r="AX172" s="13" t="s">
        <v>78</v>
      </c>
      <c r="AY172" s="242" t="s">
        <v>140</v>
      </c>
    </row>
    <row r="173" s="13" customFormat="1">
      <c r="A173" s="13"/>
      <c r="B173" s="232"/>
      <c r="C173" s="233"/>
      <c r="D173" s="234" t="s">
        <v>154</v>
      </c>
      <c r="E173" s="235" t="s">
        <v>1</v>
      </c>
      <c r="F173" s="236" t="s">
        <v>197</v>
      </c>
      <c r="G173" s="233"/>
      <c r="H173" s="235" t="s">
        <v>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154</v>
      </c>
      <c r="AU173" s="242" t="s">
        <v>88</v>
      </c>
      <c r="AV173" s="13" t="s">
        <v>86</v>
      </c>
      <c r="AW173" s="13" t="s">
        <v>33</v>
      </c>
      <c r="AX173" s="13" t="s">
        <v>78</v>
      </c>
      <c r="AY173" s="242" t="s">
        <v>140</v>
      </c>
    </row>
    <row r="174" s="14" customFormat="1">
      <c r="A174" s="14"/>
      <c r="B174" s="243"/>
      <c r="C174" s="244"/>
      <c r="D174" s="234" t="s">
        <v>154</v>
      </c>
      <c r="E174" s="245" t="s">
        <v>1</v>
      </c>
      <c r="F174" s="246" t="s">
        <v>198</v>
      </c>
      <c r="G174" s="244"/>
      <c r="H174" s="247">
        <v>8.2680000000000007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154</v>
      </c>
      <c r="AU174" s="253" t="s">
        <v>88</v>
      </c>
      <c r="AV174" s="14" t="s">
        <v>88</v>
      </c>
      <c r="AW174" s="14" t="s">
        <v>33</v>
      </c>
      <c r="AX174" s="14" t="s">
        <v>78</v>
      </c>
      <c r="AY174" s="253" t="s">
        <v>140</v>
      </c>
    </row>
    <row r="175" s="14" customFormat="1">
      <c r="A175" s="14"/>
      <c r="B175" s="243"/>
      <c r="C175" s="244"/>
      <c r="D175" s="234" t="s">
        <v>154</v>
      </c>
      <c r="E175" s="245" t="s">
        <v>1</v>
      </c>
      <c r="F175" s="246" t="s">
        <v>199</v>
      </c>
      <c r="G175" s="244"/>
      <c r="H175" s="247">
        <v>-1.7729999999999999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154</v>
      </c>
      <c r="AU175" s="253" t="s">
        <v>88</v>
      </c>
      <c r="AV175" s="14" t="s">
        <v>88</v>
      </c>
      <c r="AW175" s="14" t="s">
        <v>33</v>
      </c>
      <c r="AX175" s="14" t="s">
        <v>78</v>
      </c>
      <c r="AY175" s="253" t="s">
        <v>140</v>
      </c>
    </row>
    <row r="176" s="14" customFormat="1">
      <c r="A176" s="14"/>
      <c r="B176" s="243"/>
      <c r="C176" s="244"/>
      <c r="D176" s="234" t="s">
        <v>154</v>
      </c>
      <c r="E176" s="245" t="s">
        <v>1</v>
      </c>
      <c r="F176" s="246" t="s">
        <v>200</v>
      </c>
      <c r="G176" s="244"/>
      <c r="H176" s="247">
        <v>7.3579999999999997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154</v>
      </c>
      <c r="AU176" s="253" t="s">
        <v>88</v>
      </c>
      <c r="AV176" s="14" t="s">
        <v>88</v>
      </c>
      <c r="AW176" s="14" t="s">
        <v>33</v>
      </c>
      <c r="AX176" s="14" t="s">
        <v>78</v>
      </c>
      <c r="AY176" s="253" t="s">
        <v>140</v>
      </c>
    </row>
    <row r="177" s="14" customFormat="1">
      <c r="A177" s="14"/>
      <c r="B177" s="243"/>
      <c r="C177" s="244"/>
      <c r="D177" s="234" t="s">
        <v>154</v>
      </c>
      <c r="E177" s="245" t="s">
        <v>1</v>
      </c>
      <c r="F177" s="246" t="s">
        <v>201</v>
      </c>
      <c r="G177" s="244"/>
      <c r="H177" s="247">
        <v>-1.7729999999999999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154</v>
      </c>
      <c r="AU177" s="253" t="s">
        <v>88</v>
      </c>
      <c r="AV177" s="14" t="s">
        <v>88</v>
      </c>
      <c r="AW177" s="14" t="s">
        <v>33</v>
      </c>
      <c r="AX177" s="14" t="s">
        <v>78</v>
      </c>
      <c r="AY177" s="253" t="s">
        <v>140</v>
      </c>
    </row>
    <row r="178" s="13" customFormat="1">
      <c r="A178" s="13"/>
      <c r="B178" s="232"/>
      <c r="C178" s="233"/>
      <c r="D178" s="234" t="s">
        <v>154</v>
      </c>
      <c r="E178" s="235" t="s">
        <v>1</v>
      </c>
      <c r="F178" s="236" t="s">
        <v>202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154</v>
      </c>
      <c r="AU178" s="242" t="s">
        <v>88</v>
      </c>
      <c r="AV178" s="13" t="s">
        <v>86</v>
      </c>
      <c r="AW178" s="13" t="s">
        <v>33</v>
      </c>
      <c r="AX178" s="13" t="s">
        <v>78</v>
      </c>
      <c r="AY178" s="242" t="s">
        <v>140</v>
      </c>
    </row>
    <row r="179" s="14" customFormat="1">
      <c r="A179" s="14"/>
      <c r="B179" s="243"/>
      <c r="C179" s="244"/>
      <c r="D179" s="234" t="s">
        <v>154</v>
      </c>
      <c r="E179" s="245" t="s">
        <v>1</v>
      </c>
      <c r="F179" s="246" t="s">
        <v>203</v>
      </c>
      <c r="G179" s="244"/>
      <c r="H179" s="247">
        <v>2.52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154</v>
      </c>
      <c r="AU179" s="253" t="s">
        <v>88</v>
      </c>
      <c r="AV179" s="14" t="s">
        <v>88</v>
      </c>
      <c r="AW179" s="14" t="s">
        <v>33</v>
      </c>
      <c r="AX179" s="14" t="s">
        <v>78</v>
      </c>
      <c r="AY179" s="253" t="s">
        <v>140</v>
      </c>
    </row>
    <row r="180" s="14" customFormat="1">
      <c r="A180" s="14"/>
      <c r="B180" s="243"/>
      <c r="C180" s="244"/>
      <c r="D180" s="234" t="s">
        <v>154</v>
      </c>
      <c r="E180" s="245" t="s">
        <v>1</v>
      </c>
      <c r="F180" s="246" t="s">
        <v>204</v>
      </c>
      <c r="G180" s="244"/>
      <c r="H180" s="247">
        <v>4.1859999999999999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154</v>
      </c>
      <c r="AU180" s="253" t="s">
        <v>88</v>
      </c>
      <c r="AV180" s="14" t="s">
        <v>88</v>
      </c>
      <c r="AW180" s="14" t="s">
        <v>33</v>
      </c>
      <c r="AX180" s="14" t="s">
        <v>78</v>
      </c>
      <c r="AY180" s="253" t="s">
        <v>140</v>
      </c>
    </row>
    <row r="181" s="15" customFormat="1">
      <c r="A181" s="15"/>
      <c r="B181" s="254"/>
      <c r="C181" s="255"/>
      <c r="D181" s="234" t="s">
        <v>154</v>
      </c>
      <c r="E181" s="256" t="s">
        <v>1</v>
      </c>
      <c r="F181" s="257" t="s">
        <v>158</v>
      </c>
      <c r="G181" s="255"/>
      <c r="H181" s="258">
        <v>18.786000000000001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154</v>
      </c>
      <c r="AU181" s="264" t="s">
        <v>88</v>
      </c>
      <c r="AV181" s="15" t="s">
        <v>148</v>
      </c>
      <c r="AW181" s="15" t="s">
        <v>33</v>
      </c>
      <c r="AX181" s="15" t="s">
        <v>86</v>
      </c>
      <c r="AY181" s="264" t="s">
        <v>140</v>
      </c>
    </row>
    <row r="182" s="2" customFormat="1" ht="24.15" customHeight="1">
      <c r="A182" s="39"/>
      <c r="B182" s="40"/>
      <c r="C182" s="219" t="s">
        <v>205</v>
      </c>
      <c r="D182" s="219" t="s">
        <v>143</v>
      </c>
      <c r="E182" s="220" t="s">
        <v>206</v>
      </c>
      <c r="F182" s="221" t="s">
        <v>207</v>
      </c>
      <c r="G182" s="222" t="s">
        <v>152</v>
      </c>
      <c r="H182" s="223">
        <v>12.711</v>
      </c>
      <c r="I182" s="224"/>
      <c r="J182" s="225">
        <f>ROUND(I182*H182,2)</f>
        <v>0</v>
      </c>
      <c r="K182" s="221" t="s">
        <v>147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0.015400000000000001</v>
      </c>
      <c r="R182" s="228">
        <f>Q182*H182</f>
        <v>0.19574940000000002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148</v>
      </c>
      <c r="AT182" s="230" t="s">
        <v>143</v>
      </c>
      <c r="AU182" s="230" t="s">
        <v>88</v>
      </c>
      <c r="AY182" s="18" t="s">
        <v>140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148</v>
      </c>
      <c r="BM182" s="230" t="s">
        <v>208</v>
      </c>
    </row>
    <row r="183" s="13" customFormat="1">
      <c r="A183" s="13"/>
      <c r="B183" s="232"/>
      <c r="C183" s="233"/>
      <c r="D183" s="234" t="s">
        <v>154</v>
      </c>
      <c r="E183" s="235" t="s">
        <v>1</v>
      </c>
      <c r="F183" s="236" t="s">
        <v>209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154</v>
      </c>
      <c r="AU183" s="242" t="s">
        <v>88</v>
      </c>
      <c r="AV183" s="13" t="s">
        <v>86</v>
      </c>
      <c r="AW183" s="13" t="s">
        <v>33</v>
      </c>
      <c r="AX183" s="13" t="s">
        <v>78</v>
      </c>
      <c r="AY183" s="242" t="s">
        <v>140</v>
      </c>
    </row>
    <row r="184" s="14" customFormat="1">
      <c r="A184" s="14"/>
      <c r="B184" s="243"/>
      <c r="C184" s="244"/>
      <c r="D184" s="234" t="s">
        <v>154</v>
      </c>
      <c r="E184" s="245" t="s">
        <v>1</v>
      </c>
      <c r="F184" s="246" t="s">
        <v>210</v>
      </c>
      <c r="G184" s="244"/>
      <c r="H184" s="247">
        <v>0.46500000000000002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154</v>
      </c>
      <c r="AU184" s="253" t="s">
        <v>88</v>
      </c>
      <c r="AV184" s="14" t="s">
        <v>88</v>
      </c>
      <c r="AW184" s="14" t="s">
        <v>33</v>
      </c>
      <c r="AX184" s="14" t="s">
        <v>78</v>
      </c>
      <c r="AY184" s="253" t="s">
        <v>140</v>
      </c>
    </row>
    <row r="185" s="14" customFormat="1">
      <c r="A185" s="14"/>
      <c r="B185" s="243"/>
      <c r="C185" s="244"/>
      <c r="D185" s="234" t="s">
        <v>154</v>
      </c>
      <c r="E185" s="245" t="s">
        <v>1</v>
      </c>
      <c r="F185" s="246" t="s">
        <v>211</v>
      </c>
      <c r="G185" s="244"/>
      <c r="H185" s="247">
        <v>2.1000000000000001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154</v>
      </c>
      <c r="AU185" s="253" t="s">
        <v>88</v>
      </c>
      <c r="AV185" s="14" t="s">
        <v>88</v>
      </c>
      <c r="AW185" s="14" t="s">
        <v>33</v>
      </c>
      <c r="AX185" s="14" t="s">
        <v>78</v>
      </c>
      <c r="AY185" s="253" t="s">
        <v>140</v>
      </c>
    </row>
    <row r="186" s="14" customFormat="1">
      <c r="A186" s="14"/>
      <c r="B186" s="243"/>
      <c r="C186" s="244"/>
      <c r="D186" s="234" t="s">
        <v>154</v>
      </c>
      <c r="E186" s="245" t="s">
        <v>1</v>
      </c>
      <c r="F186" s="246" t="s">
        <v>212</v>
      </c>
      <c r="G186" s="244"/>
      <c r="H186" s="247">
        <v>10.146000000000001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154</v>
      </c>
      <c r="AU186" s="253" t="s">
        <v>88</v>
      </c>
      <c r="AV186" s="14" t="s">
        <v>88</v>
      </c>
      <c r="AW186" s="14" t="s">
        <v>33</v>
      </c>
      <c r="AX186" s="14" t="s">
        <v>78</v>
      </c>
      <c r="AY186" s="253" t="s">
        <v>140</v>
      </c>
    </row>
    <row r="187" s="15" customFormat="1">
      <c r="A187" s="15"/>
      <c r="B187" s="254"/>
      <c r="C187" s="255"/>
      <c r="D187" s="234" t="s">
        <v>154</v>
      </c>
      <c r="E187" s="256" t="s">
        <v>1</v>
      </c>
      <c r="F187" s="257" t="s">
        <v>158</v>
      </c>
      <c r="G187" s="255"/>
      <c r="H187" s="258">
        <v>12.711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154</v>
      </c>
      <c r="AU187" s="264" t="s">
        <v>88</v>
      </c>
      <c r="AV187" s="15" t="s">
        <v>148</v>
      </c>
      <c r="AW187" s="15" t="s">
        <v>33</v>
      </c>
      <c r="AX187" s="15" t="s">
        <v>86</v>
      </c>
      <c r="AY187" s="264" t="s">
        <v>140</v>
      </c>
    </row>
    <row r="188" s="2" customFormat="1" ht="24.15" customHeight="1">
      <c r="A188" s="39"/>
      <c r="B188" s="40"/>
      <c r="C188" s="219" t="s">
        <v>213</v>
      </c>
      <c r="D188" s="219" t="s">
        <v>143</v>
      </c>
      <c r="E188" s="220" t="s">
        <v>214</v>
      </c>
      <c r="F188" s="221" t="s">
        <v>215</v>
      </c>
      <c r="G188" s="222" t="s">
        <v>152</v>
      </c>
      <c r="H188" s="223">
        <v>1.9259999999999999</v>
      </c>
      <c r="I188" s="224"/>
      <c r="J188" s="225">
        <f>ROUND(I188*H188,2)</f>
        <v>0</v>
      </c>
      <c r="K188" s="221" t="s">
        <v>147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148</v>
      </c>
      <c r="AT188" s="230" t="s">
        <v>143</v>
      </c>
      <c r="AU188" s="230" t="s">
        <v>88</v>
      </c>
      <c r="AY188" s="18" t="s">
        <v>140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148</v>
      </c>
      <c r="BM188" s="230" t="s">
        <v>216</v>
      </c>
    </row>
    <row r="189" s="14" customFormat="1">
      <c r="A189" s="14"/>
      <c r="B189" s="243"/>
      <c r="C189" s="244"/>
      <c r="D189" s="234" t="s">
        <v>154</v>
      </c>
      <c r="E189" s="245" t="s">
        <v>1</v>
      </c>
      <c r="F189" s="246" t="s">
        <v>217</v>
      </c>
      <c r="G189" s="244"/>
      <c r="H189" s="247">
        <v>1.9259999999999999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154</v>
      </c>
      <c r="AU189" s="253" t="s">
        <v>88</v>
      </c>
      <c r="AV189" s="14" t="s">
        <v>88</v>
      </c>
      <c r="AW189" s="14" t="s">
        <v>33</v>
      </c>
      <c r="AX189" s="14" t="s">
        <v>78</v>
      </c>
      <c r="AY189" s="253" t="s">
        <v>140</v>
      </c>
    </row>
    <row r="190" s="15" customFormat="1">
      <c r="A190" s="15"/>
      <c r="B190" s="254"/>
      <c r="C190" s="255"/>
      <c r="D190" s="234" t="s">
        <v>154</v>
      </c>
      <c r="E190" s="256" t="s">
        <v>1</v>
      </c>
      <c r="F190" s="257" t="s">
        <v>158</v>
      </c>
      <c r="G190" s="255"/>
      <c r="H190" s="258">
        <v>1.9259999999999999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154</v>
      </c>
      <c r="AU190" s="264" t="s">
        <v>88</v>
      </c>
      <c r="AV190" s="15" t="s">
        <v>148</v>
      </c>
      <c r="AW190" s="15" t="s">
        <v>33</v>
      </c>
      <c r="AX190" s="15" t="s">
        <v>86</v>
      </c>
      <c r="AY190" s="264" t="s">
        <v>140</v>
      </c>
    </row>
    <row r="191" s="2" customFormat="1" ht="24.15" customHeight="1">
      <c r="A191" s="39"/>
      <c r="B191" s="40"/>
      <c r="C191" s="219" t="s">
        <v>218</v>
      </c>
      <c r="D191" s="219" t="s">
        <v>143</v>
      </c>
      <c r="E191" s="220" t="s">
        <v>219</v>
      </c>
      <c r="F191" s="221" t="s">
        <v>220</v>
      </c>
      <c r="G191" s="222" t="s">
        <v>161</v>
      </c>
      <c r="H191" s="223">
        <v>19.149999999999999</v>
      </c>
      <c r="I191" s="224"/>
      <c r="J191" s="225">
        <f>ROUND(I191*H191,2)</f>
        <v>0</v>
      </c>
      <c r="K191" s="221" t="s">
        <v>147</v>
      </c>
      <c r="L191" s="45"/>
      <c r="M191" s="226" t="s">
        <v>1</v>
      </c>
      <c r="N191" s="227" t="s">
        <v>43</v>
      </c>
      <c r="O191" s="92"/>
      <c r="P191" s="228">
        <f>O191*H191</f>
        <v>0</v>
      </c>
      <c r="Q191" s="228">
        <v>0.0015</v>
      </c>
      <c r="R191" s="228">
        <f>Q191*H191</f>
        <v>0.028724999999999997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148</v>
      </c>
      <c r="AT191" s="230" t="s">
        <v>143</v>
      </c>
      <c r="AU191" s="230" t="s">
        <v>88</v>
      </c>
      <c r="AY191" s="18" t="s">
        <v>140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86</v>
      </c>
      <c r="BK191" s="231">
        <f>ROUND(I191*H191,2)</f>
        <v>0</v>
      </c>
      <c r="BL191" s="18" t="s">
        <v>148</v>
      </c>
      <c r="BM191" s="230" t="s">
        <v>221</v>
      </c>
    </row>
    <row r="192" s="14" customFormat="1">
      <c r="A192" s="14"/>
      <c r="B192" s="243"/>
      <c r="C192" s="244"/>
      <c r="D192" s="234" t="s">
        <v>154</v>
      </c>
      <c r="E192" s="245" t="s">
        <v>1</v>
      </c>
      <c r="F192" s="246" t="s">
        <v>222</v>
      </c>
      <c r="G192" s="244"/>
      <c r="H192" s="247">
        <v>10.23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154</v>
      </c>
      <c r="AU192" s="253" t="s">
        <v>88</v>
      </c>
      <c r="AV192" s="14" t="s">
        <v>88</v>
      </c>
      <c r="AW192" s="14" t="s">
        <v>33</v>
      </c>
      <c r="AX192" s="14" t="s">
        <v>78</v>
      </c>
      <c r="AY192" s="253" t="s">
        <v>140</v>
      </c>
    </row>
    <row r="193" s="14" customFormat="1">
      <c r="A193" s="14"/>
      <c r="B193" s="243"/>
      <c r="C193" s="244"/>
      <c r="D193" s="234" t="s">
        <v>154</v>
      </c>
      <c r="E193" s="245" t="s">
        <v>1</v>
      </c>
      <c r="F193" s="246" t="s">
        <v>223</v>
      </c>
      <c r="G193" s="244"/>
      <c r="H193" s="247">
        <v>8.9199999999999999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154</v>
      </c>
      <c r="AU193" s="253" t="s">
        <v>88</v>
      </c>
      <c r="AV193" s="14" t="s">
        <v>88</v>
      </c>
      <c r="AW193" s="14" t="s">
        <v>33</v>
      </c>
      <c r="AX193" s="14" t="s">
        <v>78</v>
      </c>
      <c r="AY193" s="253" t="s">
        <v>140</v>
      </c>
    </row>
    <row r="194" s="15" customFormat="1">
      <c r="A194" s="15"/>
      <c r="B194" s="254"/>
      <c r="C194" s="255"/>
      <c r="D194" s="234" t="s">
        <v>154</v>
      </c>
      <c r="E194" s="256" t="s">
        <v>1</v>
      </c>
      <c r="F194" s="257" t="s">
        <v>158</v>
      </c>
      <c r="G194" s="255"/>
      <c r="H194" s="258">
        <v>19.149999999999999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154</v>
      </c>
      <c r="AU194" s="264" t="s">
        <v>88</v>
      </c>
      <c r="AV194" s="15" t="s">
        <v>148</v>
      </c>
      <c r="AW194" s="15" t="s">
        <v>33</v>
      </c>
      <c r="AX194" s="15" t="s">
        <v>86</v>
      </c>
      <c r="AY194" s="264" t="s">
        <v>140</v>
      </c>
    </row>
    <row r="195" s="2" customFormat="1" ht="33" customHeight="1">
      <c r="A195" s="39"/>
      <c r="B195" s="40"/>
      <c r="C195" s="219" t="s">
        <v>8</v>
      </c>
      <c r="D195" s="219" t="s">
        <v>143</v>
      </c>
      <c r="E195" s="220" t="s">
        <v>224</v>
      </c>
      <c r="F195" s="221" t="s">
        <v>225</v>
      </c>
      <c r="G195" s="222" t="s">
        <v>226</v>
      </c>
      <c r="H195" s="223">
        <v>0.94099999999999995</v>
      </c>
      <c r="I195" s="224"/>
      <c r="J195" s="225">
        <f>ROUND(I195*H195,2)</f>
        <v>0</v>
      </c>
      <c r="K195" s="221" t="s">
        <v>147</v>
      </c>
      <c r="L195" s="45"/>
      <c r="M195" s="226" t="s">
        <v>1</v>
      </c>
      <c r="N195" s="227" t="s">
        <v>43</v>
      </c>
      <c r="O195" s="92"/>
      <c r="P195" s="228">
        <f>O195*H195</f>
        <v>0</v>
      </c>
      <c r="Q195" s="228">
        <v>2.5018699999999998</v>
      </c>
      <c r="R195" s="228">
        <f>Q195*H195</f>
        <v>2.3542596699999998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148</v>
      </c>
      <c r="AT195" s="230" t="s">
        <v>143</v>
      </c>
      <c r="AU195" s="230" t="s">
        <v>88</v>
      </c>
      <c r="AY195" s="18" t="s">
        <v>140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86</v>
      </c>
      <c r="BK195" s="231">
        <f>ROUND(I195*H195,2)</f>
        <v>0</v>
      </c>
      <c r="BL195" s="18" t="s">
        <v>148</v>
      </c>
      <c r="BM195" s="230" t="s">
        <v>227</v>
      </c>
    </row>
    <row r="196" s="13" customFormat="1">
      <c r="A196" s="13"/>
      <c r="B196" s="232"/>
      <c r="C196" s="233"/>
      <c r="D196" s="234" t="s">
        <v>154</v>
      </c>
      <c r="E196" s="235" t="s">
        <v>1</v>
      </c>
      <c r="F196" s="236" t="s">
        <v>228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154</v>
      </c>
      <c r="AU196" s="242" t="s">
        <v>88</v>
      </c>
      <c r="AV196" s="13" t="s">
        <v>86</v>
      </c>
      <c r="AW196" s="13" t="s">
        <v>33</v>
      </c>
      <c r="AX196" s="13" t="s">
        <v>78</v>
      </c>
      <c r="AY196" s="242" t="s">
        <v>140</v>
      </c>
    </row>
    <row r="197" s="14" customFormat="1">
      <c r="A197" s="14"/>
      <c r="B197" s="243"/>
      <c r="C197" s="244"/>
      <c r="D197" s="234" t="s">
        <v>154</v>
      </c>
      <c r="E197" s="245" t="s">
        <v>1</v>
      </c>
      <c r="F197" s="246" t="s">
        <v>229</v>
      </c>
      <c r="G197" s="244"/>
      <c r="H197" s="247">
        <v>4.681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154</v>
      </c>
      <c r="AU197" s="253" t="s">
        <v>88</v>
      </c>
      <c r="AV197" s="14" t="s">
        <v>88</v>
      </c>
      <c r="AW197" s="14" t="s">
        <v>33</v>
      </c>
      <c r="AX197" s="14" t="s">
        <v>78</v>
      </c>
      <c r="AY197" s="253" t="s">
        <v>140</v>
      </c>
    </row>
    <row r="198" s="14" customFormat="1">
      <c r="A198" s="14"/>
      <c r="B198" s="243"/>
      <c r="C198" s="244"/>
      <c r="D198" s="234" t="s">
        <v>154</v>
      </c>
      <c r="E198" s="245" t="s">
        <v>1</v>
      </c>
      <c r="F198" s="246" t="s">
        <v>230</v>
      </c>
      <c r="G198" s="244"/>
      <c r="H198" s="247">
        <v>4.726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154</v>
      </c>
      <c r="AU198" s="253" t="s">
        <v>88</v>
      </c>
      <c r="AV198" s="14" t="s">
        <v>88</v>
      </c>
      <c r="AW198" s="14" t="s">
        <v>33</v>
      </c>
      <c r="AX198" s="14" t="s">
        <v>78</v>
      </c>
      <c r="AY198" s="253" t="s">
        <v>140</v>
      </c>
    </row>
    <row r="199" s="15" customFormat="1">
      <c r="A199" s="15"/>
      <c r="B199" s="254"/>
      <c r="C199" s="255"/>
      <c r="D199" s="234" t="s">
        <v>154</v>
      </c>
      <c r="E199" s="256" t="s">
        <v>1</v>
      </c>
      <c r="F199" s="257" t="s">
        <v>158</v>
      </c>
      <c r="G199" s="255"/>
      <c r="H199" s="258">
        <v>9.407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4" t="s">
        <v>154</v>
      </c>
      <c r="AU199" s="264" t="s">
        <v>88</v>
      </c>
      <c r="AV199" s="15" t="s">
        <v>148</v>
      </c>
      <c r="AW199" s="15" t="s">
        <v>33</v>
      </c>
      <c r="AX199" s="15" t="s">
        <v>78</v>
      </c>
      <c r="AY199" s="264" t="s">
        <v>140</v>
      </c>
    </row>
    <row r="200" s="14" customFormat="1">
      <c r="A200" s="14"/>
      <c r="B200" s="243"/>
      <c r="C200" s="244"/>
      <c r="D200" s="234" t="s">
        <v>154</v>
      </c>
      <c r="E200" s="245" t="s">
        <v>1</v>
      </c>
      <c r="F200" s="246" t="s">
        <v>231</v>
      </c>
      <c r="G200" s="244"/>
      <c r="H200" s="247">
        <v>0.94099999999999995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154</v>
      </c>
      <c r="AU200" s="253" t="s">
        <v>88</v>
      </c>
      <c r="AV200" s="14" t="s">
        <v>88</v>
      </c>
      <c r="AW200" s="14" t="s">
        <v>33</v>
      </c>
      <c r="AX200" s="14" t="s">
        <v>78</v>
      </c>
      <c r="AY200" s="253" t="s">
        <v>140</v>
      </c>
    </row>
    <row r="201" s="15" customFormat="1">
      <c r="A201" s="15"/>
      <c r="B201" s="254"/>
      <c r="C201" s="255"/>
      <c r="D201" s="234" t="s">
        <v>154</v>
      </c>
      <c r="E201" s="256" t="s">
        <v>1</v>
      </c>
      <c r="F201" s="257" t="s">
        <v>158</v>
      </c>
      <c r="G201" s="255"/>
      <c r="H201" s="258">
        <v>0.94099999999999995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154</v>
      </c>
      <c r="AU201" s="264" t="s">
        <v>88</v>
      </c>
      <c r="AV201" s="15" t="s">
        <v>148</v>
      </c>
      <c r="AW201" s="15" t="s">
        <v>33</v>
      </c>
      <c r="AX201" s="15" t="s">
        <v>86</v>
      </c>
      <c r="AY201" s="264" t="s">
        <v>140</v>
      </c>
    </row>
    <row r="202" s="2" customFormat="1" ht="24.15" customHeight="1">
      <c r="A202" s="39"/>
      <c r="B202" s="40"/>
      <c r="C202" s="219" t="s">
        <v>232</v>
      </c>
      <c r="D202" s="219" t="s">
        <v>143</v>
      </c>
      <c r="E202" s="220" t="s">
        <v>233</v>
      </c>
      <c r="F202" s="221" t="s">
        <v>234</v>
      </c>
      <c r="G202" s="222" t="s">
        <v>226</v>
      </c>
      <c r="H202" s="223">
        <v>0.025999999999999999</v>
      </c>
      <c r="I202" s="224"/>
      <c r="J202" s="225">
        <f>ROUND(I202*H202,2)</f>
        <v>0</v>
      </c>
      <c r="K202" s="221" t="s">
        <v>147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2.3010199999999998</v>
      </c>
      <c r="R202" s="228">
        <f>Q202*H202</f>
        <v>0.059826519999999994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148</v>
      </c>
      <c r="AT202" s="230" t="s">
        <v>143</v>
      </c>
      <c r="AU202" s="230" t="s">
        <v>88</v>
      </c>
      <c r="AY202" s="18" t="s">
        <v>140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86</v>
      </c>
      <c r="BK202" s="231">
        <f>ROUND(I202*H202,2)</f>
        <v>0</v>
      </c>
      <c r="BL202" s="18" t="s">
        <v>148</v>
      </c>
      <c r="BM202" s="230" t="s">
        <v>235</v>
      </c>
    </row>
    <row r="203" s="14" customFormat="1">
      <c r="A203" s="14"/>
      <c r="B203" s="243"/>
      <c r="C203" s="244"/>
      <c r="D203" s="234" t="s">
        <v>154</v>
      </c>
      <c r="E203" s="245" t="s">
        <v>1</v>
      </c>
      <c r="F203" s="246" t="s">
        <v>236</v>
      </c>
      <c r="G203" s="244"/>
      <c r="H203" s="247">
        <v>0.021000000000000001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154</v>
      </c>
      <c r="AU203" s="253" t="s">
        <v>88</v>
      </c>
      <c r="AV203" s="14" t="s">
        <v>88</v>
      </c>
      <c r="AW203" s="14" t="s">
        <v>33</v>
      </c>
      <c r="AX203" s="14" t="s">
        <v>78</v>
      </c>
      <c r="AY203" s="253" t="s">
        <v>140</v>
      </c>
    </row>
    <row r="204" s="14" customFormat="1">
      <c r="A204" s="14"/>
      <c r="B204" s="243"/>
      <c r="C204" s="244"/>
      <c r="D204" s="234" t="s">
        <v>154</v>
      </c>
      <c r="E204" s="245" t="s">
        <v>1</v>
      </c>
      <c r="F204" s="246" t="s">
        <v>237</v>
      </c>
      <c r="G204" s="244"/>
      <c r="H204" s="247">
        <v>0.0050000000000000001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154</v>
      </c>
      <c r="AU204" s="253" t="s">
        <v>88</v>
      </c>
      <c r="AV204" s="14" t="s">
        <v>88</v>
      </c>
      <c r="AW204" s="14" t="s">
        <v>33</v>
      </c>
      <c r="AX204" s="14" t="s">
        <v>78</v>
      </c>
      <c r="AY204" s="253" t="s">
        <v>140</v>
      </c>
    </row>
    <row r="205" s="15" customFormat="1">
      <c r="A205" s="15"/>
      <c r="B205" s="254"/>
      <c r="C205" s="255"/>
      <c r="D205" s="234" t="s">
        <v>154</v>
      </c>
      <c r="E205" s="256" t="s">
        <v>1</v>
      </c>
      <c r="F205" s="257" t="s">
        <v>158</v>
      </c>
      <c r="G205" s="255"/>
      <c r="H205" s="258">
        <v>0.025999999999999999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4" t="s">
        <v>154</v>
      </c>
      <c r="AU205" s="264" t="s">
        <v>88</v>
      </c>
      <c r="AV205" s="15" t="s">
        <v>148</v>
      </c>
      <c r="AW205" s="15" t="s">
        <v>33</v>
      </c>
      <c r="AX205" s="15" t="s">
        <v>86</v>
      </c>
      <c r="AY205" s="264" t="s">
        <v>140</v>
      </c>
    </row>
    <row r="206" s="2" customFormat="1" ht="24.15" customHeight="1">
      <c r="A206" s="39"/>
      <c r="B206" s="40"/>
      <c r="C206" s="219" t="s">
        <v>238</v>
      </c>
      <c r="D206" s="219" t="s">
        <v>143</v>
      </c>
      <c r="E206" s="220" t="s">
        <v>239</v>
      </c>
      <c r="F206" s="221" t="s">
        <v>240</v>
      </c>
      <c r="G206" s="222" t="s">
        <v>226</v>
      </c>
      <c r="H206" s="223">
        <v>0.94099999999999995</v>
      </c>
      <c r="I206" s="224"/>
      <c r="J206" s="225">
        <f>ROUND(I206*H206,2)</f>
        <v>0</v>
      </c>
      <c r="K206" s="221" t="s">
        <v>147</v>
      </c>
      <c r="L206" s="45"/>
      <c r="M206" s="226" t="s">
        <v>1</v>
      </c>
      <c r="N206" s="227" t="s">
        <v>43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148</v>
      </c>
      <c r="AT206" s="230" t="s">
        <v>143</v>
      </c>
      <c r="AU206" s="230" t="s">
        <v>88</v>
      </c>
      <c r="AY206" s="18" t="s">
        <v>140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86</v>
      </c>
      <c r="BK206" s="231">
        <f>ROUND(I206*H206,2)</f>
        <v>0</v>
      </c>
      <c r="BL206" s="18" t="s">
        <v>148</v>
      </c>
      <c r="BM206" s="230" t="s">
        <v>241</v>
      </c>
    </row>
    <row r="207" s="2" customFormat="1" ht="24.15" customHeight="1">
      <c r="A207" s="39"/>
      <c r="B207" s="40"/>
      <c r="C207" s="219" t="s">
        <v>242</v>
      </c>
      <c r="D207" s="219" t="s">
        <v>143</v>
      </c>
      <c r="E207" s="220" t="s">
        <v>243</v>
      </c>
      <c r="F207" s="221" t="s">
        <v>244</v>
      </c>
      <c r="G207" s="222" t="s">
        <v>226</v>
      </c>
      <c r="H207" s="223">
        <v>0.94099999999999995</v>
      </c>
      <c r="I207" s="224"/>
      <c r="J207" s="225">
        <f>ROUND(I207*H207,2)</f>
        <v>0</v>
      </c>
      <c r="K207" s="221" t="s">
        <v>147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148</v>
      </c>
      <c r="AT207" s="230" t="s">
        <v>143</v>
      </c>
      <c r="AU207" s="230" t="s">
        <v>88</v>
      </c>
      <c r="AY207" s="18" t="s">
        <v>140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148</v>
      </c>
      <c r="BM207" s="230" t="s">
        <v>245</v>
      </c>
    </row>
    <row r="208" s="2" customFormat="1" ht="24.15" customHeight="1">
      <c r="A208" s="39"/>
      <c r="B208" s="40"/>
      <c r="C208" s="219" t="s">
        <v>246</v>
      </c>
      <c r="D208" s="219" t="s">
        <v>143</v>
      </c>
      <c r="E208" s="220" t="s">
        <v>247</v>
      </c>
      <c r="F208" s="221" t="s">
        <v>248</v>
      </c>
      <c r="G208" s="222" t="s">
        <v>152</v>
      </c>
      <c r="H208" s="223">
        <v>9.407</v>
      </c>
      <c r="I208" s="224"/>
      <c r="J208" s="225">
        <f>ROUND(I208*H208,2)</f>
        <v>0</v>
      </c>
      <c r="K208" s="221" t="s">
        <v>147</v>
      </c>
      <c r="L208" s="45"/>
      <c r="M208" s="226" t="s">
        <v>1</v>
      </c>
      <c r="N208" s="227" t="s">
        <v>43</v>
      </c>
      <c r="O208" s="92"/>
      <c r="P208" s="228">
        <f>O208*H208</f>
        <v>0</v>
      </c>
      <c r="Q208" s="228">
        <v>1.44E-06</v>
      </c>
      <c r="R208" s="228">
        <f>Q208*H208</f>
        <v>1.3546079999999999E-05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148</v>
      </c>
      <c r="AT208" s="230" t="s">
        <v>143</v>
      </c>
      <c r="AU208" s="230" t="s">
        <v>88</v>
      </c>
      <c r="AY208" s="18" t="s">
        <v>140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86</v>
      </c>
      <c r="BK208" s="231">
        <f>ROUND(I208*H208,2)</f>
        <v>0</v>
      </c>
      <c r="BL208" s="18" t="s">
        <v>148</v>
      </c>
      <c r="BM208" s="230" t="s">
        <v>249</v>
      </c>
    </row>
    <row r="209" s="13" customFormat="1">
      <c r="A209" s="13"/>
      <c r="B209" s="232"/>
      <c r="C209" s="233"/>
      <c r="D209" s="234" t="s">
        <v>154</v>
      </c>
      <c r="E209" s="235" t="s">
        <v>1</v>
      </c>
      <c r="F209" s="236" t="s">
        <v>228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154</v>
      </c>
      <c r="AU209" s="242" t="s">
        <v>88</v>
      </c>
      <c r="AV209" s="13" t="s">
        <v>86</v>
      </c>
      <c r="AW209" s="13" t="s">
        <v>33</v>
      </c>
      <c r="AX209" s="13" t="s">
        <v>78</v>
      </c>
      <c r="AY209" s="242" t="s">
        <v>140</v>
      </c>
    </row>
    <row r="210" s="14" customFormat="1">
      <c r="A210" s="14"/>
      <c r="B210" s="243"/>
      <c r="C210" s="244"/>
      <c r="D210" s="234" t="s">
        <v>154</v>
      </c>
      <c r="E210" s="245" t="s">
        <v>1</v>
      </c>
      <c r="F210" s="246" t="s">
        <v>229</v>
      </c>
      <c r="G210" s="244"/>
      <c r="H210" s="247">
        <v>4.681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154</v>
      </c>
      <c r="AU210" s="253" t="s">
        <v>88</v>
      </c>
      <c r="AV210" s="14" t="s">
        <v>88</v>
      </c>
      <c r="AW210" s="14" t="s">
        <v>33</v>
      </c>
      <c r="AX210" s="14" t="s">
        <v>78</v>
      </c>
      <c r="AY210" s="253" t="s">
        <v>140</v>
      </c>
    </row>
    <row r="211" s="14" customFormat="1">
      <c r="A211" s="14"/>
      <c r="B211" s="243"/>
      <c r="C211" s="244"/>
      <c r="D211" s="234" t="s">
        <v>154</v>
      </c>
      <c r="E211" s="245" t="s">
        <v>1</v>
      </c>
      <c r="F211" s="246" t="s">
        <v>230</v>
      </c>
      <c r="G211" s="244"/>
      <c r="H211" s="247">
        <v>4.726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154</v>
      </c>
      <c r="AU211" s="253" t="s">
        <v>88</v>
      </c>
      <c r="AV211" s="14" t="s">
        <v>88</v>
      </c>
      <c r="AW211" s="14" t="s">
        <v>33</v>
      </c>
      <c r="AX211" s="14" t="s">
        <v>78</v>
      </c>
      <c r="AY211" s="253" t="s">
        <v>140</v>
      </c>
    </row>
    <row r="212" s="15" customFormat="1">
      <c r="A212" s="15"/>
      <c r="B212" s="254"/>
      <c r="C212" s="255"/>
      <c r="D212" s="234" t="s">
        <v>154</v>
      </c>
      <c r="E212" s="256" t="s">
        <v>1</v>
      </c>
      <c r="F212" s="257" t="s">
        <v>158</v>
      </c>
      <c r="G212" s="255"/>
      <c r="H212" s="258">
        <v>9.407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154</v>
      </c>
      <c r="AU212" s="264" t="s">
        <v>88</v>
      </c>
      <c r="AV212" s="15" t="s">
        <v>148</v>
      </c>
      <c r="AW212" s="15" t="s">
        <v>33</v>
      </c>
      <c r="AX212" s="15" t="s">
        <v>86</v>
      </c>
      <c r="AY212" s="264" t="s">
        <v>140</v>
      </c>
    </row>
    <row r="213" s="2" customFormat="1" ht="24.15" customHeight="1">
      <c r="A213" s="39"/>
      <c r="B213" s="40"/>
      <c r="C213" s="219" t="s">
        <v>250</v>
      </c>
      <c r="D213" s="219" t="s">
        <v>143</v>
      </c>
      <c r="E213" s="220" t="s">
        <v>251</v>
      </c>
      <c r="F213" s="221" t="s">
        <v>252</v>
      </c>
      <c r="G213" s="222" t="s">
        <v>146</v>
      </c>
      <c r="H213" s="223">
        <v>1</v>
      </c>
      <c r="I213" s="224"/>
      <c r="J213" s="225">
        <f>ROUND(I213*H213,2)</f>
        <v>0</v>
      </c>
      <c r="K213" s="221" t="s">
        <v>147</v>
      </c>
      <c r="L213" s="45"/>
      <c r="M213" s="226" t="s">
        <v>1</v>
      </c>
      <c r="N213" s="227" t="s">
        <v>43</v>
      </c>
      <c r="O213" s="92"/>
      <c r="P213" s="228">
        <f>O213*H213</f>
        <v>0</v>
      </c>
      <c r="Q213" s="228">
        <v>0.00048000000000000001</v>
      </c>
      <c r="R213" s="228">
        <f>Q213*H213</f>
        <v>0.00048000000000000001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148</v>
      </c>
      <c r="AT213" s="230" t="s">
        <v>143</v>
      </c>
      <c r="AU213" s="230" t="s">
        <v>88</v>
      </c>
      <c r="AY213" s="18" t="s">
        <v>140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86</v>
      </c>
      <c r="BK213" s="231">
        <f>ROUND(I213*H213,2)</f>
        <v>0</v>
      </c>
      <c r="BL213" s="18" t="s">
        <v>148</v>
      </c>
      <c r="BM213" s="230" t="s">
        <v>253</v>
      </c>
    </row>
    <row r="214" s="14" customFormat="1">
      <c r="A214" s="14"/>
      <c r="B214" s="243"/>
      <c r="C214" s="244"/>
      <c r="D214" s="234" t="s">
        <v>154</v>
      </c>
      <c r="E214" s="245" t="s">
        <v>1</v>
      </c>
      <c r="F214" s="246" t="s">
        <v>86</v>
      </c>
      <c r="G214" s="244"/>
      <c r="H214" s="247">
        <v>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154</v>
      </c>
      <c r="AU214" s="253" t="s">
        <v>88</v>
      </c>
      <c r="AV214" s="14" t="s">
        <v>88</v>
      </c>
      <c r="AW214" s="14" t="s">
        <v>33</v>
      </c>
      <c r="AX214" s="14" t="s">
        <v>86</v>
      </c>
      <c r="AY214" s="253" t="s">
        <v>140</v>
      </c>
    </row>
    <row r="215" s="2" customFormat="1" ht="24.15" customHeight="1">
      <c r="A215" s="39"/>
      <c r="B215" s="40"/>
      <c r="C215" s="276" t="s">
        <v>254</v>
      </c>
      <c r="D215" s="276" t="s">
        <v>255</v>
      </c>
      <c r="E215" s="277" t="s">
        <v>256</v>
      </c>
      <c r="F215" s="278" t="s">
        <v>257</v>
      </c>
      <c r="G215" s="279" t="s">
        <v>146</v>
      </c>
      <c r="H215" s="280">
        <v>1</v>
      </c>
      <c r="I215" s="281"/>
      <c r="J215" s="282">
        <f>ROUND(I215*H215,2)</f>
        <v>0</v>
      </c>
      <c r="K215" s="278" t="s">
        <v>147</v>
      </c>
      <c r="L215" s="283"/>
      <c r="M215" s="284" t="s">
        <v>1</v>
      </c>
      <c r="N215" s="285" t="s">
        <v>43</v>
      </c>
      <c r="O215" s="92"/>
      <c r="P215" s="228">
        <f>O215*H215</f>
        <v>0</v>
      </c>
      <c r="Q215" s="228">
        <v>0.01553</v>
      </c>
      <c r="R215" s="228">
        <f>Q215*H215</f>
        <v>0.01553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192</v>
      </c>
      <c r="AT215" s="230" t="s">
        <v>255</v>
      </c>
      <c r="AU215" s="230" t="s">
        <v>88</v>
      </c>
      <c r="AY215" s="18" t="s">
        <v>140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86</v>
      </c>
      <c r="BK215" s="231">
        <f>ROUND(I215*H215,2)</f>
        <v>0</v>
      </c>
      <c r="BL215" s="18" t="s">
        <v>148</v>
      </c>
      <c r="BM215" s="230" t="s">
        <v>258</v>
      </c>
    </row>
    <row r="216" s="12" customFormat="1" ht="22.8" customHeight="1">
      <c r="A216" s="12"/>
      <c r="B216" s="203"/>
      <c r="C216" s="204"/>
      <c r="D216" s="205" t="s">
        <v>77</v>
      </c>
      <c r="E216" s="217" t="s">
        <v>205</v>
      </c>
      <c r="F216" s="217" t="s">
        <v>259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SUM(P217:P267)</f>
        <v>0</v>
      </c>
      <c r="Q216" s="211"/>
      <c r="R216" s="212">
        <f>SUM(R217:R267)</f>
        <v>0.0020309799999999999</v>
      </c>
      <c r="S216" s="211"/>
      <c r="T216" s="213">
        <f>SUM(T217:T267)</f>
        <v>5.2036480000000003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86</v>
      </c>
      <c r="AT216" s="215" t="s">
        <v>77</v>
      </c>
      <c r="AU216" s="215" t="s">
        <v>86</v>
      </c>
      <c r="AY216" s="214" t="s">
        <v>140</v>
      </c>
      <c r="BK216" s="216">
        <f>SUM(BK217:BK267)</f>
        <v>0</v>
      </c>
    </row>
    <row r="217" s="2" customFormat="1" ht="33" customHeight="1">
      <c r="A217" s="39"/>
      <c r="B217" s="40"/>
      <c r="C217" s="219" t="s">
        <v>260</v>
      </c>
      <c r="D217" s="219" t="s">
        <v>143</v>
      </c>
      <c r="E217" s="220" t="s">
        <v>261</v>
      </c>
      <c r="F217" s="221" t="s">
        <v>262</v>
      </c>
      <c r="G217" s="222" t="s">
        <v>152</v>
      </c>
      <c r="H217" s="223">
        <v>9.1899999999999995</v>
      </c>
      <c r="I217" s="224"/>
      <c r="J217" s="225">
        <f>ROUND(I217*H217,2)</f>
        <v>0</v>
      </c>
      <c r="K217" s="221" t="s">
        <v>147</v>
      </c>
      <c r="L217" s="45"/>
      <c r="M217" s="226" t="s">
        <v>1</v>
      </c>
      <c r="N217" s="227" t="s">
        <v>43</v>
      </c>
      <c r="O217" s="92"/>
      <c r="P217" s="228">
        <f>O217*H217</f>
        <v>0</v>
      </c>
      <c r="Q217" s="228">
        <v>0.00012999999999999999</v>
      </c>
      <c r="R217" s="228">
        <f>Q217*H217</f>
        <v>0.0011946999999999999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148</v>
      </c>
      <c r="AT217" s="230" t="s">
        <v>143</v>
      </c>
      <c r="AU217" s="230" t="s">
        <v>88</v>
      </c>
      <c r="AY217" s="18" t="s">
        <v>140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86</v>
      </c>
      <c r="BK217" s="231">
        <f>ROUND(I217*H217,2)</f>
        <v>0</v>
      </c>
      <c r="BL217" s="18" t="s">
        <v>148</v>
      </c>
      <c r="BM217" s="230" t="s">
        <v>263</v>
      </c>
    </row>
    <row r="218" s="13" customFormat="1">
      <c r="A218" s="13"/>
      <c r="B218" s="232"/>
      <c r="C218" s="233"/>
      <c r="D218" s="234" t="s">
        <v>154</v>
      </c>
      <c r="E218" s="235" t="s">
        <v>1</v>
      </c>
      <c r="F218" s="236" t="s">
        <v>228</v>
      </c>
      <c r="G218" s="233"/>
      <c r="H218" s="235" t="s">
        <v>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154</v>
      </c>
      <c r="AU218" s="242" t="s">
        <v>88</v>
      </c>
      <c r="AV218" s="13" t="s">
        <v>86</v>
      </c>
      <c r="AW218" s="13" t="s">
        <v>33</v>
      </c>
      <c r="AX218" s="13" t="s">
        <v>78</v>
      </c>
      <c r="AY218" s="242" t="s">
        <v>140</v>
      </c>
    </row>
    <row r="219" s="14" customFormat="1">
      <c r="A219" s="14"/>
      <c r="B219" s="243"/>
      <c r="C219" s="244"/>
      <c r="D219" s="234" t="s">
        <v>154</v>
      </c>
      <c r="E219" s="245" t="s">
        <v>1</v>
      </c>
      <c r="F219" s="246" t="s">
        <v>264</v>
      </c>
      <c r="G219" s="244"/>
      <c r="H219" s="247">
        <v>4.4640000000000004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154</v>
      </c>
      <c r="AU219" s="253" t="s">
        <v>88</v>
      </c>
      <c r="AV219" s="14" t="s">
        <v>88</v>
      </c>
      <c r="AW219" s="14" t="s">
        <v>33</v>
      </c>
      <c r="AX219" s="14" t="s">
        <v>78</v>
      </c>
      <c r="AY219" s="253" t="s">
        <v>140</v>
      </c>
    </row>
    <row r="220" s="14" customFormat="1">
      <c r="A220" s="14"/>
      <c r="B220" s="243"/>
      <c r="C220" s="244"/>
      <c r="D220" s="234" t="s">
        <v>154</v>
      </c>
      <c r="E220" s="245" t="s">
        <v>1</v>
      </c>
      <c r="F220" s="246" t="s">
        <v>230</v>
      </c>
      <c r="G220" s="244"/>
      <c r="H220" s="247">
        <v>4.726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154</v>
      </c>
      <c r="AU220" s="253" t="s">
        <v>88</v>
      </c>
      <c r="AV220" s="14" t="s">
        <v>88</v>
      </c>
      <c r="AW220" s="14" t="s">
        <v>33</v>
      </c>
      <c r="AX220" s="14" t="s">
        <v>78</v>
      </c>
      <c r="AY220" s="253" t="s">
        <v>140</v>
      </c>
    </row>
    <row r="221" s="15" customFormat="1">
      <c r="A221" s="15"/>
      <c r="B221" s="254"/>
      <c r="C221" s="255"/>
      <c r="D221" s="234" t="s">
        <v>154</v>
      </c>
      <c r="E221" s="256" t="s">
        <v>1</v>
      </c>
      <c r="F221" s="257" t="s">
        <v>158</v>
      </c>
      <c r="G221" s="255"/>
      <c r="H221" s="258">
        <v>9.1899999999999995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154</v>
      </c>
      <c r="AU221" s="264" t="s">
        <v>88</v>
      </c>
      <c r="AV221" s="15" t="s">
        <v>148</v>
      </c>
      <c r="AW221" s="15" t="s">
        <v>33</v>
      </c>
      <c r="AX221" s="15" t="s">
        <v>86</v>
      </c>
      <c r="AY221" s="264" t="s">
        <v>140</v>
      </c>
    </row>
    <row r="222" s="2" customFormat="1" ht="24.15" customHeight="1">
      <c r="A222" s="39"/>
      <c r="B222" s="40"/>
      <c r="C222" s="219" t="s">
        <v>265</v>
      </c>
      <c r="D222" s="219" t="s">
        <v>143</v>
      </c>
      <c r="E222" s="220" t="s">
        <v>266</v>
      </c>
      <c r="F222" s="221" t="s">
        <v>267</v>
      </c>
      <c r="G222" s="222" t="s">
        <v>152</v>
      </c>
      <c r="H222" s="223">
        <v>9.407</v>
      </c>
      <c r="I222" s="224"/>
      <c r="J222" s="225">
        <f>ROUND(I222*H222,2)</f>
        <v>0</v>
      </c>
      <c r="K222" s="221" t="s">
        <v>147</v>
      </c>
      <c r="L222" s="45"/>
      <c r="M222" s="226" t="s">
        <v>1</v>
      </c>
      <c r="N222" s="227" t="s">
        <v>43</v>
      </c>
      <c r="O222" s="92"/>
      <c r="P222" s="228">
        <f>O222*H222</f>
        <v>0</v>
      </c>
      <c r="Q222" s="228">
        <v>4.0000000000000003E-05</v>
      </c>
      <c r="R222" s="228">
        <f>Q222*H222</f>
        <v>0.00037628000000000005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148</v>
      </c>
      <c r="AT222" s="230" t="s">
        <v>143</v>
      </c>
      <c r="AU222" s="230" t="s">
        <v>88</v>
      </c>
      <c r="AY222" s="18" t="s">
        <v>140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86</v>
      </c>
      <c r="BK222" s="231">
        <f>ROUND(I222*H222,2)</f>
        <v>0</v>
      </c>
      <c r="BL222" s="18" t="s">
        <v>148</v>
      </c>
      <c r="BM222" s="230" t="s">
        <v>268</v>
      </c>
    </row>
    <row r="223" s="13" customFormat="1">
      <c r="A223" s="13"/>
      <c r="B223" s="232"/>
      <c r="C223" s="233"/>
      <c r="D223" s="234" t="s">
        <v>154</v>
      </c>
      <c r="E223" s="235" t="s">
        <v>1</v>
      </c>
      <c r="F223" s="236" t="s">
        <v>269</v>
      </c>
      <c r="G223" s="233"/>
      <c r="H223" s="235" t="s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154</v>
      </c>
      <c r="AU223" s="242" t="s">
        <v>88</v>
      </c>
      <c r="AV223" s="13" t="s">
        <v>86</v>
      </c>
      <c r="AW223" s="13" t="s">
        <v>33</v>
      </c>
      <c r="AX223" s="13" t="s">
        <v>78</v>
      </c>
      <c r="AY223" s="242" t="s">
        <v>140</v>
      </c>
    </row>
    <row r="224" s="14" customFormat="1">
      <c r="A224" s="14"/>
      <c r="B224" s="243"/>
      <c r="C224" s="244"/>
      <c r="D224" s="234" t="s">
        <v>154</v>
      </c>
      <c r="E224" s="245" t="s">
        <v>1</v>
      </c>
      <c r="F224" s="246" t="s">
        <v>229</v>
      </c>
      <c r="G224" s="244"/>
      <c r="H224" s="247">
        <v>4.681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154</v>
      </c>
      <c r="AU224" s="253" t="s">
        <v>88</v>
      </c>
      <c r="AV224" s="14" t="s">
        <v>88</v>
      </c>
      <c r="AW224" s="14" t="s">
        <v>33</v>
      </c>
      <c r="AX224" s="14" t="s">
        <v>78</v>
      </c>
      <c r="AY224" s="253" t="s">
        <v>140</v>
      </c>
    </row>
    <row r="225" s="14" customFormat="1">
      <c r="A225" s="14"/>
      <c r="B225" s="243"/>
      <c r="C225" s="244"/>
      <c r="D225" s="234" t="s">
        <v>154</v>
      </c>
      <c r="E225" s="245" t="s">
        <v>1</v>
      </c>
      <c r="F225" s="246" t="s">
        <v>230</v>
      </c>
      <c r="G225" s="244"/>
      <c r="H225" s="247">
        <v>4.726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154</v>
      </c>
      <c r="AU225" s="253" t="s">
        <v>88</v>
      </c>
      <c r="AV225" s="14" t="s">
        <v>88</v>
      </c>
      <c r="AW225" s="14" t="s">
        <v>33</v>
      </c>
      <c r="AX225" s="14" t="s">
        <v>78</v>
      </c>
      <c r="AY225" s="253" t="s">
        <v>140</v>
      </c>
    </row>
    <row r="226" s="15" customFormat="1">
      <c r="A226" s="15"/>
      <c r="B226" s="254"/>
      <c r="C226" s="255"/>
      <c r="D226" s="234" t="s">
        <v>154</v>
      </c>
      <c r="E226" s="256" t="s">
        <v>1</v>
      </c>
      <c r="F226" s="257" t="s">
        <v>158</v>
      </c>
      <c r="G226" s="255"/>
      <c r="H226" s="258">
        <v>9.407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154</v>
      </c>
      <c r="AU226" s="264" t="s">
        <v>88</v>
      </c>
      <c r="AV226" s="15" t="s">
        <v>148</v>
      </c>
      <c r="AW226" s="15" t="s">
        <v>33</v>
      </c>
      <c r="AX226" s="15" t="s">
        <v>86</v>
      </c>
      <c r="AY226" s="264" t="s">
        <v>140</v>
      </c>
    </row>
    <row r="227" s="2" customFormat="1" ht="24.15" customHeight="1">
      <c r="A227" s="39"/>
      <c r="B227" s="40"/>
      <c r="C227" s="219" t="s">
        <v>7</v>
      </c>
      <c r="D227" s="219" t="s">
        <v>143</v>
      </c>
      <c r="E227" s="220" t="s">
        <v>270</v>
      </c>
      <c r="F227" s="221" t="s">
        <v>271</v>
      </c>
      <c r="G227" s="222" t="s">
        <v>146</v>
      </c>
      <c r="H227" s="223">
        <v>2</v>
      </c>
      <c r="I227" s="224"/>
      <c r="J227" s="225">
        <f>ROUND(I227*H227,2)</f>
        <v>0</v>
      </c>
      <c r="K227" s="221" t="s">
        <v>147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0.00023000000000000001</v>
      </c>
      <c r="R227" s="228">
        <f>Q227*H227</f>
        <v>0.00046000000000000001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148</v>
      </c>
      <c r="AT227" s="230" t="s">
        <v>143</v>
      </c>
      <c r="AU227" s="230" t="s">
        <v>88</v>
      </c>
      <c r="AY227" s="18" t="s">
        <v>140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86</v>
      </c>
      <c r="BK227" s="231">
        <f>ROUND(I227*H227,2)</f>
        <v>0</v>
      </c>
      <c r="BL227" s="18" t="s">
        <v>148</v>
      </c>
      <c r="BM227" s="230" t="s">
        <v>272</v>
      </c>
    </row>
    <row r="228" s="2" customFormat="1" ht="49.05" customHeight="1">
      <c r="A228" s="39"/>
      <c r="B228" s="40"/>
      <c r="C228" s="276" t="s">
        <v>273</v>
      </c>
      <c r="D228" s="276" t="s">
        <v>255</v>
      </c>
      <c r="E228" s="277" t="s">
        <v>274</v>
      </c>
      <c r="F228" s="278" t="s">
        <v>275</v>
      </c>
      <c r="G228" s="279" t="s">
        <v>276</v>
      </c>
      <c r="H228" s="280">
        <v>1</v>
      </c>
      <c r="I228" s="281"/>
      <c r="J228" s="282">
        <f>ROUND(I228*H228,2)</f>
        <v>0</v>
      </c>
      <c r="K228" s="278" t="s">
        <v>277</v>
      </c>
      <c r="L228" s="283"/>
      <c r="M228" s="284" t="s">
        <v>1</v>
      </c>
      <c r="N228" s="285" t="s">
        <v>43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192</v>
      </c>
      <c r="AT228" s="230" t="s">
        <v>255</v>
      </c>
      <c r="AU228" s="230" t="s">
        <v>88</v>
      </c>
      <c r="AY228" s="18" t="s">
        <v>140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86</v>
      </c>
      <c r="BK228" s="231">
        <f>ROUND(I228*H228,2)</f>
        <v>0</v>
      </c>
      <c r="BL228" s="18" t="s">
        <v>148</v>
      </c>
      <c r="BM228" s="230" t="s">
        <v>278</v>
      </c>
    </row>
    <row r="229" s="2" customFormat="1" ht="21.75" customHeight="1">
      <c r="A229" s="39"/>
      <c r="B229" s="40"/>
      <c r="C229" s="219" t="s">
        <v>279</v>
      </c>
      <c r="D229" s="219" t="s">
        <v>143</v>
      </c>
      <c r="E229" s="220" t="s">
        <v>280</v>
      </c>
      <c r="F229" s="221" t="s">
        <v>281</v>
      </c>
      <c r="G229" s="222" t="s">
        <v>152</v>
      </c>
      <c r="H229" s="223">
        <v>14.433999999999999</v>
      </c>
      <c r="I229" s="224"/>
      <c r="J229" s="225">
        <f>ROUND(I229*H229,2)</f>
        <v>0</v>
      </c>
      <c r="K229" s="221" t="s">
        <v>147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0.11700000000000001</v>
      </c>
      <c r="T229" s="229">
        <f>S229*H229</f>
        <v>1.6887780000000001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148</v>
      </c>
      <c r="AT229" s="230" t="s">
        <v>143</v>
      </c>
      <c r="AU229" s="230" t="s">
        <v>88</v>
      </c>
      <c r="AY229" s="18" t="s">
        <v>140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86</v>
      </c>
      <c r="BK229" s="231">
        <f>ROUND(I229*H229,2)</f>
        <v>0</v>
      </c>
      <c r="BL229" s="18" t="s">
        <v>148</v>
      </c>
      <c r="BM229" s="230" t="s">
        <v>282</v>
      </c>
    </row>
    <row r="230" s="13" customFormat="1">
      <c r="A230" s="13"/>
      <c r="B230" s="232"/>
      <c r="C230" s="233"/>
      <c r="D230" s="234" t="s">
        <v>154</v>
      </c>
      <c r="E230" s="235" t="s">
        <v>1</v>
      </c>
      <c r="F230" s="236" t="s">
        <v>283</v>
      </c>
      <c r="G230" s="233"/>
      <c r="H230" s="235" t="s">
        <v>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154</v>
      </c>
      <c r="AU230" s="242" t="s">
        <v>88</v>
      </c>
      <c r="AV230" s="13" t="s">
        <v>86</v>
      </c>
      <c r="AW230" s="13" t="s">
        <v>33</v>
      </c>
      <c r="AX230" s="13" t="s">
        <v>78</v>
      </c>
      <c r="AY230" s="242" t="s">
        <v>140</v>
      </c>
    </row>
    <row r="231" s="14" customFormat="1">
      <c r="A231" s="14"/>
      <c r="B231" s="243"/>
      <c r="C231" s="244"/>
      <c r="D231" s="234" t="s">
        <v>154</v>
      </c>
      <c r="E231" s="245" t="s">
        <v>1</v>
      </c>
      <c r="F231" s="246" t="s">
        <v>284</v>
      </c>
      <c r="G231" s="244"/>
      <c r="H231" s="247">
        <v>19.161999999999999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154</v>
      </c>
      <c r="AU231" s="253" t="s">
        <v>88</v>
      </c>
      <c r="AV231" s="14" t="s">
        <v>88</v>
      </c>
      <c r="AW231" s="14" t="s">
        <v>33</v>
      </c>
      <c r="AX231" s="14" t="s">
        <v>78</v>
      </c>
      <c r="AY231" s="253" t="s">
        <v>140</v>
      </c>
    </row>
    <row r="232" s="14" customFormat="1">
      <c r="A232" s="14"/>
      <c r="B232" s="243"/>
      <c r="C232" s="244"/>
      <c r="D232" s="234" t="s">
        <v>154</v>
      </c>
      <c r="E232" s="245" t="s">
        <v>1</v>
      </c>
      <c r="F232" s="246" t="s">
        <v>285</v>
      </c>
      <c r="G232" s="244"/>
      <c r="H232" s="247">
        <v>-4.7279999999999998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154</v>
      </c>
      <c r="AU232" s="253" t="s">
        <v>88</v>
      </c>
      <c r="AV232" s="14" t="s">
        <v>88</v>
      </c>
      <c r="AW232" s="14" t="s">
        <v>33</v>
      </c>
      <c r="AX232" s="14" t="s">
        <v>78</v>
      </c>
      <c r="AY232" s="253" t="s">
        <v>140</v>
      </c>
    </row>
    <row r="233" s="15" customFormat="1">
      <c r="A233" s="15"/>
      <c r="B233" s="254"/>
      <c r="C233" s="255"/>
      <c r="D233" s="234" t="s">
        <v>154</v>
      </c>
      <c r="E233" s="256" t="s">
        <v>1</v>
      </c>
      <c r="F233" s="257" t="s">
        <v>158</v>
      </c>
      <c r="G233" s="255"/>
      <c r="H233" s="258">
        <v>14.433999999999999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154</v>
      </c>
      <c r="AU233" s="264" t="s">
        <v>88</v>
      </c>
      <c r="AV233" s="15" t="s">
        <v>148</v>
      </c>
      <c r="AW233" s="15" t="s">
        <v>33</v>
      </c>
      <c r="AX233" s="15" t="s">
        <v>86</v>
      </c>
      <c r="AY233" s="264" t="s">
        <v>140</v>
      </c>
    </row>
    <row r="234" s="2" customFormat="1" ht="33" customHeight="1">
      <c r="A234" s="39"/>
      <c r="B234" s="40"/>
      <c r="C234" s="219" t="s">
        <v>286</v>
      </c>
      <c r="D234" s="219" t="s">
        <v>143</v>
      </c>
      <c r="E234" s="220" t="s">
        <v>287</v>
      </c>
      <c r="F234" s="221" t="s">
        <v>288</v>
      </c>
      <c r="G234" s="222" t="s">
        <v>226</v>
      </c>
      <c r="H234" s="223">
        <v>0.69999999999999996</v>
      </c>
      <c r="I234" s="224"/>
      <c r="J234" s="225">
        <f>ROUND(I234*H234,2)</f>
        <v>0</v>
      </c>
      <c r="K234" s="221" t="s">
        <v>147</v>
      </c>
      <c r="L234" s="45"/>
      <c r="M234" s="226" t="s">
        <v>1</v>
      </c>
      <c r="N234" s="227" t="s">
        <v>43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2.2000000000000002</v>
      </c>
      <c r="T234" s="229">
        <f>S234*H234</f>
        <v>1.54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148</v>
      </c>
      <c r="AT234" s="230" t="s">
        <v>143</v>
      </c>
      <c r="AU234" s="230" t="s">
        <v>88</v>
      </c>
      <c r="AY234" s="18" t="s">
        <v>140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86</v>
      </c>
      <c r="BK234" s="231">
        <f>ROUND(I234*H234,2)</f>
        <v>0</v>
      </c>
      <c r="BL234" s="18" t="s">
        <v>148</v>
      </c>
      <c r="BM234" s="230" t="s">
        <v>289</v>
      </c>
    </row>
    <row r="235" s="14" customFormat="1">
      <c r="A235" s="14"/>
      <c r="B235" s="243"/>
      <c r="C235" s="244"/>
      <c r="D235" s="234" t="s">
        <v>154</v>
      </c>
      <c r="E235" s="245" t="s">
        <v>1</v>
      </c>
      <c r="F235" s="246" t="s">
        <v>290</v>
      </c>
      <c r="G235" s="244"/>
      <c r="H235" s="247">
        <v>3.1909999999999998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154</v>
      </c>
      <c r="AU235" s="253" t="s">
        <v>88</v>
      </c>
      <c r="AV235" s="14" t="s">
        <v>88</v>
      </c>
      <c r="AW235" s="14" t="s">
        <v>33</v>
      </c>
      <c r="AX235" s="14" t="s">
        <v>78</v>
      </c>
      <c r="AY235" s="253" t="s">
        <v>140</v>
      </c>
    </row>
    <row r="236" s="14" customFormat="1">
      <c r="A236" s="14"/>
      <c r="B236" s="243"/>
      <c r="C236" s="244"/>
      <c r="D236" s="234" t="s">
        <v>154</v>
      </c>
      <c r="E236" s="245" t="s">
        <v>1</v>
      </c>
      <c r="F236" s="246" t="s">
        <v>291</v>
      </c>
      <c r="G236" s="244"/>
      <c r="H236" s="247">
        <v>1.5089999999999999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154</v>
      </c>
      <c r="AU236" s="253" t="s">
        <v>88</v>
      </c>
      <c r="AV236" s="14" t="s">
        <v>88</v>
      </c>
      <c r="AW236" s="14" t="s">
        <v>33</v>
      </c>
      <c r="AX236" s="14" t="s">
        <v>78</v>
      </c>
      <c r="AY236" s="253" t="s">
        <v>140</v>
      </c>
    </row>
    <row r="237" s="14" customFormat="1">
      <c r="A237" s="14"/>
      <c r="B237" s="243"/>
      <c r="C237" s="244"/>
      <c r="D237" s="234" t="s">
        <v>154</v>
      </c>
      <c r="E237" s="245" t="s">
        <v>1</v>
      </c>
      <c r="F237" s="246" t="s">
        <v>292</v>
      </c>
      <c r="G237" s="244"/>
      <c r="H237" s="247">
        <v>1.1339999999999999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154</v>
      </c>
      <c r="AU237" s="253" t="s">
        <v>88</v>
      </c>
      <c r="AV237" s="14" t="s">
        <v>88</v>
      </c>
      <c r="AW237" s="14" t="s">
        <v>33</v>
      </c>
      <c r="AX237" s="14" t="s">
        <v>78</v>
      </c>
      <c r="AY237" s="253" t="s">
        <v>140</v>
      </c>
    </row>
    <row r="238" s="14" customFormat="1">
      <c r="A238" s="14"/>
      <c r="B238" s="243"/>
      <c r="C238" s="244"/>
      <c r="D238" s="234" t="s">
        <v>154</v>
      </c>
      <c r="E238" s="245" t="s">
        <v>1</v>
      </c>
      <c r="F238" s="246" t="s">
        <v>293</v>
      </c>
      <c r="G238" s="244"/>
      <c r="H238" s="247">
        <v>1.748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154</v>
      </c>
      <c r="AU238" s="253" t="s">
        <v>88</v>
      </c>
      <c r="AV238" s="14" t="s">
        <v>88</v>
      </c>
      <c r="AW238" s="14" t="s">
        <v>33</v>
      </c>
      <c r="AX238" s="14" t="s">
        <v>78</v>
      </c>
      <c r="AY238" s="253" t="s">
        <v>140</v>
      </c>
    </row>
    <row r="239" s="14" customFormat="1">
      <c r="A239" s="14"/>
      <c r="B239" s="243"/>
      <c r="C239" s="244"/>
      <c r="D239" s="234" t="s">
        <v>154</v>
      </c>
      <c r="E239" s="245" t="s">
        <v>1</v>
      </c>
      <c r="F239" s="246" t="s">
        <v>294</v>
      </c>
      <c r="G239" s="244"/>
      <c r="H239" s="247">
        <v>1.1659999999999999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154</v>
      </c>
      <c r="AU239" s="253" t="s">
        <v>88</v>
      </c>
      <c r="AV239" s="14" t="s">
        <v>88</v>
      </c>
      <c r="AW239" s="14" t="s">
        <v>33</v>
      </c>
      <c r="AX239" s="14" t="s">
        <v>78</v>
      </c>
      <c r="AY239" s="253" t="s">
        <v>140</v>
      </c>
    </row>
    <row r="240" s="15" customFormat="1">
      <c r="A240" s="15"/>
      <c r="B240" s="254"/>
      <c r="C240" s="255"/>
      <c r="D240" s="234" t="s">
        <v>154</v>
      </c>
      <c r="E240" s="256" t="s">
        <v>1</v>
      </c>
      <c r="F240" s="257" t="s">
        <v>158</v>
      </c>
      <c r="G240" s="255"/>
      <c r="H240" s="258">
        <v>8.7479999999999993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154</v>
      </c>
      <c r="AU240" s="264" t="s">
        <v>88</v>
      </c>
      <c r="AV240" s="15" t="s">
        <v>148</v>
      </c>
      <c r="AW240" s="15" t="s">
        <v>33</v>
      </c>
      <c r="AX240" s="15" t="s">
        <v>78</v>
      </c>
      <c r="AY240" s="264" t="s">
        <v>140</v>
      </c>
    </row>
    <row r="241" s="14" customFormat="1">
      <c r="A241" s="14"/>
      <c r="B241" s="243"/>
      <c r="C241" s="244"/>
      <c r="D241" s="234" t="s">
        <v>154</v>
      </c>
      <c r="E241" s="245" t="s">
        <v>1</v>
      </c>
      <c r="F241" s="246" t="s">
        <v>295</v>
      </c>
      <c r="G241" s="244"/>
      <c r="H241" s="247">
        <v>0.69999999999999996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154</v>
      </c>
      <c r="AU241" s="253" t="s">
        <v>88</v>
      </c>
      <c r="AV241" s="14" t="s">
        <v>88</v>
      </c>
      <c r="AW241" s="14" t="s">
        <v>33</v>
      </c>
      <c r="AX241" s="14" t="s">
        <v>78</v>
      </c>
      <c r="AY241" s="253" t="s">
        <v>140</v>
      </c>
    </row>
    <row r="242" s="15" customFormat="1">
      <c r="A242" s="15"/>
      <c r="B242" s="254"/>
      <c r="C242" s="255"/>
      <c r="D242" s="234" t="s">
        <v>154</v>
      </c>
      <c r="E242" s="256" t="s">
        <v>1</v>
      </c>
      <c r="F242" s="257" t="s">
        <v>158</v>
      </c>
      <c r="G242" s="255"/>
      <c r="H242" s="258">
        <v>0.69999999999999996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154</v>
      </c>
      <c r="AU242" s="264" t="s">
        <v>88</v>
      </c>
      <c r="AV242" s="15" t="s">
        <v>148</v>
      </c>
      <c r="AW242" s="15" t="s">
        <v>33</v>
      </c>
      <c r="AX242" s="15" t="s">
        <v>86</v>
      </c>
      <c r="AY242" s="264" t="s">
        <v>140</v>
      </c>
    </row>
    <row r="243" s="2" customFormat="1" ht="24.15" customHeight="1">
      <c r="A243" s="39"/>
      <c r="B243" s="40"/>
      <c r="C243" s="219" t="s">
        <v>296</v>
      </c>
      <c r="D243" s="219" t="s">
        <v>143</v>
      </c>
      <c r="E243" s="220" t="s">
        <v>297</v>
      </c>
      <c r="F243" s="221" t="s">
        <v>298</v>
      </c>
      <c r="G243" s="222" t="s">
        <v>152</v>
      </c>
      <c r="H243" s="223">
        <v>8.7479999999999993</v>
      </c>
      <c r="I243" s="224"/>
      <c r="J243" s="225">
        <f>ROUND(I243*H243,2)</f>
        <v>0</v>
      </c>
      <c r="K243" s="221" t="s">
        <v>147</v>
      </c>
      <c r="L243" s="45"/>
      <c r="M243" s="226" t="s">
        <v>1</v>
      </c>
      <c r="N243" s="227" t="s">
        <v>43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0.035000000000000003</v>
      </c>
      <c r="T243" s="229">
        <f>S243*H243</f>
        <v>0.30618000000000001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148</v>
      </c>
      <c r="AT243" s="230" t="s">
        <v>143</v>
      </c>
      <c r="AU243" s="230" t="s">
        <v>88</v>
      </c>
      <c r="AY243" s="18" t="s">
        <v>140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86</v>
      </c>
      <c r="BK243" s="231">
        <f>ROUND(I243*H243,2)</f>
        <v>0</v>
      </c>
      <c r="BL243" s="18" t="s">
        <v>148</v>
      </c>
      <c r="BM243" s="230" t="s">
        <v>299</v>
      </c>
    </row>
    <row r="244" s="14" customFormat="1">
      <c r="A244" s="14"/>
      <c r="B244" s="243"/>
      <c r="C244" s="244"/>
      <c r="D244" s="234" t="s">
        <v>154</v>
      </c>
      <c r="E244" s="245" t="s">
        <v>1</v>
      </c>
      <c r="F244" s="246" t="s">
        <v>290</v>
      </c>
      <c r="G244" s="244"/>
      <c r="H244" s="247">
        <v>3.1909999999999998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154</v>
      </c>
      <c r="AU244" s="253" t="s">
        <v>88</v>
      </c>
      <c r="AV244" s="14" t="s">
        <v>88</v>
      </c>
      <c r="AW244" s="14" t="s">
        <v>33</v>
      </c>
      <c r="AX244" s="14" t="s">
        <v>78</v>
      </c>
      <c r="AY244" s="253" t="s">
        <v>140</v>
      </c>
    </row>
    <row r="245" s="14" customFormat="1">
      <c r="A245" s="14"/>
      <c r="B245" s="243"/>
      <c r="C245" s="244"/>
      <c r="D245" s="234" t="s">
        <v>154</v>
      </c>
      <c r="E245" s="245" t="s">
        <v>1</v>
      </c>
      <c r="F245" s="246" t="s">
        <v>291</v>
      </c>
      <c r="G245" s="244"/>
      <c r="H245" s="247">
        <v>1.5089999999999999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154</v>
      </c>
      <c r="AU245" s="253" t="s">
        <v>88</v>
      </c>
      <c r="AV245" s="14" t="s">
        <v>88</v>
      </c>
      <c r="AW245" s="14" t="s">
        <v>33</v>
      </c>
      <c r="AX245" s="14" t="s">
        <v>78</v>
      </c>
      <c r="AY245" s="253" t="s">
        <v>140</v>
      </c>
    </row>
    <row r="246" s="14" customFormat="1">
      <c r="A246" s="14"/>
      <c r="B246" s="243"/>
      <c r="C246" s="244"/>
      <c r="D246" s="234" t="s">
        <v>154</v>
      </c>
      <c r="E246" s="245" t="s">
        <v>1</v>
      </c>
      <c r="F246" s="246" t="s">
        <v>292</v>
      </c>
      <c r="G246" s="244"/>
      <c r="H246" s="247">
        <v>1.1339999999999999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154</v>
      </c>
      <c r="AU246" s="253" t="s">
        <v>88</v>
      </c>
      <c r="AV246" s="14" t="s">
        <v>88</v>
      </c>
      <c r="AW246" s="14" t="s">
        <v>33</v>
      </c>
      <c r="AX246" s="14" t="s">
        <v>78</v>
      </c>
      <c r="AY246" s="253" t="s">
        <v>140</v>
      </c>
    </row>
    <row r="247" s="14" customFormat="1">
      <c r="A247" s="14"/>
      <c r="B247" s="243"/>
      <c r="C247" s="244"/>
      <c r="D247" s="234" t="s">
        <v>154</v>
      </c>
      <c r="E247" s="245" t="s">
        <v>1</v>
      </c>
      <c r="F247" s="246" t="s">
        <v>293</v>
      </c>
      <c r="G247" s="244"/>
      <c r="H247" s="247">
        <v>1.748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154</v>
      </c>
      <c r="AU247" s="253" t="s">
        <v>88</v>
      </c>
      <c r="AV247" s="14" t="s">
        <v>88</v>
      </c>
      <c r="AW247" s="14" t="s">
        <v>33</v>
      </c>
      <c r="AX247" s="14" t="s">
        <v>78</v>
      </c>
      <c r="AY247" s="253" t="s">
        <v>140</v>
      </c>
    </row>
    <row r="248" s="14" customFormat="1">
      <c r="A248" s="14"/>
      <c r="B248" s="243"/>
      <c r="C248" s="244"/>
      <c r="D248" s="234" t="s">
        <v>154</v>
      </c>
      <c r="E248" s="245" t="s">
        <v>1</v>
      </c>
      <c r="F248" s="246" t="s">
        <v>294</v>
      </c>
      <c r="G248" s="244"/>
      <c r="H248" s="247">
        <v>1.1659999999999999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154</v>
      </c>
      <c r="AU248" s="253" t="s">
        <v>88</v>
      </c>
      <c r="AV248" s="14" t="s">
        <v>88</v>
      </c>
      <c r="AW248" s="14" t="s">
        <v>33</v>
      </c>
      <c r="AX248" s="14" t="s">
        <v>78</v>
      </c>
      <c r="AY248" s="253" t="s">
        <v>140</v>
      </c>
    </row>
    <row r="249" s="15" customFormat="1">
      <c r="A249" s="15"/>
      <c r="B249" s="254"/>
      <c r="C249" s="255"/>
      <c r="D249" s="234" t="s">
        <v>154</v>
      </c>
      <c r="E249" s="256" t="s">
        <v>1</v>
      </c>
      <c r="F249" s="257" t="s">
        <v>158</v>
      </c>
      <c r="G249" s="255"/>
      <c r="H249" s="258">
        <v>8.7479999999999993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154</v>
      </c>
      <c r="AU249" s="264" t="s">
        <v>88</v>
      </c>
      <c r="AV249" s="15" t="s">
        <v>148</v>
      </c>
      <c r="AW249" s="15" t="s">
        <v>33</v>
      </c>
      <c r="AX249" s="15" t="s">
        <v>86</v>
      </c>
      <c r="AY249" s="264" t="s">
        <v>140</v>
      </c>
    </row>
    <row r="250" s="2" customFormat="1" ht="16.5" customHeight="1">
      <c r="A250" s="39"/>
      <c r="B250" s="40"/>
      <c r="C250" s="219" t="s">
        <v>300</v>
      </c>
      <c r="D250" s="219" t="s">
        <v>143</v>
      </c>
      <c r="E250" s="220" t="s">
        <v>301</v>
      </c>
      <c r="F250" s="221" t="s">
        <v>302</v>
      </c>
      <c r="G250" s="222" t="s">
        <v>161</v>
      </c>
      <c r="H250" s="223">
        <v>0.57099999999999995</v>
      </c>
      <c r="I250" s="224"/>
      <c r="J250" s="225">
        <f>ROUND(I250*H250,2)</f>
        <v>0</v>
      </c>
      <c r="K250" s="221" t="s">
        <v>147</v>
      </c>
      <c r="L250" s="45"/>
      <c r="M250" s="226" t="s">
        <v>1</v>
      </c>
      <c r="N250" s="227" t="s">
        <v>43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0.0089999999999999993</v>
      </c>
      <c r="T250" s="229">
        <f>S250*H250</f>
        <v>0.0051389999999999995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148</v>
      </c>
      <c r="AT250" s="230" t="s">
        <v>143</v>
      </c>
      <c r="AU250" s="230" t="s">
        <v>88</v>
      </c>
      <c r="AY250" s="18" t="s">
        <v>140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86</v>
      </c>
      <c r="BK250" s="231">
        <f>ROUND(I250*H250,2)</f>
        <v>0</v>
      </c>
      <c r="BL250" s="18" t="s">
        <v>148</v>
      </c>
      <c r="BM250" s="230" t="s">
        <v>303</v>
      </c>
    </row>
    <row r="251" s="14" customFormat="1">
      <c r="A251" s="14"/>
      <c r="B251" s="243"/>
      <c r="C251" s="244"/>
      <c r="D251" s="234" t="s">
        <v>154</v>
      </c>
      <c r="E251" s="245" t="s">
        <v>1</v>
      </c>
      <c r="F251" s="246" t="s">
        <v>304</v>
      </c>
      <c r="G251" s="244"/>
      <c r="H251" s="247">
        <v>0.57099999999999995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154</v>
      </c>
      <c r="AU251" s="253" t="s">
        <v>88</v>
      </c>
      <c r="AV251" s="14" t="s">
        <v>88</v>
      </c>
      <c r="AW251" s="14" t="s">
        <v>33</v>
      </c>
      <c r="AX251" s="14" t="s">
        <v>78</v>
      </c>
      <c r="AY251" s="253" t="s">
        <v>140</v>
      </c>
    </row>
    <row r="252" s="15" customFormat="1">
      <c r="A252" s="15"/>
      <c r="B252" s="254"/>
      <c r="C252" s="255"/>
      <c r="D252" s="234" t="s">
        <v>154</v>
      </c>
      <c r="E252" s="256" t="s">
        <v>1</v>
      </c>
      <c r="F252" s="257" t="s">
        <v>158</v>
      </c>
      <c r="G252" s="255"/>
      <c r="H252" s="258">
        <v>0.57099999999999995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154</v>
      </c>
      <c r="AU252" s="264" t="s">
        <v>88</v>
      </c>
      <c r="AV252" s="15" t="s">
        <v>148</v>
      </c>
      <c r="AW252" s="15" t="s">
        <v>33</v>
      </c>
      <c r="AX252" s="15" t="s">
        <v>86</v>
      </c>
      <c r="AY252" s="264" t="s">
        <v>140</v>
      </c>
    </row>
    <row r="253" s="2" customFormat="1" ht="24.15" customHeight="1">
      <c r="A253" s="39"/>
      <c r="B253" s="40"/>
      <c r="C253" s="219" t="s">
        <v>305</v>
      </c>
      <c r="D253" s="219" t="s">
        <v>143</v>
      </c>
      <c r="E253" s="220" t="s">
        <v>306</v>
      </c>
      <c r="F253" s="221" t="s">
        <v>307</v>
      </c>
      <c r="G253" s="222" t="s">
        <v>152</v>
      </c>
      <c r="H253" s="223">
        <v>1.625</v>
      </c>
      <c r="I253" s="224"/>
      <c r="J253" s="225">
        <f>ROUND(I253*H253,2)</f>
        <v>0</v>
      </c>
      <c r="K253" s="221" t="s">
        <v>147</v>
      </c>
      <c r="L253" s="45"/>
      <c r="M253" s="226" t="s">
        <v>1</v>
      </c>
      <c r="N253" s="227" t="s">
        <v>43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0.055</v>
      </c>
      <c r="T253" s="229">
        <f>S253*H253</f>
        <v>0.089374999999999996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148</v>
      </c>
      <c r="AT253" s="230" t="s">
        <v>143</v>
      </c>
      <c r="AU253" s="230" t="s">
        <v>88</v>
      </c>
      <c r="AY253" s="18" t="s">
        <v>140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86</v>
      </c>
      <c r="BK253" s="231">
        <f>ROUND(I253*H253,2)</f>
        <v>0</v>
      </c>
      <c r="BL253" s="18" t="s">
        <v>148</v>
      </c>
      <c r="BM253" s="230" t="s">
        <v>308</v>
      </c>
    </row>
    <row r="254" s="14" customFormat="1">
      <c r="A254" s="14"/>
      <c r="B254" s="243"/>
      <c r="C254" s="244"/>
      <c r="D254" s="234" t="s">
        <v>154</v>
      </c>
      <c r="E254" s="245" t="s">
        <v>1</v>
      </c>
      <c r="F254" s="246" t="s">
        <v>309</v>
      </c>
      <c r="G254" s="244"/>
      <c r="H254" s="247">
        <v>1.625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154</v>
      </c>
      <c r="AU254" s="253" t="s">
        <v>88</v>
      </c>
      <c r="AV254" s="14" t="s">
        <v>88</v>
      </c>
      <c r="AW254" s="14" t="s">
        <v>33</v>
      </c>
      <c r="AX254" s="14" t="s">
        <v>78</v>
      </c>
      <c r="AY254" s="253" t="s">
        <v>140</v>
      </c>
    </row>
    <row r="255" s="15" customFormat="1">
      <c r="A255" s="15"/>
      <c r="B255" s="254"/>
      <c r="C255" s="255"/>
      <c r="D255" s="234" t="s">
        <v>154</v>
      </c>
      <c r="E255" s="256" t="s">
        <v>1</v>
      </c>
      <c r="F255" s="257" t="s">
        <v>158</v>
      </c>
      <c r="G255" s="255"/>
      <c r="H255" s="258">
        <v>1.625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4" t="s">
        <v>154</v>
      </c>
      <c r="AU255" s="264" t="s">
        <v>88</v>
      </c>
      <c r="AV255" s="15" t="s">
        <v>148</v>
      </c>
      <c r="AW255" s="15" t="s">
        <v>33</v>
      </c>
      <c r="AX255" s="15" t="s">
        <v>86</v>
      </c>
      <c r="AY255" s="264" t="s">
        <v>140</v>
      </c>
    </row>
    <row r="256" s="2" customFormat="1" ht="21.75" customHeight="1">
      <c r="A256" s="39"/>
      <c r="B256" s="40"/>
      <c r="C256" s="219" t="s">
        <v>310</v>
      </c>
      <c r="D256" s="219" t="s">
        <v>143</v>
      </c>
      <c r="E256" s="220" t="s">
        <v>311</v>
      </c>
      <c r="F256" s="221" t="s">
        <v>312</v>
      </c>
      <c r="G256" s="222" t="s">
        <v>152</v>
      </c>
      <c r="H256" s="223">
        <v>4.7999999999999998</v>
      </c>
      <c r="I256" s="224"/>
      <c r="J256" s="225">
        <f>ROUND(I256*H256,2)</f>
        <v>0</v>
      </c>
      <c r="K256" s="221" t="s">
        <v>147</v>
      </c>
      <c r="L256" s="45"/>
      <c r="M256" s="226" t="s">
        <v>1</v>
      </c>
      <c r="N256" s="227" t="s">
        <v>43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0.075999999999999998</v>
      </c>
      <c r="T256" s="229">
        <f>S256*H256</f>
        <v>0.36479999999999996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148</v>
      </c>
      <c r="AT256" s="230" t="s">
        <v>143</v>
      </c>
      <c r="AU256" s="230" t="s">
        <v>88</v>
      </c>
      <c r="AY256" s="18" t="s">
        <v>140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86</v>
      </c>
      <c r="BK256" s="231">
        <f>ROUND(I256*H256,2)</f>
        <v>0</v>
      </c>
      <c r="BL256" s="18" t="s">
        <v>148</v>
      </c>
      <c r="BM256" s="230" t="s">
        <v>313</v>
      </c>
    </row>
    <row r="257" s="14" customFormat="1">
      <c r="A257" s="14"/>
      <c r="B257" s="243"/>
      <c r="C257" s="244"/>
      <c r="D257" s="234" t="s">
        <v>154</v>
      </c>
      <c r="E257" s="245" t="s">
        <v>1</v>
      </c>
      <c r="F257" s="246" t="s">
        <v>314</v>
      </c>
      <c r="G257" s="244"/>
      <c r="H257" s="247">
        <v>4.7999999999999998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154</v>
      </c>
      <c r="AU257" s="253" t="s">
        <v>88</v>
      </c>
      <c r="AV257" s="14" t="s">
        <v>88</v>
      </c>
      <c r="AW257" s="14" t="s">
        <v>33</v>
      </c>
      <c r="AX257" s="14" t="s">
        <v>78</v>
      </c>
      <c r="AY257" s="253" t="s">
        <v>140</v>
      </c>
    </row>
    <row r="258" s="15" customFormat="1">
      <c r="A258" s="15"/>
      <c r="B258" s="254"/>
      <c r="C258" s="255"/>
      <c r="D258" s="234" t="s">
        <v>154</v>
      </c>
      <c r="E258" s="256" t="s">
        <v>1</v>
      </c>
      <c r="F258" s="257" t="s">
        <v>158</v>
      </c>
      <c r="G258" s="255"/>
      <c r="H258" s="258">
        <v>4.7999999999999998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154</v>
      </c>
      <c r="AU258" s="264" t="s">
        <v>88</v>
      </c>
      <c r="AV258" s="15" t="s">
        <v>148</v>
      </c>
      <c r="AW258" s="15" t="s">
        <v>33</v>
      </c>
      <c r="AX258" s="15" t="s">
        <v>86</v>
      </c>
      <c r="AY258" s="264" t="s">
        <v>140</v>
      </c>
    </row>
    <row r="259" s="2" customFormat="1" ht="24.15" customHeight="1">
      <c r="A259" s="39"/>
      <c r="B259" s="40"/>
      <c r="C259" s="219" t="s">
        <v>315</v>
      </c>
      <c r="D259" s="219" t="s">
        <v>143</v>
      </c>
      <c r="E259" s="220" t="s">
        <v>316</v>
      </c>
      <c r="F259" s="221" t="s">
        <v>317</v>
      </c>
      <c r="G259" s="222" t="s">
        <v>161</v>
      </c>
      <c r="H259" s="223">
        <v>1.6000000000000001</v>
      </c>
      <c r="I259" s="224"/>
      <c r="J259" s="225">
        <f>ROUND(I259*H259,2)</f>
        <v>0</v>
      </c>
      <c r="K259" s="221" t="s">
        <v>147</v>
      </c>
      <c r="L259" s="45"/>
      <c r="M259" s="226" t="s">
        <v>1</v>
      </c>
      <c r="N259" s="227" t="s">
        <v>43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0.066000000000000003</v>
      </c>
      <c r="T259" s="229">
        <f>S259*H259</f>
        <v>0.10560000000000001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148</v>
      </c>
      <c r="AT259" s="230" t="s">
        <v>143</v>
      </c>
      <c r="AU259" s="230" t="s">
        <v>88</v>
      </c>
      <c r="AY259" s="18" t="s">
        <v>140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86</v>
      </c>
      <c r="BK259" s="231">
        <f>ROUND(I259*H259,2)</f>
        <v>0</v>
      </c>
      <c r="BL259" s="18" t="s">
        <v>148</v>
      </c>
      <c r="BM259" s="230" t="s">
        <v>318</v>
      </c>
    </row>
    <row r="260" s="14" customFormat="1">
      <c r="A260" s="14"/>
      <c r="B260" s="243"/>
      <c r="C260" s="244"/>
      <c r="D260" s="234" t="s">
        <v>154</v>
      </c>
      <c r="E260" s="245" t="s">
        <v>1</v>
      </c>
      <c r="F260" s="246" t="s">
        <v>319</v>
      </c>
      <c r="G260" s="244"/>
      <c r="H260" s="247">
        <v>1.3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154</v>
      </c>
      <c r="AU260" s="253" t="s">
        <v>88</v>
      </c>
      <c r="AV260" s="14" t="s">
        <v>88</v>
      </c>
      <c r="AW260" s="14" t="s">
        <v>33</v>
      </c>
      <c r="AX260" s="14" t="s">
        <v>78</v>
      </c>
      <c r="AY260" s="253" t="s">
        <v>140</v>
      </c>
    </row>
    <row r="261" s="14" customFormat="1">
      <c r="A261" s="14"/>
      <c r="B261" s="243"/>
      <c r="C261" s="244"/>
      <c r="D261" s="234" t="s">
        <v>154</v>
      </c>
      <c r="E261" s="245" t="s">
        <v>1</v>
      </c>
      <c r="F261" s="246" t="s">
        <v>320</v>
      </c>
      <c r="G261" s="244"/>
      <c r="H261" s="247">
        <v>0.29999999999999999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154</v>
      </c>
      <c r="AU261" s="253" t="s">
        <v>88</v>
      </c>
      <c r="AV261" s="14" t="s">
        <v>88</v>
      </c>
      <c r="AW261" s="14" t="s">
        <v>33</v>
      </c>
      <c r="AX261" s="14" t="s">
        <v>78</v>
      </c>
      <c r="AY261" s="253" t="s">
        <v>140</v>
      </c>
    </row>
    <row r="262" s="15" customFormat="1">
      <c r="A262" s="15"/>
      <c r="B262" s="254"/>
      <c r="C262" s="255"/>
      <c r="D262" s="234" t="s">
        <v>154</v>
      </c>
      <c r="E262" s="256" t="s">
        <v>1</v>
      </c>
      <c r="F262" s="257" t="s">
        <v>158</v>
      </c>
      <c r="G262" s="255"/>
      <c r="H262" s="258">
        <v>1.6000000000000001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154</v>
      </c>
      <c r="AU262" s="264" t="s">
        <v>88</v>
      </c>
      <c r="AV262" s="15" t="s">
        <v>148</v>
      </c>
      <c r="AW262" s="15" t="s">
        <v>33</v>
      </c>
      <c r="AX262" s="15" t="s">
        <v>86</v>
      </c>
      <c r="AY262" s="264" t="s">
        <v>140</v>
      </c>
    </row>
    <row r="263" s="2" customFormat="1" ht="24.15" customHeight="1">
      <c r="A263" s="39"/>
      <c r="B263" s="40"/>
      <c r="C263" s="219" t="s">
        <v>321</v>
      </c>
      <c r="D263" s="219" t="s">
        <v>143</v>
      </c>
      <c r="E263" s="220" t="s">
        <v>322</v>
      </c>
      <c r="F263" s="221" t="s">
        <v>323</v>
      </c>
      <c r="G263" s="222" t="s">
        <v>152</v>
      </c>
      <c r="H263" s="223">
        <v>16.231999999999999</v>
      </c>
      <c r="I263" s="224"/>
      <c r="J263" s="225">
        <f>ROUND(I263*H263,2)</f>
        <v>0</v>
      </c>
      <c r="K263" s="221" t="s">
        <v>147</v>
      </c>
      <c r="L263" s="45"/>
      <c r="M263" s="226" t="s">
        <v>1</v>
      </c>
      <c r="N263" s="227" t="s">
        <v>43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0.068000000000000005</v>
      </c>
      <c r="T263" s="229">
        <f>S263*H263</f>
        <v>1.1037760000000001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148</v>
      </c>
      <c r="AT263" s="230" t="s">
        <v>143</v>
      </c>
      <c r="AU263" s="230" t="s">
        <v>88</v>
      </c>
      <c r="AY263" s="18" t="s">
        <v>140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86</v>
      </c>
      <c r="BK263" s="231">
        <f>ROUND(I263*H263,2)</f>
        <v>0</v>
      </c>
      <c r="BL263" s="18" t="s">
        <v>148</v>
      </c>
      <c r="BM263" s="230" t="s">
        <v>324</v>
      </c>
    </row>
    <row r="264" s="13" customFormat="1">
      <c r="A264" s="13"/>
      <c r="B264" s="232"/>
      <c r="C264" s="233"/>
      <c r="D264" s="234" t="s">
        <v>154</v>
      </c>
      <c r="E264" s="235" t="s">
        <v>1</v>
      </c>
      <c r="F264" s="236" t="s">
        <v>325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154</v>
      </c>
      <c r="AU264" s="242" t="s">
        <v>88</v>
      </c>
      <c r="AV264" s="13" t="s">
        <v>86</v>
      </c>
      <c r="AW264" s="13" t="s">
        <v>33</v>
      </c>
      <c r="AX264" s="13" t="s">
        <v>78</v>
      </c>
      <c r="AY264" s="242" t="s">
        <v>140</v>
      </c>
    </row>
    <row r="265" s="14" customFormat="1">
      <c r="A265" s="14"/>
      <c r="B265" s="243"/>
      <c r="C265" s="244"/>
      <c r="D265" s="234" t="s">
        <v>154</v>
      </c>
      <c r="E265" s="245" t="s">
        <v>1</v>
      </c>
      <c r="F265" s="246" t="s">
        <v>326</v>
      </c>
      <c r="G265" s="244"/>
      <c r="H265" s="247">
        <v>16.231999999999999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154</v>
      </c>
      <c r="AU265" s="253" t="s">
        <v>88</v>
      </c>
      <c r="AV265" s="14" t="s">
        <v>88</v>
      </c>
      <c r="AW265" s="14" t="s">
        <v>33</v>
      </c>
      <c r="AX265" s="14" t="s">
        <v>78</v>
      </c>
      <c r="AY265" s="253" t="s">
        <v>140</v>
      </c>
    </row>
    <row r="266" s="15" customFormat="1">
      <c r="A266" s="15"/>
      <c r="B266" s="254"/>
      <c r="C266" s="255"/>
      <c r="D266" s="234" t="s">
        <v>154</v>
      </c>
      <c r="E266" s="256" t="s">
        <v>1</v>
      </c>
      <c r="F266" s="257" t="s">
        <v>158</v>
      </c>
      <c r="G266" s="255"/>
      <c r="H266" s="258">
        <v>16.231999999999999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4" t="s">
        <v>154</v>
      </c>
      <c r="AU266" s="264" t="s">
        <v>88</v>
      </c>
      <c r="AV266" s="15" t="s">
        <v>148</v>
      </c>
      <c r="AW266" s="15" t="s">
        <v>33</v>
      </c>
      <c r="AX266" s="15" t="s">
        <v>86</v>
      </c>
      <c r="AY266" s="264" t="s">
        <v>140</v>
      </c>
    </row>
    <row r="267" s="2" customFormat="1" ht="16.5" customHeight="1">
      <c r="A267" s="39"/>
      <c r="B267" s="40"/>
      <c r="C267" s="219" t="s">
        <v>327</v>
      </c>
      <c r="D267" s="219" t="s">
        <v>143</v>
      </c>
      <c r="E267" s="220" t="s">
        <v>328</v>
      </c>
      <c r="F267" s="221" t="s">
        <v>329</v>
      </c>
      <c r="G267" s="222" t="s">
        <v>330</v>
      </c>
      <c r="H267" s="223">
        <v>1</v>
      </c>
      <c r="I267" s="224"/>
      <c r="J267" s="225">
        <f>ROUND(I267*H267,2)</f>
        <v>0</v>
      </c>
      <c r="K267" s="221" t="s">
        <v>277</v>
      </c>
      <c r="L267" s="45"/>
      <c r="M267" s="226" t="s">
        <v>1</v>
      </c>
      <c r="N267" s="227" t="s">
        <v>43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148</v>
      </c>
      <c r="AT267" s="230" t="s">
        <v>143</v>
      </c>
      <c r="AU267" s="230" t="s">
        <v>88</v>
      </c>
      <c r="AY267" s="18" t="s">
        <v>140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86</v>
      </c>
      <c r="BK267" s="231">
        <f>ROUND(I267*H267,2)</f>
        <v>0</v>
      </c>
      <c r="BL267" s="18" t="s">
        <v>148</v>
      </c>
      <c r="BM267" s="230" t="s">
        <v>331</v>
      </c>
    </row>
    <row r="268" s="12" customFormat="1" ht="22.8" customHeight="1">
      <c r="A268" s="12"/>
      <c r="B268" s="203"/>
      <c r="C268" s="204"/>
      <c r="D268" s="205" t="s">
        <v>77</v>
      </c>
      <c r="E268" s="217" t="s">
        <v>332</v>
      </c>
      <c r="F268" s="217" t="s">
        <v>333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SUM(P269:P276)</f>
        <v>0</v>
      </c>
      <c r="Q268" s="211"/>
      <c r="R268" s="212">
        <f>SUM(R269:R276)</f>
        <v>0</v>
      </c>
      <c r="S268" s="211"/>
      <c r="T268" s="213">
        <f>SUM(T269:T276)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86</v>
      </c>
      <c r="AT268" s="215" t="s">
        <v>77</v>
      </c>
      <c r="AU268" s="215" t="s">
        <v>86</v>
      </c>
      <c r="AY268" s="214" t="s">
        <v>140</v>
      </c>
      <c r="BK268" s="216">
        <f>SUM(BK269:BK276)</f>
        <v>0</v>
      </c>
    </row>
    <row r="269" s="2" customFormat="1" ht="24.15" customHeight="1">
      <c r="A269" s="39"/>
      <c r="B269" s="40"/>
      <c r="C269" s="219" t="s">
        <v>334</v>
      </c>
      <c r="D269" s="219" t="s">
        <v>143</v>
      </c>
      <c r="E269" s="220" t="s">
        <v>335</v>
      </c>
      <c r="F269" s="221" t="s">
        <v>336</v>
      </c>
      <c r="G269" s="222" t="s">
        <v>337</v>
      </c>
      <c r="H269" s="223">
        <v>5.4539999999999997</v>
      </c>
      <c r="I269" s="224"/>
      <c r="J269" s="225">
        <f>ROUND(I269*H269,2)</f>
        <v>0</v>
      </c>
      <c r="K269" s="221" t="s">
        <v>147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148</v>
      </c>
      <c r="AT269" s="230" t="s">
        <v>143</v>
      </c>
      <c r="AU269" s="230" t="s">
        <v>88</v>
      </c>
      <c r="AY269" s="18" t="s">
        <v>140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148</v>
      </c>
      <c r="BM269" s="230" t="s">
        <v>338</v>
      </c>
    </row>
    <row r="270" s="2" customFormat="1" ht="24.15" customHeight="1">
      <c r="A270" s="39"/>
      <c r="B270" s="40"/>
      <c r="C270" s="219" t="s">
        <v>339</v>
      </c>
      <c r="D270" s="219" t="s">
        <v>143</v>
      </c>
      <c r="E270" s="220" t="s">
        <v>340</v>
      </c>
      <c r="F270" s="221" t="s">
        <v>341</v>
      </c>
      <c r="G270" s="222" t="s">
        <v>337</v>
      </c>
      <c r="H270" s="223">
        <v>5.4539999999999997</v>
      </c>
      <c r="I270" s="224"/>
      <c r="J270" s="225">
        <f>ROUND(I270*H270,2)</f>
        <v>0</v>
      </c>
      <c r="K270" s="221" t="s">
        <v>147</v>
      </c>
      <c r="L270" s="45"/>
      <c r="M270" s="226" t="s">
        <v>1</v>
      </c>
      <c r="N270" s="227" t="s">
        <v>43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148</v>
      </c>
      <c r="AT270" s="230" t="s">
        <v>143</v>
      </c>
      <c r="AU270" s="230" t="s">
        <v>88</v>
      </c>
      <c r="AY270" s="18" t="s">
        <v>140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86</v>
      </c>
      <c r="BK270" s="231">
        <f>ROUND(I270*H270,2)</f>
        <v>0</v>
      </c>
      <c r="BL270" s="18" t="s">
        <v>148</v>
      </c>
      <c r="BM270" s="230" t="s">
        <v>342</v>
      </c>
    </row>
    <row r="271" s="2" customFormat="1" ht="24.15" customHeight="1">
      <c r="A271" s="39"/>
      <c r="B271" s="40"/>
      <c r="C271" s="219" t="s">
        <v>343</v>
      </c>
      <c r="D271" s="219" t="s">
        <v>143</v>
      </c>
      <c r="E271" s="220" t="s">
        <v>344</v>
      </c>
      <c r="F271" s="221" t="s">
        <v>345</v>
      </c>
      <c r="G271" s="222" t="s">
        <v>337</v>
      </c>
      <c r="H271" s="223">
        <v>103.62600000000001</v>
      </c>
      <c r="I271" s="224"/>
      <c r="J271" s="225">
        <f>ROUND(I271*H271,2)</f>
        <v>0</v>
      </c>
      <c r="K271" s="221" t="s">
        <v>147</v>
      </c>
      <c r="L271" s="45"/>
      <c r="M271" s="226" t="s">
        <v>1</v>
      </c>
      <c r="N271" s="227" t="s">
        <v>43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148</v>
      </c>
      <c r="AT271" s="230" t="s">
        <v>143</v>
      </c>
      <c r="AU271" s="230" t="s">
        <v>88</v>
      </c>
      <c r="AY271" s="18" t="s">
        <v>140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86</v>
      </c>
      <c r="BK271" s="231">
        <f>ROUND(I271*H271,2)</f>
        <v>0</v>
      </c>
      <c r="BL271" s="18" t="s">
        <v>148</v>
      </c>
      <c r="BM271" s="230" t="s">
        <v>346</v>
      </c>
    </row>
    <row r="272" s="14" customFormat="1">
      <c r="A272" s="14"/>
      <c r="B272" s="243"/>
      <c r="C272" s="244"/>
      <c r="D272" s="234" t="s">
        <v>154</v>
      </c>
      <c r="E272" s="244"/>
      <c r="F272" s="246" t="s">
        <v>347</v>
      </c>
      <c r="G272" s="244"/>
      <c r="H272" s="247">
        <v>103.62600000000001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154</v>
      </c>
      <c r="AU272" s="253" t="s">
        <v>88</v>
      </c>
      <c r="AV272" s="14" t="s">
        <v>88</v>
      </c>
      <c r="AW272" s="14" t="s">
        <v>4</v>
      </c>
      <c r="AX272" s="14" t="s">
        <v>86</v>
      </c>
      <c r="AY272" s="253" t="s">
        <v>140</v>
      </c>
    </row>
    <row r="273" s="2" customFormat="1" ht="49.05" customHeight="1">
      <c r="A273" s="39"/>
      <c r="B273" s="40"/>
      <c r="C273" s="219" t="s">
        <v>348</v>
      </c>
      <c r="D273" s="219" t="s">
        <v>143</v>
      </c>
      <c r="E273" s="220" t="s">
        <v>349</v>
      </c>
      <c r="F273" s="221" t="s">
        <v>350</v>
      </c>
      <c r="G273" s="222" t="s">
        <v>337</v>
      </c>
      <c r="H273" s="223">
        <v>4.8390000000000004</v>
      </c>
      <c r="I273" s="224"/>
      <c r="J273" s="225">
        <f>ROUND(I273*H273,2)</f>
        <v>0</v>
      </c>
      <c r="K273" s="221" t="s">
        <v>147</v>
      </c>
      <c r="L273" s="45"/>
      <c r="M273" s="226" t="s">
        <v>1</v>
      </c>
      <c r="N273" s="227" t="s">
        <v>43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148</v>
      </c>
      <c r="AT273" s="230" t="s">
        <v>143</v>
      </c>
      <c r="AU273" s="230" t="s">
        <v>88</v>
      </c>
      <c r="AY273" s="18" t="s">
        <v>140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86</v>
      </c>
      <c r="BK273" s="231">
        <f>ROUND(I273*H273,2)</f>
        <v>0</v>
      </c>
      <c r="BL273" s="18" t="s">
        <v>148</v>
      </c>
      <c r="BM273" s="230" t="s">
        <v>351</v>
      </c>
    </row>
    <row r="274" s="2" customFormat="1" ht="33" customHeight="1">
      <c r="A274" s="39"/>
      <c r="B274" s="40"/>
      <c r="C274" s="219" t="s">
        <v>352</v>
      </c>
      <c r="D274" s="219" t="s">
        <v>143</v>
      </c>
      <c r="E274" s="220" t="s">
        <v>353</v>
      </c>
      <c r="F274" s="221" t="s">
        <v>354</v>
      </c>
      <c r="G274" s="222" t="s">
        <v>337</v>
      </c>
      <c r="H274" s="223">
        <v>0.51900000000000002</v>
      </c>
      <c r="I274" s="224"/>
      <c r="J274" s="225">
        <f>ROUND(I274*H274,2)</f>
        <v>0</v>
      </c>
      <c r="K274" s="221" t="s">
        <v>147</v>
      </c>
      <c r="L274" s="45"/>
      <c r="M274" s="226" t="s">
        <v>1</v>
      </c>
      <c r="N274" s="227" t="s">
        <v>43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148</v>
      </c>
      <c r="AT274" s="230" t="s">
        <v>143</v>
      </c>
      <c r="AU274" s="230" t="s">
        <v>88</v>
      </c>
      <c r="AY274" s="18" t="s">
        <v>140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86</v>
      </c>
      <c r="BK274" s="231">
        <f>ROUND(I274*H274,2)</f>
        <v>0</v>
      </c>
      <c r="BL274" s="18" t="s">
        <v>148</v>
      </c>
      <c r="BM274" s="230" t="s">
        <v>355</v>
      </c>
    </row>
    <row r="275" s="14" customFormat="1">
      <c r="A275" s="14"/>
      <c r="B275" s="243"/>
      <c r="C275" s="244"/>
      <c r="D275" s="234" t="s">
        <v>154</v>
      </c>
      <c r="E275" s="245" t="s">
        <v>1</v>
      </c>
      <c r="F275" s="246" t="s">
        <v>356</v>
      </c>
      <c r="G275" s="244"/>
      <c r="H275" s="247">
        <v>0.51900000000000002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154</v>
      </c>
      <c r="AU275" s="253" t="s">
        <v>88</v>
      </c>
      <c r="AV275" s="14" t="s">
        <v>88</v>
      </c>
      <c r="AW275" s="14" t="s">
        <v>33</v>
      </c>
      <c r="AX275" s="14" t="s">
        <v>86</v>
      </c>
      <c r="AY275" s="253" t="s">
        <v>140</v>
      </c>
    </row>
    <row r="276" s="2" customFormat="1" ht="33" customHeight="1">
      <c r="A276" s="39"/>
      <c r="B276" s="40"/>
      <c r="C276" s="219" t="s">
        <v>357</v>
      </c>
      <c r="D276" s="219" t="s">
        <v>143</v>
      </c>
      <c r="E276" s="220" t="s">
        <v>358</v>
      </c>
      <c r="F276" s="221" t="s">
        <v>359</v>
      </c>
      <c r="G276" s="222" t="s">
        <v>337</v>
      </c>
      <c r="H276" s="223">
        <v>0.096000000000000002</v>
      </c>
      <c r="I276" s="224"/>
      <c r="J276" s="225">
        <f>ROUND(I276*H276,2)</f>
        <v>0</v>
      </c>
      <c r="K276" s="221" t="s">
        <v>147</v>
      </c>
      <c r="L276" s="45"/>
      <c r="M276" s="226" t="s">
        <v>1</v>
      </c>
      <c r="N276" s="227" t="s">
        <v>43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148</v>
      </c>
      <c r="AT276" s="230" t="s">
        <v>143</v>
      </c>
      <c r="AU276" s="230" t="s">
        <v>88</v>
      </c>
      <c r="AY276" s="18" t="s">
        <v>140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86</v>
      </c>
      <c r="BK276" s="231">
        <f>ROUND(I276*H276,2)</f>
        <v>0</v>
      </c>
      <c r="BL276" s="18" t="s">
        <v>148</v>
      </c>
      <c r="BM276" s="230" t="s">
        <v>360</v>
      </c>
    </row>
    <row r="277" s="12" customFormat="1" ht="22.8" customHeight="1">
      <c r="A277" s="12"/>
      <c r="B277" s="203"/>
      <c r="C277" s="204"/>
      <c r="D277" s="205" t="s">
        <v>77</v>
      </c>
      <c r="E277" s="217" t="s">
        <v>361</v>
      </c>
      <c r="F277" s="217" t="s">
        <v>362</v>
      </c>
      <c r="G277" s="204"/>
      <c r="H277" s="204"/>
      <c r="I277" s="207"/>
      <c r="J277" s="218">
        <f>BK277</f>
        <v>0</v>
      </c>
      <c r="K277" s="204"/>
      <c r="L277" s="209"/>
      <c r="M277" s="210"/>
      <c r="N277" s="211"/>
      <c r="O277" s="211"/>
      <c r="P277" s="212">
        <f>P278</f>
        <v>0</v>
      </c>
      <c r="Q277" s="211"/>
      <c r="R277" s="212">
        <f>R278</f>
        <v>0</v>
      </c>
      <c r="S277" s="211"/>
      <c r="T277" s="213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4" t="s">
        <v>86</v>
      </c>
      <c r="AT277" s="215" t="s">
        <v>77</v>
      </c>
      <c r="AU277" s="215" t="s">
        <v>86</v>
      </c>
      <c r="AY277" s="214" t="s">
        <v>140</v>
      </c>
      <c r="BK277" s="216">
        <f>BK278</f>
        <v>0</v>
      </c>
    </row>
    <row r="278" s="2" customFormat="1" ht="16.5" customHeight="1">
      <c r="A278" s="39"/>
      <c r="B278" s="40"/>
      <c r="C278" s="219" t="s">
        <v>363</v>
      </c>
      <c r="D278" s="219" t="s">
        <v>143</v>
      </c>
      <c r="E278" s="220" t="s">
        <v>364</v>
      </c>
      <c r="F278" s="221" t="s">
        <v>365</v>
      </c>
      <c r="G278" s="222" t="s">
        <v>337</v>
      </c>
      <c r="H278" s="223">
        <v>3.589</v>
      </c>
      <c r="I278" s="224"/>
      <c r="J278" s="225">
        <f>ROUND(I278*H278,2)</f>
        <v>0</v>
      </c>
      <c r="K278" s="221" t="s">
        <v>147</v>
      </c>
      <c r="L278" s="45"/>
      <c r="M278" s="226" t="s">
        <v>1</v>
      </c>
      <c r="N278" s="227" t="s">
        <v>43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148</v>
      </c>
      <c r="AT278" s="230" t="s">
        <v>143</v>
      </c>
      <c r="AU278" s="230" t="s">
        <v>88</v>
      </c>
      <c r="AY278" s="18" t="s">
        <v>140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86</v>
      </c>
      <c r="BK278" s="231">
        <f>ROUND(I278*H278,2)</f>
        <v>0</v>
      </c>
      <c r="BL278" s="18" t="s">
        <v>148</v>
      </c>
      <c r="BM278" s="230" t="s">
        <v>366</v>
      </c>
    </row>
    <row r="279" s="12" customFormat="1" ht="25.92" customHeight="1">
      <c r="A279" s="12"/>
      <c r="B279" s="203"/>
      <c r="C279" s="204"/>
      <c r="D279" s="205" t="s">
        <v>77</v>
      </c>
      <c r="E279" s="206" t="s">
        <v>367</v>
      </c>
      <c r="F279" s="206" t="s">
        <v>368</v>
      </c>
      <c r="G279" s="204"/>
      <c r="H279" s="204"/>
      <c r="I279" s="207"/>
      <c r="J279" s="208">
        <f>BK279</f>
        <v>0</v>
      </c>
      <c r="K279" s="204"/>
      <c r="L279" s="209"/>
      <c r="M279" s="210"/>
      <c r="N279" s="211"/>
      <c r="O279" s="211"/>
      <c r="P279" s="212">
        <f>P280+P294+P297+P326+P353+P378+P413</f>
        <v>0</v>
      </c>
      <c r="Q279" s="211"/>
      <c r="R279" s="212">
        <f>R280+R294+R297+R326+R353+R378+R413</f>
        <v>1.59773078225</v>
      </c>
      <c r="S279" s="211"/>
      <c r="T279" s="213">
        <f>T280+T294+T297+T326+T353+T378+T413</f>
        <v>0.25055307999999998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88</v>
      </c>
      <c r="AT279" s="215" t="s">
        <v>77</v>
      </c>
      <c r="AU279" s="215" t="s">
        <v>78</v>
      </c>
      <c r="AY279" s="214" t="s">
        <v>140</v>
      </c>
      <c r="BK279" s="216">
        <f>BK280+BK294+BK297+BK326+BK353+BK378+BK413</f>
        <v>0</v>
      </c>
    </row>
    <row r="280" s="12" customFormat="1" ht="22.8" customHeight="1">
      <c r="A280" s="12"/>
      <c r="B280" s="203"/>
      <c r="C280" s="204"/>
      <c r="D280" s="205" t="s">
        <v>77</v>
      </c>
      <c r="E280" s="217" t="s">
        <v>369</v>
      </c>
      <c r="F280" s="217" t="s">
        <v>370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SUM(P281:P293)</f>
        <v>0</v>
      </c>
      <c r="Q280" s="211"/>
      <c r="R280" s="212">
        <f>SUM(R281:R293)</f>
        <v>0.05974049025</v>
      </c>
      <c r="S280" s="211"/>
      <c r="T280" s="213">
        <f>SUM(T281:T293)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88</v>
      </c>
      <c r="AT280" s="215" t="s">
        <v>77</v>
      </c>
      <c r="AU280" s="215" t="s">
        <v>86</v>
      </c>
      <c r="AY280" s="214" t="s">
        <v>140</v>
      </c>
      <c r="BK280" s="216">
        <f>SUM(BK281:BK293)</f>
        <v>0</v>
      </c>
    </row>
    <row r="281" s="2" customFormat="1" ht="24.15" customHeight="1">
      <c r="A281" s="39"/>
      <c r="B281" s="40"/>
      <c r="C281" s="219" t="s">
        <v>371</v>
      </c>
      <c r="D281" s="219" t="s">
        <v>143</v>
      </c>
      <c r="E281" s="220" t="s">
        <v>372</v>
      </c>
      <c r="F281" s="221" t="s">
        <v>373</v>
      </c>
      <c r="G281" s="222" t="s">
        <v>152</v>
      </c>
      <c r="H281" s="223">
        <v>9.7769999999999992</v>
      </c>
      <c r="I281" s="224"/>
      <c r="J281" s="225">
        <f>ROUND(I281*H281,2)</f>
        <v>0</v>
      </c>
      <c r="K281" s="221" t="s">
        <v>147</v>
      </c>
      <c r="L281" s="45"/>
      <c r="M281" s="226" t="s">
        <v>1</v>
      </c>
      <c r="N281" s="227" t="s">
        <v>43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246</v>
      </c>
      <c r="AT281" s="230" t="s">
        <v>143</v>
      </c>
      <c r="AU281" s="230" t="s">
        <v>88</v>
      </c>
      <c r="AY281" s="18" t="s">
        <v>140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86</v>
      </c>
      <c r="BK281" s="231">
        <f>ROUND(I281*H281,2)</f>
        <v>0</v>
      </c>
      <c r="BL281" s="18" t="s">
        <v>246</v>
      </c>
      <c r="BM281" s="230" t="s">
        <v>374</v>
      </c>
    </row>
    <row r="282" s="13" customFormat="1">
      <c r="A282" s="13"/>
      <c r="B282" s="232"/>
      <c r="C282" s="233"/>
      <c r="D282" s="234" t="s">
        <v>154</v>
      </c>
      <c r="E282" s="235" t="s">
        <v>1</v>
      </c>
      <c r="F282" s="236" t="s">
        <v>228</v>
      </c>
      <c r="G282" s="233"/>
      <c r="H282" s="235" t="s">
        <v>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154</v>
      </c>
      <c r="AU282" s="242" t="s">
        <v>88</v>
      </c>
      <c r="AV282" s="13" t="s">
        <v>86</v>
      </c>
      <c r="AW282" s="13" t="s">
        <v>33</v>
      </c>
      <c r="AX282" s="13" t="s">
        <v>78</v>
      </c>
      <c r="AY282" s="242" t="s">
        <v>140</v>
      </c>
    </row>
    <row r="283" s="14" customFormat="1">
      <c r="A283" s="14"/>
      <c r="B283" s="243"/>
      <c r="C283" s="244"/>
      <c r="D283" s="234" t="s">
        <v>154</v>
      </c>
      <c r="E283" s="245" t="s">
        <v>1</v>
      </c>
      <c r="F283" s="246" t="s">
        <v>375</v>
      </c>
      <c r="G283" s="244"/>
      <c r="H283" s="247">
        <v>5.0510000000000002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154</v>
      </c>
      <c r="AU283" s="253" t="s">
        <v>88</v>
      </c>
      <c r="AV283" s="14" t="s">
        <v>88</v>
      </c>
      <c r="AW283" s="14" t="s">
        <v>33</v>
      </c>
      <c r="AX283" s="14" t="s">
        <v>78</v>
      </c>
      <c r="AY283" s="253" t="s">
        <v>140</v>
      </c>
    </row>
    <row r="284" s="14" customFormat="1">
      <c r="A284" s="14"/>
      <c r="B284" s="243"/>
      <c r="C284" s="244"/>
      <c r="D284" s="234" t="s">
        <v>154</v>
      </c>
      <c r="E284" s="245" t="s">
        <v>1</v>
      </c>
      <c r="F284" s="246" t="s">
        <v>230</v>
      </c>
      <c r="G284" s="244"/>
      <c r="H284" s="247">
        <v>4.726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154</v>
      </c>
      <c r="AU284" s="253" t="s">
        <v>88</v>
      </c>
      <c r="AV284" s="14" t="s">
        <v>88</v>
      </c>
      <c r="AW284" s="14" t="s">
        <v>33</v>
      </c>
      <c r="AX284" s="14" t="s">
        <v>78</v>
      </c>
      <c r="AY284" s="253" t="s">
        <v>140</v>
      </c>
    </row>
    <row r="285" s="15" customFormat="1">
      <c r="A285" s="15"/>
      <c r="B285" s="254"/>
      <c r="C285" s="255"/>
      <c r="D285" s="234" t="s">
        <v>154</v>
      </c>
      <c r="E285" s="256" t="s">
        <v>1</v>
      </c>
      <c r="F285" s="257" t="s">
        <v>158</v>
      </c>
      <c r="G285" s="255"/>
      <c r="H285" s="258">
        <v>9.7769999999999992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4" t="s">
        <v>154</v>
      </c>
      <c r="AU285" s="264" t="s">
        <v>88</v>
      </c>
      <c r="AV285" s="15" t="s">
        <v>148</v>
      </c>
      <c r="AW285" s="15" t="s">
        <v>33</v>
      </c>
      <c r="AX285" s="15" t="s">
        <v>86</v>
      </c>
      <c r="AY285" s="264" t="s">
        <v>140</v>
      </c>
    </row>
    <row r="286" s="2" customFormat="1" ht="16.5" customHeight="1">
      <c r="A286" s="39"/>
      <c r="B286" s="40"/>
      <c r="C286" s="276" t="s">
        <v>376</v>
      </c>
      <c r="D286" s="276" t="s">
        <v>255</v>
      </c>
      <c r="E286" s="277" t="s">
        <v>377</v>
      </c>
      <c r="F286" s="278" t="s">
        <v>378</v>
      </c>
      <c r="G286" s="279" t="s">
        <v>337</v>
      </c>
      <c r="H286" s="280">
        <v>0.0030000000000000001</v>
      </c>
      <c r="I286" s="281"/>
      <c r="J286" s="282">
        <f>ROUND(I286*H286,2)</f>
        <v>0</v>
      </c>
      <c r="K286" s="278" t="s">
        <v>147</v>
      </c>
      <c r="L286" s="283"/>
      <c r="M286" s="284" t="s">
        <v>1</v>
      </c>
      <c r="N286" s="285" t="s">
        <v>43</v>
      </c>
      <c r="O286" s="92"/>
      <c r="P286" s="228">
        <f>O286*H286</f>
        <v>0</v>
      </c>
      <c r="Q286" s="228">
        <v>1</v>
      </c>
      <c r="R286" s="228">
        <f>Q286*H286</f>
        <v>0.0030000000000000001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334</v>
      </c>
      <c r="AT286" s="230" t="s">
        <v>255</v>
      </c>
      <c r="AU286" s="230" t="s">
        <v>88</v>
      </c>
      <c r="AY286" s="18" t="s">
        <v>140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86</v>
      </c>
      <c r="BK286" s="231">
        <f>ROUND(I286*H286,2)</f>
        <v>0</v>
      </c>
      <c r="BL286" s="18" t="s">
        <v>246</v>
      </c>
      <c r="BM286" s="230" t="s">
        <v>379</v>
      </c>
    </row>
    <row r="287" s="14" customFormat="1">
      <c r="A287" s="14"/>
      <c r="B287" s="243"/>
      <c r="C287" s="244"/>
      <c r="D287" s="234" t="s">
        <v>154</v>
      </c>
      <c r="E287" s="245" t="s">
        <v>1</v>
      </c>
      <c r="F287" s="246" t="s">
        <v>380</v>
      </c>
      <c r="G287" s="244"/>
      <c r="H287" s="247">
        <v>0.0030000000000000001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154</v>
      </c>
      <c r="AU287" s="253" t="s">
        <v>88</v>
      </c>
      <c r="AV287" s="14" t="s">
        <v>88</v>
      </c>
      <c r="AW287" s="14" t="s">
        <v>33</v>
      </c>
      <c r="AX287" s="14" t="s">
        <v>78</v>
      </c>
      <c r="AY287" s="253" t="s">
        <v>140</v>
      </c>
    </row>
    <row r="288" s="15" customFormat="1">
      <c r="A288" s="15"/>
      <c r="B288" s="254"/>
      <c r="C288" s="255"/>
      <c r="D288" s="234" t="s">
        <v>154</v>
      </c>
      <c r="E288" s="256" t="s">
        <v>1</v>
      </c>
      <c r="F288" s="257" t="s">
        <v>158</v>
      </c>
      <c r="G288" s="255"/>
      <c r="H288" s="258">
        <v>0.0030000000000000001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4" t="s">
        <v>154</v>
      </c>
      <c r="AU288" s="264" t="s">
        <v>88</v>
      </c>
      <c r="AV288" s="15" t="s">
        <v>148</v>
      </c>
      <c r="AW288" s="15" t="s">
        <v>33</v>
      </c>
      <c r="AX288" s="15" t="s">
        <v>86</v>
      </c>
      <c r="AY288" s="264" t="s">
        <v>140</v>
      </c>
    </row>
    <row r="289" s="2" customFormat="1" ht="24.15" customHeight="1">
      <c r="A289" s="39"/>
      <c r="B289" s="40"/>
      <c r="C289" s="219" t="s">
        <v>381</v>
      </c>
      <c r="D289" s="219" t="s">
        <v>143</v>
      </c>
      <c r="E289" s="220" t="s">
        <v>382</v>
      </c>
      <c r="F289" s="221" t="s">
        <v>383</v>
      </c>
      <c r="G289" s="222" t="s">
        <v>152</v>
      </c>
      <c r="H289" s="223">
        <v>9.7769999999999992</v>
      </c>
      <c r="I289" s="224"/>
      <c r="J289" s="225">
        <f>ROUND(I289*H289,2)</f>
        <v>0</v>
      </c>
      <c r="K289" s="221" t="s">
        <v>147</v>
      </c>
      <c r="L289" s="45"/>
      <c r="M289" s="226" t="s">
        <v>1</v>
      </c>
      <c r="N289" s="227" t="s">
        <v>43</v>
      </c>
      <c r="O289" s="92"/>
      <c r="P289" s="228">
        <f>O289*H289</f>
        <v>0</v>
      </c>
      <c r="Q289" s="228">
        <v>0.00039825</v>
      </c>
      <c r="R289" s="228">
        <f>Q289*H289</f>
        <v>0.0038936902499999999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246</v>
      </c>
      <c r="AT289" s="230" t="s">
        <v>143</v>
      </c>
      <c r="AU289" s="230" t="s">
        <v>88</v>
      </c>
      <c r="AY289" s="18" t="s">
        <v>140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86</v>
      </c>
      <c r="BK289" s="231">
        <f>ROUND(I289*H289,2)</f>
        <v>0</v>
      </c>
      <c r="BL289" s="18" t="s">
        <v>246</v>
      </c>
      <c r="BM289" s="230" t="s">
        <v>384</v>
      </c>
    </row>
    <row r="290" s="2" customFormat="1" ht="49.05" customHeight="1">
      <c r="A290" s="39"/>
      <c r="B290" s="40"/>
      <c r="C290" s="276" t="s">
        <v>385</v>
      </c>
      <c r="D290" s="276" t="s">
        <v>255</v>
      </c>
      <c r="E290" s="277" t="s">
        <v>386</v>
      </c>
      <c r="F290" s="278" t="s">
        <v>387</v>
      </c>
      <c r="G290" s="279" t="s">
        <v>152</v>
      </c>
      <c r="H290" s="280">
        <v>11.244</v>
      </c>
      <c r="I290" s="281"/>
      <c r="J290" s="282">
        <f>ROUND(I290*H290,2)</f>
        <v>0</v>
      </c>
      <c r="K290" s="278" t="s">
        <v>147</v>
      </c>
      <c r="L290" s="283"/>
      <c r="M290" s="284" t="s">
        <v>1</v>
      </c>
      <c r="N290" s="285" t="s">
        <v>43</v>
      </c>
      <c r="O290" s="92"/>
      <c r="P290" s="228">
        <f>O290*H290</f>
        <v>0</v>
      </c>
      <c r="Q290" s="228">
        <v>0.0047000000000000002</v>
      </c>
      <c r="R290" s="228">
        <f>Q290*H290</f>
        <v>0.052846799999999999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334</v>
      </c>
      <c r="AT290" s="230" t="s">
        <v>255</v>
      </c>
      <c r="AU290" s="230" t="s">
        <v>88</v>
      </c>
      <c r="AY290" s="18" t="s">
        <v>140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86</v>
      </c>
      <c r="BK290" s="231">
        <f>ROUND(I290*H290,2)</f>
        <v>0</v>
      </c>
      <c r="BL290" s="18" t="s">
        <v>246</v>
      </c>
      <c r="BM290" s="230" t="s">
        <v>388</v>
      </c>
    </row>
    <row r="291" s="14" customFormat="1">
      <c r="A291" s="14"/>
      <c r="B291" s="243"/>
      <c r="C291" s="244"/>
      <c r="D291" s="234" t="s">
        <v>154</v>
      </c>
      <c r="E291" s="245" t="s">
        <v>1</v>
      </c>
      <c r="F291" s="246" t="s">
        <v>389</v>
      </c>
      <c r="G291" s="244"/>
      <c r="H291" s="247">
        <v>11.244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154</v>
      </c>
      <c r="AU291" s="253" t="s">
        <v>88</v>
      </c>
      <c r="AV291" s="14" t="s">
        <v>88</v>
      </c>
      <c r="AW291" s="14" t="s">
        <v>33</v>
      </c>
      <c r="AX291" s="14" t="s">
        <v>78</v>
      </c>
      <c r="AY291" s="253" t="s">
        <v>140</v>
      </c>
    </row>
    <row r="292" s="15" customFormat="1">
      <c r="A292" s="15"/>
      <c r="B292" s="254"/>
      <c r="C292" s="255"/>
      <c r="D292" s="234" t="s">
        <v>154</v>
      </c>
      <c r="E292" s="256" t="s">
        <v>1</v>
      </c>
      <c r="F292" s="257" t="s">
        <v>158</v>
      </c>
      <c r="G292" s="255"/>
      <c r="H292" s="258">
        <v>11.244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4" t="s">
        <v>154</v>
      </c>
      <c r="AU292" s="264" t="s">
        <v>88</v>
      </c>
      <c r="AV292" s="15" t="s">
        <v>148</v>
      </c>
      <c r="AW292" s="15" t="s">
        <v>33</v>
      </c>
      <c r="AX292" s="15" t="s">
        <v>86</v>
      </c>
      <c r="AY292" s="264" t="s">
        <v>140</v>
      </c>
    </row>
    <row r="293" s="2" customFormat="1" ht="24.15" customHeight="1">
      <c r="A293" s="39"/>
      <c r="B293" s="40"/>
      <c r="C293" s="219" t="s">
        <v>390</v>
      </c>
      <c r="D293" s="219" t="s">
        <v>143</v>
      </c>
      <c r="E293" s="220" t="s">
        <v>391</v>
      </c>
      <c r="F293" s="221" t="s">
        <v>392</v>
      </c>
      <c r="G293" s="222" t="s">
        <v>393</v>
      </c>
      <c r="H293" s="286"/>
      <c r="I293" s="224"/>
      <c r="J293" s="225">
        <f>ROUND(I293*H293,2)</f>
        <v>0</v>
      </c>
      <c r="K293" s="221" t="s">
        <v>147</v>
      </c>
      <c r="L293" s="45"/>
      <c r="M293" s="226" t="s">
        <v>1</v>
      </c>
      <c r="N293" s="227" t="s">
        <v>43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246</v>
      </c>
      <c r="AT293" s="230" t="s">
        <v>143</v>
      </c>
      <c r="AU293" s="230" t="s">
        <v>88</v>
      </c>
      <c r="AY293" s="18" t="s">
        <v>140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86</v>
      </c>
      <c r="BK293" s="231">
        <f>ROUND(I293*H293,2)</f>
        <v>0</v>
      </c>
      <c r="BL293" s="18" t="s">
        <v>246</v>
      </c>
      <c r="BM293" s="230" t="s">
        <v>394</v>
      </c>
    </row>
    <row r="294" s="12" customFormat="1" ht="22.8" customHeight="1">
      <c r="A294" s="12"/>
      <c r="B294" s="203"/>
      <c r="C294" s="204"/>
      <c r="D294" s="205" t="s">
        <v>77</v>
      </c>
      <c r="E294" s="217" t="s">
        <v>395</v>
      </c>
      <c r="F294" s="217" t="s">
        <v>396</v>
      </c>
      <c r="G294" s="204"/>
      <c r="H294" s="204"/>
      <c r="I294" s="207"/>
      <c r="J294" s="218">
        <f>BK294</f>
        <v>0</v>
      </c>
      <c r="K294" s="204"/>
      <c r="L294" s="209"/>
      <c r="M294" s="210"/>
      <c r="N294" s="211"/>
      <c r="O294" s="211"/>
      <c r="P294" s="212">
        <f>SUM(P295:P296)</f>
        <v>0</v>
      </c>
      <c r="Q294" s="211"/>
      <c r="R294" s="212">
        <f>SUM(R295:R296)</f>
        <v>0.061679999999999999</v>
      </c>
      <c r="S294" s="211"/>
      <c r="T294" s="213">
        <f>SUM(T295:T296)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4" t="s">
        <v>88</v>
      </c>
      <c r="AT294" s="215" t="s">
        <v>77</v>
      </c>
      <c r="AU294" s="215" t="s">
        <v>86</v>
      </c>
      <c r="AY294" s="214" t="s">
        <v>140</v>
      </c>
      <c r="BK294" s="216">
        <f>SUM(BK295:BK296)</f>
        <v>0</v>
      </c>
    </row>
    <row r="295" s="2" customFormat="1" ht="24.15" customHeight="1">
      <c r="A295" s="39"/>
      <c r="B295" s="40"/>
      <c r="C295" s="219" t="s">
        <v>397</v>
      </c>
      <c r="D295" s="219" t="s">
        <v>143</v>
      </c>
      <c r="E295" s="220" t="s">
        <v>398</v>
      </c>
      <c r="F295" s="221" t="s">
        <v>399</v>
      </c>
      <c r="G295" s="222" t="s">
        <v>400</v>
      </c>
      <c r="H295" s="223">
        <v>1</v>
      </c>
      <c r="I295" s="224"/>
      <c r="J295" s="225">
        <f>ROUND(I295*H295,2)</f>
        <v>0</v>
      </c>
      <c r="K295" s="221" t="s">
        <v>147</v>
      </c>
      <c r="L295" s="45"/>
      <c r="M295" s="226" t="s">
        <v>1</v>
      </c>
      <c r="N295" s="227" t="s">
        <v>43</v>
      </c>
      <c r="O295" s="92"/>
      <c r="P295" s="228">
        <f>O295*H295</f>
        <v>0</v>
      </c>
      <c r="Q295" s="228">
        <v>0.040340000000000001</v>
      </c>
      <c r="R295" s="228">
        <f>Q295*H295</f>
        <v>0.040340000000000001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246</v>
      </c>
      <c r="AT295" s="230" t="s">
        <v>143</v>
      </c>
      <c r="AU295" s="230" t="s">
        <v>88</v>
      </c>
      <c r="AY295" s="18" t="s">
        <v>140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86</v>
      </c>
      <c r="BK295" s="231">
        <f>ROUND(I295*H295,2)</f>
        <v>0</v>
      </c>
      <c r="BL295" s="18" t="s">
        <v>246</v>
      </c>
      <c r="BM295" s="230" t="s">
        <v>401</v>
      </c>
    </row>
    <row r="296" s="2" customFormat="1" ht="24.15" customHeight="1">
      <c r="A296" s="39"/>
      <c r="B296" s="40"/>
      <c r="C296" s="276" t="s">
        <v>402</v>
      </c>
      <c r="D296" s="276" t="s">
        <v>255</v>
      </c>
      <c r="E296" s="277" t="s">
        <v>403</v>
      </c>
      <c r="F296" s="278" t="s">
        <v>404</v>
      </c>
      <c r="G296" s="279" t="s">
        <v>146</v>
      </c>
      <c r="H296" s="280">
        <v>1</v>
      </c>
      <c r="I296" s="281"/>
      <c r="J296" s="282">
        <f>ROUND(I296*H296,2)</f>
        <v>0</v>
      </c>
      <c r="K296" s="278" t="s">
        <v>147</v>
      </c>
      <c r="L296" s="283"/>
      <c r="M296" s="284" t="s">
        <v>1</v>
      </c>
      <c r="N296" s="285" t="s">
        <v>43</v>
      </c>
      <c r="O296" s="92"/>
      <c r="P296" s="228">
        <f>O296*H296</f>
        <v>0</v>
      </c>
      <c r="Q296" s="228">
        <v>0.021340000000000001</v>
      </c>
      <c r="R296" s="228">
        <f>Q296*H296</f>
        <v>0.021340000000000001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334</v>
      </c>
      <c r="AT296" s="230" t="s">
        <v>255</v>
      </c>
      <c r="AU296" s="230" t="s">
        <v>88</v>
      </c>
      <c r="AY296" s="18" t="s">
        <v>140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86</v>
      </c>
      <c r="BK296" s="231">
        <f>ROUND(I296*H296,2)</f>
        <v>0</v>
      </c>
      <c r="BL296" s="18" t="s">
        <v>246</v>
      </c>
      <c r="BM296" s="230" t="s">
        <v>405</v>
      </c>
    </row>
    <row r="297" s="12" customFormat="1" ht="22.8" customHeight="1">
      <c r="A297" s="12"/>
      <c r="B297" s="203"/>
      <c r="C297" s="204"/>
      <c r="D297" s="205" t="s">
        <v>77</v>
      </c>
      <c r="E297" s="217" t="s">
        <v>406</v>
      </c>
      <c r="F297" s="217" t="s">
        <v>407</v>
      </c>
      <c r="G297" s="204"/>
      <c r="H297" s="204"/>
      <c r="I297" s="207"/>
      <c r="J297" s="218">
        <f>BK297</f>
        <v>0</v>
      </c>
      <c r="K297" s="204"/>
      <c r="L297" s="209"/>
      <c r="M297" s="210"/>
      <c r="N297" s="211"/>
      <c r="O297" s="211"/>
      <c r="P297" s="212">
        <f>SUM(P298:P325)</f>
        <v>0</v>
      </c>
      <c r="Q297" s="211"/>
      <c r="R297" s="212">
        <f>SUM(R298:R325)</f>
        <v>0.25730682999999993</v>
      </c>
      <c r="S297" s="211"/>
      <c r="T297" s="213">
        <f>SUM(T298:T325)</f>
        <v>0.15055307999999998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88</v>
      </c>
      <c r="AT297" s="215" t="s">
        <v>77</v>
      </c>
      <c r="AU297" s="215" t="s">
        <v>86</v>
      </c>
      <c r="AY297" s="214" t="s">
        <v>140</v>
      </c>
      <c r="BK297" s="216">
        <f>SUM(BK298:BK325)</f>
        <v>0</v>
      </c>
    </row>
    <row r="298" s="2" customFormat="1" ht="33" customHeight="1">
      <c r="A298" s="39"/>
      <c r="B298" s="40"/>
      <c r="C298" s="219" t="s">
        <v>408</v>
      </c>
      <c r="D298" s="219" t="s">
        <v>143</v>
      </c>
      <c r="E298" s="220" t="s">
        <v>409</v>
      </c>
      <c r="F298" s="221" t="s">
        <v>410</v>
      </c>
      <c r="G298" s="222" t="s">
        <v>152</v>
      </c>
      <c r="H298" s="223">
        <v>6.7060000000000004</v>
      </c>
      <c r="I298" s="224"/>
      <c r="J298" s="225">
        <f>ROUND(I298*H298,2)</f>
        <v>0</v>
      </c>
      <c r="K298" s="221" t="s">
        <v>147</v>
      </c>
      <c r="L298" s="45"/>
      <c r="M298" s="226" t="s">
        <v>1</v>
      </c>
      <c r="N298" s="227" t="s">
        <v>43</v>
      </c>
      <c r="O298" s="92"/>
      <c r="P298" s="228">
        <f>O298*H298</f>
        <v>0</v>
      </c>
      <c r="Q298" s="228">
        <v>0.01355</v>
      </c>
      <c r="R298" s="228">
        <f>Q298*H298</f>
        <v>0.090866299999999997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246</v>
      </c>
      <c r="AT298" s="230" t="s">
        <v>143</v>
      </c>
      <c r="AU298" s="230" t="s">
        <v>88</v>
      </c>
      <c r="AY298" s="18" t="s">
        <v>140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86</v>
      </c>
      <c r="BK298" s="231">
        <f>ROUND(I298*H298,2)</f>
        <v>0</v>
      </c>
      <c r="BL298" s="18" t="s">
        <v>246</v>
      </c>
      <c r="BM298" s="230" t="s">
        <v>411</v>
      </c>
    </row>
    <row r="299" s="14" customFormat="1">
      <c r="A299" s="14"/>
      <c r="B299" s="243"/>
      <c r="C299" s="244"/>
      <c r="D299" s="234" t="s">
        <v>154</v>
      </c>
      <c r="E299" s="245" t="s">
        <v>1</v>
      </c>
      <c r="F299" s="246" t="s">
        <v>204</v>
      </c>
      <c r="G299" s="244"/>
      <c r="H299" s="247">
        <v>4.1859999999999999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154</v>
      </c>
      <c r="AU299" s="253" t="s">
        <v>88</v>
      </c>
      <c r="AV299" s="14" t="s">
        <v>88</v>
      </c>
      <c r="AW299" s="14" t="s">
        <v>33</v>
      </c>
      <c r="AX299" s="14" t="s">
        <v>78</v>
      </c>
      <c r="AY299" s="253" t="s">
        <v>140</v>
      </c>
    </row>
    <row r="300" s="14" customFormat="1">
      <c r="A300" s="14"/>
      <c r="B300" s="243"/>
      <c r="C300" s="244"/>
      <c r="D300" s="234" t="s">
        <v>154</v>
      </c>
      <c r="E300" s="245" t="s">
        <v>1</v>
      </c>
      <c r="F300" s="246" t="s">
        <v>203</v>
      </c>
      <c r="G300" s="244"/>
      <c r="H300" s="247">
        <v>2.52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154</v>
      </c>
      <c r="AU300" s="253" t="s">
        <v>88</v>
      </c>
      <c r="AV300" s="14" t="s">
        <v>88</v>
      </c>
      <c r="AW300" s="14" t="s">
        <v>33</v>
      </c>
      <c r="AX300" s="14" t="s">
        <v>78</v>
      </c>
      <c r="AY300" s="253" t="s">
        <v>140</v>
      </c>
    </row>
    <row r="301" s="15" customFormat="1">
      <c r="A301" s="15"/>
      <c r="B301" s="254"/>
      <c r="C301" s="255"/>
      <c r="D301" s="234" t="s">
        <v>154</v>
      </c>
      <c r="E301" s="256" t="s">
        <v>1</v>
      </c>
      <c r="F301" s="257" t="s">
        <v>158</v>
      </c>
      <c r="G301" s="255"/>
      <c r="H301" s="258">
        <v>6.7060000000000004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4" t="s">
        <v>154</v>
      </c>
      <c r="AU301" s="264" t="s">
        <v>88</v>
      </c>
      <c r="AV301" s="15" t="s">
        <v>148</v>
      </c>
      <c r="AW301" s="15" t="s">
        <v>33</v>
      </c>
      <c r="AX301" s="15" t="s">
        <v>86</v>
      </c>
      <c r="AY301" s="264" t="s">
        <v>140</v>
      </c>
    </row>
    <row r="302" s="2" customFormat="1" ht="16.5" customHeight="1">
      <c r="A302" s="39"/>
      <c r="B302" s="40"/>
      <c r="C302" s="219" t="s">
        <v>412</v>
      </c>
      <c r="D302" s="219" t="s">
        <v>143</v>
      </c>
      <c r="E302" s="220" t="s">
        <v>413</v>
      </c>
      <c r="F302" s="221" t="s">
        <v>414</v>
      </c>
      <c r="G302" s="222" t="s">
        <v>152</v>
      </c>
      <c r="H302" s="223">
        <v>6.7060000000000004</v>
      </c>
      <c r="I302" s="224"/>
      <c r="J302" s="225">
        <f>ROUND(I302*H302,2)</f>
        <v>0</v>
      </c>
      <c r="K302" s="221" t="s">
        <v>147</v>
      </c>
      <c r="L302" s="45"/>
      <c r="M302" s="226" t="s">
        <v>1</v>
      </c>
      <c r="N302" s="227" t="s">
        <v>43</v>
      </c>
      <c r="O302" s="92"/>
      <c r="P302" s="228">
        <f>O302*H302</f>
        <v>0</v>
      </c>
      <c r="Q302" s="228">
        <v>0.00010000000000000001</v>
      </c>
      <c r="R302" s="228">
        <f>Q302*H302</f>
        <v>0.00067060000000000004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246</v>
      </c>
      <c r="AT302" s="230" t="s">
        <v>143</v>
      </c>
      <c r="AU302" s="230" t="s">
        <v>88</v>
      </c>
      <c r="AY302" s="18" t="s">
        <v>140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86</v>
      </c>
      <c r="BK302" s="231">
        <f>ROUND(I302*H302,2)</f>
        <v>0</v>
      </c>
      <c r="BL302" s="18" t="s">
        <v>246</v>
      </c>
      <c r="BM302" s="230" t="s">
        <v>415</v>
      </c>
    </row>
    <row r="303" s="2" customFormat="1" ht="24.15" customHeight="1">
      <c r="A303" s="39"/>
      <c r="B303" s="40"/>
      <c r="C303" s="219" t="s">
        <v>416</v>
      </c>
      <c r="D303" s="219" t="s">
        <v>143</v>
      </c>
      <c r="E303" s="220" t="s">
        <v>417</v>
      </c>
      <c r="F303" s="221" t="s">
        <v>418</v>
      </c>
      <c r="G303" s="222" t="s">
        <v>152</v>
      </c>
      <c r="H303" s="223">
        <v>6.7060000000000004</v>
      </c>
      <c r="I303" s="224"/>
      <c r="J303" s="225">
        <f>ROUND(I303*H303,2)</f>
        <v>0</v>
      </c>
      <c r="K303" s="221" t="s">
        <v>147</v>
      </c>
      <c r="L303" s="45"/>
      <c r="M303" s="226" t="s">
        <v>1</v>
      </c>
      <c r="N303" s="227" t="s">
        <v>43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246</v>
      </c>
      <c r="AT303" s="230" t="s">
        <v>143</v>
      </c>
      <c r="AU303" s="230" t="s">
        <v>88</v>
      </c>
      <c r="AY303" s="18" t="s">
        <v>140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86</v>
      </c>
      <c r="BK303" s="231">
        <f>ROUND(I303*H303,2)</f>
        <v>0</v>
      </c>
      <c r="BL303" s="18" t="s">
        <v>246</v>
      </c>
      <c r="BM303" s="230" t="s">
        <v>419</v>
      </c>
    </row>
    <row r="304" s="2" customFormat="1" ht="24.15" customHeight="1">
      <c r="A304" s="39"/>
      <c r="B304" s="40"/>
      <c r="C304" s="219" t="s">
        <v>420</v>
      </c>
      <c r="D304" s="219" t="s">
        <v>143</v>
      </c>
      <c r="E304" s="220" t="s">
        <v>421</v>
      </c>
      <c r="F304" s="221" t="s">
        <v>422</v>
      </c>
      <c r="G304" s="222" t="s">
        <v>152</v>
      </c>
      <c r="H304" s="223">
        <v>6.7060000000000004</v>
      </c>
      <c r="I304" s="224"/>
      <c r="J304" s="225">
        <f>ROUND(I304*H304,2)</f>
        <v>0</v>
      </c>
      <c r="K304" s="221" t="s">
        <v>147</v>
      </c>
      <c r="L304" s="45"/>
      <c r="M304" s="226" t="s">
        <v>1</v>
      </c>
      <c r="N304" s="227" t="s">
        <v>43</v>
      </c>
      <c r="O304" s="92"/>
      <c r="P304" s="228">
        <f>O304*H304</f>
        <v>0</v>
      </c>
      <c r="Q304" s="228">
        <v>0.00069999999999999999</v>
      </c>
      <c r="R304" s="228">
        <f>Q304*H304</f>
        <v>0.0046941999999999999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246</v>
      </c>
      <c r="AT304" s="230" t="s">
        <v>143</v>
      </c>
      <c r="AU304" s="230" t="s">
        <v>88</v>
      </c>
      <c r="AY304" s="18" t="s">
        <v>140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86</v>
      </c>
      <c r="BK304" s="231">
        <f>ROUND(I304*H304,2)</f>
        <v>0</v>
      </c>
      <c r="BL304" s="18" t="s">
        <v>246</v>
      </c>
      <c r="BM304" s="230" t="s">
        <v>423</v>
      </c>
    </row>
    <row r="305" s="2" customFormat="1" ht="24.15" customHeight="1">
      <c r="A305" s="39"/>
      <c r="B305" s="40"/>
      <c r="C305" s="219" t="s">
        <v>424</v>
      </c>
      <c r="D305" s="219" t="s">
        <v>143</v>
      </c>
      <c r="E305" s="220" t="s">
        <v>425</v>
      </c>
      <c r="F305" s="221" t="s">
        <v>426</v>
      </c>
      <c r="G305" s="222" t="s">
        <v>152</v>
      </c>
      <c r="H305" s="223">
        <v>9.1899999999999995</v>
      </c>
      <c r="I305" s="224"/>
      <c r="J305" s="225">
        <f>ROUND(I305*H305,2)</f>
        <v>0</v>
      </c>
      <c r="K305" s="221" t="s">
        <v>147</v>
      </c>
      <c r="L305" s="45"/>
      <c r="M305" s="226" t="s">
        <v>1</v>
      </c>
      <c r="N305" s="227" t="s">
        <v>43</v>
      </c>
      <c r="O305" s="92"/>
      <c r="P305" s="228">
        <f>O305*H305</f>
        <v>0</v>
      </c>
      <c r="Q305" s="228">
        <v>0.016080000000000001</v>
      </c>
      <c r="R305" s="228">
        <f>Q305*H305</f>
        <v>0.1477752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246</v>
      </c>
      <c r="AT305" s="230" t="s">
        <v>143</v>
      </c>
      <c r="AU305" s="230" t="s">
        <v>88</v>
      </c>
      <c r="AY305" s="18" t="s">
        <v>140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86</v>
      </c>
      <c r="BK305" s="231">
        <f>ROUND(I305*H305,2)</f>
        <v>0</v>
      </c>
      <c r="BL305" s="18" t="s">
        <v>246</v>
      </c>
      <c r="BM305" s="230" t="s">
        <v>427</v>
      </c>
    </row>
    <row r="306" s="13" customFormat="1">
      <c r="A306" s="13"/>
      <c r="B306" s="232"/>
      <c r="C306" s="233"/>
      <c r="D306" s="234" t="s">
        <v>154</v>
      </c>
      <c r="E306" s="235" t="s">
        <v>1</v>
      </c>
      <c r="F306" s="236" t="s">
        <v>428</v>
      </c>
      <c r="G306" s="233"/>
      <c r="H306" s="235" t="s">
        <v>1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154</v>
      </c>
      <c r="AU306" s="242" t="s">
        <v>88</v>
      </c>
      <c r="AV306" s="13" t="s">
        <v>86</v>
      </c>
      <c r="AW306" s="13" t="s">
        <v>33</v>
      </c>
      <c r="AX306" s="13" t="s">
        <v>78</v>
      </c>
      <c r="AY306" s="242" t="s">
        <v>140</v>
      </c>
    </row>
    <row r="307" s="14" customFormat="1">
      <c r="A307" s="14"/>
      <c r="B307" s="243"/>
      <c r="C307" s="244"/>
      <c r="D307" s="234" t="s">
        <v>154</v>
      </c>
      <c r="E307" s="245" t="s">
        <v>1</v>
      </c>
      <c r="F307" s="246" t="s">
        <v>264</v>
      </c>
      <c r="G307" s="244"/>
      <c r="H307" s="247">
        <v>4.4640000000000004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154</v>
      </c>
      <c r="AU307" s="253" t="s">
        <v>88</v>
      </c>
      <c r="AV307" s="14" t="s">
        <v>88</v>
      </c>
      <c r="AW307" s="14" t="s">
        <v>33</v>
      </c>
      <c r="AX307" s="14" t="s">
        <v>78</v>
      </c>
      <c r="AY307" s="253" t="s">
        <v>140</v>
      </c>
    </row>
    <row r="308" s="14" customFormat="1">
      <c r="A308" s="14"/>
      <c r="B308" s="243"/>
      <c r="C308" s="244"/>
      <c r="D308" s="234" t="s">
        <v>154</v>
      </c>
      <c r="E308" s="245" t="s">
        <v>1</v>
      </c>
      <c r="F308" s="246" t="s">
        <v>230</v>
      </c>
      <c r="G308" s="244"/>
      <c r="H308" s="247">
        <v>4.726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154</v>
      </c>
      <c r="AU308" s="253" t="s">
        <v>88</v>
      </c>
      <c r="AV308" s="14" t="s">
        <v>88</v>
      </c>
      <c r="AW308" s="14" t="s">
        <v>33</v>
      </c>
      <c r="AX308" s="14" t="s">
        <v>78</v>
      </c>
      <c r="AY308" s="253" t="s">
        <v>140</v>
      </c>
    </row>
    <row r="309" s="15" customFormat="1">
      <c r="A309" s="15"/>
      <c r="B309" s="254"/>
      <c r="C309" s="255"/>
      <c r="D309" s="234" t="s">
        <v>154</v>
      </c>
      <c r="E309" s="256" t="s">
        <v>1</v>
      </c>
      <c r="F309" s="257" t="s">
        <v>158</v>
      </c>
      <c r="G309" s="255"/>
      <c r="H309" s="258">
        <v>9.1899999999999995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4" t="s">
        <v>154</v>
      </c>
      <c r="AU309" s="264" t="s">
        <v>88</v>
      </c>
      <c r="AV309" s="15" t="s">
        <v>148</v>
      </c>
      <c r="AW309" s="15" t="s">
        <v>33</v>
      </c>
      <c r="AX309" s="15" t="s">
        <v>86</v>
      </c>
      <c r="AY309" s="264" t="s">
        <v>140</v>
      </c>
    </row>
    <row r="310" s="2" customFormat="1" ht="16.5" customHeight="1">
      <c r="A310" s="39"/>
      <c r="B310" s="40"/>
      <c r="C310" s="219" t="s">
        <v>429</v>
      </c>
      <c r="D310" s="219" t="s">
        <v>143</v>
      </c>
      <c r="E310" s="220" t="s">
        <v>430</v>
      </c>
      <c r="F310" s="221" t="s">
        <v>431</v>
      </c>
      <c r="G310" s="222" t="s">
        <v>152</v>
      </c>
      <c r="H310" s="223">
        <v>9.1899999999999995</v>
      </c>
      <c r="I310" s="224"/>
      <c r="J310" s="225">
        <f>ROUND(I310*H310,2)</f>
        <v>0</v>
      </c>
      <c r="K310" s="221" t="s">
        <v>147</v>
      </c>
      <c r="L310" s="45"/>
      <c r="M310" s="226" t="s">
        <v>1</v>
      </c>
      <c r="N310" s="227" t="s">
        <v>43</v>
      </c>
      <c r="O310" s="92"/>
      <c r="P310" s="228">
        <f>O310*H310</f>
        <v>0</v>
      </c>
      <c r="Q310" s="228">
        <v>0.00010000000000000001</v>
      </c>
      <c r="R310" s="228">
        <f>Q310*H310</f>
        <v>0.000919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246</v>
      </c>
      <c r="AT310" s="230" t="s">
        <v>143</v>
      </c>
      <c r="AU310" s="230" t="s">
        <v>88</v>
      </c>
      <c r="AY310" s="18" t="s">
        <v>140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86</v>
      </c>
      <c r="BK310" s="231">
        <f>ROUND(I310*H310,2)</f>
        <v>0</v>
      </c>
      <c r="BL310" s="18" t="s">
        <v>246</v>
      </c>
      <c r="BM310" s="230" t="s">
        <v>432</v>
      </c>
    </row>
    <row r="311" s="2" customFormat="1" ht="16.5" customHeight="1">
      <c r="A311" s="39"/>
      <c r="B311" s="40"/>
      <c r="C311" s="219" t="s">
        <v>433</v>
      </c>
      <c r="D311" s="219" t="s">
        <v>143</v>
      </c>
      <c r="E311" s="220" t="s">
        <v>434</v>
      </c>
      <c r="F311" s="221" t="s">
        <v>435</v>
      </c>
      <c r="G311" s="222" t="s">
        <v>152</v>
      </c>
      <c r="H311" s="223">
        <v>9.1899999999999995</v>
      </c>
      <c r="I311" s="224"/>
      <c r="J311" s="225">
        <f>ROUND(I311*H311,2)</f>
        <v>0</v>
      </c>
      <c r="K311" s="221" t="s">
        <v>147</v>
      </c>
      <c r="L311" s="45"/>
      <c r="M311" s="226" t="s">
        <v>1</v>
      </c>
      <c r="N311" s="227" t="s">
        <v>43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246</v>
      </c>
      <c r="AT311" s="230" t="s">
        <v>143</v>
      </c>
      <c r="AU311" s="230" t="s">
        <v>88</v>
      </c>
      <c r="AY311" s="18" t="s">
        <v>140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86</v>
      </c>
      <c r="BK311" s="231">
        <f>ROUND(I311*H311,2)</f>
        <v>0</v>
      </c>
      <c r="BL311" s="18" t="s">
        <v>246</v>
      </c>
      <c r="BM311" s="230" t="s">
        <v>436</v>
      </c>
    </row>
    <row r="312" s="2" customFormat="1" ht="24.15" customHeight="1">
      <c r="A312" s="39"/>
      <c r="B312" s="40"/>
      <c r="C312" s="276" t="s">
        <v>437</v>
      </c>
      <c r="D312" s="276" t="s">
        <v>255</v>
      </c>
      <c r="E312" s="277" t="s">
        <v>438</v>
      </c>
      <c r="F312" s="278" t="s">
        <v>439</v>
      </c>
      <c r="G312" s="279" t="s">
        <v>152</v>
      </c>
      <c r="H312" s="280">
        <v>10.109</v>
      </c>
      <c r="I312" s="281"/>
      <c r="J312" s="282">
        <f>ROUND(I312*H312,2)</f>
        <v>0</v>
      </c>
      <c r="K312" s="278" t="s">
        <v>147</v>
      </c>
      <c r="L312" s="283"/>
      <c r="M312" s="284" t="s">
        <v>1</v>
      </c>
      <c r="N312" s="285" t="s">
        <v>43</v>
      </c>
      <c r="O312" s="92"/>
      <c r="P312" s="228">
        <f>O312*H312</f>
        <v>0</v>
      </c>
      <c r="Q312" s="228">
        <v>0.00017000000000000001</v>
      </c>
      <c r="R312" s="228">
        <f>Q312*H312</f>
        <v>0.00171853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334</v>
      </c>
      <c r="AT312" s="230" t="s">
        <v>255</v>
      </c>
      <c r="AU312" s="230" t="s">
        <v>88</v>
      </c>
      <c r="AY312" s="18" t="s">
        <v>140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86</v>
      </c>
      <c r="BK312" s="231">
        <f>ROUND(I312*H312,2)</f>
        <v>0</v>
      </c>
      <c r="BL312" s="18" t="s">
        <v>246</v>
      </c>
      <c r="BM312" s="230" t="s">
        <v>440</v>
      </c>
    </row>
    <row r="313" s="14" customFormat="1">
      <c r="A313" s="14"/>
      <c r="B313" s="243"/>
      <c r="C313" s="244"/>
      <c r="D313" s="234" t="s">
        <v>154</v>
      </c>
      <c r="E313" s="245" t="s">
        <v>1</v>
      </c>
      <c r="F313" s="246" t="s">
        <v>441</v>
      </c>
      <c r="G313" s="244"/>
      <c r="H313" s="247">
        <v>10.109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154</v>
      </c>
      <c r="AU313" s="253" t="s">
        <v>88</v>
      </c>
      <c r="AV313" s="14" t="s">
        <v>88</v>
      </c>
      <c r="AW313" s="14" t="s">
        <v>33</v>
      </c>
      <c r="AX313" s="14" t="s">
        <v>78</v>
      </c>
      <c r="AY313" s="253" t="s">
        <v>140</v>
      </c>
    </row>
    <row r="314" s="15" customFormat="1">
      <c r="A314" s="15"/>
      <c r="B314" s="254"/>
      <c r="C314" s="255"/>
      <c r="D314" s="234" t="s">
        <v>154</v>
      </c>
      <c r="E314" s="256" t="s">
        <v>1</v>
      </c>
      <c r="F314" s="257" t="s">
        <v>158</v>
      </c>
      <c r="G314" s="255"/>
      <c r="H314" s="258">
        <v>10.109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4" t="s">
        <v>154</v>
      </c>
      <c r="AU314" s="264" t="s">
        <v>88</v>
      </c>
      <c r="AV314" s="15" t="s">
        <v>148</v>
      </c>
      <c r="AW314" s="15" t="s">
        <v>33</v>
      </c>
      <c r="AX314" s="15" t="s">
        <v>86</v>
      </c>
      <c r="AY314" s="264" t="s">
        <v>140</v>
      </c>
    </row>
    <row r="315" s="2" customFormat="1" ht="21.75" customHeight="1">
      <c r="A315" s="39"/>
      <c r="B315" s="40"/>
      <c r="C315" s="219" t="s">
        <v>442</v>
      </c>
      <c r="D315" s="219" t="s">
        <v>143</v>
      </c>
      <c r="E315" s="220" t="s">
        <v>443</v>
      </c>
      <c r="F315" s="221" t="s">
        <v>444</v>
      </c>
      <c r="G315" s="222" t="s">
        <v>152</v>
      </c>
      <c r="H315" s="223">
        <v>9.1899999999999995</v>
      </c>
      <c r="I315" s="224"/>
      <c r="J315" s="225">
        <f>ROUND(I315*H315,2)</f>
        <v>0</v>
      </c>
      <c r="K315" s="221" t="s">
        <v>147</v>
      </c>
      <c r="L315" s="45"/>
      <c r="M315" s="226" t="s">
        <v>1</v>
      </c>
      <c r="N315" s="227" t="s">
        <v>43</v>
      </c>
      <c r="O315" s="92"/>
      <c r="P315" s="228">
        <f>O315*H315</f>
        <v>0</v>
      </c>
      <c r="Q315" s="228">
        <v>0.00069999999999999999</v>
      </c>
      <c r="R315" s="228">
        <f>Q315*H315</f>
        <v>0.0064329999999999995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246</v>
      </c>
      <c r="AT315" s="230" t="s">
        <v>143</v>
      </c>
      <c r="AU315" s="230" t="s">
        <v>88</v>
      </c>
      <c r="AY315" s="18" t="s">
        <v>140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86</v>
      </c>
      <c r="BK315" s="231">
        <f>ROUND(I315*H315,2)</f>
        <v>0</v>
      </c>
      <c r="BL315" s="18" t="s">
        <v>246</v>
      </c>
      <c r="BM315" s="230" t="s">
        <v>445</v>
      </c>
    </row>
    <row r="316" s="2" customFormat="1" ht="24.15" customHeight="1">
      <c r="A316" s="39"/>
      <c r="B316" s="40"/>
      <c r="C316" s="219" t="s">
        <v>446</v>
      </c>
      <c r="D316" s="219" t="s">
        <v>143</v>
      </c>
      <c r="E316" s="220" t="s">
        <v>447</v>
      </c>
      <c r="F316" s="221" t="s">
        <v>448</v>
      </c>
      <c r="G316" s="222" t="s">
        <v>152</v>
      </c>
      <c r="H316" s="223">
        <v>8.7479999999999993</v>
      </c>
      <c r="I316" s="224"/>
      <c r="J316" s="225">
        <f>ROUND(I316*H316,2)</f>
        <v>0</v>
      </c>
      <c r="K316" s="221" t="s">
        <v>147</v>
      </c>
      <c r="L316" s="45"/>
      <c r="M316" s="226" t="s">
        <v>1</v>
      </c>
      <c r="N316" s="227" t="s">
        <v>43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0.01721</v>
      </c>
      <c r="T316" s="229">
        <f>S316*H316</f>
        <v>0.15055307999999998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246</v>
      </c>
      <c r="AT316" s="230" t="s">
        <v>143</v>
      </c>
      <c r="AU316" s="230" t="s">
        <v>88</v>
      </c>
      <c r="AY316" s="18" t="s">
        <v>140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86</v>
      </c>
      <c r="BK316" s="231">
        <f>ROUND(I316*H316,2)</f>
        <v>0</v>
      </c>
      <c r="BL316" s="18" t="s">
        <v>246</v>
      </c>
      <c r="BM316" s="230" t="s">
        <v>449</v>
      </c>
    </row>
    <row r="317" s="14" customFormat="1">
      <c r="A317" s="14"/>
      <c r="B317" s="243"/>
      <c r="C317" s="244"/>
      <c r="D317" s="234" t="s">
        <v>154</v>
      </c>
      <c r="E317" s="245" t="s">
        <v>1</v>
      </c>
      <c r="F317" s="246" t="s">
        <v>290</v>
      </c>
      <c r="G317" s="244"/>
      <c r="H317" s="247">
        <v>3.1909999999999998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154</v>
      </c>
      <c r="AU317" s="253" t="s">
        <v>88</v>
      </c>
      <c r="AV317" s="14" t="s">
        <v>88</v>
      </c>
      <c r="AW317" s="14" t="s">
        <v>33</v>
      </c>
      <c r="AX317" s="14" t="s">
        <v>78</v>
      </c>
      <c r="AY317" s="253" t="s">
        <v>140</v>
      </c>
    </row>
    <row r="318" s="14" customFormat="1">
      <c r="A318" s="14"/>
      <c r="B318" s="243"/>
      <c r="C318" s="244"/>
      <c r="D318" s="234" t="s">
        <v>154</v>
      </c>
      <c r="E318" s="245" t="s">
        <v>1</v>
      </c>
      <c r="F318" s="246" t="s">
        <v>291</v>
      </c>
      <c r="G318" s="244"/>
      <c r="H318" s="247">
        <v>1.5089999999999999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154</v>
      </c>
      <c r="AU318" s="253" t="s">
        <v>88</v>
      </c>
      <c r="AV318" s="14" t="s">
        <v>88</v>
      </c>
      <c r="AW318" s="14" t="s">
        <v>33</v>
      </c>
      <c r="AX318" s="14" t="s">
        <v>78</v>
      </c>
      <c r="AY318" s="253" t="s">
        <v>140</v>
      </c>
    </row>
    <row r="319" s="14" customFormat="1">
      <c r="A319" s="14"/>
      <c r="B319" s="243"/>
      <c r="C319" s="244"/>
      <c r="D319" s="234" t="s">
        <v>154</v>
      </c>
      <c r="E319" s="245" t="s">
        <v>1</v>
      </c>
      <c r="F319" s="246" t="s">
        <v>292</v>
      </c>
      <c r="G319" s="244"/>
      <c r="H319" s="247">
        <v>1.1339999999999999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154</v>
      </c>
      <c r="AU319" s="253" t="s">
        <v>88</v>
      </c>
      <c r="AV319" s="14" t="s">
        <v>88</v>
      </c>
      <c r="AW319" s="14" t="s">
        <v>33</v>
      </c>
      <c r="AX319" s="14" t="s">
        <v>78</v>
      </c>
      <c r="AY319" s="253" t="s">
        <v>140</v>
      </c>
    </row>
    <row r="320" s="14" customFormat="1">
      <c r="A320" s="14"/>
      <c r="B320" s="243"/>
      <c r="C320" s="244"/>
      <c r="D320" s="234" t="s">
        <v>154</v>
      </c>
      <c r="E320" s="245" t="s">
        <v>1</v>
      </c>
      <c r="F320" s="246" t="s">
        <v>293</v>
      </c>
      <c r="G320" s="244"/>
      <c r="H320" s="247">
        <v>1.748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154</v>
      </c>
      <c r="AU320" s="253" t="s">
        <v>88</v>
      </c>
      <c r="AV320" s="14" t="s">
        <v>88</v>
      </c>
      <c r="AW320" s="14" t="s">
        <v>33</v>
      </c>
      <c r="AX320" s="14" t="s">
        <v>78</v>
      </c>
      <c r="AY320" s="253" t="s">
        <v>140</v>
      </c>
    </row>
    <row r="321" s="14" customFormat="1">
      <c r="A321" s="14"/>
      <c r="B321" s="243"/>
      <c r="C321" s="244"/>
      <c r="D321" s="234" t="s">
        <v>154</v>
      </c>
      <c r="E321" s="245" t="s">
        <v>1</v>
      </c>
      <c r="F321" s="246" t="s">
        <v>294</v>
      </c>
      <c r="G321" s="244"/>
      <c r="H321" s="247">
        <v>1.1659999999999999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154</v>
      </c>
      <c r="AU321" s="253" t="s">
        <v>88</v>
      </c>
      <c r="AV321" s="14" t="s">
        <v>88</v>
      </c>
      <c r="AW321" s="14" t="s">
        <v>33</v>
      </c>
      <c r="AX321" s="14" t="s">
        <v>78</v>
      </c>
      <c r="AY321" s="253" t="s">
        <v>140</v>
      </c>
    </row>
    <row r="322" s="15" customFormat="1">
      <c r="A322" s="15"/>
      <c r="B322" s="254"/>
      <c r="C322" s="255"/>
      <c r="D322" s="234" t="s">
        <v>154</v>
      </c>
      <c r="E322" s="256" t="s">
        <v>1</v>
      </c>
      <c r="F322" s="257" t="s">
        <v>158</v>
      </c>
      <c r="G322" s="255"/>
      <c r="H322" s="258">
        <v>8.7479999999999993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4" t="s">
        <v>154</v>
      </c>
      <c r="AU322" s="264" t="s">
        <v>88</v>
      </c>
      <c r="AV322" s="15" t="s">
        <v>148</v>
      </c>
      <c r="AW322" s="15" t="s">
        <v>33</v>
      </c>
      <c r="AX322" s="15" t="s">
        <v>86</v>
      </c>
      <c r="AY322" s="264" t="s">
        <v>140</v>
      </c>
    </row>
    <row r="323" s="2" customFormat="1" ht="33" customHeight="1">
      <c r="A323" s="39"/>
      <c r="B323" s="40"/>
      <c r="C323" s="219" t="s">
        <v>450</v>
      </c>
      <c r="D323" s="219" t="s">
        <v>143</v>
      </c>
      <c r="E323" s="220" t="s">
        <v>451</v>
      </c>
      <c r="F323" s="221" t="s">
        <v>452</v>
      </c>
      <c r="G323" s="222" t="s">
        <v>146</v>
      </c>
      <c r="H323" s="223">
        <v>1</v>
      </c>
      <c r="I323" s="224"/>
      <c r="J323" s="225">
        <f>ROUND(I323*H323,2)</f>
        <v>0</v>
      </c>
      <c r="K323" s="221" t="s">
        <v>147</v>
      </c>
      <c r="L323" s="45"/>
      <c r="M323" s="226" t="s">
        <v>1</v>
      </c>
      <c r="N323" s="227" t="s">
        <v>43</v>
      </c>
      <c r="O323" s="92"/>
      <c r="P323" s="228">
        <f>O323*H323</f>
        <v>0</v>
      </c>
      <c r="Q323" s="228">
        <v>3.0000000000000001E-05</v>
      </c>
      <c r="R323" s="228">
        <f>Q323*H323</f>
        <v>3.0000000000000001E-05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246</v>
      </c>
      <c r="AT323" s="230" t="s">
        <v>143</v>
      </c>
      <c r="AU323" s="230" t="s">
        <v>88</v>
      </c>
      <c r="AY323" s="18" t="s">
        <v>140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86</v>
      </c>
      <c r="BK323" s="231">
        <f>ROUND(I323*H323,2)</f>
        <v>0</v>
      </c>
      <c r="BL323" s="18" t="s">
        <v>246</v>
      </c>
      <c r="BM323" s="230" t="s">
        <v>453</v>
      </c>
    </row>
    <row r="324" s="2" customFormat="1" ht="24.15" customHeight="1">
      <c r="A324" s="39"/>
      <c r="B324" s="40"/>
      <c r="C324" s="276" t="s">
        <v>454</v>
      </c>
      <c r="D324" s="276" t="s">
        <v>255</v>
      </c>
      <c r="E324" s="277" t="s">
        <v>455</v>
      </c>
      <c r="F324" s="278" t="s">
        <v>456</v>
      </c>
      <c r="G324" s="279" t="s">
        <v>146</v>
      </c>
      <c r="H324" s="280">
        <v>1</v>
      </c>
      <c r="I324" s="281"/>
      <c r="J324" s="282">
        <f>ROUND(I324*H324,2)</f>
        <v>0</v>
      </c>
      <c r="K324" s="278" t="s">
        <v>147</v>
      </c>
      <c r="L324" s="283"/>
      <c r="M324" s="284" t="s">
        <v>1</v>
      </c>
      <c r="N324" s="285" t="s">
        <v>43</v>
      </c>
      <c r="O324" s="92"/>
      <c r="P324" s="228">
        <f>O324*H324</f>
        <v>0</v>
      </c>
      <c r="Q324" s="228">
        <v>0.0041999999999999997</v>
      </c>
      <c r="R324" s="228">
        <f>Q324*H324</f>
        <v>0.0041999999999999997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334</v>
      </c>
      <c r="AT324" s="230" t="s">
        <v>255</v>
      </c>
      <c r="AU324" s="230" t="s">
        <v>88</v>
      </c>
      <c r="AY324" s="18" t="s">
        <v>140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86</v>
      </c>
      <c r="BK324" s="231">
        <f>ROUND(I324*H324,2)</f>
        <v>0</v>
      </c>
      <c r="BL324" s="18" t="s">
        <v>246</v>
      </c>
      <c r="BM324" s="230" t="s">
        <v>457</v>
      </c>
    </row>
    <row r="325" s="2" customFormat="1" ht="24.15" customHeight="1">
      <c r="A325" s="39"/>
      <c r="B325" s="40"/>
      <c r="C325" s="219" t="s">
        <v>458</v>
      </c>
      <c r="D325" s="219" t="s">
        <v>143</v>
      </c>
      <c r="E325" s="220" t="s">
        <v>459</v>
      </c>
      <c r="F325" s="221" t="s">
        <v>460</v>
      </c>
      <c r="G325" s="222" t="s">
        <v>393</v>
      </c>
      <c r="H325" s="286"/>
      <c r="I325" s="224"/>
      <c r="J325" s="225">
        <f>ROUND(I325*H325,2)</f>
        <v>0</v>
      </c>
      <c r="K325" s="221" t="s">
        <v>147</v>
      </c>
      <c r="L325" s="45"/>
      <c r="M325" s="226" t="s">
        <v>1</v>
      </c>
      <c r="N325" s="227" t="s">
        <v>43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246</v>
      </c>
      <c r="AT325" s="230" t="s">
        <v>143</v>
      </c>
      <c r="AU325" s="230" t="s">
        <v>88</v>
      </c>
      <c r="AY325" s="18" t="s">
        <v>140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86</v>
      </c>
      <c r="BK325" s="231">
        <f>ROUND(I325*H325,2)</f>
        <v>0</v>
      </c>
      <c r="BL325" s="18" t="s">
        <v>246</v>
      </c>
      <c r="BM325" s="230" t="s">
        <v>461</v>
      </c>
    </row>
    <row r="326" s="12" customFormat="1" ht="22.8" customHeight="1">
      <c r="A326" s="12"/>
      <c r="B326" s="203"/>
      <c r="C326" s="204"/>
      <c r="D326" s="205" t="s">
        <v>77</v>
      </c>
      <c r="E326" s="217" t="s">
        <v>462</v>
      </c>
      <c r="F326" s="217" t="s">
        <v>463</v>
      </c>
      <c r="G326" s="204"/>
      <c r="H326" s="204"/>
      <c r="I326" s="207"/>
      <c r="J326" s="218">
        <f>BK326</f>
        <v>0</v>
      </c>
      <c r="K326" s="204"/>
      <c r="L326" s="209"/>
      <c r="M326" s="210"/>
      <c r="N326" s="211"/>
      <c r="O326" s="211"/>
      <c r="P326" s="212">
        <f>SUM(P327:P352)</f>
        <v>0</v>
      </c>
      <c r="Q326" s="211"/>
      <c r="R326" s="212">
        <f>SUM(R327:R352)</f>
        <v>0.10460900000000001</v>
      </c>
      <c r="S326" s="211"/>
      <c r="T326" s="213">
        <f>SUM(T327:T352)</f>
        <v>0.10000000000000001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4" t="s">
        <v>88</v>
      </c>
      <c r="AT326" s="215" t="s">
        <v>77</v>
      </c>
      <c r="AU326" s="215" t="s">
        <v>86</v>
      </c>
      <c r="AY326" s="214" t="s">
        <v>140</v>
      </c>
      <c r="BK326" s="216">
        <f>SUM(BK327:BK352)</f>
        <v>0</v>
      </c>
    </row>
    <row r="327" s="2" customFormat="1" ht="16.5" customHeight="1">
      <c r="A327" s="39"/>
      <c r="B327" s="40"/>
      <c r="C327" s="219" t="s">
        <v>464</v>
      </c>
      <c r="D327" s="219" t="s">
        <v>143</v>
      </c>
      <c r="E327" s="220" t="s">
        <v>465</v>
      </c>
      <c r="F327" s="221" t="s">
        <v>466</v>
      </c>
      <c r="G327" s="222" t="s">
        <v>146</v>
      </c>
      <c r="H327" s="223">
        <v>4</v>
      </c>
      <c r="I327" s="224"/>
      <c r="J327" s="225">
        <f>ROUND(I327*H327,2)</f>
        <v>0</v>
      </c>
      <c r="K327" s="221" t="s">
        <v>147</v>
      </c>
      <c r="L327" s="45"/>
      <c r="M327" s="226" t="s">
        <v>1</v>
      </c>
      <c r="N327" s="227" t="s">
        <v>43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0.001</v>
      </c>
      <c r="T327" s="229">
        <f>S327*H327</f>
        <v>0.0040000000000000001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246</v>
      </c>
      <c r="AT327" s="230" t="s">
        <v>143</v>
      </c>
      <c r="AU327" s="230" t="s">
        <v>88</v>
      </c>
      <c r="AY327" s="18" t="s">
        <v>140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86</v>
      </c>
      <c r="BK327" s="231">
        <f>ROUND(I327*H327,2)</f>
        <v>0</v>
      </c>
      <c r="BL327" s="18" t="s">
        <v>246</v>
      </c>
      <c r="BM327" s="230" t="s">
        <v>467</v>
      </c>
    </row>
    <row r="328" s="14" customFormat="1">
      <c r="A328" s="14"/>
      <c r="B328" s="243"/>
      <c r="C328" s="244"/>
      <c r="D328" s="234" t="s">
        <v>154</v>
      </c>
      <c r="E328" s="245" t="s">
        <v>1</v>
      </c>
      <c r="F328" s="246" t="s">
        <v>148</v>
      </c>
      <c r="G328" s="244"/>
      <c r="H328" s="247">
        <v>4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154</v>
      </c>
      <c r="AU328" s="253" t="s">
        <v>88</v>
      </c>
      <c r="AV328" s="14" t="s">
        <v>88</v>
      </c>
      <c r="AW328" s="14" t="s">
        <v>33</v>
      </c>
      <c r="AX328" s="14" t="s">
        <v>78</v>
      </c>
      <c r="AY328" s="253" t="s">
        <v>140</v>
      </c>
    </row>
    <row r="329" s="15" customFormat="1">
      <c r="A329" s="15"/>
      <c r="B329" s="254"/>
      <c r="C329" s="255"/>
      <c r="D329" s="234" t="s">
        <v>154</v>
      </c>
      <c r="E329" s="256" t="s">
        <v>1</v>
      </c>
      <c r="F329" s="257" t="s">
        <v>158</v>
      </c>
      <c r="G329" s="255"/>
      <c r="H329" s="258">
        <v>4</v>
      </c>
      <c r="I329" s="259"/>
      <c r="J329" s="255"/>
      <c r="K329" s="255"/>
      <c r="L329" s="260"/>
      <c r="M329" s="261"/>
      <c r="N329" s="262"/>
      <c r="O329" s="262"/>
      <c r="P329" s="262"/>
      <c r="Q329" s="262"/>
      <c r="R329" s="262"/>
      <c r="S329" s="262"/>
      <c r="T329" s="263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4" t="s">
        <v>154</v>
      </c>
      <c r="AU329" s="264" t="s">
        <v>88</v>
      </c>
      <c r="AV329" s="15" t="s">
        <v>148</v>
      </c>
      <c r="AW329" s="15" t="s">
        <v>33</v>
      </c>
      <c r="AX329" s="15" t="s">
        <v>86</v>
      </c>
      <c r="AY329" s="264" t="s">
        <v>140</v>
      </c>
    </row>
    <row r="330" s="2" customFormat="1" ht="24.15" customHeight="1">
      <c r="A330" s="39"/>
      <c r="B330" s="40"/>
      <c r="C330" s="219" t="s">
        <v>468</v>
      </c>
      <c r="D330" s="219" t="s">
        <v>143</v>
      </c>
      <c r="E330" s="220" t="s">
        <v>469</v>
      </c>
      <c r="F330" s="221" t="s">
        <v>470</v>
      </c>
      <c r="G330" s="222" t="s">
        <v>146</v>
      </c>
      <c r="H330" s="223">
        <v>1</v>
      </c>
      <c r="I330" s="224"/>
      <c r="J330" s="225">
        <f>ROUND(I330*H330,2)</f>
        <v>0</v>
      </c>
      <c r="K330" s="221" t="s">
        <v>147</v>
      </c>
      <c r="L330" s="45"/>
      <c r="M330" s="226" t="s">
        <v>1</v>
      </c>
      <c r="N330" s="227" t="s">
        <v>43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246</v>
      </c>
      <c r="AT330" s="230" t="s">
        <v>143</v>
      </c>
      <c r="AU330" s="230" t="s">
        <v>88</v>
      </c>
      <c r="AY330" s="18" t="s">
        <v>140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86</v>
      </c>
      <c r="BK330" s="231">
        <f>ROUND(I330*H330,2)</f>
        <v>0</v>
      </c>
      <c r="BL330" s="18" t="s">
        <v>246</v>
      </c>
      <c r="BM330" s="230" t="s">
        <v>471</v>
      </c>
    </row>
    <row r="331" s="13" customFormat="1">
      <c r="A331" s="13"/>
      <c r="B331" s="232"/>
      <c r="C331" s="233"/>
      <c r="D331" s="234" t="s">
        <v>154</v>
      </c>
      <c r="E331" s="235" t="s">
        <v>1</v>
      </c>
      <c r="F331" s="236" t="s">
        <v>472</v>
      </c>
      <c r="G331" s="233"/>
      <c r="H331" s="235" t="s">
        <v>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154</v>
      </c>
      <c r="AU331" s="242" t="s">
        <v>88</v>
      </c>
      <c r="AV331" s="13" t="s">
        <v>86</v>
      </c>
      <c r="AW331" s="13" t="s">
        <v>33</v>
      </c>
      <c r="AX331" s="13" t="s">
        <v>78</v>
      </c>
      <c r="AY331" s="242" t="s">
        <v>140</v>
      </c>
    </row>
    <row r="332" s="14" customFormat="1">
      <c r="A332" s="14"/>
      <c r="B332" s="243"/>
      <c r="C332" s="244"/>
      <c r="D332" s="234" t="s">
        <v>154</v>
      </c>
      <c r="E332" s="245" t="s">
        <v>1</v>
      </c>
      <c r="F332" s="246" t="s">
        <v>473</v>
      </c>
      <c r="G332" s="244"/>
      <c r="H332" s="247">
        <v>1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154</v>
      </c>
      <c r="AU332" s="253" t="s">
        <v>88</v>
      </c>
      <c r="AV332" s="14" t="s">
        <v>88</v>
      </c>
      <c r="AW332" s="14" t="s">
        <v>33</v>
      </c>
      <c r="AX332" s="14" t="s">
        <v>78</v>
      </c>
      <c r="AY332" s="253" t="s">
        <v>140</v>
      </c>
    </row>
    <row r="333" s="15" customFormat="1">
      <c r="A333" s="15"/>
      <c r="B333" s="254"/>
      <c r="C333" s="255"/>
      <c r="D333" s="234" t="s">
        <v>154</v>
      </c>
      <c r="E333" s="256" t="s">
        <v>1</v>
      </c>
      <c r="F333" s="257" t="s">
        <v>158</v>
      </c>
      <c r="G333" s="255"/>
      <c r="H333" s="258">
        <v>1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4" t="s">
        <v>154</v>
      </c>
      <c r="AU333" s="264" t="s">
        <v>88</v>
      </c>
      <c r="AV333" s="15" t="s">
        <v>148</v>
      </c>
      <c r="AW333" s="15" t="s">
        <v>33</v>
      </c>
      <c r="AX333" s="15" t="s">
        <v>86</v>
      </c>
      <c r="AY333" s="264" t="s">
        <v>140</v>
      </c>
    </row>
    <row r="334" s="2" customFormat="1" ht="24.15" customHeight="1">
      <c r="A334" s="39"/>
      <c r="B334" s="40"/>
      <c r="C334" s="276" t="s">
        <v>474</v>
      </c>
      <c r="D334" s="276" t="s">
        <v>255</v>
      </c>
      <c r="E334" s="277" t="s">
        <v>475</v>
      </c>
      <c r="F334" s="278" t="s">
        <v>476</v>
      </c>
      <c r="G334" s="279" t="s">
        <v>146</v>
      </c>
      <c r="H334" s="280">
        <v>1</v>
      </c>
      <c r="I334" s="281"/>
      <c r="J334" s="282">
        <f>ROUND(I334*H334,2)</f>
        <v>0</v>
      </c>
      <c r="K334" s="278" t="s">
        <v>147</v>
      </c>
      <c r="L334" s="283"/>
      <c r="M334" s="284" t="s">
        <v>1</v>
      </c>
      <c r="N334" s="285" t="s">
        <v>43</v>
      </c>
      <c r="O334" s="92"/>
      <c r="P334" s="228">
        <f>O334*H334</f>
        <v>0</v>
      </c>
      <c r="Q334" s="228">
        <v>0.020500000000000001</v>
      </c>
      <c r="R334" s="228">
        <f>Q334*H334</f>
        <v>0.020500000000000001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334</v>
      </c>
      <c r="AT334" s="230" t="s">
        <v>255</v>
      </c>
      <c r="AU334" s="230" t="s">
        <v>88</v>
      </c>
      <c r="AY334" s="18" t="s">
        <v>140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86</v>
      </c>
      <c r="BK334" s="231">
        <f>ROUND(I334*H334,2)</f>
        <v>0</v>
      </c>
      <c r="BL334" s="18" t="s">
        <v>246</v>
      </c>
      <c r="BM334" s="230" t="s">
        <v>477</v>
      </c>
    </row>
    <row r="335" s="2" customFormat="1">
      <c r="A335" s="39"/>
      <c r="B335" s="40"/>
      <c r="C335" s="276" t="s">
        <v>478</v>
      </c>
      <c r="D335" s="276" t="s">
        <v>255</v>
      </c>
      <c r="E335" s="277" t="s">
        <v>479</v>
      </c>
      <c r="F335" s="278" t="s">
        <v>480</v>
      </c>
      <c r="G335" s="279" t="s">
        <v>481</v>
      </c>
      <c r="H335" s="280">
        <v>0.029999999999999999</v>
      </c>
      <c r="I335" s="281"/>
      <c r="J335" s="282">
        <f>ROUND(I335*H335,2)</f>
        <v>0</v>
      </c>
      <c r="K335" s="278" t="s">
        <v>147</v>
      </c>
      <c r="L335" s="283"/>
      <c r="M335" s="284" t="s">
        <v>1</v>
      </c>
      <c r="N335" s="285" t="s">
        <v>43</v>
      </c>
      <c r="O335" s="92"/>
      <c r="P335" s="228">
        <f>O335*H335</f>
        <v>0</v>
      </c>
      <c r="Q335" s="228">
        <v>0.00029999999999999997</v>
      </c>
      <c r="R335" s="228">
        <f>Q335*H335</f>
        <v>8.9999999999999985E-06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334</v>
      </c>
      <c r="AT335" s="230" t="s">
        <v>255</v>
      </c>
      <c r="AU335" s="230" t="s">
        <v>88</v>
      </c>
      <c r="AY335" s="18" t="s">
        <v>140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86</v>
      </c>
      <c r="BK335" s="231">
        <f>ROUND(I335*H335,2)</f>
        <v>0</v>
      </c>
      <c r="BL335" s="18" t="s">
        <v>246</v>
      </c>
      <c r="BM335" s="230" t="s">
        <v>482</v>
      </c>
    </row>
    <row r="336" s="14" customFormat="1">
      <c r="A336" s="14"/>
      <c r="B336" s="243"/>
      <c r="C336" s="244"/>
      <c r="D336" s="234" t="s">
        <v>154</v>
      </c>
      <c r="E336" s="245" t="s">
        <v>1</v>
      </c>
      <c r="F336" s="246" t="s">
        <v>483</v>
      </c>
      <c r="G336" s="244"/>
      <c r="H336" s="247">
        <v>0.029999999999999999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154</v>
      </c>
      <c r="AU336" s="253" t="s">
        <v>88</v>
      </c>
      <c r="AV336" s="14" t="s">
        <v>88</v>
      </c>
      <c r="AW336" s="14" t="s">
        <v>33</v>
      </c>
      <c r="AX336" s="14" t="s">
        <v>86</v>
      </c>
      <c r="AY336" s="253" t="s">
        <v>140</v>
      </c>
    </row>
    <row r="337" s="2" customFormat="1" ht="24.15" customHeight="1">
      <c r="A337" s="39"/>
      <c r="B337" s="40"/>
      <c r="C337" s="276" t="s">
        <v>484</v>
      </c>
      <c r="D337" s="276" t="s">
        <v>255</v>
      </c>
      <c r="E337" s="277" t="s">
        <v>485</v>
      </c>
      <c r="F337" s="278" t="s">
        <v>486</v>
      </c>
      <c r="G337" s="279" t="s">
        <v>146</v>
      </c>
      <c r="H337" s="280">
        <v>1</v>
      </c>
      <c r="I337" s="281"/>
      <c r="J337" s="282">
        <f>ROUND(I337*H337,2)</f>
        <v>0</v>
      </c>
      <c r="K337" s="278" t="s">
        <v>147</v>
      </c>
      <c r="L337" s="283"/>
      <c r="M337" s="284" t="s">
        <v>1</v>
      </c>
      <c r="N337" s="285" t="s">
        <v>43</v>
      </c>
      <c r="O337" s="92"/>
      <c r="P337" s="228">
        <f>O337*H337</f>
        <v>0</v>
      </c>
      <c r="Q337" s="228">
        <v>0.00014999999999999999</v>
      </c>
      <c r="R337" s="228">
        <f>Q337*H337</f>
        <v>0.00014999999999999999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334</v>
      </c>
      <c r="AT337" s="230" t="s">
        <v>255</v>
      </c>
      <c r="AU337" s="230" t="s">
        <v>88</v>
      </c>
      <c r="AY337" s="18" t="s">
        <v>140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86</v>
      </c>
      <c r="BK337" s="231">
        <f>ROUND(I337*H337,2)</f>
        <v>0</v>
      </c>
      <c r="BL337" s="18" t="s">
        <v>246</v>
      </c>
      <c r="BM337" s="230" t="s">
        <v>487</v>
      </c>
    </row>
    <row r="338" s="2" customFormat="1" ht="16.5" customHeight="1">
      <c r="A338" s="39"/>
      <c r="B338" s="40"/>
      <c r="C338" s="276" t="s">
        <v>488</v>
      </c>
      <c r="D338" s="276" t="s">
        <v>255</v>
      </c>
      <c r="E338" s="277" t="s">
        <v>489</v>
      </c>
      <c r="F338" s="278" t="s">
        <v>490</v>
      </c>
      <c r="G338" s="279" t="s">
        <v>146</v>
      </c>
      <c r="H338" s="280">
        <v>1</v>
      </c>
      <c r="I338" s="281"/>
      <c r="J338" s="282">
        <f>ROUND(I338*H338,2)</f>
        <v>0</v>
      </c>
      <c r="K338" s="278" t="s">
        <v>147</v>
      </c>
      <c r="L338" s="283"/>
      <c r="M338" s="284" t="s">
        <v>1</v>
      </c>
      <c r="N338" s="285" t="s">
        <v>43</v>
      </c>
      <c r="O338" s="92"/>
      <c r="P338" s="228">
        <f>O338*H338</f>
        <v>0</v>
      </c>
      <c r="Q338" s="228">
        <v>0.0022000000000000001</v>
      </c>
      <c r="R338" s="228">
        <f>Q338*H338</f>
        <v>0.0022000000000000001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334</v>
      </c>
      <c r="AT338" s="230" t="s">
        <v>255</v>
      </c>
      <c r="AU338" s="230" t="s">
        <v>88</v>
      </c>
      <c r="AY338" s="18" t="s">
        <v>140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86</v>
      </c>
      <c r="BK338" s="231">
        <f>ROUND(I338*H338,2)</f>
        <v>0</v>
      </c>
      <c r="BL338" s="18" t="s">
        <v>246</v>
      </c>
      <c r="BM338" s="230" t="s">
        <v>491</v>
      </c>
    </row>
    <row r="339" s="2" customFormat="1" ht="24.15" customHeight="1">
      <c r="A339" s="39"/>
      <c r="B339" s="40"/>
      <c r="C339" s="219" t="s">
        <v>492</v>
      </c>
      <c r="D339" s="219" t="s">
        <v>143</v>
      </c>
      <c r="E339" s="220" t="s">
        <v>493</v>
      </c>
      <c r="F339" s="221" t="s">
        <v>494</v>
      </c>
      <c r="G339" s="222" t="s">
        <v>146</v>
      </c>
      <c r="H339" s="223">
        <v>1</v>
      </c>
      <c r="I339" s="224"/>
      <c r="J339" s="225">
        <f>ROUND(I339*H339,2)</f>
        <v>0</v>
      </c>
      <c r="K339" s="221" t="s">
        <v>147</v>
      </c>
      <c r="L339" s="45"/>
      <c r="M339" s="226" t="s">
        <v>1</v>
      </c>
      <c r="N339" s="227" t="s">
        <v>43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246</v>
      </c>
      <c r="AT339" s="230" t="s">
        <v>143</v>
      </c>
      <c r="AU339" s="230" t="s">
        <v>88</v>
      </c>
      <c r="AY339" s="18" t="s">
        <v>140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86</v>
      </c>
      <c r="BK339" s="231">
        <f>ROUND(I339*H339,2)</f>
        <v>0</v>
      </c>
      <c r="BL339" s="18" t="s">
        <v>246</v>
      </c>
      <c r="BM339" s="230" t="s">
        <v>495</v>
      </c>
    </row>
    <row r="340" s="2" customFormat="1" ht="62.7" customHeight="1">
      <c r="A340" s="39"/>
      <c r="B340" s="40"/>
      <c r="C340" s="276" t="s">
        <v>496</v>
      </c>
      <c r="D340" s="276" t="s">
        <v>255</v>
      </c>
      <c r="E340" s="277" t="s">
        <v>497</v>
      </c>
      <c r="F340" s="278" t="s">
        <v>498</v>
      </c>
      <c r="G340" s="279" t="s">
        <v>146</v>
      </c>
      <c r="H340" s="280">
        <v>1</v>
      </c>
      <c r="I340" s="281"/>
      <c r="J340" s="282">
        <f>ROUND(I340*H340,2)</f>
        <v>0</v>
      </c>
      <c r="K340" s="278" t="s">
        <v>277</v>
      </c>
      <c r="L340" s="283"/>
      <c r="M340" s="284" t="s">
        <v>1</v>
      </c>
      <c r="N340" s="285" t="s">
        <v>43</v>
      </c>
      <c r="O340" s="92"/>
      <c r="P340" s="228">
        <f>O340*H340</f>
        <v>0</v>
      </c>
      <c r="Q340" s="228">
        <v>0.0023999999999999998</v>
      </c>
      <c r="R340" s="228">
        <f>Q340*H340</f>
        <v>0.0023999999999999998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334</v>
      </c>
      <c r="AT340" s="230" t="s">
        <v>255</v>
      </c>
      <c r="AU340" s="230" t="s">
        <v>88</v>
      </c>
      <c r="AY340" s="18" t="s">
        <v>140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86</v>
      </c>
      <c r="BK340" s="231">
        <f>ROUND(I340*H340,2)</f>
        <v>0</v>
      </c>
      <c r="BL340" s="18" t="s">
        <v>246</v>
      </c>
      <c r="BM340" s="230" t="s">
        <v>499</v>
      </c>
    </row>
    <row r="341" s="2" customFormat="1" ht="24.15" customHeight="1">
      <c r="A341" s="39"/>
      <c r="B341" s="40"/>
      <c r="C341" s="219" t="s">
        <v>500</v>
      </c>
      <c r="D341" s="219" t="s">
        <v>143</v>
      </c>
      <c r="E341" s="220" t="s">
        <v>501</v>
      </c>
      <c r="F341" s="221" t="s">
        <v>502</v>
      </c>
      <c r="G341" s="222" t="s">
        <v>146</v>
      </c>
      <c r="H341" s="223">
        <v>4</v>
      </c>
      <c r="I341" s="224"/>
      <c r="J341" s="225">
        <f>ROUND(I341*H341,2)</f>
        <v>0</v>
      </c>
      <c r="K341" s="221" t="s">
        <v>147</v>
      </c>
      <c r="L341" s="45"/>
      <c r="M341" s="226" t="s">
        <v>1</v>
      </c>
      <c r="N341" s="227" t="s">
        <v>43</v>
      </c>
      <c r="O341" s="92"/>
      <c r="P341" s="228">
        <f>O341*H341</f>
        <v>0</v>
      </c>
      <c r="Q341" s="228">
        <v>0</v>
      </c>
      <c r="R341" s="228">
        <f>Q341*H341</f>
        <v>0</v>
      </c>
      <c r="S341" s="228">
        <v>0.024</v>
      </c>
      <c r="T341" s="229">
        <f>S341*H341</f>
        <v>0.096000000000000002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246</v>
      </c>
      <c r="AT341" s="230" t="s">
        <v>143</v>
      </c>
      <c r="AU341" s="230" t="s">
        <v>88</v>
      </c>
      <c r="AY341" s="18" t="s">
        <v>140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86</v>
      </c>
      <c r="BK341" s="231">
        <f>ROUND(I341*H341,2)</f>
        <v>0</v>
      </c>
      <c r="BL341" s="18" t="s">
        <v>246</v>
      </c>
      <c r="BM341" s="230" t="s">
        <v>503</v>
      </c>
    </row>
    <row r="342" s="2" customFormat="1" ht="24.15" customHeight="1">
      <c r="A342" s="39"/>
      <c r="B342" s="40"/>
      <c r="C342" s="219" t="s">
        <v>504</v>
      </c>
      <c r="D342" s="219" t="s">
        <v>143</v>
      </c>
      <c r="E342" s="220" t="s">
        <v>505</v>
      </c>
      <c r="F342" s="221" t="s">
        <v>506</v>
      </c>
      <c r="G342" s="222" t="s">
        <v>146</v>
      </c>
      <c r="H342" s="223">
        <v>2</v>
      </c>
      <c r="I342" s="224"/>
      <c r="J342" s="225">
        <f>ROUND(I342*H342,2)</f>
        <v>0</v>
      </c>
      <c r="K342" s="221" t="s">
        <v>147</v>
      </c>
      <c r="L342" s="45"/>
      <c r="M342" s="226" t="s">
        <v>1</v>
      </c>
      <c r="N342" s="227" t="s">
        <v>43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246</v>
      </c>
      <c r="AT342" s="230" t="s">
        <v>143</v>
      </c>
      <c r="AU342" s="230" t="s">
        <v>88</v>
      </c>
      <c r="AY342" s="18" t="s">
        <v>140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86</v>
      </c>
      <c r="BK342" s="231">
        <f>ROUND(I342*H342,2)</f>
        <v>0</v>
      </c>
      <c r="BL342" s="18" t="s">
        <v>246</v>
      </c>
      <c r="BM342" s="230" t="s">
        <v>507</v>
      </c>
    </row>
    <row r="343" s="13" customFormat="1">
      <c r="A343" s="13"/>
      <c r="B343" s="232"/>
      <c r="C343" s="233"/>
      <c r="D343" s="234" t="s">
        <v>154</v>
      </c>
      <c r="E343" s="235" t="s">
        <v>1</v>
      </c>
      <c r="F343" s="236" t="s">
        <v>508</v>
      </c>
      <c r="G343" s="233"/>
      <c r="H343" s="235" t="s">
        <v>1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154</v>
      </c>
      <c r="AU343" s="242" t="s">
        <v>88</v>
      </c>
      <c r="AV343" s="13" t="s">
        <v>86</v>
      </c>
      <c r="AW343" s="13" t="s">
        <v>33</v>
      </c>
      <c r="AX343" s="13" t="s">
        <v>78</v>
      </c>
      <c r="AY343" s="242" t="s">
        <v>140</v>
      </c>
    </row>
    <row r="344" s="14" customFormat="1">
      <c r="A344" s="14"/>
      <c r="B344" s="243"/>
      <c r="C344" s="244"/>
      <c r="D344" s="234" t="s">
        <v>154</v>
      </c>
      <c r="E344" s="245" t="s">
        <v>1</v>
      </c>
      <c r="F344" s="246" t="s">
        <v>509</v>
      </c>
      <c r="G344" s="244"/>
      <c r="H344" s="247">
        <v>2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154</v>
      </c>
      <c r="AU344" s="253" t="s">
        <v>88</v>
      </c>
      <c r="AV344" s="14" t="s">
        <v>88</v>
      </c>
      <c r="AW344" s="14" t="s">
        <v>33</v>
      </c>
      <c r="AX344" s="14" t="s">
        <v>78</v>
      </c>
      <c r="AY344" s="253" t="s">
        <v>140</v>
      </c>
    </row>
    <row r="345" s="15" customFormat="1">
      <c r="A345" s="15"/>
      <c r="B345" s="254"/>
      <c r="C345" s="255"/>
      <c r="D345" s="234" t="s">
        <v>154</v>
      </c>
      <c r="E345" s="256" t="s">
        <v>1</v>
      </c>
      <c r="F345" s="257" t="s">
        <v>158</v>
      </c>
      <c r="G345" s="255"/>
      <c r="H345" s="258">
        <v>2</v>
      </c>
      <c r="I345" s="259"/>
      <c r="J345" s="255"/>
      <c r="K345" s="255"/>
      <c r="L345" s="260"/>
      <c r="M345" s="261"/>
      <c r="N345" s="262"/>
      <c r="O345" s="262"/>
      <c r="P345" s="262"/>
      <c r="Q345" s="262"/>
      <c r="R345" s="262"/>
      <c r="S345" s="262"/>
      <c r="T345" s="263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4" t="s">
        <v>154</v>
      </c>
      <c r="AU345" s="264" t="s">
        <v>88</v>
      </c>
      <c r="AV345" s="15" t="s">
        <v>148</v>
      </c>
      <c r="AW345" s="15" t="s">
        <v>33</v>
      </c>
      <c r="AX345" s="15" t="s">
        <v>86</v>
      </c>
      <c r="AY345" s="264" t="s">
        <v>140</v>
      </c>
    </row>
    <row r="346" s="2" customFormat="1" ht="24.15" customHeight="1">
      <c r="A346" s="39"/>
      <c r="B346" s="40"/>
      <c r="C346" s="219" t="s">
        <v>510</v>
      </c>
      <c r="D346" s="219" t="s">
        <v>143</v>
      </c>
      <c r="E346" s="220" t="s">
        <v>511</v>
      </c>
      <c r="F346" s="221" t="s">
        <v>512</v>
      </c>
      <c r="G346" s="222" t="s">
        <v>146</v>
      </c>
      <c r="H346" s="223">
        <v>1</v>
      </c>
      <c r="I346" s="224"/>
      <c r="J346" s="225">
        <f>ROUND(I346*H346,2)</f>
        <v>0</v>
      </c>
      <c r="K346" s="221" t="s">
        <v>147</v>
      </c>
      <c r="L346" s="45"/>
      <c r="M346" s="226" t="s">
        <v>1</v>
      </c>
      <c r="N346" s="227" t="s">
        <v>43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246</v>
      </c>
      <c r="AT346" s="230" t="s">
        <v>143</v>
      </c>
      <c r="AU346" s="230" t="s">
        <v>88</v>
      </c>
      <c r="AY346" s="18" t="s">
        <v>140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86</v>
      </c>
      <c r="BK346" s="231">
        <f>ROUND(I346*H346,2)</f>
        <v>0</v>
      </c>
      <c r="BL346" s="18" t="s">
        <v>246</v>
      </c>
      <c r="BM346" s="230" t="s">
        <v>513</v>
      </c>
    </row>
    <row r="347" s="14" customFormat="1">
      <c r="A347" s="14"/>
      <c r="B347" s="243"/>
      <c r="C347" s="244"/>
      <c r="D347" s="234" t="s">
        <v>154</v>
      </c>
      <c r="E347" s="245" t="s">
        <v>1</v>
      </c>
      <c r="F347" s="246" t="s">
        <v>86</v>
      </c>
      <c r="G347" s="244"/>
      <c r="H347" s="247">
        <v>1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154</v>
      </c>
      <c r="AU347" s="253" t="s">
        <v>88</v>
      </c>
      <c r="AV347" s="14" t="s">
        <v>88</v>
      </c>
      <c r="AW347" s="14" t="s">
        <v>33</v>
      </c>
      <c r="AX347" s="14" t="s">
        <v>86</v>
      </c>
      <c r="AY347" s="253" t="s">
        <v>140</v>
      </c>
    </row>
    <row r="348" s="2" customFormat="1" ht="24.15" customHeight="1">
      <c r="A348" s="39"/>
      <c r="B348" s="40"/>
      <c r="C348" s="276" t="s">
        <v>514</v>
      </c>
      <c r="D348" s="276" t="s">
        <v>255</v>
      </c>
      <c r="E348" s="277" t="s">
        <v>515</v>
      </c>
      <c r="F348" s="278" t="s">
        <v>516</v>
      </c>
      <c r="G348" s="279" t="s">
        <v>146</v>
      </c>
      <c r="H348" s="280">
        <v>1</v>
      </c>
      <c r="I348" s="281"/>
      <c r="J348" s="282">
        <f>ROUND(I348*H348,2)</f>
        <v>0</v>
      </c>
      <c r="K348" s="278" t="s">
        <v>147</v>
      </c>
      <c r="L348" s="283"/>
      <c r="M348" s="284" t="s">
        <v>1</v>
      </c>
      <c r="N348" s="285" t="s">
        <v>43</v>
      </c>
      <c r="O348" s="92"/>
      <c r="P348" s="228">
        <f>O348*H348</f>
        <v>0</v>
      </c>
      <c r="Q348" s="228">
        <v>0.0018500000000000001</v>
      </c>
      <c r="R348" s="228">
        <f>Q348*H348</f>
        <v>0.0018500000000000001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334</v>
      </c>
      <c r="AT348" s="230" t="s">
        <v>255</v>
      </c>
      <c r="AU348" s="230" t="s">
        <v>88</v>
      </c>
      <c r="AY348" s="18" t="s">
        <v>140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86</v>
      </c>
      <c r="BK348" s="231">
        <f>ROUND(I348*H348,2)</f>
        <v>0</v>
      </c>
      <c r="BL348" s="18" t="s">
        <v>246</v>
      </c>
      <c r="BM348" s="230" t="s">
        <v>517</v>
      </c>
    </row>
    <row r="349" s="2" customFormat="1" ht="21.75" customHeight="1">
      <c r="A349" s="39"/>
      <c r="B349" s="40"/>
      <c r="C349" s="219" t="s">
        <v>518</v>
      </c>
      <c r="D349" s="219" t="s">
        <v>143</v>
      </c>
      <c r="E349" s="220" t="s">
        <v>519</v>
      </c>
      <c r="F349" s="221" t="s">
        <v>520</v>
      </c>
      <c r="G349" s="222" t="s">
        <v>146</v>
      </c>
      <c r="H349" s="223">
        <v>1</v>
      </c>
      <c r="I349" s="224"/>
      <c r="J349" s="225">
        <f>ROUND(I349*H349,2)</f>
        <v>0</v>
      </c>
      <c r="K349" s="221" t="s">
        <v>147</v>
      </c>
      <c r="L349" s="45"/>
      <c r="M349" s="226" t="s">
        <v>1</v>
      </c>
      <c r="N349" s="227" t="s">
        <v>43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246</v>
      </c>
      <c r="AT349" s="230" t="s">
        <v>143</v>
      </c>
      <c r="AU349" s="230" t="s">
        <v>88</v>
      </c>
      <c r="AY349" s="18" t="s">
        <v>140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86</v>
      </c>
      <c r="BK349" s="231">
        <f>ROUND(I349*H349,2)</f>
        <v>0</v>
      </c>
      <c r="BL349" s="18" t="s">
        <v>246</v>
      </c>
      <c r="BM349" s="230" t="s">
        <v>521</v>
      </c>
    </row>
    <row r="350" s="2" customFormat="1" ht="21.75" customHeight="1">
      <c r="A350" s="39"/>
      <c r="B350" s="40"/>
      <c r="C350" s="219" t="s">
        <v>522</v>
      </c>
      <c r="D350" s="219" t="s">
        <v>143</v>
      </c>
      <c r="E350" s="220" t="s">
        <v>523</v>
      </c>
      <c r="F350" s="221" t="s">
        <v>524</v>
      </c>
      <c r="G350" s="222" t="s">
        <v>146</v>
      </c>
      <c r="H350" s="223">
        <v>2</v>
      </c>
      <c r="I350" s="224"/>
      <c r="J350" s="225">
        <f>ROUND(I350*H350,2)</f>
        <v>0</v>
      </c>
      <c r="K350" s="221" t="s">
        <v>147</v>
      </c>
      <c r="L350" s="45"/>
      <c r="M350" s="226" t="s">
        <v>1</v>
      </c>
      <c r="N350" s="227" t="s">
        <v>43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246</v>
      </c>
      <c r="AT350" s="230" t="s">
        <v>143</v>
      </c>
      <c r="AU350" s="230" t="s">
        <v>88</v>
      </c>
      <c r="AY350" s="18" t="s">
        <v>140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86</v>
      </c>
      <c r="BK350" s="231">
        <f>ROUND(I350*H350,2)</f>
        <v>0</v>
      </c>
      <c r="BL350" s="18" t="s">
        <v>246</v>
      </c>
      <c r="BM350" s="230" t="s">
        <v>525</v>
      </c>
    </row>
    <row r="351" s="2" customFormat="1" ht="24.15" customHeight="1">
      <c r="A351" s="39"/>
      <c r="B351" s="40"/>
      <c r="C351" s="276" t="s">
        <v>526</v>
      </c>
      <c r="D351" s="276" t="s">
        <v>255</v>
      </c>
      <c r="E351" s="277" t="s">
        <v>527</v>
      </c>
      <c r="F351" s="278" t="s">
        <v>528</v>
      </c>
      <c r="G351" s="279" t="s">
        <v>146</v>
      </c>
      <c r="H351" s="280">
        <v>1</v>
      </c>
      <c r="I351" s="281"/>
      <c r="J351" s="282">
        <f>ROUND(I351*H351,2)</f>
        <v>0</v>
      </c>
      <c r="K351" s="278" t="s">
        <v>277</v>
      </c>
      <c r="L351" s="283"/>
      <c r="M351" s="284" t="s">
        <v>1</v>
      </c>
      <c r="N351" s="285" t="s">
        <v>43</v>
      </c>
      <c r="O351" s="92"/>
      <c r="P351" s="228">
        <f>O351*H351</f>
        <v>0</v>
      </c>
      <c r="Q351" s="228">
        <v>0.077499999999999999</v>
      </c>
      <c r="R351" s="228">
        <f>Q351*H351</f>
        <v>0.077499999999999999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334</v>
      </c>
      <c r="AT351" s="230" t="s">
        <v>255</v>
      </c>
      <c r="AU351" s="230" t="s">
        <v>88</v>
      </c>
      <c r="AY351" s="18" t="s">
        <v>140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86</v>
      </c>
      <c r="BK351" s="231">
        <f>ROUND(I351*H351,2)</f>
        <v>0</v>
      </c>
      <c r="BL351" s="18" t="s">
        <v>246</v>
      </c>
      <c r="BM351" s="230" t="s">
        <v>529</v>
      </c>
    </row>
    <row r="352" s="2" customFormat="1" ht="24.15" customHeight="1">
      <c r="A352" s="39"/>
      <c r="B352" s="40"/>
      <c r="C352" s="219" t="s">
        <v>530</v>
      </c>
      <c r="D352" s="219" t="s">
        <v>143</v>
      </c>
      <c r="E352" s="220" t="s">
        <v>531</v>
      </c>
      <c r="F352" s="221" t="s">
        <v>532</v>
      </c>
      <c r="G352" s="222" t="s">
        <v>393</v>
      </c>
      <c r="H352" s="286"/>
      <c r="I352" s="224"/>
      <c r="J352" s="225">
        <f>ROUND(I352*H352,2)</f>
        <v>0</v>
      </c>
      <c r="K352" s="221" t="s">
        <v>147</v>
      </c>
      <c r="L352" s="45"/>
      <c r="M352" s="226" t="s">
        <v>1</v>
      </c>
      <c r="N352" s="227" t="s">
        <v>43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246</v>
      </c>
      <c r="AT352" s="230" t="s">
        <v>143</v>
      </c>
      <c r="AU352" s="230" t="s">
        <v>88</v>
      </c>
      <c r="AY352" s="18" t="s">
        <v>140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86</v>
      </c>
      <c r="BK352" s="231">
        <f>ROUND(I352*H352,2)</f>
        <v>0</v>
      </c>
      <c r="BL352" s="18" t="s">
        <v>246</v>
      </c>
      <c r="BM352" s="230" t="s">
        <v>533</v>
      </c>
    </row>
    <row r="353" s="12" customFormat="1" ht="22.8" customHeight="1">
      <c r="A353" s="12"/>
      <c r="B353" s="203"/>
      <c r="C353" s="204"/>
      <c r="D353" s="205" t="s">
        <v>77</v>
      </c>
      <c r="E353" s="217" t="s">
        <v>534</v>
      </c>
      <c r="F353" s="217" t="s">
        <v>535</v>
      </c>
      <c r="G353" s="204"/>
      <c r="H353" s="204"/>
      <c r="I353" s="207"/>
      <c r="J353" s="218">
        <f>BK353</f>
        <v>0</v>
      </c>
      <c r="K353" s="204"/>
      <c r="L353" s="209"/>
      <c r="M353" s="210"/>
      <c r="N353" s="211"/>
      <c r="O353" s="211"/>
      <c r="P353" s="212">
        <f>SUM(P354:P377)</f>
        <v>0</v>
      </c>
      <c r="Q353" s="211"/>
      <c r="R353" s="212">
        <f>SUM(R354:R377)</f>
        <v>0.46796631</v>
      </c>
      <c r="S353" s="211"/>
      <c r="T353" s="213">
        <f>SUM(T354:T377)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4" t="s">
        <v>88</v>
      </c>
      <c r="AT353" s="215" t="s">
        <v>77</v>
      </c>
      <c r="AU353" s="215" t="s">
        <v>86</v>
      </c>
      <c r="AY353" s="214" t="s">
        <v>140</v>
      </c>
      <c r="BK353" s="216">
        <f>SUM(BK354:BK377)</f>
        <v>0</v>
      </c>
    </row>
    <row r="354" s="2" customFormat="1" ht="16.5" customHeight="1">
      <c r="A354" s="39"/>
      <c r="B354" s="40"/>
      <c r="C354" s="219" t="s">
        <v>536</v>
      </c>
      <c r="D354" s="219" t="s">
        <v>143</v>
      </c>
      <c r="E354" s="220" t="s">
        <v>537</v>
      </c>
      <c r="F354" s="221" t="s">
        <v>538</v>
      </c>
      <c r="G354" s="222" t="s">
        <v>152</v>
      </c>
      <c r="H354" s="223">
        <v>9.407</v>
      </c>
      <c r="I354" s="224"/>
      <c r="J354" s="225">
        <f>ROUND(I354*H354,2)</f>
        <v>0</v>
      </c>
      <c r="K354" s="221" t="s">
        <v>147</v>
      </c>
      <c r="L354" s="45"/>
      <c r="M354" s="226" t="s">
        <v>1</v>
      </c>
      <c r="N354" s="227" t="s">
        <v>43</v>
      </c>
      <c r="O354" s="92"/>
      <c r="P354" s="228">
        <f>O354*H354</f>
        <v>0</v>
      </c>
      <c r="Q354" s="228">
        <v>0.00029999999999999997</v>
      </c>
      <c r="R354" s="228">
        <f>Q354*H354</f>
        <v>0.0028220999999999997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246</v>
      </c>
      <c r="AT354" s="230" t="s">
        <v>143</v>
      </c>
      <c r="AU354" s="230" t="s">
        <v>88</v>
      </c>
      <c r="AY354" s="18" t="s">
        <v>140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86</v>
      </c>
      <c r="BK354" s="231">
        <f>ROUND(I354*H354,2)</f>
        <v>0</v>
      </c>
      <c r="BL354" s="18" t="s">
        <v>246</v>
      </c>
      <c r="BM354" s="230" t="s">
        <v>539</v>
      </c>
    </row>
    <row r="355" s="13" customFormat="1">
      <c r="A355" s="13"/>
      <c r="B355" s="232"/>
      <c r="C355" s="233"/>
      <c r="D355" s="234" t="s">
        <v>154</v>
      </c>
      <c r="E355" s="235" t="s">
        <v>1</v>
      </c>
      <c r="F355" s="236" t="s">
        <v>540</v>
      </c>
      <c r="G355" s="233"/>
      <c r="H355" s="235" t="s">
        <v>1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154</v>
      </c>
      <c r="AU355" s="242" t="s">
        <v>88</v>
      </c>
      <c r="AV355" s="13" t="s">
        <v>86</v>
      </c>
      <c r="AW355" s="13" t="s">
        <v>33</v>
      </c>
      <c r="AX355" s="13" t="s">
        <v>78</v>
      </c>
      <c r="AY355" s="242" t="s">
        <v>140</v>
      </c>
    </row>
    <row r="356" s="14" customFormat="1">
      <c r="A356" s="14"/>
      <c r="B356" s="243"/>
      <c r="C356" s="244"/>
      <c r="D356" s="234" t="s">
        <v>154</v>
      </c>
      <c r="E356" s="245" t="s">
        <v>1</v>
      </c>
      <c r="F356" s="246" t="s">
        <v>229</v>
      </c>
      <c r="G356" s="244"/>
      <c r="H356" s="247">
        <v>4.681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154</v>
      </c>
      <c r="AU356" s="253" t="s">
        <v>88</v>
      </c>
      <c r="AV356" s="14" t="s">
        <v>88</v>
      </c>
      <c r="AW356" s="14" t="s">
        <v>33</v>
      </c>
      <c r="AX356" s="14" t="s">
        <v>78</v>
      </c>
      <c r="AY356" s="253" t="s">
        <v>140</v>
      </c>
    </row>
    <row r="357" s="14" customFormat="1">
      <c r="A357" s="14"/>
      <c r="B357" s="243"/>
      <c r="C357" s="244"/>
      <c r="D357" s="234" t="s">
        <v>154</v>
      </c>
      <c r="E357" s="245" t="s">
        <v>1</v>
      </c>
      <c r="F357" s="246" t="s">
        <v>230</v>
      </c>
      <c r="G357" s="244"/>
      <c r="H357" s="247">
        <v>4.726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154</v>
      </c>
      <c r="AU357" s="253" t="s">
        <v>88</v>
      </c>
      <c r="AV357" s="14" t="s">
        <v>88</v>
      </c>
      <c r="AW357" s="14" t="s">
        <v>33</v>
      </c>
      <c r="AX357" s="14" t="s">
        <v>78</v>
      </c>
      <c r="AY357" s="253" t="s">
        <v>140</v>
      </c>
    </row>
    <row r="358" s="15" customFormat="1">
      <c r="A358" s="15"/>
      <c r="B358" s="254"/>
      <c r="C358" s="255"/>
      <c r="D358" s="234" t="s">
        <v>154</v>
      </c>
      <c r="E358" s="256" t="s">
        <v>1</v>
      </c>
      <c r="F358" s="257" t="s">
        <v>158</v>
      </c>
      <c r="G358" s="255"/>
      <c r="H358" s="258">
        <v>9.407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4" t="s">
        <v>154</v>
      </c>
      <c r="AU358" s="264" t="s">
        <v>88</v>
      </c>
      <c r="AV358" s="15" t="s">
        <v>148</v>
      </c>
      <c r="AW358" s="15" t="s">
        <v>33</v>
      </c>
      <c r="AX358" s="15" t="s">
        <v>86</v>
      </c>
      <c r="AY358" s="264" t="s">
        <v>140</v>
      </c>
    </row>
    <row r="359" s="2" customFormat="1" ht="24.15" customHeight="1">
      <c r="A359" s="39"/>
      <c r="B359" s="40"/>
      <c r="C359" s="219" t="s">
        <v>541</v>
      </c>
      <c r="D359" s="219" t="s">
        <v>143</v>
      </c>
      <c r="E359" s="220" t="s">
        <v>542</v>
      </c>
      <c r="F359" s="221" t="s">
        <v>543</v>
      </c>
      <c r="G359" s="222" t="s">
        <v>152</v>
      </c>
      <c r="H359" s="223">
        <v>9.407</v>
      </c>
      <c r="I359" s="224"/>
      <c r="J359" s="225">
        <f>ROUND(I359*H359,2)</f>
        <v>0</v>
      </c>
      <c r="K359" s="221" t="s">
        <v>147</v>
      </c>
      <c r="L359" s="45"/>
      <c r="M359" s="226" t="s">
        <v>1</v>
      </c>
      <c r="N359" s="227" t="s">
        <v>43</v>
      </c>
      <c r="O359" s="92"/>
      <c r="P359" s="228">
        <f>O359*H359</f>
        <v>0</v>
      </c>
      <c r="Q359" s="228">
        <v>0.014999999999999999</v>
      </c>
      <c r="R359" s="228">
        <f>Q359*H359</f>
        <v>0.14110500000000001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246</v>
      </c>
      <c r="AT359" s="230" t="s">
        <v>143</v>
      </c>
      <c r="AU359" s="230" t="s">
        <v>88</v>
      </c>
      <c r="AY359" s="18" t="s">
        <v>140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86</v>
      </c>
      <c r="BK359" s="231">
        <f>ROUND(I359*H359,2)</f>
        <v>0</v>
      </c>
      <c r="BL359" s="18" t="s">
        <v>246</v>
      </c>
      <c r="BM359" s="230" t="s">
        <v>544</v>
      </c>
    </row>
    <row r="360" s="2" customFormat="1" ht="37.8" customHeight="1">
      <c r="A360" s="39"/>
      <c r="B360" s="40"/>
      <c r="C360" s="219" t="s">
        <v>545</v>
      </c>
      <c r="D360" s="219" t="s">
        <v>143</v>
      </c>
      <c r="E360" s="220" t="s">
        <v>546</v>
      </c>
      <c r="F360" s="221" t="s">
        <v>547</v>
      </c>
      <c r="G360" s="222" t="s">
        <v>152</v>
      </c>
      <c r="H360" s="223">
        <v>9.407</v>
      </c>
      <c r="I360" s="224"/>
      <c r="J360" s="225">
        <f>ROUND(I360*H360,2)</f>
        <v>0</v>
      </c>
      <c r="K360" s="221" t="s">
        <v>147</v>
      </c>
      <c r="L360" s="45"/>
      <c r="M360" s="226" t="s">
        <v>1</v>
      </c>
      <c r="N360" s="227" t="s">
        <v>43</v>
      </c>
      <c r="O360" s="92"/>
      <c r="P360" s="228">
        <f>O360*H360</f>
        <v>0</v>
      </c>
      <c r="Q360" s="228">
        <v>0.0090299999999999998</v>
      </c>
      <c r="R360" s="228">
        <f>Q360*H360</f>
        <v>0.084945209999999993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246</v>
      </c>
      <c r="AT360" s="230" t="s">
        <v>143</v>
      </c>
      <c r="AU360" s="230" t="s">
        <v>88</v>
      </c>
      <c r="AY360" s="18" t="s">
        <v>140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86</v>
      </c>
      <c r="BK360" s="231">
        <f>ROUND(I360*H360,2)</f>
        <v>0</v>
      </c>
      <c r="BL360" s="18" t="s">
        <v>246</v>
      </c>
      <c r="BM360" s="230" t="s">
        <v>548</v>
      </c>
    </row>
    <row r="361" s="13" customFormat="1">
      <c r="A361" s="13"/>
      <c r="B361" s="232"/>
      <c r="C361" s="233"/>
      <c r="D361" s="234" t="s">
        <v>154</v>
      </c>
      <c r="E361" s="235" t="s">
        <v>1</v>
      </c>
      <c r="F361" s="236" t="s">
        <v>549</v>
      </c>
      <c r="G361" s="233"/>
      <c r="H361" s="235" t="s">
        <v>1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154</v>
      </c>
      <c r="AU361" s="242" t="s">
        <v>88</v>
      </c>
      <c r="AV361" s="13" t="s">
        <v>86</v>
      </c>
      <c r="AW361" s="13" t="s">
        <v>33</v>
      </c>
      <c r="AX361" s="13" t="s">
        <v>78</v>
      </c>
      <c r="AY361" s="242" t="s">
        <v>140</v>
      </c>
    </row>
    <row r="362" s="14" customFormat="1">
      <c r="A362" s="14"/>
      <c r="B362" s="243"/>
      <c r="C362" s="244"/>
      <c r="D362" s="234" t="s">
        <v>154</v>
      </c>
      <c r="E362" s="245" t="s">
        <v>1</v>
      </c>
      <c r="F362" s="246" t="s">
        <v>229</v>
      </c>
      <c r="G362" s="244"/>
      <c r="H362" s="247">
        <v>4.681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154</v>
      </c>
      <c r="AU362" s="253" t="s">
        <v>88</v>
      </c>
      <c r="AV362" s="14" t="s">
        <v>88</v>
      </c>
      <c r="AW362" s="14" t="s">
        <v>33</v>
      </c>
      <c r="AX362" s="14" t="s">
        <v>78</v>
      </c>
      <c r="AY362" s="253" t="s">
        <v>140</v>
      </c>
    </row>
    <row r="363" s="14" customFormat="1">
      <c r="A363" s="14"/>
      <c r="B363" s="243"/>
      <c r="C363" s="244"/>
      <c r="D363" s="234" t="s">
        <v>154</v>
      </c>
      <c r="E363" s="245" t="s">
        <v>1</v>
      </c>
      <c r="F363" s="246" t="s">
        <v>230</v>
      </c>
      <c r="G363" s="244"/>
      <c r="H363" s="247">
        <v>4.726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154</v>
      </c>
      <c r="AU363" s="253" t="s">
        <v>88</v>
      </c>
      <c r="AV363" s="14" t="s">
        <v>88</v>
      </c>
      <c r="AW363" s="14" t="s">
        <v>33</v>
      </c>
      <c r="AX363" s="14" t="s">
        <v>78</v>
      </c>
      <c r="AY363" s="253" t="s">
        <v>140</v>
      </c>
    </row>
    <row r="364" s="15" customFormat="1">
      <c r="A364" s="15"/>
      <c r="B364" s="254"/>
      <c r="C364" s="255"/>
      <c r="D364" s="234" t="s">
        <v>154</v>
      </c>
      <c r="E364" s="256" t="s">
        <v>1</v>
      </c>
      <c r="F364" s="257" t="s">
        <v>158</v>
      </c>
      <c r="G364" s="255"/>
      <c r="H364" s="258">
        <v>9.407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4" t="s">
        <v>154</v>
      </c>
      <c r="AU364" s="264" t="s">
        <v>88</v>
      </c>
      <c r="AV364" s="15" t="s">
        <v>148</v>
      </c>
      <c r="AW364" s="15" t="s">
        <v>33</v>
      </c>
      <c r="AX364" s="15" t="s">
        <v>86</v>
      </c>
      <c r="AY364" s="264" t="s">
        <v>140</v>
      </c>
    </row>
    <row r="365" s="2" customFormat="1" ht="37.8" customHeight="1">
      <c r="A365" s="39"/>
      <c r="B365" s="40"/>
      <c r="C365" s="276" t="s">
        <v>550</v>
      </c>
      <c r="D365" s="276" t="s">
        <v>255</v>
      </c>
      <c r="E365" s="277" t="s">
        <v>551</v>
      </c>
      <c r="F365" s="278" t="s">
        <v>552</v>
      </c>
      <c r="G365" s="279" t="s">
        <v>152</v>
      </c>
      <c r="H365" s="280">
        <v>10.818</v>
      </c>
      <c r="I365" s="281"/>
      <c r="J365" s="282">
        <f>ROUND(I365*H365,2)</f>
        <v>0</v>
      </c>
      <c r="K365" s="278" t="s">
        <v>147</v>
      </c>
      <c r="L365" s="283"/>
      <c r="M365" s="284" t="s">
        <v>1</v>
      </c>
      <c r="N365" s="285" t="s">
        <v>43</v>
      </c>
      <c r="O365" s="92"/>
      <c r="P365" s="228">
        <f>O365*H365</f>
        <v>0</v>
      </c>
      <c r="Q365" s="228">
        <v>0.021999999999999999</v>
      </c>
      <c r="R365" s="228">
        <f>Q365*H365</f>
        <v>0.23799599999999999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334</v>
      </c>
      <c r="AT365" s="230" t="s">
        <v>255</v>
      </c>
      <c r="AU365" s="230" t="s">
        <v>88</v>
      </c>
      <c r="AY365" s="18" t="s">
        <v>140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86</v>
      </c>
      <c r="BK365" s="231">
        <f>ROUND(I365*H365,2)</f>
        <v>0</v>
      </c>
      <c r="BL365" s="18" t="s">
        <v>246</v>
      </c>
      <c r="BM365" s="230" t="s">
        <v>553</v>
      </c>
    </row>
    <row r="366" s="14" customFormat="1">
      <c r="A366" s="14"/>
      <c r="B366" s="243"/>
      <c r="C366" s="244"/>
      <c r="D366" s="234" t="s">
        <v>154</v>
      </c>
      <c r="E366" s="245" t="s">
        <v>1</v>
      </c>
      <c r="F366" s="246" t="s">
        <v>554</v>
      </c>
      <c r="G366" s="244"/>
      <c r="H366" s="247">
        <v>10.818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154</v>
      </c>
      <c r="AU366" s="253" t="s">
        <v>88</v>
      </c>
      <c r="AV366" s="14" t="s">
        <v>88</v>
      </c>
      <c r="AW366" s="14" t="s">
        <v>33</v>
      </c>
      <c r="AX366" s="14" t="s">
        <v>78</v>
      </c>
      <c r="AY366" s="253" t="s">
        <v>140</v>
      </c>
    </row>
    <row r="367" s="15" customFormat="1">
      <c r="A367" s="15"/>
      <c r="B367" s="254"/>
      <c r="C367" s="255"/>
      <c r="D367" s="234" t="s">
        <v>154</v>
      </c>
      <c r="E367" s="256" t="s">
        <v>1</v>
      </c>
      <c r="F367" s="257" t="s">
        <v>158</v>
      </c>
      <c r="G367" s="255"/>
      <c r="H367" s="258">
        <v>10.818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4" t="s">
        <v>154</v>
      </c>
      <c r="AU367" s="264" t="s">
        <v>88</v>
      </c>
      <c r="AV367" s="15" t="s">
        <v>148</v>
      </c>
      <c r="AW367" s="15" t="s">
        <v>33</v>
      </c>
      <c r="AX367" s="15" t="s">
        <v>86</v>
      </c>
      <c r="AY367" s="264" t="s">
        <v>140</v>
      </c>
    </row>
    <row r="368" s="2" customFormat="1" ht="16.5" customHeight="1">
      <c r="A368" s="39"/>
      <c r="B368" s="40"/>
      <c r="C368" s="219" t="s">
        <v>555</v>
      </c>
      <c r="D368" s="219" t="s">
        <v>143</v>
      </c>
      <c r="E368" s="220" t="s">
        <v>556</v>
      </c>
      <c r="F368" s="221" t="s">
        <v>557</v>
      </c>
      <c r="G368" s="222" t="s">
        <v>161</v>
      </c>
      <c r="H368" s="223">
        <v>36.600000000000001</v>
      </c>
      <c r="I368" s="224"/>
      <c r="J368" s="225">
        <f>ROUND(I368*H368,2)</f>
        <v>0</v>
      </c>
      <c r="K368" s="221" t="s">
        <v>147</v>
      </c>
      <c r="L368" s="45"/>
      <c r="M368" s="226" t="s">
        <v>1</v>
      </c>
      <c r="N368" s="227" t="s">
        <v>43</v>
      </c>
      <c r="O368" s="92"/>
      <c r="P368" s="228">
        <f>O368*H368</f>
        <v>0</v>
      </c>
      <c r="Q368" s="228">
        <v>3.0000000000000001E-05</v>
      </c>
      <c r="R368" s="228">
        <f>Q368*H368</f>
        <v>0.001098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246</v>
      </c>
      <c r="AT368" s="230" t="s">
        <v>143</v>
      </c>
      <c r="AU368" s="230" t="s">
        <v>88</v>
      </c>
      <c r="AY368" s="18" t="s">
        <v>140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86</v>
      </c>
      <c r="BK368" s="231">
        <f>ROUND(I368*H368,2)</f>
        <v>0</v>
      </c>
      <c r="BL368" s="18" t="s">
        <v>246</v>
      </c>
      <c r="BM368" s="230" t="s">
        <v>558</v>
      </c>
    </row>
    <row r="369" s="13" customFormat="1">
      <c r="A369" s="13"/>
      <c r="B369" s="232"/>
      <c r="C369" s="233"/>
      <c r="D369" s="234" t="s">
        <v>154</v>
      </c>
      <c r="E369" s="235" t="s">
        <v>1</v>
      </c>
      <c r="F369" s="236" t="s">
        <v>559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154</v>
      </c>
      <c r="AU369" s="242" t="s">
        <v>88</v>
      </c>
      <c r="AV369" s="13" t="s">
        <v>86</v>
      </c>
      <c r="AW369" s="13" t="s">
        <v>33</v>
      </c>
      <c r="AX369" s="13" t="s">
        <v>78</v>
      </c>
      <c r="AY369" s="242" t="s">
        <v>140</v>
      </c>
    </row>
    <row r="370" s="14" customFormat="1">
      <c r="A370" s="14"/>
      <c r="B370" s="243"/>
      <c r="C370" s="244"/>
      <c r="D370" s="234" t="s">
        <v>154</v>
      </c>
      <c r="E370" s="245" t="s">
        <v>1</v>
      </c>
      <c r="F370" s="246" t="s">
        <v>560</v>
      </c>
      <c r="G370" s="244"/>
      <c r="H370" s="247">
        <v>19.300000000000001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154</v>
      </c>
      <c r="AU370" s="253" t="s">
        <v>88</v>
      </c>
      <c r="AV370" s="14" t="s">
        <v>88</v>
      </c>
      <c r="AW370" s="14" t="s">
        <v>33</v>
      </c>
      <c r="AX370" s="14" t="s">
        <v>78</v>
      </c>
      <c r="AY370" s="253" t="s">
        <v>140</v>
      </c>
    </row>
    <row r="371" s="14" customFormat="1">
      <c r="A371" s="14"/>
      <c r="B371" s="243"/>
      <c r="C371" s="244"/>
      <c r="D371" s="234" t="s">
        <v>154</v>
      </c>
      <c r="E371" s="245" t="s">
        <v>1</v>
      </c>
      <c r="F371" s="246" t="s">
        <v>561</v>
      </c>
      <c r="G371" s="244"/>
      <c r="H371" s="247">
        <v>17.300000000000001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154</v>
      </c>
      <c r="AU371" s="253" t="s">
        <v>88</v>
      </c>
      <c r="AV371" s="14" t="s">
        <v>88</v>
      </c>
      <c r="AW371" s="14" t="s">
        <v>33</v>
      </c>
      <c r="AX371" s="14" t="s">
        <v>78</v>
      </c>
      <c r="AY371" s="253" t="s">
        <v>140</v>
      </c>
    </row>
    <row r="372" s="15" customFormat="1">
      <c r="A372" s="15"/>
      <c r="B372" s="254"/>
      <c r="C372" s="255"/>
      <c r="D372" s="234" t="s">
        <v>154</v>
      </c>
      <c r="E372" s="256" t="s">
        <v>1</v>
      </c>
      <c r="F372" s="257" t="s">
        <v>158</v>
      </c>
      <c r="G372" s="255"/>
      <c r="H372" s="258">
        <v>36.600000000000001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4" t="s">
        <v>154</v>
      </c>
      <c r="AU372" s="264" t="s">
        <v>88</v>
      </c>
      <c r="AV372" s="15" t="s">
        <v>148</v>
      </c>
      <c r="AW372" s="15" t="s">
        <v>33</v>
      </c>
      <c r="AX372" s="15" t="s">
        <v>86</v>
      </c>
      <c r="AY372" s="264" t="s">
        <v>140</v>
      </c>
    </row>
    <row r="373" s="2" customFormat="1" ht="21.75" customHeight="1">
      <c r="A373" s="39"/>
      <c r="B373" s="40"/>
      <c r="C373" s="219" t="s">
        <v>562</v>
      </c>
      <c r="D373" s="219" t="s">
        <v>143</v>
      </c>
      <c r="E373" s="220" t="s">
        <v>563</v>
      </c>
      <c r="F373" s="221" t="s">
        <v>564</v>
      </c>
      <c r="G373" s="222" t="s">
        <v>161</v>
      </c>
      <c r="H373" s="223">
        <v>15.85</v>
      </c>
      <c r="I373" s="224"/>
      <c r="J373" s="225">
        <f>ROUND(I373*H373,2)</f>
        <v>0</v>
      </c>
      <c r="K373" s="221" t="s">
        <v>147</v>
      </c>
      <c r="L373" s="45"/>
      <c r="M373" s="226" t="s">
        <v>1</v>
      </c>
      <c r="N373" s="227" t="s">
        <v>43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246</v>
      </c>
      <c r="AT373" s="230" t="s">
        <v>143</v>
      </c>
      <c r="AU373" s="230" t="s">
        <v>88</v>
      </c>
      <c r="AY373" s="18" t="s">
        <v>140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86</v>
      </c>
      <c r="BK373" s="231">
        <f>ROUND(I373*H373,2)</f>
        <v>0</v>
      </c>
      <c r="BL373" s="18" t="s">
        <v>246</v>
      </c>
      <c r="BM373" s="230" t="s">
        <v>565</v>
      </c>
    </row>
    <row r="374" s="13" customFormat="1">
      <c r="A374" s="13"/>
      <c r="B374" s="232"/>
      <c r="C374" s="233"/>
      <c r="D374" s="234" t="s">
        <v>154</v>
      </c>
      <c r="E374" s="235" t="s">
        <v>1</v>
      </c>
      <c r="F374" s="236" t="s">
        <v>559</v>
      </c>
      <c r="G374" s="233"/>
      <c r="H374" s="235" t="s">
        <v>1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154</v>
      </c>
      <c r="AU374" s="242" t="s">
        <v>88</v>
      </c>
      <c r="AV374" s="13" t="s">
        <v>86</v>
      </c>
      <c r="AW374" s="13" t="s">
        <v>33</v>
      </c>
      <c r="AX374" s="13" t="s">
        <v>78</v>
      </c>
      <c r="AY374" s="242" t="s">
        <v>140</v>
      </c>
    </row>
    <row r="375" s="14" customFormat="1">
      <c r="A375" s="14"/>
      <c r="B375" s="243"/>
      <c r="C375" s="244"/>
      <c r="D375" s="234" t="s">
        <v>154</v>
      </c>
      <c r="E375" s="245" t="s">
        <v>1</v>
      </c>
      <c r="F375" s="246" t="s">
        <v>566</v>
      </c>
      <c r="G375" s="244"/>
      <c r="H375" s="247">
        <v>15.85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154</v>
      </c>
      <c r="AU375" s="253" t="s">
        <v>88</v>
      </c>
      <c r="AV375" s="14" t="s">
        <v>88</v>
      </c>
      <c r="AW375" s="14" t="s">
        <v>33</v>
      </c>
      <c r="AX375" s="14" t="s">
        <v>78</v>
      </c>
      <c r="AY375" s="253" t="s">
        <v>140</v>
      </c>
    </row>
    <row r="376" s="15" customFormat="1">
      <c r="A376" s="15"/>
      <c r="B376" s="254"/>
      <c r="C376" s="255"/>
      <c r="D376" s="234" t="s">
        <v>154</v>
      </c>
      <c r="E376" s="256" t="s">
        <v>1</v>
      </c>
      <c r="F376" s="257" t="s">
        <v>158</v>
      </c>
      <c r="G376" s="255"/>
      <c r="H376" s="258">
        <v>15.85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4" t="s">
        <v>154</v>
      </c>
      <c r="AU376" s="264" t="s">
        <v>88</v>
      </c>
      <c r="AV376" s="15" t="s">
        <v>148</v>
      </c>
      <c r="AW376" s="15" t="s">
        <v>33</v>
      </c>
      <c r="AX376" s="15" t="s">
        <v>86</v>
      </c>
      <c r="AY376" s="264" t="s">
        <v>140</v>
      </c>
    </row>
    <row r="377" s="2" customFormat="1" ht="24.15" customHeight="1">
      <c r="A377" s="39"/>
      <c r="B377" s="40"/>
      <c r="C377" s="219" t="s">
        <v>567</v>
      </c>
      <c r="D377" s="219" t="s">
        <v>143</v>
      </c>
      <c r="E377" s="220" t="s">
        <v>568</v>
      </c>
      <c r="F377" s="221" t="s">
        <v>569</v>
      </c>
      <c r="G377" s="222" t="s">
        <v>393</v>
      </c>
      <c r="H377" s="286"/>
      <c r="I377" s="224"/>
      <c r="J377" s="225">
        <f>ROUND(I377*H377,2)</f>
        <v>0</v>
      </c>
      <c r="K377" s="221" t="s">
        <v>147</v>
      </c>
      <c r="L377" s="45"/>
      <c r="M377" s="226" t="s">
        <v>1</v>
      </c>
      <c r="N377" s="227" t="s">
        <v>43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246</v>
      </c>
      <c r="AT377" s="230" t="s">
        <v>143</v>
      </c>
      <c r="AU377" s="230" t="s">
        <v>88</v>
      </c>
      <c r="AY377" s="18" t="s">
        <v>140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86</v>
      </c>
      <c r="BK377" s="231">
        <f>ROUND(I377*H377,2)</f>
        <v>0</v>
      </c>
      <c r="BL377" s="18" t="s">
        <v>246</v>
      </c>
      <c r="BM377" s="230" t="s">
        <v>570</v>
      </c>
    </row>
    <row r="378" s="12" customFormat="1" ht="22.8" customHeight="1">
      <c r="A378" s="12"/>
      <c r="B378" s="203"/>
      <c r="C378" s="204"/>
      <c r="D378" s="205" t="s">
        <v>77</v>
      </c>
      <c r="E378" s="217" t="s">
        <v>571</v>
      </c>
      <c r="F378" s="217" t="s">
        <v>572</v>
      </c>
      <c r="G378" s="204"/>
      <c r="H378" s="204"/>
      <c r="I378" s="207"/>
      <c r="J378" s="218">
        <f>BK378</f>
        <v>0</v>
      </c>
      <c r="K378" s="204"/>
      <c r="L378" s="209"/>
      <c r="M378" s="210"/>
      <c r="N378" s="211"/>
      <c r="O378" s="211"/>
      <c r="P378" s="212">
        <f>SUM(P379:P412)</f>
        <v>0</v>
      </c>
      <c r="Q378" s="211"/>
      <c r="R378" s="212">
        <f>SUM(R379:R412)</f>
        <v>0.63049659999999996</v>
      </c>
      <c r="S378" s="211"/>
      <c r="T378" s="213">
        <f>SUM(T379:T412)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4" t="s">
        <v>88</v>
      </c>
      <c r="AT378" s="215" t="s">
        <v>77</v>
      </c>
      <c r="AU378" s="215" t="s">
        <v>86</v>
      </c>
      <c r="AY378" s="214" t="s">
        <v>140</v>
      </c>
      <c r="BK378" s="216">
        <f>SUM(BK379:BK412)</f>
        <v>0</v>
      </c>
    </row>
    <row r="379" s="2" customFormat="1" ht="16.5" customHeight="1">
      <c r="A379" s="39"/>
      <c r="B379" s="40"/>
      <c r="C379" s="219" t="s">
        <v>573</v>
      </c>
      <c r="D379" s="219" t="s">
        <v>143</v>
      </c>
      <c r="E379" s="220" t="s">
        <v>574</v>
      </c>
      <c r="F379" s="221" t="s">
        <v>575</v>
      </c>
      <c r="G379" s="222" t="s">
        <v>152</v>
      </c>
      <c r="H379" s="223">
        <v>32.194000000000003</v>
      </c>
      <c r="I379" s="224"/>
      <c r="J379" s="225">
        <f>ROUND(I379*H379,2)</f>
        <v>0</v>
      </c>
      <c r="K379" s="221" t="s">
        <v>147</v>
      </c>
      <c r="L379" s="45"/>
      <c r="M379" s="226" t="s">
        <v>1</v>
      </c>
      <c r="N379" s="227" t="s">
        <v>43</v>
      </c>
      <c r="O379" s="92"/>
      <c r="P379" s="228">
        <f>O379*H379</f>
        <v>0</v>
      </c>
      <c r="Q379" s="228">
        <v>0.00029999999999999997</v>
      </c>
      <c r="R379" s="228">
        <f>Q379*H379</f>
        <v>0.0096582000000000005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246</v>
      </c>
      <c r="AT379" s="230" t="s">
        <v>143</v>
      </c>
      <c r="AU379" s="230" t="s">
        <v>88</v>
      </c>
      <c r="AY379" s="18" t="s">
        <v>140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86</v>
      </c>
      <c r="BK379" s="231">
        <f>ROUND(I379*H379,2)</f>
        <v>0</v>
      </c>
      <c r="BL379" s="18" t="s">
        <v>246</v>
      </c>
      <c r="BM379" s="230" t="s">
        <v>576</v>
      </c>
    </row>
    <row r="380" s="2" customFormat="1" ht="33" customHeight="1">
      <c r="A380" s="39"/>
      <c r="B380" s="40"/>
      <c r="C380" s="219" t="s">
        <v>577</v>
      </c>
      <c r="D380" s="219" t="s">
        <v>143</v>
      </c>
      <c r="E380" s="220" t="s">
        <v>578</v>
      </c>
      <c r="F380" s="221" t="s">
        <v>579</v>
      </c>
      <c r="G380" s="222" t="s">
        <v>152</v>
      </c>
      <c r="H380" s="223">
        <v>32.194000000000003</v>
      </c>
      <c r="I380" s="224"/>
      <c r="J380" s="225">
        <f>ROUND(I380*H380,2)</f>
        <v>0</v>
      </c>
      <c r="K380" s="221" t="s">
        <v>147</v>
      </c>
      <c r="L380" s="45"/>
      <c r="M380" s="226" t="s">
        <v>1</v>
      </c>
      <c r="N380" s="227" t="s">
        <v>43</v>
      </c>
      <c r="O380" s="92"/>
      <c r="P380" s="228">
        <f>O380*H380</f>
        <v>0</v>
      </c>
      <c r="Q380" s="228">
        <v>0.0060000000000000001</v>
      </c>
      <c r="R380" s="228">
        <f>Q380*H380</f>
        <v>0.19316400000000003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246</v>
      </c>
      <c r="AT380" s="230" t="s">
        <v>143</v>
      </c>
      <c r="AU380" s="230" t="s">
        <v>88</v>
      </c>
      <c r="AY380" s="18" t="s">
        <v>140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86</v>
      </c>
      <c r="BK380" s="231">
        <f>ROUND(I380*H380,2)</f>
        <v>0</v>
      </c>
      <c r="BL380" s="18" t="s">
        <v>246</v>
      </c>
      <c r="BM380" s="230" t="s">
        <v>580</v>
      </c>
    </row>
    <row r="381" s="14" customFormat="1">
      <c r="A381" s="14"/>
      <c r="B381" s="243"/>
      <c r="C381" s="244"/>
      <c r="D381" s="234" t="s">
        <v>154</v>
      </c>
      <c r="E381" s="245" t="s">
        <v>1</v>
      </c>
      <c r="F381" s="246" t="s">
        <v>581</v>
      </c>
      <c r="G381" s="244"/>
      <c r="H381" s="247">
        <v>17.975999999999999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154</v>
      </c>
      <c r="AU381" s="253" t="s">
        <v>88</v>
      </c>
      <c r="AV381" s="14" t="s">
        <v>88</v>
      </c>
      <c r="AW381" s="14" t="s">
        <v>33</v>
      </c>
      <c r="AX381" s="14" t="s">
        <v>78</v>
      </c>
      <c r="AY381" s="253" t="s">
        <v>140</v>
      </c>
    </row>
    <row r="382" s="14" customFormat="1">
      <c r="A382" s="14"/>
      <c r="B382" s="243"/>
      <c r="C382" s="244"/>
      <c r="D382" s="234" t="s">
        <v>154</v>
      </c>
      <c r="E382" s="245" t="s">
        <v>1</v>
      </c>
      <c r="F382" s="246" t="s">
        <v>582</v>
      </c>
      <c r="G382" s="244"/>
      <c r="H382" s="247">
        <v>-3.6989999999999998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154</v>
      </c>
      <c r="AU382" s="253" t="s">
        <v>88</v>
      </c>
      <c r="AV382" s="14" t="s">
        <v>88</v>
      </c>
      <c r="AW382" s="14" t="s">
        <v>33</v>
      </c>
      <c r="AX382" s="14" t="s">
        <v>78</v>
      </c>
      <c r="AY382" s="253" t="s">
        <v>140</v>
      </c>
    </row>
    <row r="383" s="14" customFormat="1">
      <c r="A383" s="14"/>
      <c r="B383" s="243"/>
      <c r="C383" s="244"/>
      <c r="D383" s="234" t="s">
        <v>154</v>
      </c>
      <c r="E383" s="245" t="s">
        <v>1</v>
      </c>
      <c r="F383" s="246" t="s">
        <v>583</v>
      </c>
      <c r="G383" s="244"/>
      <c r="H383" s="247">
        <v>18.731999999999999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154</v>
      </c>
      <c r="AU383" s="253" t="s">
        <v>88</v>
      </c>
      <c r="AV383" s="14" t="s">
        <v>88</v>
      </c>
      <c r="AW383" s="14" t="s">
        <v>33</v>
      </c>
      <c r="AX383" s="14" t="s">
        <v>78</v>
      </c>
      <c r="AY383" s="253" t="s">
        <v>140</v>
      </c>
    </row>
    <row r="384" s="14" customFormat="1">
      <c r="A384" s="14"/>
      <c r="B384" s="243"/>
      <c r="C384" s="244"/>
      <c r="D384" s="234" t="s">
        <v>154</v>
      </c>
      <c r="E384" s="245" t="s">
        <v>1</v>
      </c>
      <c r="F384" s="246" t="s">
        <v>201</v>
      </c>
      <c r="G384" s="244"/>
      <c r="H384" s="247">
        <v>-1.7729999999999999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154</v>
      </c>
      <c r="AU384" s="253" t="s">
        <v>88</v>
      </c>
      <c r="AV384" s="14" t="s">
        <v>88</v>
      </c>
      <c r="AW384" s="14" t="s">
        <v>33</v>
      </c>
      <c r="AX384" s="14" t="s">
        <v>78</v>
      </c>
      <c r="AY384" s="253" t="s">
        <v>140</v>
      </c>
    </row>
    <row r="385" s="13" customFormat="1">
      <c r="A385" s="13"/>
      <c r="B385" s="232"/>
      <c r="C385" s="233"/>
      <c r="D385" s="234" t="s">
        <v>154</v>
      </c>
      <c r="E385" s="235" t="s">
        <v>1</v>
      </c>
      <c r="F385" s="236" t="s">
        <v>584</v>
      </c>
      <c r="G385" s="233"/>
      <c r="H385" s="235" t="s">
        <v>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154</v>
      </c>
      <c r="AU385" s="242" t="s">
        <v>88</v>
      </c>
      <c r="AV385" s="13" t="s">
        <v>86</v>
      </c>
      <c r="AW385" s="13" t="s">
        <v>33</v>
      </c>
      <c r="AX385" s="13" t="s">
        <v>78</v>
      </c>
      <c r="AY385" s="242" t="s">
        <v>140</v>
      </c>
    </row>
    <row r="386" s="14" customFormat="1">
      <c r="A386" s="14"/>
      <c r="B386" s="243"/>
      <c r="C386" s="244"/>
      <c r="D386" s="234" t="s">
        <v>154</v>
      </c>
      <c r="E386" s="245" t="s">
        <v>1</v>
      </c>
      <c r="F386" s="246" t="s">
        <v>182</v>
      </c>
      <c r="G386" s="244"/>
      <c r="H386" s="247">
        <v>0.35999999999999999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154</v>
      </c>
      <c r="AU386" s="253" t="s">
        <v>88</v>
      </c>
      <c r="AV386" s="14" t="s">
        <v>88</v>
      </c>
      <c r="AW386" s="14" t="s">
        <v>33</v>
      </c>
      <c r="AX386" s="14" t="s">
        <v>78</v>
      </c>
      <c r="AY386" s="253" t="s">
        <v>140</v>
      </c>
    </row>
    <row r="387" s="14" customFormat="1">
      <c r="A387" s="14"/>
      <c r="B387" s="243"/>
      <c r="C387" s="244"/>
      <c r="D387" s="234" t="s">
        <v>154</v>
      </c>
      <c r="E387" s="245" t="s">
        <v>1</v>
      </c>
      <c r="F387" s="246" t="s">
        <v>183</v>
      </c>
      <c r="G387" s="244"/>
      <c r="H387" s="247">
        <v>0.59799999999999998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154</v>
      </c>
      <c r="AU387" s="253" t="s">
        <v>88</v>
      </c>
      <c r="AV387" s="14" t="s">
        <v>88</v>
      </c>
      <c r="AW387" s="14" t="s">
        <v>33</v>
      </c>
      <c r="AX387" s="14" t="s">
        <v>78</v>
      </c>
      <c r="AY387" s="253" t="s">
        <v>140</v>
      </c>
    </row>
    <row r="388" s="15" customFormat="1">
      <c r="A388" s="15"/>
      <c r="B388" s="254"/>
      <c r="C388" s="255"/>
      <c r="D388" s="234" t="s">
        <v>154</v>
      </c>
      <c r="E388" s="256" t="s">
        <v>1</v>
      </c>
      <c r="F388" s="257" t="s">
        <v>158</v>
      </c>
      <c r="G388" s="255"/>
      <c r="H388" s="258">
        <v>32.194000000000003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154</v>
      </c>
      <c r="AU388" s="264" t="s">
        <v>88</v>
      </c>
      <c r="AV388" s="15" t="s">
        <v>148</v>
      </c>
      <c r="AW388" s="15" t="s">
        <v>33</v>
      </c>
      <c r="AX388" s="15" t="s">
        <v>86</v>
      </c>
      <c r="AY388" s="264" t="s">
        <v>140</v>
      </c>
    </row>
    <row r="389" s="2" customFormat="1" ht="16.5" customHeight="1">
      <c r="A389" s="39"/>
      <c r="B389" s="40"/>
      <c r="C389" s="276" t="s">
        <v>585</v>
      </c>
      <c r="D389" s="276" t="s">
        <v>255</v>
      </c>
      <c r="E389" s="277" t="s">
        <v>586</v>
      </c>
      <c r="F389" s="278" t="s">
        <v>587</v>
      </c>
      <c r="G389" s="279" t="s">
        <v>152</v>
      </c>
      <c r="H389" s="280">
        <v>35.412999999999997</v>
      </c>
      <c r="I389" s="281"/>
      <c r="J389" s="282">
        <f>ROUND(I389*H389,2)</f>
        <v>0</v>
      </c>
      <c r="K389" s="278" t="s">
        <v>147</v>
      </c>
      <c r="L389" s="283"/>
      <c r="M389" s="284" t="s">
        <v>1</v>
      </c>
      <c r="N389" s="285" t="s">
        <v>43</v>
      </c>
      <c r="O389" s="92"/>
      <c r="P389" s="228">
        <f>O389*H389</f>
        <v>0</v>
      </c>
      <c r="Q389" s="228">
        <v>0.0118</v>
      </c>
      <c r="R389" s="228">
        <f>Q389*H389</f>
        <v>0.41787339999999995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334</v>
      </c>
      <c r="AT389" s="230" t="s">
        <v>255</v>
      </c>
      <c r="AU389" s="230" t="s">
        <v>88</v>
      </c>
      <c r="AY389" s="18" t="s">
        <v>140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86</v>
      </c>
      <c r="BK389" s="231">
        <f>ROUND(I389*H389,2)</f>
        <v>0</v>
      </c>
      <c r="BL389" s="18" t="s">
        <v>246</v>
      </c>
      <c r="BM389" s="230" t="s">
        <v>588</v>
      </c>
    </row>
    <row r="390" s="14" customFormat="1">
      <c r="A390" s="14"/>
      <c r="B390" s="243"/>
      <c r="C390" s="244"/>
      <c r="D390" s="234" t="s">
        <v>154</v>
      </c>
      <c r="E390" s="245" t="s">
        <v>1</v>
      </c>
      <c r="F390" s="246" t="s">
        <v>589</v>
      </c>
      <c r="G390" s="244"/>
      <c r="H390" s="247">
        <v>35.412999999999997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154</v>
      </c>
      <c r="AU390" s="253" t="s">
        <v>88</v>
      </c>
      <c r="AV390" s="14" t="s">
        <v>88</v>
      </c>
      <c r="AW390" s="14" t="s">
        <v>33</v>
      </c>
      <c r="AX390" s="14" t="s">
        <v>78</v>
      </c>
      <c r="AY390" s="253" t="s">
        <v>140</v>
      </c>
    </row>
    <row r="391" s="15" customFormat="1">
      <c r="A391" s="15"/>
      <c r="B391" s="254"/>
      <c r="C391" s="255"/>
      <c r="D391" s="234" t="s">
        <v>154</v>
      </c>
      <c r="E391" s="256" t="s">
        <v>1</v>
      </c>
      <c r="F391" s="257" t="s">
        <v>158</v>
      </c>
      <c r="G391" s="255"/>
      <c r="H391" s="258">
        <v>35.412999999999997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4" t="s">
        <v>154</v>
      </c>
      <c r="AU391" s="264" t="s">
        <v>88</v>
      </c>
      <c r="AV391" s="15" t="s">
        <v>148</v>
      </c>
      <c r="AW391" s="15" t="s">
        <v>33</v>
      </c>
      <c r="AX391" s="15" t="s">
        <v>86</v>
      </c>
      <c r="AY391" s="264" t="s">
        <v>140</v>
      </c>
    </row>
    <row r="392" s="2" customFormat="1" ht="24.15" customHeight="1">
      <c r="A392" s="39"/>
      <c r="B392" s="40"/>
      <c r="C392" s="219" t="s">
        <v>590</v>
      </c>
      <c r="D392" s="219" t="s">
        <v>143</v>
      </c>
      <c r="E392" s="220" t="s">
        <v>591</v>
      </c>
      <c r="F392" s="221" t="s">
        <v>592</v>
      </c>
      <c r="G392" s="222" t="s">
        <v>152</v>
      </c>
      <c r="H392" s="223">
        <v>32.194000000000003</v>
      </c>
      <c r="I392" s="224"/>
      <c r="J392" s="225">
        <f>ROUND(I392*H392,2)</f>
        <v>0</v>
      </c>
      <c r="K392" s="221" t="s">
        <v>147</v>
      </c>
      <c r="L392" s="45"/>
      <c r="M392" s="226" t="s">
        <v>1</v>
      </c>
      <c r="N392" s="227" t="s">
        <v>43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246</v>
      </c>
      <c r="AT392" s="230" t="s">
        <v>143</v>
      </c>
      <c r="AU392" s="230" t="s">
        <v>88</v>
      </c>
      <c r="AY392" s="18" t="s">
        <v>140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86</v>
      </c>
      <c r="BK392" s="231">
        <f>ROUND(I392*H392,2)</f>
        <v>0</v>
      </c>
      <c r="BL392" s="18" t="s">
        <v>246</v>
      </c>
      <c r="BM392" s="230" t="s">
        <v>593</v>
      </c>
    </row>
    <row r="393" s="2" customFormat="1" ht="24.15" customHeight="1">
      <c r="A393" s="39"/>
      <c r="B393" s="40"/>
      <c r="C393" s="219" t="s">
        <v>594</v>
      </c>
      <c r="D393" s="219" t="s">
        <v>143</v>
      </c>
      <c r="E393" s="220" t="s">
        <v>595</v>
      </c>
      <c r="F393" s="221" t="s">
        <v>596</v>
      </c>
      <c r="G393" s="222" t="s">
        <v>152</v>
      </c>
      <c r="H393" s="223">
        <v>32.194000000000003</v>
      </c>
      <c r="I393" s="224"/>
      <c r="J393" s="225">
        <f>ROUND(I393*H393,2)</f>
        <v>0</v>
      </c>
      <c r="K393" s="221" t="s">
        <v>147</v>
      </c>
      <c r="L393" s="45"/>
      <c r="M393" s="226" t="s">
        <v>1</v>
      </c>
      <c r="N393" s="227" t="s">
        <v>43</v>
      </c>
      <c r="O393" s="92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246</v>
      </c>
      <c r="AT393" s="230" t="s">
        <v>143</v>
      </c>
      <c r="AU393" s="230" t="s">
        <v>88</v>
      </c>
      <c r="AY393" s="18" t="s">
        <v>140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86</v>
      </c>
      <c r="BK393" s="231">
        <f>ROUND(I393*H393,2)</f>
        <v>0</v>
      </c>
      <c r="BL393" s="18" t="s">
        <v>246</v>
      </c>
      <c r="BM393" s="230" t="s">
        <v>597</v>
      </c>
    </row>
    <row r="394" s="2" customFormat="1" ht="24.15" customHeight="1">
      <c r="A394" s="39"/>
      <c r="B394" s="40"/>
      <c r="C394" s="219" t="s">
        <v>598</v>
      </c>
      <c r="D394" s="219" t="s">
        <v>143</v>
      </c>
      <c r="E394" s="220" t="s">
        <v>599</v>
      </c>
      <c r="F394" s="221" t="s">
        <v>600</v>
      </c>
      <c r="G394" s="222" t="s">
        <v>152</v>
      </c>
      <c r="H394" s="223">
        <v>0.71999999999999997</v>
      </c>
      <c r="I394" s="224"/>
      <c r="J394" s="225">
        <f>ROUND(I394*H394,2)</f>
        <v>0</v>
      </c>
      <c r="K394" s="221" t="s">
        <v>147</v>
      </c>
      <c r="L394" s="45"/>
      <c r="M394" s="226" t="s">
        <v>1</v>
      </c>
      <c r="N394" s="227" t="s">
        <v>43</v>
      </c>
      <c r="O394" s="92"/>
      <c r="P394" s="228">
        <f>O394*H394</f>
        <v>0</v>
      </c>
      <c r="Q394" s="228">
        <v>0.00058</v>
      </c>
      <c r="R394" s="228">
        <f>Q394*H394</f>
        <v>0.00041760000000000001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246</v>
      </c>
      <c r="AT394" s="230" t="s">
        <v>143</v>
      </c>
      <c r="AU394" s="230" t="s">
        <v>88</v>
      </c>
      <c r="AY394" s="18" t="s">
        <v>140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86</v>
      </c>
      <c r="BK394" s="231">
        <f>ROUND(I394*H394,2)</f>
        <v>0</v>
      </c>
      <c r="BL394" s="18" t="s">
        <v>246</v>
      </c>
      <c r="BM394" s="230" t="s">
        <v>601</v>
      </c>
    </row>
    <row r="395" s="14" customFormat="1">
      <c r="A395" s="14"/>
      <c r="B395" s="243"/>
      <c r="C395" s="244"/>
      <c r="D395" s="234" t="s">
        <v>154</v>
      </c>
      <c r="E395" s="245" t="s">
        <v>1</v>
      </c>
      <c r="F395" s="246" t="s">
        <v>602</v>
      </c>
      <c r="G395" s="244"/>
      <c r="H395" s="247">
        <v>0.47999999999999998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154</v>
      </c>
      <c r="AU395" s="253" t="s">
        <v>88</v>
      </c>
      <c r="AV395" s="14" t="s">
        <v>88</v>
      </c>
      <c r="AW395" s="14" t="s">
        <v>33</v>
      </c>
      <c r="AX395" s="14" t="s">
        <v>78</v>
      </c>
      <c r="AY395" s="253" t="s">
        <v>140</v>
      </c>
    </row>
    <row r="396" s="14" customFormat="1">
      <c r="A396" s="14"/>
      <c r="B396" s="243"/>
      <c r="C396" s="244"/>
      <c r="D396" s="234" t="s">
        <v>154</v>
      </c>
      <c r="E396" s="245" t="s">
        <v>1</v>
      </c>
      <c r="F396" s="246" t="s">
        <v>603</v>
      </c>
      <c r="G396" s="244"/>
      <c r="H396" s="247">
        <v>0.23999999999999999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154</v>
      </c>
      <c r="AU396" s="253" t="s">
        <v>88</v>
      </c>
      <c r="AV396" s="14" t="s">
        <v>88</v>
      </c>
      <c r="AW396" s="14" t="s">
        <v>33</v>
      </c>
      <c r="AX396" s="14" t="s">
        <v>78</v>
      </c>
      <c r="AY396" s="253" t="s">
        <v>140</v>
      </c>
    </row>
    <row r="397" s="15" customFormat="1">
      <c r="A397" s="15"/>
      <c r="B397" s="254"/>
      <c r="C397" s="255"/>
      <c r="D397" s="234" t="s">
        <v>154</v>
      </c>
      <c r="E397" s="256" t="s">
        <v>1</v>
      </c>
      <c r="F397" s="257" t="s">
        <v>158</v>
      </c>
      <c r="G397" s="255"/>
      <c r="H397" s="258">
        <v>0.71999999999999997</v>
      </c>
      <c r="I397" s="259"/>
      <c r="J397" s="255"/>
      <c r="K397" s="255"/>
      <c r="L397" s="260"/>
      <c r="M397" s="261"/>
      <c r="N397" s="262"/>
      <c r="O397" s="262"/>
      <c r="P397" s="262"/>
      <c r="Q397" s="262"/>
      <c r="R397" s="262"/>
      <c r="S397" s="262"/>
      <c r="T397" s="263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4" t="s">
        <v>154</v>
      </c>
      <c r="AU397" s="264" t="s">
        <v>88</v>
      </c>
      <c r="AV397" s="15" t="s">
        <v>148</v>
      </c>
      <c r="AW397" s="15" t="s">
        <v>33</v>
      </c>
      <c r="AX397" s="15" t="s">
        <v>86</v>
      </c>
      <c r="AY397" s="264" t="s">
        <v>140</v>
      </c>
    </row>
    <row r="398" s="2" customFormat="1" ht="24.15" customHeight="1">
      <c r="A398" s="39"/>
      <c r="B398" s="40"/>
      <c r="C398" s="276" t="s">
        <v>604</v>
      </c>
      <c r="D398" s="276" t="s">
        <v>255</v>
      </c>
      <c r="E398" s="277" t="s">
        <v>605</v>
      </c>
      <c r="F398" s="278" t="s">
        <v>606</v>
      </c>
      <c r="G398" s="279" t="s">
        <v>152</v>
      </c>
      <c r="H398" s="280">
        <v>0.75</v>
      </c>
      <c r="I398" s="281"/>
      <c r="J398" s="282">
        <f>ROUND(I398*H398,2)</f>
        <v>0</v>
      </c>
      <c r="K398" s="278" t="s">
        <v>147</v>
      </c>
      <c r="L398" s="283"/>
      <c r="M398" s="284" t="s">
        <v>1</v>
      </c>
      <c r="N398" s="285" t="s">
        <v>43</v>
      </c>
      <c r="O398" s="92"/>
      <c r="P398" s="228">
        <f>O398*H398</f>
        <v>0</v>
      </c>
      <c r="Q398" s="228">
        <v>0.01</v>
      </c>
      <c r="R398" s="228">
        <f>Q398*H398</f>
        <v>0.0074999999999999997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334</v>
      </c>
      <c r="AT398" s="230" t="s">
        <v>255</v>
      </c>
      <c r="AU398" s="230" t="s">
        <v>88</v>
      </c>
      <c r="AY398" s="18" t="s">
        <v>140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86</v>
      </c>
      <c r="BK398" s="231">
        <f>ROUND(I398*H398,2)</f>
        <v>0</v>
      </c>
      <c r="BL398" s="18" t="s">
        <v>246</v>
      </c>
      <c r="BM398" s="230" t="s">
        <v>607</v>
      </c>
    </row>
    <row r="399" s="14" customFormat="1">
      <c r="A399" s="14"/>
      <c r="B399" s="243"/>
      <c r="C399" s="244"/>
      <c r="D399" s="234" t="s">
        <v>154</v>
      </c>
      <c r="E399" s="244"/>
      <c r="F399" s="246" t="s">
        <v>608</v>
      </c>
      <c r="G399" s="244"/>
      <c r="H399" s="247">
        <v>0.75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154</v>
      </c>
      <c r="AU399" s="253" t="s">
        <v>88</v>
      </c>
      <c r="AV399" s="14" t="s">
        <v>88</v>
      </c>
      <c r="AW399" s="14" t="s">
        <v>4</v>
      </c>
      <c r="AX399" s="14" t="s">
        <v>86</v>
      </c>
      <c r="AY399" s="253" t="s">
        <v>140</v>
      </c>
    </row>
    <row r="400" s="2" customFormat="1" ht="16.5" customHeight="1">
      <c r="A400" s="39"/>
      <c r="B400" s="40"/>
      <c r="C400" s="219" t="s">
        <v>609</v>
      </c>
      <c r="D400" s="219" t="s">
        <v>143</v>
      </c>
      <c r="E400" s="220" t="s">
        <v>610</v>
      </c>
      <c r="F400" s="221" t="s">
        <v>611</v>
      </c>
      <c r="G400" s="222" t="s">
        <v>161</v>
      </c>
      <c r="H400" s="223">
        <v>62.780000000000001</v>
      </c>
      <c r="I400" s="224"/>
      <c r="J400" s="225">
        <f>ROUND(I400*H400,2)</f>
        <v>0</v>
      </c>
      <c r="K400" s="221" t="s">
        <v>147</v>
      </c>
      <c r="L400" s="45"/>
      <c r="M400" s="226" t="s">
        <v>1</v>
      </c>
      <c r="N400" s="227" t="s">
        <v>43</v>
      </c>
      <c r="O400" s="92"/>
      <c r="P400" s="228">
        <f>O400*H400</f>
        <v>0</v>
      </c>
      <c r="Q400" s="228">
        <v>3.0000000000000001E-05</v>
      </c>
      <c r="R400" s="228">
        <f>Q400*H400</f>
        <v>0.0018834000000000001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246</v>
      </c>
      <c r="AT400" s="230" t="s">
        <v>143</v>
      </c>
      <c r="AU400" s="230" t="s">
        <v>88</v>
      </c>
      <c r="AY400" s="18" t="s">
        <v>140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86</v>
      </c>
      <c r="BK400" s="231">
        <f>ROUND(I400*H400,2)</f>
        <v>0</v>
      </c>
      <c r="BL400" s="18" t="s">
        <v>246</v>
      </c>
      <c r="BM400" s="230" t="s">
        <v>612</v>
      </c>
    </row>
    <row r="401" s="14" customFormat="1">
      <c r="A401" s="14"/>
      <c r="B401" s="243"/>
      <c r="C401" s="244"/>
      <c r="D401" s="234" t="s">
        <v>154</v>
      </c>
      <c r="E401" s="245" t="s">
        <v>1</v>
      </c>
      <c r="F401" s="246" t="s">
        <v>613</v>
      </c>
      <c r="G401" s="244"/>
      <c r="H401" s="247">
        <v>58.780000000000001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154</v>
      </c>
      <c r="AU401" s="253" t="s">
        <v>88</v>
      </c>
      <c r="AV401" s="14" t="s">
        <v>88</v>
      </c>
      <c r="AW401" s="14" t="s">
        <v>33</v>
      </c>
      <c r="AX401" s="14" t="s">
        <v>78</v>
      </c>
      <c r="AY401" s="253" t="s">
        <v>140</v>
      </c>
    </row>
    <row r="402" s="14" customFormat="1">
      <c r="A402" s="14"/>
      <c r="B402" s="243"/>
      <c r="C402" s="244"/>
      <c r="D402" s="234" t="s">
        <v>154</v>
      </c>
      <c r="E402" s="245" t="s">
        <v>1</v>
      </c>
      <c r="F402" s="246" t="s">
        <v>614</v>
      </c>
      <c r="G402" s="244"/>
      <c r="H402" s="247">
        <v>4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154</v>
      </c>
      <c r="AU402" s="253" t="s">
        <v>88</v>
      </c>
      <c r="AV402" s="14" t="s">
        <v>88</v>
      </c>
      <c r="AW402" s="14" t="s">
        <v>33</v>
      </c>
      <c r="AX402" s="14" t="s">
        <v>78</v>
      </c>
      <c r="AY402" s="253" t="s">
        <v>140</v>
      </c>
    </row>
    <row r="403" s="15" customFormat="1">
      <c r="A403" s="15"/>
      <c r="B403" s="254"/>
      <c r="C403" s="255"/>
      <c r="D403" s="234" t="s">
        <v>154</v>
      </c>
      <c r="E403" s="256" t="s">
        <v>1</v>
      </c>
      <c r="F403" s="257" t="s">
        <v>158</v>
      </c>
      <c r="G403" s="255"/>
      <c r="H403" s="258">
        <v>62.780000000000001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4" t="s">
        <v>154</v>
      </c>
      <c r="AU403" s="264" t="s">
        <v>88</v>
      </c>
      <c r="AV403" s="15" t="s">
        <v>148</v>
      </c>
      <c r="AW403" s="15" t="s">
        <v>33</v>
      </c>
      <c r="AX403" s="15" t="s">
        <v>86</v>
      </c>
      <c r="AY403" s="264" t="s">
        <v>140</v>
      </c>
    </row>
    <row r="404" s="2" customFormat="1" ht="21.75" customHeight="1">
      <c r="A404" s="39"/>
      <c r="B404" s="40"/>
      <c r="C404" s="219" t="s">
        <v>615</v>
      </c>
      <c r="D404" s="219" t="s">
        <v>143</v>
      </c>
      <c r="E404" s="220" t="s">
        <v>616</v>
      </c>
      <c r="F404" s="221" t="s">
        <v>617</v>
      </c>
      <c r="G404" s="222" t="s">
        <v>146</v>
      </c>
      <c r="H404" s="223">
        <v>10</v>
      </c>
      <c r="I404" s="224"/>
      <c r="J404" s="225">
        <f>ROUND(I404*H404,2)</f>
        <v>0</v>
      </c>
      <c r="K404" s="221" t="s">
        <v>147</v>
      </c>
      <c r="L404" s="45"/>
      <c r="M404" s="226" t="s">
        <v>1</v>
      </c>
      <c r="N404" s="227" t="s">
        <v>43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246</v>
      </c>
      <c r="AT404" s="230" t="s">
        <v>143</v>
      </c>
      <c r="AU404" s="230" t="s">
        <v>88</v>
      </c>
      <c r="AY404" s="18" t="s">
        <v>140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86</v>
      </c>
      <c r="BK404" s="231">
        <f>ROUND(I404*H404,2)</f>
        <v>0</v>
      </c>
      <c r="BL404" s="18" t="s">
        <v>246</v>
      </c>
      <c r="BM404" s="230" t="s">
        <v>618</v>
      </c>
    </row>
    <row r="405" s="14" customFormat="1">
      <c r="A405" s="14"/>
      <c r="B405" s="243"/>
      <c r="C405" s="244"/>
      <c r="D405" s="234" t="s">
        <v>154</v>
      </c>
      <c r="E405" s="245" t="s">
        <v>1</v>
      </c>
      <c r="F405" s="246" t="s">
        <v>619</v>
      </c>
      <c r="G405" s="244"/>
      <c r="H405" s="247">
        <v>10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3" t="s">
        <v>154</v>
      </c>
      <c r="AU405" s="253" t="s">
        <v>88</v>
      </c>
      <c r="AV405" s="14" t="s">
        <v>88</v>
      </c>
      <c r="AW405" s="14" t="s">
        <v>33</v>
      </c>
      <c r="AX405" s="14" t="s">
        <v>78</v>
      </c>
      <c r="AY405" s="253" t="s">
        <v>140</v>
      </c>
    </row>
    <row r="406" s="15" customFormat="1">
      <c r="A406" s="15"/>
      <c r="B406" s="254"/>
      <c r="C406" s="255"/>
      <c r="D406" s="234" t="s">
        <v>154</v>
      </c>
      <c r="E406" s="256" t="s">
        <v>1</v>
      </c>
      <c r="F406" s="257" t="s">
        <v>158</v>
      </c>
      <c r="G406" s="255"/>
      <c r="H406" s="258">
        <v>10</v>
      </c>
      <c r="I406" s="259"/>
      <c r="J406" s="255"/>
      <c r="K406" s="255"/>
      <c r="L406" s="260"/>
      <c r="M406" s="261"/>
      <c r="N406" s="262"/>
      <c r="O406" s="262"/>
      <c r="P406" s="262"/>
      <c r="Q406" s="262"/>
      <c r="R406" s="262"/>
      <c r="S406" s="262"/>
      <c r="T406" s="26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4" t="s">
        <v>154</v>
      </c>
      <c r="AU406" s="264" t="s">
        <v>88</v>
      </c>
      <c r="AV406" s="15" t="s">
        <v>148</v>
      </c>
      <c r="AW406" s="15" t="s">
        <v>33</v>
      </c>
      <c r="AX406" s="15" t="s">
        <v>86</v>
      </c>
      <c r="AY406" s="264" t="s">
        <v>140</v>
      </c>
    </row>
    <row r="407" s="2" customFormat="1" ht="16.5" customHeight="1">
      <c r="A407" s="39"/>
      <c r="B407" s="40"/>
      <c r="C407" s="219" t="s">
        <v>620</v>
      </c>
      <c r="D407" s="219" t="s">
        <v>143</v>
      </c>
      <c r="E407" s="220" t="s">
        <v>621</v>
      </c>
      <c r="F407" s="221" t="s">
        <v>622</v>
      </c>
      <c r="G407" s="222" t="s">
        <v>146</v>
      </c>
      <c r="H407" s="223">
        <v>1</v>
      </c>
      <c r="I407" s="224"/>
      <c r="J407" s="225">
        <f>ROUND(I407*H407,2)</f>
        <v>0</v>
      </c>
      <c r="K407" s="221" t="s">
        <v>147</v>
      </c>
      <c r="L407" s="45"/>
      <c r="M407" s="226" t="s">
        <v>1</v>
      </c>
      <c r="N407" s="227" t="s">
        <v>43</v>
      </c>
      <c r="O407" s="92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246</v>
      </c>
      <c r="AT407" s="230" t="s">
        <v>143</v>
      </c>
      <c r="AU407" s="230" t="s">
        <v>88</v>
      </c>
      <c r="AY407" s="18" t="s">
        <v>140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86</v>
      </c>
      <c r="BK407" s="231">
        <f>ROUND(I407*H407,2)</f>
        <v>0</v>
      </c>
      <c r="BL407" s="18" t="s">
        <v>246</v>
      </c>
      <c r="BM407" s="230" t="s">
        <v>623</v>
      </c>
    </row>
    <row r="408" s="14" customFormat="1">
      <c r="A408" s="14"/>
      <c r="B408" s="243"/>
      <c r="C408" s="244"/>
      <c r="D408" s="234" t="s">
        <v>154</v>
      </c>
      <c r="E408" s="245" t="s">
        <v>1</v>
      </c>
      <c r="F408" s="246" t="s">
        <v>86</v>
      </c>
      <c r="G408" s="244"/>
      <c r="H408" s="247">
        <v>1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154</v>
      </c>
      <c r="AU408" s="253" t="s">
        <v>88</v>
      </c>
      <c r="AV408" s="14" t="s">
        <v>88</v>
      </c>
      <c r="AW408" s="14" t="s">
        <v>33</v>
      </c>
      <c r="AX408" s="14" t="s">
        <v>86</v>
      </c>
      <c r="AY408" s="253" t="s">
        <v>140</v>
      </c>
    </row>
    <row r="409" s="2" customFormat="1" ht="16.5" customHeight="1">
      <c r="A409" s="39"/>
      <c r="B409" s="40"/>
      <c r="C409" s="219" t="s">
        <v>624</v>
      </c>
      <c r="D409" s="219" t="s">
        <v>143</v>
      </c>
      <c r="E409" s="220" t="s">
        <v>625</v>
      </c>
      <c r="F409" s="221" t="s">
        <v>626</v>
      </c>
      <c r="G409" s="222" t="s">
        <v>161</v>
      </c>
      <c r="H409" s="223">
        <v>39</v>
      </c>
      <c r="I409" s="224"/>
      <c r="J409" s="225">
        <f>ROUND(I409*H409,2)</f>
        <v>0</v>
      </c>
      <c r="K409" s="221" t="s">
        <v>147</v>
      </c>
      <c r="L409" s="45"/>
      <c r="M409" s="226" t="s">
        <v>1</v>
      </c>
      <c r="N409" s="227" t="s">
        <v>43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246</v>
      </c>
      <c r="AT409" s="230" t="s">
        <v>143</v>
      </c>
      <c r="AU409" s="230" t="s">
        <v>88</v>
      </c>
      <c r="AY409" s="18" t="s">
        <v>140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86</v>
      </c>
      <c r="BK409" s="231">
        <f>ROUND(I409*H409,2)</f>
        <v>0</v>
      </c>
      <c r="BL409" s="18" t="s">
        <v>246</v>
      </c>
      <c r="BM409" s="230" t="s">
        <v>627</v>
      </c>
    </row>
    <row r="410" s="14" customFormat="1">
      <c r="A410" s="14"/>
      <c r="B410" s="243"/>
      <c r="C410" s="244"/>
      <c r="D410" s="234" t="s">
        <v>154</v>
      </c>
      <c r="E410" s="245" t="s">
        <v>1</v>
      </c>
      <c r="F410" s="246" t="s">
        <v>628</v>
      </c>
      <c r="G410" s="244"/>
      <c r="H410" s="247">
        <v>39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154</v>
      </c>
      <c r="AU410" s="253" t="s">
        <v>88</v>
      </c>
      <c r="AV410" s="14" t="s">
        <v>88</v>
      </c>
      <c r="AW410" s="14" t="s">
        <v>33</v>
      </c>
      <c r="AX410" s="14" t="s">
        <v>78</v>
      </c>
      <c r="AY410" s="253" t="s">
        <v>140</v>
      </c>
    </row>
    <row r="411" s="15" customFormat="1">
      <c r="A411" s="15"/>
      <c r="B411" s="254"/>
      <c r="C411" s="255"/>
      <c r="D411" s="234" t="s">
        <v>154</v>
      </c>
      <c r="E411" s="256" t="s">
        <v>1</v>
      </c>
      <c r="F411" s="257" t="s">
        <v>158</v>
      </c>
      <c r="G411" s="255"/>
      <c r="H411" s="258">
        <v>39</v>
      </c>
      <c r="I411" s="259"/>
      <c r="J411" s="255"/>
      <c r="K411" s="255"/>
      <c r="L411" s="260"/>
      <c r="M411" s="261"/>
      <c r="N411" s="262"/>
      <c r="O411" s="262"/>
      <c r="P411" s="262"/>
      <c r="Q411" s="262"/>
      <c r="R411" s="262"/>
      <c r="S411" s="262"/>
      <c r="T411" s="26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4" t="s">
        <v>154</v>
      </c>
      <c r="AU411" s="264" t="s">
        <v>88</v>
      </c>
      <c r="AV411" s="15" t="s">
        <v>148</v>
      </c>
      <c r="AW411" s="15" t="s">
        <v>33</v>
      </c>
      <c r="AX411" s="15" t="s">
        <v>86</v>
      </c>
      <c r="AY411" s="264" t="s">
        <v>140</v>
      </c>
    </row>
    <row r="412" s="2" customFormat="1" ht="24.15" customHeight="1">
      <c r="A412" s="39"/>
      <c r="B412" s="40"/>
      <c r="C412" s="219" t="s">
        <v>629</v>
      </c>
      <c r="D412" s="219" t="s">
        <v>143</v>
      </c>
      <c r="E412" s="220" t="s">
        <v>630</v>
      </c>
      <c r="F412" s="221" t="s">
        <v>631</v>
      </c>
      <c r="G412" s="222" t="s">
        <v>393</v>
      </c>
      <c r="H412" s="286"/>
      <c r="I412" s="224"/>
      <c r="J412" s="225">
        <f>ROUND(I412*H412,2)</f>
        <v>0</v>
      </c>
      <c r="K412" s="221" t="s">
        <v>147</v>
      </c>
      <c r="L412" s="45"/>
      <c r="M412" s="226" t="s">
        <v>1</v>
      </c>
      <c r="N412" s="227" t="s">
        <v>43</v>
      </c>
      <c r="O412" s="92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246</v>
      </c>
      <c r="AT412" s="230" t="s">
        <v>143</v>
      </c>
      <c r="AU412" s="230" t="s">
        <v>88</v>
      </c>
      <c r="AY412" s="18" t="s">
        <v>140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86</v>
      </c>
      <c r="BK412" s="231">
        <f>ROUND(I412*H412,2)</f>
        <v>0</v>
      </c>
      <c r="BL412" s="18" t="s">
        <v>246</v>
      </c>
      <c r="BM412" s="230" t="s">
        <v>632</v>
      </c>
    </row>
    <row r="413" s="12" customFormat="1" ht="22.8" customHeight="1">
      <c r="A413" s="12"/>
      <c r="B413" s="203"/>
      <c r="C413" s="204"/>
      <c r="D413" s="205" t="s">
        <v>77</v>
      </c>
      <c r="E413" s="217" t="s">
        <v>633</v>
      </c>
      <c r="F413" s="217" t="s">
        <v>634</v>
      </c>
      <c r="G413" s="204"/>
      <c r="H413" s="204"/>
      <c r="I413" s="207"/>
      <c r="J413" s="218">
        <f>BK413</f>
        <v>0</v>
      </c>
      <c r="K413" s="204"/>
      <c r="L413" s="209"/>
      <c r="M413" s="210"/>
      <c r="N413" s="211"/>
      <c r="O413" s="211"/>
      <c r="P413" s="212">
        <f>SUM(P414:P422)</f>
        <v>0</v>
      </c>
      <c r="Q413" s="211"/>
      <c r="R413" s="212">
        <f>SUM(R414:R422)</f>
        <v>0.015931552000000002</v>
      </c>
      <c r="S413" s="211"/>
      <c r="T413" s="213">
        <f>SUM(T414:T422)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4" t="s">
        <v>88</v>
      </c>
      <c r="AT413" s="215" t="s">
        <v>77</v>
      </c>
      <c r="AU413" s="215" t="s">
        <v>86</v>
      </c>
      <c r="AY413" s="214" t="s">
        <v>140</v>
      </c>
      <c r="BK413" s="216">
        <f>SUM(BK414:BK422)</f>
        <v>0</v>
      </c>
    </row>
    <row r="414" s="2" customFormat="1" ht="21.75" customHeight="1">
      <c r="A414" s="39"/>
      <c r="B414" s="40"/>
      <c r="C414" s="219" t="s">
        <v>635</v>
      </c>
      <c r="D414" s="219" t="s">
        <v>143</v>
      </c>
      <c r="E414" s="220" t="s">
        <v>636</v>
      </c>
      <c r="F414" s="221" t="s">
        <v>637</v>
      </c>
      <c r="G414" s="222" t="s">
        <v>152</v>
      </c>
      <c r="H414" s="223">
        <v>15.09</v>
      </c>
      <c r="I414" s="224"/>
      <c r="J414" s="225">
        <f>ROUND(I414*H414,2)</f>
        <v>0</v>
      </c>
      <c r="K414" s="221" t="s">
        <v>147</v>
      </c>
      <c r="L414" s="45"/>
      <c r="M414" s="226" t="s">
        <v>1</v>
      </c>
      <c r="N414" s="227" t="s">
        <v>43</v>
      </c>
      <c r="O414" s="92"/>
      <c r="P414" s="228">
        <f>O414*H414</f>
        <v>0</v>
      </c>
      <c r="Q414" s="228">
        <v>0.00044000000000000002</v>
      </c>
      <c r="R414" s="228">
        <f>Q414*H414</f>
        <v>0.0066395999999999998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246</v>
      </c>
      <c r="AT414" s="230" t="s">
        <v>143</v>
      </c>
      <c r="AU414" s="230" t="s">
        <v>88</v>
      </c>
      <c r="AY414" s="18" t="s">
        <v>140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86</v>
      </c>
      <c r="BK414" s="231">
        <f>ROUND(I414*H414,2)</f>
        <v>0</v>
      </c>
      <c r="BL414" s="18" t="s">
        <v>246</v>
      </c>
      <c r="BM414" s="230" t="s">
        <v>638</v>
      </c>
    </row>
    <row r="415" s="13" customFormat="1">
      <c r="A415" s="13"/>
      <c r="B415" s="232"/>
      <c r="C415" s="233"/>
      <c r="D415" s="234" t="s">
        <v>154</v>
      </c>
      <c r="E415" s="235" t="s">
        <v>1</v>
      </c>
      <c r="F415" s="236" t="s">
        <v>639</v>
      </c>
      <c r="G415" s="233"/>
      <c r="H415" s="235" t="s">
        <v>1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154</v>
      </c>
      <c r="AU415" s="242" t="s">
        <v>88</v>
      </c>
      <c r="AV415" s="13" t="s">
        <v>86</v>
      </c>
      <c r="AW415" s="13" t="s">
        <v>33</v>
      </c>
      <c r="AX415" s="13" t="s">
        <v>78</v>
      </c>
      <c r="AY415" s="242" t="s">
        <v>140</v>
      </c>
    </row>
    <row r="416" s="14" customFormat="1">
      <c r="A416" s="14"/>
      <c r="B416" s="243"/>
      <c r="C416" s="244"/>
      <c r="D416" s="234" t="s">
        <v>154</v>
      </c>
      <c r="E416" s="245" t="s">
        <v>1</v>
      </c>
      <c r="F416" s="246" t="s">
        <v>640</v>
      </c>
      <c r="G416" s="244"/>
      <c r="H416" s="247">
        <v>15.09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154</v>
      </c>
      <c r="AU416" s="253" t="s">
        <v>88</v>
      </c>
      <c r="AV416" s="14" t="s">
        <v>88</v>
      </c>
      <c r="AW416" s="14" t="s">
        <v>33</v>
      </c>
      <c r="AX416" s="14" t="s">
        <v>78</v>
      </c>
      <c r="AY416" s="253" t="s">
        <v>140</v>
      </c>
    </row>
    <row r="417" s="15" customFormat="1">
      <c r="A417" s="15"/>
      <c r="B417" s="254"/>
      <c r="C417" s="255"/>
      <c r="D417" s="234" t="s">
        <v>154</v>
      </c>
      <c r="E417" s="256" t="s">
        <v>1</v>
      </c>
      <c r="F417" s="257" t="s">
        <v>158</v>
      </c>
      <c r="G417" s="255"/>
      <c r="H417" s="258">
        <v>15.09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4" t="s">
        <v>154</v>
      </c>
      <c r="AU417" s="264" t="s">
        <v>88</v>
      </c>
      <c r="AV417" s="15" t="s">
        <v>148</v>
      </c>
      <c r="AW417" s="15" t="s">
        <v>33</v>
      </c>
      <c r="AX417" s="15" t="s">
        <v>86</v>
      </c>
      <c r="AY417" s="264" t="s">
        <v>140</v>
      </c>
    </row>
    <row r="418" s="2" customFormat="1" ht="24.15" customHeight="1">
      <c r="A418" s="39"/>
      <c r="B418" s="40"/>
      <c r="C418" s="219" t="s">
        <v>641</v>
      </c>
      <c r="D418" s="219" t="s">
        <v>143</v>
      </c>
      <c r="E418" s="220" t="s">
        <v>642</v>
      </c>
      <c r="F418" s="221" t="s">
        <v>643</v>
      </c>
      <c r="G418" s="222" t="s">
        <v>152</v>
      </c>
      <c r="H418" s="223">
        <v>15.09</v>
      </c>
      <c r="I418" s="224"/>
      <c r="J418" s="225">
        <f>ROUND(I418*H418,2)</f>
        <v>0</v>
      </c>
      <c r="K418" s="221" t="s">
        <v>147</v>
      </c>
      <c r="L418" s="45"/>
      <c r="M418" s="226" t="s">
        <v>1</v>
      </c>
      <c r="N418" s="227" t="s">
        <v>43</v>
      </c>
      <c r="O418" s="92"/>
      <c r="P418" s="228">
        <f>O418*H418</f>
        <v>0</v>
      </c>
      <c r="Q418" s="228">
        <v>0.00020000000000000001</v>
      </c>
      <c r="R418" s="228">
        <f>Q418*H418</f>
        <v>0.0030180000000000003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246</v>
      </c>
      <c r="AT418" s="230" t="s">
        <v>143</v>
      </c>
      <c r="AU418" s="230" t="s">
        <v>88</v>
      </c>
      <c r="AY418" s="18" t="s">
        <v>140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86</v>
      </c>
      <c r="BK418" s="231">
        <f>ROUND(I418*H418,2)</f>
        <v>0</v>
      </c>
      <c r="BL418" s="18" t="s">
        <v>246</v>
      </c>
      <c r="BM418" s="230" t="s">
        <v>644</v>
      </c>
    </row>
    <row r="419" s="2" customFormat="1" ht="33" customHeight="1">
      <c r="A419" s="39"/>
      <c r="B419" s="40"/>
      <c r="C419" s="219" t="s">
        <v>645</v>
      </c>
      <c r="D419" s="219" t="s">
        <v>143</v>
      </c>
      <c r="E419" s="220" t="s">
        <v>646</v>
      </c>
      <c r="F419" s="221" t="s">
        <v>647</v>
      </c>
      <c r="G419" s="222" t="s">
        <v>152</v>
      </c>
      <c r="H419" s="223">
        <v>24.280000000000001</v>
      </c>
      <c r="I419" s="224"/>
      <c r="J419" s="225">
        <f>ROUND(I419*H419,2)</f>
        <v>0</v>
      </c>
      <c r="K419" s="221" t="s">
        <v>147</v>
      </c>
      <c r="L419" s="45"/>
      <c r="M419" s="226" t="s">
        <v>1</v>
      </c>
      <c r="N419" s="227" t="s">
        <v>43</v>
      </c>
      <c r="O419" s="92"/>
      <c r="P419" s="228">
        <f>O419*H419</f>
        <v>0</v>
      </c>
      <c r="Q419" s="228">
        <v>0.00025839999999999999</v>
      </c>
      <c r="R419" s="228">
        <f>Q419*H419</f>
        <v>0.0062739520000000002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246</v>
      </c>
      <c r="AT419" s="230" t="s">
        <v>143</v>
      </c>
      <c r="AU419" s="230" t="s">
        <v>88</v>
      </c>
      <c r="AY419" s="18" t="s">
        <v>140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86</v>
      </c>
      <c r="BK419" s="231">
        <f>ROUND(I419*H419,2)</f>
        <v>0</v>
      </c>
      <c r="BL419" s="18" t="s">
        <v>246</v>
      </c>
      <c r="BM419" s="230" t="s">
        <v>648</v>
      </c>
    </row>
    <row r="420" s="14" customFormat="1">
      <c r="A420" s="14"/>
      <c r="B420" s="243"/>
      <c r="C420" s="244"/>
      <c r="D420" s="234" t="s">
        <v>154</v>
      </c>
      <c r="E420" s="245" t="s">
        <v>1</v>
      </c>
      <c r="F420" s="246" t="s">
        <v>649</v>
      </c>
      <c r="G420" s="244"/>
      <c r="H420" s="247">
        <v>15.09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154</v>
      </c>
      <c r="AU420" s="253" t="s">
        <v>88</v>
      </c>
      <c r="AV420" s="14" t="s">
        <v>88</v>
      </c>
      <c r="AW420" s="14" t="s">
        <v>33</v>
      </c>
      <c r="AX420" s="14" t="s">
        <v>78</v>
      </c>
      <c r="AY420" s="253" t="s">
        <v>140</v>
      </c>
    </row>
    <row r="421" s="14" customFormat="1">
      <c r="A421" s="14"/>
      <c r="B421" s="243"/>
      <c r="C421" s="244"/>
      <c r="D421" s="234" t="s">
        <v>154</v>
      </c>
      <c r="E421" s="245" t="s">
        <v>1</v>
      </c>
      <c r="F421" s="246" t="s">
        <v>650</v>
      </c>
      <c r="G421" s="244"/>
      <c r="H421" s="247">
        <v>9.1899999999999995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154</v>
      </c>
      <c r="AU421" s="253" t="s">
        <v>88</v>
      </c>
      <c r="AV421" s="14" t="s">
        <v>88</v>
      </c>
      <c r="AW421" s="14" t="s">
        <v>33</v>
      </c>
      <c r="AX421" s="14" t="s">
        <v>78</v>
      </c>
      <c r="AY421" s="253" t="s">
        <v>140</v>
      </c>
    </row>
    <row r="422" s="15" customFormat="1">
      <c r="A422" s="15"/>
      <c r="B422" s="254"/>
      <c r="C422" s="255"/>
      <c r="D422" s="234" t="s">
        <v>154</v>
      </c>
      <c r="E422" s="256" t="s">
        <v>1</v>
      </c>
      <c r="F422" s="257" t="s">
        <v>158</v>
      </c>
      <c r="G422" s="255"/>
      <c r="H422" s="258">
        <v>24.280000000000001</v>
      </c>
      <c r="I422" s="259"/>
      <c r="J422" s="255"/>
      <c r="K422" s="255"/>
      <c r="L422" s="260"/>
      <c r="M422" s="261"/>
      <c r="N422" s="262"/>
      <c r="O422" s="262"/>
      <c r="P422" s="262"/>
      <c r="Q422" s="262"/>
      <c r="R422" s="262"/>
      <c r="S422" s="262"/>
      <c r="T422" s="26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4" t="s">
        <v>154</v>
      </c>
      <c r="AU422" s="264" t="s">
        <v>88</v>
      </c>
      <c r="AV422" s="15" t="s">
        <v>148</v>
      </c>
      <c r="AW422" s="15" t="s">
        <v>33</v>
      </c>
      <c r="AX422" s="15" t="s">
        <v>86</v>
      </c>
      <c r="AY422" s="264" t="s">
        <v>140</v>
      </c>
    </row>
    <row r="423" s="12" customFormat="1" ht="25.92" customHeight="1">
      <c r="A423" s="12"/>
      <c r="B423" s="203"/>
      <c r="C423" s="204"/>
      <c r="D423" s="205" t="s">
        <v>77</v>
      </c>
      <c r="E423" s="206" t="s">
        <v>651</v>
      </c>
      <c r="F423" s="206" t="s">
        <v>652</v>
      </c>
      <c r="G423" s="204"/>
      <c r="H423" s="204"/>
      <c r="I423" s="207"/>
      <c r="J423" s="208">
        <f>BK423</f>
        <v>0</v>
      </c>
      <c r="K423" s="204"/>
      <c r="L423" s="209"/>
      <c r="M423" s="210"/>
      <c r="N423" s="211"/>
      <c r="O423" s="211"/>
      <c r="P423" s="212">
        <f>P424</f>
        <v>0</v>
      </c>
      <c r="Q423" s="211"/>
      <c r="R423" s="212">
        <f>R424</f>
        <v>0</v>
      </c>
      <c r="S423" s="211"/>
      <c r="T423" s="213">
        <f>T424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4" t="s">
        <v>170</v>
      </c>
      <c r="AT423" s="215" t="s">
        <v>77</v>
      </c>
      <c r="AU423" s="215" t="s">
        <v>78</v>
      </c>
      <c r="AY423" s="214" t="s">
        <v>140</v>
      </c>
      <c r="BK423" s="216">
        <f>BK424</f>
        <v>0</v>
      </c>
    </row>
    <row r="424" s="12" customFormat="1" ht="22.8" customHeight="1">
      <c r="A424" s="12"/>
      <c r="B424" s="203"/>
      <c r="C424" s="204"/>
      <c r="D424" s="205" t="s">
        <v>77</v>
      </c>
      <c r="E424" s="217" t="s">
        <v>653</v>
      </c>
      <c r="F424" s="217" t="s">
        <v>654</v>
      </c>
      <c r="G424" s="204"/>
      <c r="H424" s="204"/>
      <c r="I424" s="207"/>
      <c r="J424" s="218">
        <f>BK424</f>
        <v>0</v>
      </c>
      <c r="K424" s="204"/>
      <c r="L424" s="209"/>
      <c r="M424" s="210"/>
      <c r="N424" s="211"/>
      <c r="O424" s="211"/>
      <c r="P424" s="212">
        <f>P425</f>
        <v>0</v>
      </c>
      <c r="Q424" s="211"/>
      <c r="R424" s="212">
        <f>R425</f>
        <v>0</v>
      </c>
      <c r="S424" s="211"/>
      <c r="T424" s="213">
        <f>T425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14" t="s">
        <v>170</v>
      </c>
      <c r="AT424" s="215" t="s">
        <v>77</v>
      </c>
      <c r="AU424" s="215" t="s">
        <v>86</v>
      </c>
      <c r="AY424" s="214" t="s">
        <v>140</v>
      </c>
      <c r="BK424" s="216">
        <f>BK425</f>
        <v>0</v>
      </c>
    </row>
    <row r="425" s="2" customFormat="1" ht="16.5" customHeight="1">
      <c r="A425" s="39"/>
      <c r="B425" s="40"/>
      <c r="C425" s="219" t="s">
        <v>655</v>
      </c>
      <c r="D425" s="219" t="s">
        <v>143</v>
      </c>
      <c r="E425" s="220" t="s">
        <v>656</v>
      </c>
      <c r="F425" s="221" t="s">
        <v>654</v>
      </c>
      <c r="G425" s="222" t="s">
        <v>330</v>
      </c>
      <c r="H425" s="223">
        <v>1</v>
      </c>
      <c r="I425" s="224"/>
      <c r="J425" s="225">
        <f>ROUND(I425*H425,2)</f>
        <v>0</v>
      </c>
      <c r="K425" s="221" t="s">
        <v>147</v>
      </c>
      <c r="L425" s="45"/>
      <c r="M425" s="287" t="s">
        <v>1</v>
      </c>
      <c r="N425" s="288" t="s">
        <v>43</v>
      </c>
      <c r="O425" s="289"/>
      <c r="P425" s="290">
        <f>O425*H425</f>
        <v>0</v>
      </c>
      <c r="Q425" s="290">
        <v>0</v>
      </c>
      <c r="R425" s="290">
        <f>Q425*H425</f>
        <v>0</v>
      </c>
      <c r="S425" s="290">
        <v>0</v>
      </c>
      <c r="T425" s="291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657</v>
      </c>
      <c r="AT425" s="230" t="s">
        <v>143</v>
      </c>
      <c r="AU425" s="230" t="s">
        <v>88</v>
      </c>
      <c r="AY425" s="18" t="s">
        <v>140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86</v>
      </c>
      <c r="BK425" s="231">
        <f>ROUND(I425*H425,2)</f>
        <v>0</v>
      </c>
      <c r="BL425" s="18" t="s">
        <v>657</v>
      </c>
      <c r="BM425" s="230" t="s">
        <v>658</v>
      </c>
    </row>
    <row r="426" s="2" customFormat="1" ht="6.96" customHeight="1">
      <c r="A426" s="39"/>
      <c r="B426" s="67"/>
      <c r="C426" s="68"/>
      <c r="D426" s="68"/>
      <c r="E426" s="68"/>
      <c r="F426" s="68"/>
      <c r="G426" s="68"/>
      <c r="H426" s="68"/>
      <c r="I426" s="68"/>
      <c r="J426" s="68"/>
      <c r="K426" s="68"/>
      <c r="L426" s="45"/>
      <c r="M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</row>
  </sheetData>
  <sheetProtection sheet="1" autoFilter="0" formatColumns="0" formatRows="0" objects="1" scenarios="1" spinCount="100000" saltValue="i5qNYsly+DVPl0aLMCE9E7nr+U/lolbJqzAZkZ242BDEOc63CYLm9v6lrMKE+uJoEg4f95GyxeRf+9RCwJtlJQ==" hashValue="TURvERkvBLFL1yraBfxplVWmca4q/TSA02HQh7SaX9T05AOdTvOTNidWSad64KllT3gxMMnNVd9aahgZ+L6gIw==" algorithmName="SHA-512" password="CC35"/>
  <autoFilter ref="C131:K425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ERDF Studenti se SP Stavební úpravy bezbariérového přístupu na ZLR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659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660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ROUND((SUM(BE120:BE174)),  2)</f>
        <v>0</v>
      </c>
      <c r="G33" s="39"/>
      <c r="H33" s="39"/>
      <c r="I33" s="156">
        <v>0.20999999999999999</v>
      </c>
      <c r="J33" s="155">
        <f>ROUND(((SUM(BE120:BE174))*I33),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ROUND((SUM(BF120:BF174)),  2)</f>
        <v>0</v>
      </c>
      <c r="G34" s="39"/>
      <c r="H34" s="39"/>
      <c r="I34" s="156">
        <v>0.12</v>
      </c>
      <c r="J34" s="155">
        <f>ROUND(((SUM(BF120:BF174))*I34),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ROUND((SUM(BG120:BG174)),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ROUND((SUM(BH120:BH174)),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ROUND((SUM(BI120:BI174)),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ERDF Studenti se SP Stavební úpravy bezbariérového přístupu na ZLR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D.1.4.1 - ZAŘÍZENÍ ZDRAVOTNĚ - TECHNICKÝCH INSTALACÍ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Univerzita Karlova, Farmaceutická fakulta v Hradci</v>
      </c>
      <c r="G89" s="41"/>
      <c r="H89" s="41"/>
      <c r="I89" s="33" t="s">
        <v>22</v>
      </c>
      <c r="J89" s="80" t="str">
        <f>IF(J12="","",J12)</f>
        <v>12. 12. 2023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Univerzita Karlova, Farmaceutická fakulta v Hradci</v>
      </c>
      <c r="G91" s="41"/>
      <c r="H91" s="41"/>
      <c r="I91" s="33" t="s">
        <v>30</v>
      </c>
      <c r="J91" s="37" t="str">
        <f>E21</f>
        <v>Ing.Paganík M.,Antala Staška 438, Hradec Králové 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Ondřej Zikán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661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662</v>
      </c>
      <c r="E98" s="183"/>
      <c r="F98" s="183"/>
      <c r="G98" s="183"/>
      <c r="H98" s="183"/>
      <c r="I98" s="183"/>
      <c r="J98" s="184">
        <f>J138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663</v>
      </c>
      <c r="E99" s="183"/>
      <c r="F99" s="183"/>
      <c r="G99" s="183"/>
      <c r="H99" s="183"/>
      <c r="I99" s="183"/>
      <c r="J99" s="184">
        <f>J159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664</v>
      </c>
      <c r="E100" s="183"/>
      <c r="F100" s="183"/>
      <c r="G100" s="183"/>
      <c r="H100" s="183"/>
      <c r="I100" s="183"/>
      <c r="J100" s="184">
        <f>J168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5" t="str">
        <f>E7</f>
        <v>ERDF Studenti se SP Stavební úpravy bezbariérového přístupu na ZLR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30" customHeight="1">
      <c r="A112" s="39"/>
      <c r="B112" s="40"/>
      <c r="C112" s="41"/>
      <c r="D112" s="41"/>
      <c r="E112" s="77" t="str">
        <f>E9</f>
        <v>D.1.4.1 - ZAŘÍZENÍ ZDRAVOTNĚ - TECHNICKÝCH INSTALACÍ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Univerzita Karlova, Farmaceutická fakulta v Hradci</v>
      </c>
      <c r="G114" s="41"/>
      <c r="H114" s="41"/>
      <c r="I114" s="33" t="s">
        <v>22</v>
      </c>
      <c r="J114" s="80" t="str">
        <f>IF(J12="","",J12)</f>
        <v>12. 12. 2023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3" t="s">
        <v>24</v>
      </c>
      <c r="D116" s="41"/>
      <c r="E116" s="41"/>
      <c r="F116" s="28" t="str">
        <f>E15</f>
        <v>Univerzita Karlova, Farmaceutická fakulta v Hradci</v>
      </c>
      <c r="G116" s="41"/>
      <c r="H116" s="41"/>
      <c r="I116" s="33" t="s">
        <v>30</v>
      </c>
      <c r="J116" s="37" t="str">
        <f>E21</f>
        <v>Ing.Paganík M.,Antala Staška 438, Hradec Králové 9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34</v>
      </c>
      <c r="J117" s="37" t="str">
        <f>E24</f>
        <v>Ondřej Zikán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126</v>
      </c>
      <c r="D119" s="195" t="s">
        <v>63</v>
      </c>
      <c r="E119" s="195" t="s">
        <v>59</v>
      </c>
      <c r="F119" s="195" t="s">
        <v>60</v>
      </c>
      <c r="G119" s="195" t="s">
        <v>127</v>
      </c>
      <c r="H119" s="195" t="s">
        <v>128</v>
      </c>
      <c r="I119" s="195" t="s">
        <v>129</v>
      </c>
      <c r="J119" s="195" t="s">
        <v>106</v>
      </c>
      <c r="K119" s="196" t="s">
        <v>130</v>
      </c>
      <c r="L119" s="197"/>
      <c r="M119" s="101" t="s">
        <v>1</v>
      </c>
      <c r="N119" s="102" t="s">
        <v>42</v>
      </c>
      <c r="O119" s="102" t="s">
        <v>131</v>
      </c>
      <c r="P119" s="102" t="s">
        <v>132</v>
      </c>
      <c r="Q119" s="102" t="s">
        <v>133</v>
      </c>
      <c r="R119" s="102" t="s">
        <v>134</v>
      </c>
      <c r="S119" s="102" t="s">
        <v>135</v>
      </c>
      <c r="T119" s="103" t="s">
        <v>136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137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P121+P138+P159+P168</f>
        <v>0</v>
      </c>
      <c r="Q120" s="105"/>
      <c r="R120" s="200">
        <f>R121+R138+R159+R168</f>
        <v>0.030460600000000001</v>
      </c>
      <c r="S120" s="105"/>
      <c r="T120" s="201">
        <f>T121+T138+T159+T168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108</v>
      </c>
      <c r="BK120" s="202">
        <f>BK121+BK138+BK159+BK168</f>
        <v>0</v>
      </c>
    </row>
    <row r="121" s="12" customFormat="1" ht="25.92" customHeight="1">
      <c r="A121" s="12"/>
      <c r="B121" s="203"/>
      <c r="C121" s="204"/>
      <c r="D121" s="205" t="s">
        <v>77</v>
      </c>
      <c r="E121" s="206" t="s">
        <v>665</v>
      </c>
      <c r="F121" s="206" t="s">
        <v>666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SUM(P122:P137)</f>
        <v>0</v>
      </c>
      <c r="Q121" s="211"/>
      <c r="R121" s="212">
        <f>SUM(R122:R137)</f>
        <v>0</v>
      </c>
      <c r="S121" s="211"/>
      <c r="T121" s="213">
        <f>SUM(T122:T137)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88</v>
      </c>
      <c r="AT121" s="215" t="s">
        <v>77</v>
      </c>
      <c r="AU121" s="215" t="s">
        <v>78</v>
      </c>
      <c r="AY121" s="214" t="s">
        <v>140</v>
      </c>
      <c r="BK121" s="216">
        <f>SUM(BK122:BK137)</f>
        <v>0</v>
      </c>
    </row>
    <row r="122" s="2" customFormat="1" ht="24.15" customHeight="1">
      <c r="A122" s="39"/>
      <c r="B122" s="40"/>
      <c r="C122" s="219" t="s">
        <v>86</v>
      </c>
      <c r="D122" s="219" t="s">
        <v>143</v>
      </c>
      <c r="E122" s="220" t="s">
        <v>667</v>
      </c>
      <c r="F122" s="221" t="s">
        <v>668</v>
      </c>
      <c r="G122" s="222" t="s">
        <v>161</v>
      </c>
      <c r="H122" s="223">
        <v>1</v>
      </c>
      <c r="I122" s="224"/>
      <c r="J122" s="225">
        <f>ROUND(I122*H122,2)</f>
        <v>0</v>
      </c>
      <c r="K122" s="221" t="s">
        <v>147</v>
      </c>
      <c r="L122" s="45"/>
      <c r="M122" s="226" t="s">
        <v>1</v>
      </c>
      <c r="N122" s="227" t="s">
        <v>43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246</v>
      </c>
      <c r="AT122" s="230" t="s">
        <v>143</v>
      </c>
      <c r="AU122" s="230" t="s">
        <v>86</v>
      </c>
      <c r="AY122" s="18" t="s">
        <v>140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86</v>
      </c>
      <c r="BK122" s="231">
        <f>ROUND(I122*H122,2)</f>
        <v>0</v>
      </c>
      <c r="BL122" s="18" t="s">
        <v>246</v>
      </c>
      <c r="BM122" s="230" t="s">
        <v>88</v>
      </c>
    </row>
    <row r="123" s="2" customFormat="1" ht="24.15" customHeight="1">
      <c r="A123" s="39"/>
      <c r="B123" s="40"/>
      <c r="C123" s="219" t="s">
        <v>88</v>
      </c>
      <c r="D123" s="219" t="s">
        <v>143</v>
      </c>
      <c r="E123" s="220" t="s">
        <v>669</v>
      </c>
      <c r="F123" s="221" t="s">
        <v>670</v>
      </c>
      <c r="G123" s="222" t="s">
        <v>161</v>
      </c>
      <c r="H123" s="223">
        <v>1</v>
      </c>
      <c r="I123" s="224"/>
      <c r="J123" s="225">
        <f>ROUND(I123*H123,2)</f>
        <v>0</v>
      </c>
      <c r="K123" s="221" t="s">
        <v>147</v>
      </c>
      <c r="L123" s="45"/>
      <c r="M123" s="226" t="s">
        <v>1</v>
      </c>
      <c r="N123" s="227" t="s">
        <v>43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246</v>
      </c>
      <c r="AT123" s="230" t="s">
        <v>143</v>
      </c>
      <c r="AU123" s="230" t="s">
        <v>86</v>
      </c>
      <c r="AY123" s="18" t="s">
        <v>140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86</v>
      </c>
      <c r="BK123" s="231">
        <f>ROUND(I123*H123,2)</f>
        <v>0</v>
      </c>
      <c r="BL123" s="18" t="s">
        <v>246</v>
      </c>
      <c r="BM123" s="230" t="s">
        <v>148</v>
      </c>
    </row>
    <row r="124" s="2" customFormat="1" ht="24.15" customHeight="1">
      <c r="A124" s="39"/>
      <c r="B124" s="40"/>
      <c r="C124" s="219" t="s">
        <v>141</v>
      </c>
      <c r="D124" s="219" t="s">
        <v>143</v>
      </c>
      <c r="E124" s="220" t="s">
        <v>671</v>
      </c>
      <c r="F124" s="221" t="s">
        <v>672</v>
      </c>
      <c r="G124" s="222" t="s">
        <v>161</v>
      </c>
      <c r="H124" s="223">
        <v>6</v>
      </c>
      <c r="I124" s="224"/>
      <c r="J124" s="225">
        <f>ROUND(I124*H124,2)</f>
        <v>0</v>
      </c>
      <c r="K124" s="221" t="s">
        <v>147</v>
      </c>
      <c r="L124" s="45"/>
      <c r="M124" s="226" t="s">
        <v>1</v>
      </c>
      <c r="N124" s="227" t="s">
        <v>43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246</v>
      </c>
      <c r="AT124" s="230" t="s">
        <v>143</v>
      </c>
      <c r="AU124" s="230" t="s">
        <v>86</v>
      </c>
      <c r="AY124" s="18" t="s">
        <v>140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86</v>
      </c>
      <c r="BK124" s="231">
        <f>ROUND(I124*H124,2)</f>
        <v>0</v>
      </c>
      <c r="BL124" s="18" t="s">
        <v>246</v>
      </c>
      <c r="BM124" s="230" t="s">
        <v>168</v>
      </c>
    </row>
    <row r="125" s="2" customFormat="1" ht="24.15" customHeight="1">
      <c r="A125" s="39"/>
      <c r="B125" s="40"/>
      <c r="C125" s="219" t="s">
        <v>148</v>
      </c>
      <c r="D125" s="219" t="s">
        <v>143</v>
      </c>
      <c r="E125" s="220" t="s">
        <v>673</v>
      </c>
      <c r="F125" s="221" t="s">
        <v>674</v>
      </c>
      <c r="G125" s="222" t="s">
        <v>161</v>
      </c>
      <c r="H125" s="223">
        <v>1</v>
      </c>
      <c r="I125" s="224"/>
      <c r="J125" s="225">
        <f>ROUND(I125*H125,2)</f>
        <v>0</v>
      </c>
      <c r="K125" s="221" t="s">
        <v>147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246</v>
      </c>
      <c r="AT125" s="230" t="s">
        <v>143</v>
      </c>
      <c r="AU125" s="230" t="s">
        <v>86</v>
      </c>
      <c r="AY125" s="18" t="s">
        <v>140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246</v>
      </c>
      <c r="BM125" s="230" t="s">
        <v>192</v>
      </c>
    </row>
    <row r="126" s="2" customFormat="1" ht="16.5" customHeight="1">
      <c r="A126" s="39"/>
      <c r="B126" s="40"/>
      <c r="C126" s="219" t="s">
        <v>170</v>
      </c>
      <c r="D126" s="219" t="s">
        <v>143</v>
      </c>
      <c r="E126" s="220" t="s">
        <v>675</v>
      </c>
      <c r="F126" s="221" t="s">
        <v>676</v>
      </c>
      <c r="G126" s="222" t="s">
        <v>146</v>
      </c>
      <c r="H126" s="223">
        <v>1</v>
      </c>
      <c r="I126" s="224"/>
      <c r="J126" s="225">
        <f>ROUND(I126*H126,2)</f>
        <v>0</v>
      </c>
      <c r="K126" s="221" t="s">
        <v>147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246</v>
      </c>
      <c r="AT126" s="230" t="s">
        <v>143</v>
      </c>
      <c r="AU126" s="230" t="s">
        <v>86</v>
      </c>
      <c r="AY126" s="18" t="s">
        <v>140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246</v>
      </c>
      <c r="BM126" s="230" t="s">
        <v>213</v>
      </c>
    </row>
    <row r="127" s="2" customFormat="1" ht="16.5" customHeight="1">
      <c r="A127" s="39"/>
      <c r="B127" s="40"/>
      <c r="C127" s="219" t="s">
        <v>168</v>
      </c>
      <c r="D127" s="219" t="s">
        <v>143</v>
      </c>
      <c r="E127" s="220" t="s">
        <v>677</v>
      </c>
      <c r="F127" s="221" t="s">
        <v>678</v>
      </c>
      <c r="G127" s="222" t="s">
        <v>146</v>
      </c>
      <c r="H127" s="223">
        <v>2</v>
      </c>
      <c r="I127" s="224"/>
      <c r="J127" s="225">
        <f>ROUND(I127*H127,2)</f>
        <v>0</v>
      </c>
      <c r="K127" s="221" t="s">
        <v>147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246</v>
      </c>
      <c r="AT127" s="230" t="s">
        <v>143</v>
      </c>
      <c r="AU127" s="230" t="s">
        <v>86</v>
      </c>
      <c r="AY127" s="18" t="s">
        <v>140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246</v>
      </c>
      <c r="BM127" s="230" t="s">
        <v>8</v>
      </c>
    </row>
    <row r="128" s="2" customFormat="1" ht="21.75" customHeight="1">
      <c r="A128" s="39"/>
      <c r="B128" s="40"/>
      <c r="C128" s="219" t="s">
        <v>184</v>
      </c>
      <c r="D128" s="219" t="s">
        <v>143</v>
      </c>
      <c r="E128" s="220" t="s">
        <v>679</v>
      </c>
      <c r="F128" s="221" t="s">
        <v>680</v>
      </c>
      <c r="G128" s="222" t="s">
        <v>146</v>
      </c>
      <c r="H128" s="223">
        <v>1</v>
      </c>
      <c r="I128" s="224"/>
      <c r="J128" s="225">
        <f>ROUND(I128*H128,2)</f>
        <v>0</v>
      </c>
      <c r="K128" s="221" t="s">
        <v>147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246</v>
      </c>
      <c r="AT128" s="230" t="s">
        <v>143</v>
      </c>
      <c r="AU128" s="230" t="s">
        <v>86</v>
      </c>
      <c r="AY128" s="18" t="s">
        <v>140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246</v>
      </c>
      <c r="BM128" s="230" t="s">
        <v>238</v>
      </c>
    </row>
    <row r="129" s="2" customFormat="1" ht="24.15" customHeight="1">
      <c r="A129" s="39"/>
      <c r="B129" s="40"/>
      <c r="C129" s="219" t="s">
        <v>192</v>
      </c>
      <c r="D129" s="219" t="s">
        <v>143</v>
      </c>
      <c r="E129" s="220" t="s">
        <v>681</v>
      </c>
      <c r="F129" s="221" t="s">
        <v>682</v>
      </c>
      <c r="G129" s="222" t="s">
        <v>146</v>
      </c>
      <c r="H129" s="223">
        <v>1</v>
      </c>
      <c r="I129" s="224"/>
      <c r="J129" s="225">
        <f>ROUND(I129*H129,2)</f>
        <v>0</v>
      </c>
      <c r="K129" s="221" t="s">
        <v>147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246</v>
      </c>
      <c r="AT129" s="230" t="s">
        <v>143</v>
      </c>
      <c r="AU129" s="230" t="s">
        <v>86</v>
      </c>
      <c r="AY129" s="18" t="s">
        <v>140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246</v>
      </c>
      <c r="BM129" s="230" t="s">
        <v>246</v>
      </c>
    </row>
    <row r="130" s="2" customFormat="1" ht="24.15" customHeight="1">
      <c r="A130" s="39"/>
      <c r="B130" s="40"/>
      <c r="C130" s="219" t="s">
        <v>205</v>
      </c>
      <c r="D130" s="219" t="s">
        <v>143</v>
      </c>
      <c r="E130" s="220" t="s">
        <v>683</v>
      </c>
      <c r="F130" s="221" t="s">
        <v>684</v>
      </c>
      <c r="G130" s="222" t="s">
        <v>146</v>
      </c>
      <c r="H130" s="223">
        <v>1</v>
      </c>
      <c r="I130" s="224"/>
      <c r="J130" s="225">
        <f>ROUND(I130*H130,2)</f>
        <v>0</v>
      </c>
      <c r="K130" s="221" t="s">
        <v>147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246</v>
      </c>
      <c r="AT130" s="230" t="s">
        <v>143</v>
      </c>
      <c r="AU130" s="230" t="s">
        <v>86</v>
      </c>
      <c r="AY130" s="18" t="s">
        <v>140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246</v>
      </c>
      <c r="BM130" s="230" t="s">
        <v>254</v>
      </c>
    </row>
    <row r="131" s="2" customFormat="1" ht="21.75" customHeight="1">
      <c r="A131" s="39"/>
      <c r="B131" s="40"/>
      <c r="C131" s="219" t="s">
        <v>213</v>
      </c>
      <c r="D131" s="219" t="s">
        <v>143</v>
      </c>
      <c r="E131" s="220" t="s">
        <v>685</v>
      </c>
      <c r="F131" s="221" t="s">
        <v>686</v>
      </c>
      <c r="G131" s="222" t="s">
        <v>161</v>
      </c>
      <c r="H131" s="223">
        <v>9</v>
      </c>
      <c r="I131" s="224"/>
      <c r="J131" s="225">
        <f>ROUND(I131*H131,2)</f>
        <v>0</v>
      </c>
      <c r="K131" s="221" t="s">
        <v>147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246</v>
      </c>
      <c r="AT131" s="230" t="s">
        <v>143</v>
      </c>
      <c r="AU131" s="230" t="s">
        <v>86</v>
      </c>
      <c r="AY131" s="18" t="s">
        <v>140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246</v>
      </c>
      <c r="BM131" s="230" t="s">
        <v>265</v>
      </c>
    </row>
    <row r="132" s="14" customFormat="1">
      <c r="A132" s="14"/>
      <c r="B132" s="243"/>
      <c r="C132" s="244"/>
      <c r="D132" s="234" t="s">
        <v>154</v>
      </c>
      <c r="E132" s="245" t="s">
        <v>1</v>
      </c>
      <c r="F132" s="246" t="s">
        <v>687</v>
      </c>
      <c r="G132" s="244"/>
      <c r="H132" s="247">
        <v>9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154</v>
      </c>
      <c r="AU132" s="253" t="s">
        <v>86</v>
      </c>
      <c r="AV132" s="14" t="s">
        <v>88</v>
      </c>
      <c r="AW132" s="14" t="s">
        <v>33</v>
      </c>
      <c r="AX132" s="14" t="s">
        <v>78</v>
      </c>
      <c r="AY132" s="253" t="s">
        <v>140</v>
      </c>
    </row>
    <row r="133" s="15" customFormat="1">
      <c r="A133" s="15"/>
      <c r="B133" s="254"/>
      <c r="C133" s="255"/>
      <c r="D133" s="234" t="s">
        <v>154</v>
      </c>
      <c r="E133" s="256" t="s">
        <v>1</v>
      </c>
      <c r="F133" s="257" t="s">
        <v>158</v>
      </c>
      <c r="G133" s="255"/>
      <c r="H133" s="258">
        <v>9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154</v>
      </c>
      <c r="AU133" s="264" t="s">
        <v>86</v>
      </c>
      <c r="AV133" s="15" t="s">
        <v>148</v>
      </c>
      <c r="AW133" s="15" t="s">
        <v>33</v>
      </c>
      <c r="AX133" s="15" t="s">
        <v>86</v>
      </c>
      <c r="AY133" s="264" t="s">
        <v>140</v>
      </c>
    </row>
    <row r="134" s="2" customFormat="1" ht="24.15" customHeight="1">
      <c r="A134" s="39"/>
      <c r="B134" s="40"/>
      <c r="C134" s="276" t="s">
        <v>218</v>
      </c>
      <c r="D134" s="276" t="s">
        <v>255</v>
      </c>
      <c r="E134" s="277" t="s">
        <v>688</v>
      </c>
      <c r="F134" s="278" t="s">
        <v>689</v>
      </c>
      <c r="G134" s="279" t="s">
        <v>146</v>
      </c>
      <c r="H134" s="280">
        <v>1</v>
      </c>
      <c r="I134" s="281"/>
      <c r="J134" s="282">
        <f>ROUND(I134*H134,2)</f>
        <v>0</v>
      </c>
      <c r="K134" s="278" t="s">
        <v>690</v>
      </c>
      <c r="L134" s="283"/>
      <c r="M134" s="284" t="s">
        <v>1</v>
      </c>
      <c r="N134" s="285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334</v>
      </c>
      <c r="AT134" s="230" t="s">
        <v>255</v>
      </c>
      <c r="AU134" s="230" t="s">
        <v>86</v>
      </c>
      <c r="AY134" s="18" t="s">
        <v>140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246</v>
      </c>
      <c r="BM134" s="230" t="s">
        <v>273</v>
      </c>
    </row>
    <row r="135" s="2" customFormat="1" ht="37.8" customHeight="1">
      <c r="A135" s="39"/>
      <c r="B135" s="40"/>
      <c r="C135" s="276" t="s">
        <v>8</v>
      </c>
      <c r="D135" s="276" t="s">
        <v>255</v>
      </c>
      <c r="E135" s="277" t="s">
        <v>691</v>
      </c>
      <c r="F135" s="278" t="s">
        <v>692</v>
      </c>
      <c r="G135" s="279" t="s">
        <v>146</v>
      </c>
      <c r="H135" s="280">
        <v>1</v>
      </c>
      <c r="I135" s="281"/>
      <c r="J135" s="282">
        <f>ROUND(I135*H135,2)</f>
        <v>0</v>
      </c>
      <c r="K135" s="278" t="s">
        <v>690</v>
      </c>
      <c r="L135" s="283"/>
      <c r="M135" s="284" t="s">
        <v>1</v>
      </c>
      <c r="N135" s="285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334</v>
      </c>
      <c r="AT135" s="230" t="s">
        <v>255</v>
      </c>
      <c r="AU135" s="230" t="s">
        <v>86</v>
      </c>
      <c r="AY135" s="18" t="s">
        <v>140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246</v>
      </c>
      <c r="BM135" s="230" t="s">
        <v>286</v>
      </c>
    </row>
    <row r="136" s="2" customFormat="1" ht="24.15" customHeight="1">
      <c r="A136" s="39"/>
      <c r="B136" s="40"/>
      <c r="C136" s="219" t="s">
        <v>232</v>
      </c>
      <c r="D136" s="219" t="s">
        <v>143</v>
      </c>
      <c r="E136" s="220" t="s">
        <v>693</v>
      </c>
      <c r="F136" s="221" t="s">
        <v>694</v>
      </c>
      <c r="G136" s="222" t="s">
        <v>393</v>
      </c>
      <c r="H136" s="286"/>
      <c r="I136" s="224"/>
      <c r="J136" s="225">
        <f>ROUND(I136*H136,2)</f>
        <v>0</v>
      </c>
      <c r="K136" s="221" t="s">
        <v>147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246</v>
      </c>
      <c r="AT136" s="230" t="s">
        <v>143</v>
      </c>
      <c r="AU136" s="230" t="s">
        <v>86</v>
      </c>
      <c r="AY136" s="18" t="s">
        <v>140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246</v>
      </c>
      <c r="BM136" s="230" t="s">
        <v>300</v>
      </c>
    </row>
    <row r="137" s="2" customFormat="1" ht="24.15" customHeight="1">
      <c r="A137" s="39"/>
      <c r="B137" s="40"/>
      <c r="C137" s="219" t="s">
        <v>238</v>
      </c>
      <c r="D137" s="219" t="s">
        <v>143</v>
      </c>
      <c r="E137" s="220" t="s">
        <v>695</v>
      </c>
      <c r="F137" s="221" t="s">
        <v>696</v>
      </c>
      <c r="G137" s="222" t="s">
        <v>393</v>
      </c>
      <c r="H137" s="286"/>
      <c r="I137" s="224"/>
      <c r="J137" s="225">
        <f>ROUND(I137*H137,2)</f>
        <v>0</v>
      </c>
      <c r="K137" s="221" t="s">
        <v>147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246</v>
      </c>
      <c r="AT137" s="230" t="s">
        <v>143</v>
      </c>
      <c r="AU137" s="230" t="s">
        <v>86</v>
      </c>
      <c r="AY137" s="18" t="s">
        <v>140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246</v>
      </c>
      <c r="BM137" s="230" t="s">
        <v>310</v>
      </c>
    </row>
    <row r="138" s="12" customFormat="1" ht="25.92" customHeight="1">
      <c r="A138" s="12"/>
      <c r="B138" s="203"/>
      <c r="C138" s="204"/>
      <c r="D138" s="205" t="s">
        <v>77</v>
      </c>
      <c r="E138" s="206" t="s">
        <v>697</v>
      </c>
      <c r="F138" s="206" t="s">
        <v>698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SUM(P139:P158)</f>
        <v>0</v>
      </c>
      <c r="Q138" s="211"/>
      <c r="R138" s="212">
        <f>SUM(R139:R158)</f>
        <v>0</v>
      </c>
      <c r="S138" s="211"/>
      <c r="T138" s="213">
        <f>SUM(T139:T158)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88</v>
      </c>
      <c r="AT138" s="215" t="s">
        <v>77</v>
      </c>
      <c r="AU138" s="215" t="s">
        <v>78</v>
      </c>
      <c r="AY138" s="214" t="s">
        <v>140</v>
      </c>
      <c r="BK138" s="216">
        <f>SUM(BK139:BK158)</f>
        <v>0</v>
      </c>
    </row>
    <row r="139" s="2" customFormat="1" ht="37.8" customHeight="1">
      <c r="A139" s="39"/>
      <c r="B139" s="40"/>
      <c r="C139" s="219" t="s">
        <v>242</v>
      </c>
      <c r="D139" s="219" t="s">
        <v>143</v>
      </c>
      <c r="E139" s="220" t="s">
        <v>699</v>
      </c>
      <c r="F139" s="221" t="s">
        <v>700</v>
      </c>
      <c r="G139" s="222" t="s">
        <v>161</v>
      </c>
      <c r="H139" s="223">
        <v>9</v>
      </c>
      <c r="I139" s="224"/>
      <c r="J139" s="225">
        <f>ROUND(I139*H139,2)</f>
        <v>0</v>
      </c>
      <c r="K139" s="221" t="s">
        <v>147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246</v>
      </c>
      <c r="AT139" s="230" t="s">
        <v>143</v>
      </c>
      <c r="AU139" s="230" t="s">
        <v>86</v>
      </c>
      <c r="AY139" s="18" t="s">
        <v>140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246</v>
      </c>
      <c r="BM139" s="230" t="s">
        <v>321</v>
      </c>
    </row>
    <row r="140" s="2" customFormat="1" ht="37.8" customHeight="1">
      <c r="A140" s="39"/>
      <c r="B140" s="40"/>
      <c r="C140" s="219" t="s">
        <v>246</v>
      </c>
      <c r="D140" s="219" t="s">
        <v>143</v>
      </c>
      <c r="E140" s="220" t="s">
        <v>701</v>
      </c>
      <c r="F140" s="221" t="s">
        <v>702</v>
      </c>
      <c r="G140" s="222" t="s">
        <v>161</v>
      </c>
      <c r="H140" s="223">
        <v>9</v>
      </c>
      <c r="I140" s="224"/>
      <c r="J140" s="225">
        <f>ROUND(I140*H140,2)</f>
        <v>0</v>
      </c>
      <c r="K140" s="221" t="s">
        <v>147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246</v>
      </c>
      <c r="AT140" s="230" t="s">
        <v>143</v>
      </c>
      <c r="AU140" s="230" t="s">
        <v>86</v>
      </c>
      <c r="AY140" s="18" t="s">
        <v>140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246</v>
      </c>
      <c r="BM140" s="230" t="s">
        <v>334</v>
      </c>
    </row>
    <row r="141" s="2" customFormat="1" ht="24.15" customHeight="1">
      <c r="A141" s="39"/>
      <c r="B141" s="40"/>
      <c r="C141" s="219" t="s">
        <v>250</v>
      </c>
      <c r="D141" s="219" t="s">
        <v>143</v>
      </c>
      <c r="E141" s="220" t="s">
        <v>703</v>
      </c>
      <c r="F141" s="221" t="s">
        <v>704</v>
      </c>
      <c r="G141" s="222" t="s">
        <v>161</v>
      </c>
      <c r="H141" s="223">
        <v>10</v>
      </c>
      <c r="I141" s="224"/>
      <c r="J141" s="225">
        <f>ROUND(I141*H141,2)</f>
        <v>0</v>
      </c>
      <c r="K141" s="221" t="s">
        <v>147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246</v>
      </c>
      <c r="AT141" s="230" t="s">
        <v>143</v>
      </c>
      <c r="AU141" s="230" t="s">
        <v>86</v>
      </c>
      <c r="AY141" s="18" t="s">
        <v>140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246</v>
      </c>
      <c r="BM141" s="230" t="s">
        <v>343</v>
      </c>
    </row>
    <row r="142" s="2" customFormat="1" ht="37.8" customHeight="1">
      <c r="A142" s="39"/>
      <c r="B142" s="40"/>
      <c r="C142" s="219" t="s">
        <v>254</v>
      </c>
      <c r="D142" s="219" t="s">
        <v>143</v>
      </c>
      <c r="E142" s="220" t="s">
        <v>705</v>
      </c>
      <c r="F142" s="221" t="s">
        <v>706</v>
      </c>
      <c r="G142" s="222" t="s">
        <v>161</v>
      </c>
      <c r="H142" s="223">
        <v>9</v>
      </c>
      <c r="I142" s="224"/>
      <c r="J142" s="225">
        <f>ROUND(I142*H142,2)</f>
        <v>0</v>
      </c>
      <c r="K142" s="221" t="s">
        <v>147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246</v>
      </c>
      <c r="AT142" s="230" t="s">
        <v>143</v>
      </c>
      <c r="AU142" s="230" t="s">
        <v>86</v>
      </c>
      <c r="AY142" s="18" t="s">
        <v>140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246</v>
      </c>
      <c r="BM142" s="230" t="s">
        <v>352</v>
      </c>
    </row>
    <row r="143" s="2" customFormat="1" ht="37.8" customHeight="1">
      <c r="A143" s="39"/>
      <c r="B143" s="40"/>
      <c r="C143" s="219" t="s">
        <v>260</v>
      </c>
      <c r="D143" s="219" t="s">
        <v>143</v>
      </c>
      <c r="E143" s="220" t="s">
        <v>707</v>
      </c>
      <c r="F143" s="221" t="s">
        <v>708</v>
      </c>
      <c r="G143" s="222" t="s">
        <v>161</v>
      </c>
      <c r="H143" s="223">
        <v>9</v>
      </c>
      <c r="I143" s="224"/>
      <c r="J143" s="225">
        <f>ROUND(I143*H143,2)</f>
        <v>0</v>
      </c>
      <c r="K143" s="221" t="s">
        <v>147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246</v>
      </c>
      <c r="AT143" s="230" t="s">
        <v>143</v>
      </c>
      <c r="AU143" s="230" t="s">
        <v>86</v>
      </c>
      <c r="AY143" s="18" t="s">
        <v>140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246</v>
      </c>
      <c r="BM143" s="230" t="s">
        <v>363</v>
      </c>
    </row>
    <row r="144" s="2" customFormat="1" ht="24.15" customHeight="1">
      <c r="A144" s="39"/>
      <c r="B144" s="40"/>
      <c r="C144" s="219" t="s">
        <v>265</v>
      </c>
      <c r="D144" s="219" t="s">
        <v>143</v>
      </c>
      <c r="E144" s="220" t="s">
        <v>709</v>
      </c>
      <c r="F144" s="221" t="s">
        <v>710</v>
      </c>
      <c r="G144" s="222" t="s">
        <v>146</v>
      </c>
      <c r="H144" s="223">
        <v>5</v>
      </c>
      <c r="I144" s="224"/>
      <c r="J144" s="225">
        <f>ROUND(I144*H144,2)</f>
        <v>0</v>
      </c>
      <c r="K144" s="221" t="s">
        <v>147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246</v>
      </c>
      <c r="AT144" s="230" t="s">
        <v>143</v>
      </c>
      <c r="AU144" s="230" t="s">
        <v>86</v>
      </c>
      <c r="AY144" s="18" t="s">
        <v>140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246</v>
      </c>
      <c r="BM144" s="230" t="s">
        <v>376</v>
      </c>
    </row>
    <row r="145" s="2" customFormat="1" ht="24.15" customHeight="1">
      <c r="A145" s="39"/>
      <c r="B145" s="40"/>
      <c r="C145" s="219" t="s">
        <v>7</v>
      </c>
      <c r="D145" s="219" t="s">
        <v>143</v>
      </c>
      <c r="E145" s="220" t="s">
        <v>711</v>
      </c>
      <c r="F145" s="221" t="s">
        <v>712</v>
      </c>
      <c r="G145" s="222" t="s">
        <v>146</v>
      </c>
      <c r="H145" s="223">
        <v>12</v>
      </c>
      <c r="I145" s="224"/>
      <c r="J145" s="225">
        <f>ROUND(I145*H145,2)</f>
        <v>0</v>
      </c>
      <c r="K145" s="221" t="s">
        <v>147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246</v>
      </c>
      <c r="AT145" s="230" t="s">
        <v>143</v>
      </c>
      <c r="AU145" s="230" t="s">
        <v>86</v>
      </c>
      <c r="AY145" s="18" t="s">
        <v>140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246</v>
      </c>
      <c r="BM145" s="230" t="s">
        <v>385</v>
      </c>
    </row>
    <row r="146" s="2" customFormat="1" ht="24.15" customHeight="1">
      <c r="A146" s="39"/>
      <c r="B146" s="40"/>
      <c r="C146" s="219" t="s">
        <v>273</v>
      </c>
      <c r="D146" s="219" t="s">
        <v>143</v>
      </c>
      <c r="E146" s="220" t="s">
        <v>713</v>
      </c>
      <c r="F146" s="221" t="s">
        <v>714</v>
      </c>
      <c r="G146" s="222" t="s">
        <v>146</v>
      </c>
      <c r="H146" s="223">
        <v>4</v>
      </c>
      <c r="I146" s="224"/>
      <c r="J146" s="225">
        <f>ROUND(I146*H146,2)</f>
        <v>0</v>
      </c>
      <c r="K146" s="221" t="s">
        <v>147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246</v>
      </c>
      <c r="AT146" s="230" t="s">
        <v>143</v>
      </c>
      <c r="AU146" s="230" t="s">
        <v>86</v>
      </c>
      <c r="AY146" s="18" t="s">
        <v>140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246</v>
      </c>
      <c r="BM146" s="230" t="s">
        <v>397</v>
      </c>
    </row>
    <row r="147" s="2" customFormat="1" ht="37.8" customHeight="1">
      <c r="A147" s="39"/>
      <c r="B147" s="40"/>
      <c r="C147" s="219" t="s">
        <v>279</v>
      </c>
      <c r="D147" s="219" t="s">
        <v>143</v>
      </c>
      <c r="E147" s="220" t="s">
        <v>715</v>
      </c>
      <c r="F147" s="221" t="s">
        <v>716</v>
      </c>
      <c r="G147" s="222" t="s">
        <v>146</v>
      </c>
      <c r="H147" s="223">
        <v>1</v>
      </c>
      <c r="I147" s="224"/>
      <c r="J147" s="225">
        <f>ROUND(I147*H147,2)</f>
        <v>0</v>
      </c>
      <c r="K147" s="221" t="s">
        <v>147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246</v>
      </c>
      <c r="AT147" s="230" t="s">
        <v>143</v>
      </c>
      <c r="AU147" s="230" t="s">
        <v>86</v>
      </c>
      <c r="AY147" s="18" t="s">
        <v>140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246</v>
      </c>
      <c r="BM147" s="230" t="s">
        <v>408</v>
      </c>
    </row>
    <row r="148" s="2" customFormat="1" ht="37.8" customHeight="1">
      <c r="A148" s="39"/>
      <c r="B148" s="40"/>
      <c r="C148" s="219" t="s">
        <v>286</v>
      </c>
      <c r="D148" s="219" t="s">
        <v>143</v>
      </c>
      <c r="E148" s="220" t="s">
        <v>717</v>
      </c>
      <c r="F148" s="221" t="s">
        <v>718</v>
      </c>
      <c r="G148" s="222" t="s">
        <v>146</v>
      </c>
      <c r="H148" s="223">
        <v>1</v>
      </c>
      <c r="I148" s="224"/>
      <c r="J148" s="225">
        <f>ROUND(I148*H148,2)</f>
        <v>0</v>
      </c>
      <c r="K148" s="221" t="s">
        <v>147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246</v>
      </c>
      <c r="AT148" s="230" t="s">
        <v>143</v>
      </c>
      <c r="AU148" s="230" t="s">
        <v>86</v>
      </c>
      <c r="AY148" s="18" t="s">
        <v>140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246</v>
      </c>
      <c r="BM148" s="230" t="s">
        <v>416</v>
      </c>
    </row>
    <row r="149" s="2" customFormat="1" ht="16.5" customHeight="1">
      <c r="A149" s="39"/>
      <c r="B149" s="40"/>
      <c r="C149" s="219" t="s">
        <v>296</v>
      </c>
      <c r="D149" s="219" t="s">
        <v>143</v>
      </c>
      <c r="E149" s="220" t="s">
        <v>719</v>
      </c>
      <c r="F149" s="221" t="s">
        <v>720</v>
      </c>
      <c r="G149" s="222" t="s">
        <v>161</v>
      </c>
      <c r="H149" s="223">
        <v>18</v>
      </c>
      <c r="I149" s="224"/>
      <c r="J149" s="225">
        <f>ROUND(I149*H149,2)</f>
        <v>0</v>
      </c>
      <c r="K149" s="221" t="s">
        <v>147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246</v>
      </c>
      <c r="AT149" s="230" t="s">
        <v>143</v>
      </c>
      <c r="AU149" s="230" t="s">
        <v>86</v>
      </c>
      <c r="AY149" s="18" t="s">
        <v>140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246</v>
      </c>
      <c r="BM149" s="230" t="s">
        <v>424</v>
      </c>
    </row>
    <row r="150" s="14" customFormat="1">
      <c r="A150" s="14"/>
      <c r="B150" s="243"/>
      <c r="C150" s="244"/>
      <c r="D150" s="234" t="s">
        <v>154</v>
      </c>
      <c r="E150" s="245" t="s">
        <v>1</v>
      </c>
      <c r="F150" s="246" t="s">
        <v>721</v>
      </c>
      <c r="G150" s="244"/>
      <c r="H150" s="247">
        <v>18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154</v>
      </c>
      <c r="AU150" s="253" t="s">
        <v>86</v>
      </c>
      <c r="AV150" s="14" t="s">
        <v>88</v>
      </c>
      <c r="AW150" s="14" t="s">
        <v>33</v>
      </c>
      <c r="AX150" s="14" t="s">
        <v>78</v>
      </c>
      <c r="AY150" s="253" t="s">
        <v>140</v>
      </c>
    </row>
    <row r="151" s="15" customFormat="1">
      <c r="A151" s="15"/>
      <c r="B151" s="254"/>
      <c r="C151" s="255"/>
      <c r="D151" s="234" t="s">
        <v>154</v>
      </c>
      <c r="E151" s="256" t="s">
        <v>1</v>
      </c>
      <c r="F151" s="257" t="s">
        <v>158</v>
      </c>
      <c r="G151" s="255"/>
      <c r="H151" s="258">
        <v>18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154</v>
      </c>
      <c r="AU151" s="264" t="s">
        <v>86</v>
      </c>
      <c r="AV151" s="15" t="s">
        <v>148</v>
      </c>
      <c r="AW151" s="15" t="s">
        <v>33</v>
      </c>
      <c r="AX151" s="15" t="s">
        <v>86</v>
      </c>
      <c r="AY151" s="264" t="s">
        <v>140</v>
      </c>
    </row>
    <row r="152" s="2" customFormat="1" ht="24.15" customHeight="1">
      <c r="A152" s="39"/>
      <c r="B152" s="40"/>
      <c r="C152" s="219" t="s">
        <v>300</v>
      </c>
      <c r="D152" s="219" t="s">
        <v>143</v>
      </c>
      <c r="E152" s="220" t="s">
        <v>722</v>
      </c>
      <c r="F152" s="221" t="s">
        <v>723</v>
      </c>
      <c r="G152" s="222" t="s">
        <v>161</v>
      </c>
      <c r="H152" s="223">
        <v>18</v>
      </c>
      <c r="I152" s="224"/>
      <c r="J152" s="225">
        <f>ROUND(I152*H152,2)</f>
        <v>0</v>
      </c>
      <c r="K152" s="221" t="s">
        <v>147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246</v>
      </c>
      <c r="AT152" s="230" t="s">
        <v>143</v>
      </c>
      <c r="AU152" s="230" t="s">
        <v>86</v>
      </c>
      <c r="AY152" s="18" t="s">
        <v>140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246</v>
      </c>
      <c r="BM152" s="230" t="s">
        <v>433</v>
      </c>
    </row>
    <row r="153" s="14" customFormat="1">
      <c r="A153" s="14"/>
      <c r="B153" s="243"/>
      <c r="C153" s="244"/>
      <c r="D153" s="234" t="s">
        <v>154</v>
      </c>
      <c r="E153" s="245" t="s">
        <v>1</v>
      </c>
      <c r="F153" s="246" t="s">
        <v>721</v>
      </c>
      <c r="G153" s="244"/>
      <c r="H153" s="247">
        <v>18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154</v>
      </c>
      <c r="AU153" s="253" t="s">
        <v>86</v>
      </c>
      <c r="AV153" s="14" t="s">
        <v>88</v>
      </c>
      <c r="AW153" s="14" t="s">
        <v>33</v>
      </c>
      <c r="AX153" s="14" t="s">
        <v>78</v>
      </c>
      <c r="AY153" s="253" t="s">
        <v>140</v>
      </c>
    </row>
    <row r="154" s="15" customFormat="1">
      <c r="A154" s="15"/>
      <c r="B154" s="254"/>
      <c r="C154" s="255"/>
      <c r="D154" s="234" t="s">
        <v>154</v>
      </c>
      <c r="E154" s="256" t="s">
        <v>1</v>
      </c>
      <c r="F154" s="257" t="s">
        <v>158</v>
      </c>
      <c r="G154" s="255"/>
      <c r="H154" s="258">
        <v>18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154</v>
      </c>
      <c r="AU154" s="264" t="s">
        <v>86</v>
      </c>
      <c r="AV154" s="15" t="s">
        <v>148</v>
      </c>
      <c r="AW154" s="15" t="s">
        <v>33</v>
      </c>
      <c r="AX154" s="15" t="s">
        <v>86</v>
      </c>
      <c r="AY154" s="264" t="s">
        <v>140</v>
      </c>
    </row>
    <row r="155" s="2" customFormat="1" ht="16.5" customHeight="1">
      <c r="A155" s="39"/>
      <c r="B155" s="40"/>
      <c r="C155" s="219" t="s">
        <v>305</v>
      </c>
      <c r="D155" s="219" t="s">
        <v>143</v>
      </c>
      <c r="E155" s="220" t="s">
        <v>724</v>
      </c>
      <c r="F155" s="221" t="s">
        <v>725</v>
      </c>
      <c r="G155" s="222" t="s">
        <v>146</v>
      </c>
      <c r="H155" s="223">
        <v>2</v>
      </c>
      <c r="I155" s="224"/>
      <c r="J155" s="225">
        <f>ROUND(I155*H155,2)</f>
        <v>0</v>
      </c>
      <c r="K155" s="221" t="s">
        <v>690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246</v>
      </c>
      <c r="AT155" s="230" t="s">
        <v>143</v>
      </c>
      <c r="AU155" s="230" t="s">
        <v>86</v>
      </c>
      <c r="AY155" s="18" t="s">
        <v>140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246</v>
      </c>
      <c r="BM155" s="230" t="s">
        <v>442</v>
      </c>
    </row>
    <row r="156" s="2" customFormat="1" ht="37.8" customHeight="1">
      <c r="A156" s="39"/>
      <c r="B156" s="40"/>
      <c r="C156" s="219" t="s">
        <v>310</v>
      </c>
      <c r="D156" s="219" t="s">
        <v>143</v>
      </c>
      <c r="E156" s="220" t="s">
        <v>726</v>
      </c>
      <c r="F156" s="221" t="s">
        <v>727</v>
      </c>
      <c r="G156" s="222" t="s">
        <v>146</v>
      </c>
      <c r="H156" s="223">
        <v>1</v>
      </c>
      <c r="I156" s="224"/>
      <c r="J156" s="225">
        <f>ROUND(I156*H156,2)</f>
        <v>0</v>
      </c>
      <c r="K156" s="221" t="s">
        <v>690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246</v>
      </c>
      <c r="AT156" s="230" t="s">
        <v>143</v>
      </c>
      <c r="AU156" s="230" t="s">
        <v>86</v>
      </c>
      <c r="AY156" s="18" t="s">
        <v>140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246</v>
      </c>
      <c r="BM156" s="230" t="s">
        <v>450</v>
      </c>
    </row>
    <row r="157" s="2" customFormat="1" ht="24.15" customHeight="1">
      <c r="A157" s="39"/>
      <c r="B157" s="40"/>
      <c r="C157" s="219" t="s">
        <v>315</v>
      </c>
      <c r="D157" s="219" t="s">
        <v>143</v>
      </c>
      <c r="E157" s="220" t="s">
        <v>728</v>
      </c>
      <c r="F157" s="221" t="s">
        <v>729</v>
      </c>
      <c r="G157" s="222" t="s">
        <v>393</v>
      </c>
      <c r="H157" s="286"/>
      <c r="I157" s="224"/>
      <c r="J157" s="225">
        <f>ROUND(I157*H157,2)</f>
        <v>0</v>
      </c>
      <c r="K157" s="221" t="s">
        <v>147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246</v>
      </c>
      <c r="AT157" s="230" t="s">
        <v>143</v>
      </c>
      <c r="AU157" s="230" t="s">
        <v>86</v>
      </c>
      <c r="AY157" s="18" t="s">
        <v>140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246</v>
      </c>
      <c r="BM157" s="230" t="s">
        <v>458</v>
      </c>
    </row>
    <row r="158" s="2" customFormat="1" ht="24.15" customHeight="1">
      <c r="A158" s="39"/>
      <c r="B158" s="40"/>
      <c r="C158" s="219" t="s">
        <v>321</v>
      </c>
      <c r="D158" s="219" t="s">
        <v>143</v>
      </c>
      <c r="E158" s="220" t="s">
        <v>730</v>
      </c>
      <c r="F158" s="221" t="s">
        <v>731</v>
      </c>
      <c r="G158" s="222" t="s">
        <v>393</v>
      </c>
      <c r="H158" s="286"/>
      <c r="I158" s="224"/>
      <c r="J158" s="225">
        <f>ROUND(I158*H158,2)</f>
        <v>0</v>
      </c>
      <c r="K158" s="221" t="s">
        <v>147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246</v>
      </c>
      <c r="AT158" s="230" t="s">
        <v>143</v>
      </c>
      <c r="AU158" s="230" t="s">
        <v>86</v>
      </c>
      <c r="AY158" s="18" t="s">
        <v>140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246</v>
      </c>
      <c r="BM158" s="230" t="s">
        <v>468</v>
      </c>
    </row>
    <row r="159" s="12" customFormat="1" ht="25.92" customHeight="1">
      <c r="A159" s="12"/>
      <c r="B159" s="203"/>
      <c r="C159" s="204"/>
      <c r="D159" s="205" t="s">
        <v>77</v>
      </c>
      <c r="E159" s="206" t="s">
        <v>395</v>
      </c>
      <c r="F159" s="206" t="s">
        <v>396</v>
      </c>
      <c r="G159" s="204"/>
      <c r="H159" s="204"/>
      <c r="I159" s="207"/>
      <c r="J159" s="208">
        <f>BK159</f>
        <v>0</v>
      </c>
      <c r="K159" s="204"/>
      <c r="L159" s="209"/>
      <c r="M159" s="210"/>
      <c r="N159" s="211"/>
      <c r="O159" s="211"/>
      <c r="P159" s="212">
        <f>SUM(P160:P167)</f>
        <v>0</v>
      </c>
      <c r="Q159" s="211"/>
      <c r="R159" s="212">
        <f>SUM(R160:R167)</f>
        <v>0.030460600000000001</v>
      </c>
      <c r="S159" s="211"/>
      <c r="T159" s="213">
        <f>SUM(T160:T167)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88</v>
      </c>
      <c r="AT159" s="215" t="s">
        <v>77</v>
      </c>
      <c r="AU159" s="215" t="s">
        <v>78</v>
      </c>
      <c r="AY159" s="214" t="s">
        <v>140</v>
      </c>
      <c r="BK159" s="216">
        <f>SUM(BK160:BK167)</f>
        <v>0</v>
      </c>
    </row>
    <row r="160" s="2" customFormat="1" ht="37.8" customHeight="1">
      <c r="A160" s="39"/>
      <c r="B160" s="40"/>
      <c r="C160" s="219" t="s">
        <v>327</v>
      </c>
      <c r="D160" s="219" t="s">
        <v>143</v>
      </c>
      <c r="E160" s="220" t="s">
        <v>732</v>
      </c>
      <c r="F160" s="221" t="s">
        <v>733</v>
      </c>
      <c r="G160" s="222" t="s">
        <v>146</v>
      </c>
      <c r="H160" s="223">
        <v>1</v>
      </c>
      <c r="I160" s="224"/>
      <c r="J160" s="225">
        <f>ROUND(I160*H160,2)</f>
        <v>0</v>
      </c>
      <c r="K160" s="221" t="s">
        <v>147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246</v>
      </c>
      <c r="AT160" s="230" t="s">
        <v>143</v>
      </c>
      <c r="AU160" s="230" t="s">
        <v>86</v>
      </c>
      <c r="AY160" s="18" t="s">
        <v>140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246</v>
      </c>
      <c r="BM160" s="230" t="s">
        <v>478</v>
      </c>
    </row>
    <row r="161" s="2" customFormat="1" ht="33" customHeight="1">
      <c r="A161" s="39"/>
      <c r="B161" s="40"/>
      <c r="C161" s="219" t="s">
        <v>334</v>
      </c>
      <c r="D161" s="219" t="s">
        <v>143</v>
      </c>
      <c r="E161" s="220" t="s">
        <v>734</v>
      </c>
      <c r="F161" s="221" t="s">
        <v>735</v>
      </c>
      <c r="G161" s="222" t="s">
        <v>146</v>
      </c>
      <c r="H161" s="223">
        <v>1</v>
      </c>
      <c r="I161" s="224"/>
      <c r="J161" s="225">
        <f>ROUND(I161*H161,2)</f>
        <v>0</v>
      </c>
      <c r="K161" s="221" t="s">
        <v>147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246</v>
      </c>
      <c r="AT161" s="230" t="s">
        <v>143</v>
      </c>
      <c r="AU161" s="230" t="s">
        <v>86</v>
      </c>
      <c r="AY161" s="18" t="s">
        <v>140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246</v>
      </c>
      <c r="BM161" s="230" t="s">
        <v>488</v>
      </c>
    </row>
    <row r="162" s="2" customFormat="1" ht="66.75" customHeight="1">
      <c r="A162" s="39"/>
      <c r="B162" s="40"/>
      <c r="C162" s="219" t="s">
        <v>339</v>
      </c>
      <c r="D162" s="219" t="s">
        <v>143</v>
      </c>
      <c r="E162" s="220" t="s">
        <v>736</v>
      </c>
      <c r="F162" s="221" t="s">
        <v>737</v>
      </c>
      <c r="G162" s="222" t="s">
        <v>400</v>
      </c>
      <c r="H162" s="223">
        <v>1</v>
      </c>
      <c r="I162" s="224"/>
      <c r="J162" s="225">
        <f>ROUND(I162*H162,2)</f>
        <v>0</v>
      </c>
      <c r="K162" s="221" t="s">
        <v>690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0.030460600000000001</v>
      </c>
      <c r="R162" s="228">
        <f>Q162*H162</f>
        <v>0.030460600000000001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246</v>
      </c>
      <c r="AT162" s="230" t="s">
        <v>143</v>
      </c>
      <c r="AU162" s="230" t="s">
        <v>86</v>
      </c>
      <c r="AY162" s="18" t="s">
        <v>140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246</v>
      </c>
      <c r="BM162" s="230" t="s">
        <v>738</v>
      </c>
    </row>
    <row r="163" s="2" customFormat="1" ht="24.15" customHeight="1">
      <c r="A163" s="39"/>
      <c r="B163" s="40"/>
      <c r="C163" s="219" t="s">
        <v>343</v>
      </c>
      <c r="D163" s="219" t="s">
        <v>143</v>
      </c>
      <c r="E163" s="220" t="s">
        <v>739</v>
      </c>
      <c r="F163" s="221" t="s">
        <v>740</v>
      </c>
      <c r="G163" s="222" t="s">
        <v>146</v>
      </c>
      <c r="H163" s="223">
        <v>2</v>
      </c>
      <c r="I163" s="224"/>
      <c r="J163" s="225">
        <f>ROUND(I163*H163,2)</f>
        <v>0</v>
      </c>
      <c r="K163" s="221" t="s">
        <v>147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246</v>
      </c>
      <c r="AT163" s="230" t="s">
        <v>143</v>
      </c>
      <c r="AU163" s="230" t="s">
        <v>86</v>
      </c>
      <c r="AY163" s="18" t="s">
        <v>140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246</v>
      </c>
      <c r="BM163" s="230" t="s">
        <v>504</v>
      </c>
    </row>
    <row r="164" s="2" customFormat="1" ht="24.15" customHeight="1">
      <c r="A164" s="39"/>
      <c r="B164" s="40"/>
      <c r="C164" s="219" t="s">
        <v>348</v>
      </c>
      <c r="D164" s="219" t="s">
        <v>143</v>
      </c>
      <c r="E164" s="220" t="s">
        <v>741</v>
      </c>
      <c r="F164" s="221" t="s">
        <v>742</v>
      </c>
      <c r="G164" s="222" t="s">
        <v>146</v>
      </c>
      <c r="H164" s="223">
        <v>3</v>
      </c>
      <c r="I164" s="224"/>
      <c r="J164" s="225">
        <f>ROUND(I164*H164,2)</f>
        <v>0</v>
      </c>
      <c r="K164" s="221" t="s">
        <v>147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246</v>
      </c>
      <c r="AT164" s="230" t="s">
        <v>143</v>
      </c>
      <c r="AU164" s="230" t="s">
        <v>86</v>
      </c>
      <c r="AY164" s="18" t="s">
        <v>140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246</v>
      </c>
      <c r="BM164" s="230" t="s">
        <v>522</v>
      </c>
    </row>
    <row r="165" s="2" customFormat="1" ht="33" customHeight="1">
      <c r="A165" s="39"/>
      <c r="B165" s="40"/>
      <c r="C165" s="219" t="s">
        <v>352</v>
      </c>
      <c r="D165" s="219" t="s">
        <v>143</v>
      </c>
      <c r="E165" s="220" t="s">
        <v>743</v>
      </c>
      <c r="F165" s="221" t="s">
        <v>744</v>
      </c>
      <c r="G165" s="222" t="s">
        <v>146</v>
      </c>
      <c r="H165" s="223">
        <v>3</v>
      </c>
      <c r="I165" s="224"/>
      <c r="J165" s="225">
        <f>ROUND(I165*H165,2)</f>
        <v>0</v>
      </c>
      <c r="K165" s="221" t="s">
        <v>147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246</v>
      </c>
      <c r="AT165" s="230" t="s">
        <v>143</v>
      </c>
      <c r="AU165" s="230" t="s">
        <v>86</v>
      </c>
      <c r="AY165" s="18" t="s">
        <v>140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246</v>
      </c>
      <c r="BM165" s="230" t="s">
        <v>530</v>
      </c>
    </row>
    <row r="166" s="2" customFormat="1" ht="24.15" customHeight="1">
      <c r="A166" s="39"/>
      <c r="B166" s="40"/>
      <c r="C166" s="219" t="s">
        <v>357</v>
      </c>
      <c r="D166" s="219" t="s">
        <v>143</v>
      </c>
      <c r="E166" s="220" t="s">
        <v>745</v>
      </c>
      <c r="F166" s="221" t="s">
        <v>746</v>
      </c>
      <c r="G166" s="222" t="s">
        <v>393</v>
      </c>
      <c r="H166" s="286"/>
      <c r="I166" s="224"/>
      <c r="J166" s="225">
        <f>ROUND(I166*H166,2)</f>
        <v>0</v>
      </c>
      <c r="K166" s="221" t="s">
        <v>147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246</v>
      </c>
      <c r="AT166" s="230" t="s">
        <v>143</v>
      </c>
      <c r="AU166" s="230" t="s">
        <v>86</v>
      </c>
      <c r="AY166" s="18" t="s">
        <v>140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246</v>
      </c>
      <c r="BM166" s="230" t="s">
        <v>541</v>
      </c>
    </row>
    <row r="167" s="2" customFormat="1" ht="24.15" customHeight="1">
      <c r="A167" s="39"/>
      <c r="B167" s="40"/>
      <c r="C167" s="219" t="s">
        <v>363</v>
      </c>
      <c r="D167" s="219" t="s">
        <v>143</v>
      </c>
      <c r="E167" s="220" t="s">
        <v>747</v>
      </c>
      <c r="F167" s="221" t="s">
        <v>748</v>
      </c>
      <c r="G167" s="222" t="s">
        <v>393</v>
      </c>
      <c r="H167" s="286"/>
      <c r="I167" s="224"/>
      <c r="J167" s="225">
        <f>ROUND(I167*H167,2)</f>
        <v>0</v>
      </c>
      <c r="K167" s="221" t="s">
        <v>147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246</v>
      </c>
      <c r="AT167" s="230" t="s">
        <v>143</v>
      </c>
      <c r="AU167" s="230" t="s">
        <v>86</v>
      </c>
      <c r="AY167" s="18" t="s">
        <v>140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246</v>
      </c>
      <c r="BM167" s="230" t="s">
        <v>550</v>
      </c>
    </row>
    <row r="168" s="12" customFormat="1" ht="25.92" customHeight="1">
      <c r="A168" s="12"/>
      <c r="B168" s="203"/>
      <c r="C168" s="204"/>
      <c r="D168" s="205" t="s">
        <v>77</v>
      </c>
      <c r="E168" s="206" t="s">
        <v>749</v>
      </c>
      <c r="F168" s="206" t="s">
        <v>750</v>
      </c>
      <c r="G168" s="204"/>
      <c r="H168" s="204"/>
      <c r="I168" s="207"/>
      <c r="J168" s="208">
        <f>BK168</f>
        <v>0</v>
      </c>
      <c r="K168" s="204"/>
      <c r="L168" s="209"/>
      <c r="M168" s="210"/>
      <c r="N168" s="211"/>
      <c r="O168" s="211"/>
      <c r="P168" s="212">
        <f>SUM(P169:P174)</f>
        <v>0</v>
      </c>
      <c r="Q168" s="211"/>
      <c r="R168" s="212">
        <f>SUM(R169:R174)</f>
        <v>0</v>
      </c>
      <c r="S168" s="211"/>
      <c r="T168" s="213">
        <f>SUM(T169:T174)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88</v>
      </c>
      <c r="AT168" s="215" t="s">
        <v>77</v>
      </c>
      <c r="AU168" s="215" t="s">
        <v>78</v>
      </c>
      <c r="AY168" s="214" t="s">
        <v>140</v>
      </c>
      <c r="BK168" s="216">
        <f>SUM(BK169:BK174)</f>
        <v>0</v>
      </c>
    </row>
    <row r="169" s="2" customFormat="1" ht="37.8" customHeight="1">
      <c r="A169" s="39"/>
      <c r="B169" s="40"/>
      <c r="C169" s="219" t="s">
        <v>371</v>
      </c>
      <c r="D169" s="219" t="s">
        <v>143</v>
      </c>
      <c r="E169" s="220" t="s">
        <v>751</v>
      </c>
      <c r="F169" s="221" t="s">
        <v>752</v>
      </c>
      <c r="G169" s="222" t="s">
        <v>146</v>
      </c>
      <c r="H169" s="223">
        <v>1</v>
      </c>
      <c r="I169" s="224"/>
      <c r="J169" s="225">
        <f>ROUND(I169*H169,2)</f>
        <v>0</v>
      </c>
      <c r="K169" s="221" t="s">
        <v>147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246</v>
      </c>
      <c r="AT169" s="230" t="s">
        <v>143</v>
      </c>
      <c r="AU169" s="230" t="s">
        <v>86</v>
      </c>
      <c r="AY169" s="18" t="s">
        <v>140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246</v>
      </c>
      <c r="BM169" s="230" t="s">
        <v>562</v>
      </c>
    </row>
    <row r="170" s="2" customFormat="1" ht="33" customHeight="1">
      <c r="A170" s="39"/>
      <c r="B170" s="40"/>
      <c r="C170" s="219" t="s">
        <v>376</v>
      </c>
      <c r="D170" s="219" t="s">
        <v>143</v>
      </c>
      <c r="E170" s="220" t="s">
        <v>753</v>
      </c>
      <c r="F170" s="221" t="s">
        <v>754</v>
      </c>
      <c r="G170" s="222" t="s">
        <v>146</v>
      </c>
      <c r="H170" s="223">
        <v>1</v>
      </c>
      <c r="I170" s="224"/>
      <c r="J170" s="225">
        <f>ROUND(I170*H170,2)</f>
        <v>0</v>
      </c>
      <c r="K170" s="221" t="s">
        <v>147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246</v>
      </c>
      <c r="AT170" s="230" t="s">
        <v>143</v>
      </c>
      <c r="AU170" s="230" t="s">
        <v>86</v>
      </c>
      <c r="AY170" s="18" t="s">
        <v>140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246</v>
      </c>
      <c r="BM170" s="230" t="s">
        <v>573</v>
      </c>
    </row>
    <row r="171" s="2" customFormat="1" ht="37.8" customHeight="1">
      <c r="A171" s="39"/>
      <c r="B171" s="40"/>
      <c r="C171" s="219" t="s">
        <v>381</v>
      </c>
      <c r="D171" s="219" t="s">
        <v>143</v>
      </c>
      <c r="E171" s="220" t="s">
        <v>755</v>
      </c>
      <c r="F171" s="221" t="s">
        <v>756</v>
      </c>
      <c r="G171" s="222" t="s">
        <v>146</v>
      </c>
      <c r="H171" s="223">
        <v>1</v>
      </c>
      <c r="I171" s="224"/>
      <c r="J171" s="225">
        <f>ROUND(I171*H171,2)</f>
        <v>0</v>
      </c>
      <c r="K171" s="221" t="s">
        <v>147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246</v>
      </c>
      <c r="AT171" s="230" t="s">
        <v>143</v>
      </c>
      <c r="AU171" s="230" t="s">
        <v>86</v>
      </c>
      <c r="AY171" s="18" t="s">
        <v>140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246</v>
      </c>
      <c r="BM171" s="230" t="s">
        <v>585</v>
      </c>
    </row>
    <row r="172" s="2" customFormat="1" ht="24.15" customHeight="1">
      <c r="A172" s="39"/>
      <c r="B172" s="40"/>
      <c r="C172" s="219" t="s">
        <v>385</v>
      </c>
      <c r="D172" s="219" t="s">
        <v>143</v>
      </c>
      <c r="E172" s="220" t="s">
        <v>757</v>
      </c>
      <c r="F172" s="221" t="s">
        <v>758</v>
      </c>
      <c r="G172" s="222" t="s">
        <v>146</v>
      </c>
      <c r="H172" s="223">
        <v>1</v>
      </c>
      <c r="I172" s="224"/>
      <c r="J172" s="225">
        <f>ROUND(I172*H172,2)</f>
        <v>0</v>
      </c>
      <c r="K172" s="221" t="s">
        <v>147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246</v>
      </c>
      <c r="AT172" s="230" t="s">
        <v>143</v>
      </c>
      <c r="AU172" s="230" t="s">
        <v>86</v>
      </c>
      <c r="AY172" s="18" t="s">
        <v>140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246</v>
      </c>
      <c r="BM172" s="230" t="s">
        <v>594</v>
      </c>
    </row>
    <row r="173" s="2" customFormat="1" ht="24.15" customHeight="1">
      <c r="A173" s="39"/>
      <c r="B173" s="40"/>
      <c r="C173" s="219" t="s">
        <v>390</v>
      </c>
      <c r="D173" s="219" t="s">
        <v>143</v>
      </c>
      <c r="E173" s="220" t="s">
        <v>759</v>
      </c>
      <c r="F173" s="221" t="s">
        <v>760</v>
      </c>
      <c r="G173" s="222" t="s">
        <v>393</v>
      </c>
      <c r="H173" s="286"/>
      <c r="I173" s="224"/>
      <c r="J173" s="225">
        <f>ROUND(I173*H173,2)</f>
        <v>0</v>
      </c>
      <c r="K173" s="221" t="s">
        <v>147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246</v>
      </c>
      <c r="AT173" s="230" t="s">
        <v>143</v>
      </c>
      <c r="AU173" s="230" t="s">
        <v>86</v>
      </c>
      <c r="AY173" s="18" t="s">
        <v>140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246</v>
      </c>
      <c r="BM173" s="230" t="s">
        <v>604</v>
      </c>
    </row>
    <row r="174" s="2" customFormat="1" ht="24.15" customHeight="1">
      <c r="A174" s="39"/>
      <c r="B174" s="40"/>
      <c r="C174" s="219" t="s">
        <v>397</v>
      </c>
      <c r="D174" s="219" t="s">
        <v>143</v>
      </c>
      <c r="E174" s="220" t="s">
        <v>761</v>
      </c>
      <c r="F174" s="221" t="s">
        <v>762</v>
      </c>
      <c r="G174" s="222" t="s">
        <v>393</v>
      </c>
      <c r="H174" s="286"/>
      <c r="I174" s="224"/>
      <c r="J174" s="225">
        <f>ROUND(I174*H174,2)</f>
        <v>0</v>
      </c>
      <c r="K174" s="221" t="s">
        <v>147</v>
      </c>
      <c r="L174" s="45"/>
      <c r="M174" s="287" t="s">
        <v>1</v>
      </c>
      <c r="N174" s="288" t="s">
        <v>43</v>
      </c>
      <c r="O174" s="289"/>
      <c r="P174" s="290">
        <f>O174*H174</f>
        <v>0</v>
      </c>
      <c r="Q174" s="290">
        <v>0</v>
      </c>
      <c r="R174" s="290">
        <f>Q174*H174</f>
        <v>0</v>
      </c>
      <c r="S174" s="290">
        <v>0</v>
      </c>
      <c r="T174" s="29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246</v>
      </c>
      <c r="AT174" s="230" t="s">
        <v>143</v>
      </c>
      <c r="AU174" s="230" t="s">
        <v>86</v>
      </c>
      <c r="AY174" s="18" t="s">
        <v>140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246</v>
      </c>
      <c r="BM174" s="230" t="s">
        <v>615</v>
      </c>
    </row>
    <row r="175" s="2" customFormat="1" ht="6.96" customHeight="1">
      <c r="A175" s="39"/>
      <c r="B175" s="67"/>
      <c r="C175" s="68"/>
      <c r="D175" s="68"/>
      <c r="E175" s="68"/>
      <c r="F175" s="68"/>
      <c r="G175" s="68"/>
      <c r="H175" s="68"/>
      <c r="I175" s="68"/>
      <c r="J175" s="68"/>
      <c r="K175" s="68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RnR0Scsw9OA4Bj8sIRhv4gpAdis8maxW9Mlvo6GnPEBpyS86fhCR1eiTvJFxigHtDufwLvMVXux+0q0/tZanxA==" hashValue="DeTyLg+E74bitaVkaOjeV0X+N9Of1k/j6bJI69AX+QPcVZbhWkfyrn1kmc/kBCxoCIlVMmYpvFSrKQrP/pcCEQ==" algorithmName="SHA-512" password="CC35"/>
  <autoFilter ref="C119:K17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ERDF Studenti se SP Stavební úpravy bezbariérového přístupu na ZLR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763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660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ROUND((SUM(BF120:BF148)),  2)</f>
        <v>0</v>
      </c>
      <c r="G34" s="39"/>
      <c r="H34" s="39"/>
      <c r="I34" s="156">
        <v>0.12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ROUND((SUM(BH120:BH148)),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ERDF Studenti se SP Stavební úpravy bezbariérového přístupu na ZLR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D.1.4.2 - ZAŘÍZENÍ PRO VYTÁPĚNÍ STAVBY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Univerzita Karlova, Farmaceutická fakulta v Hradci</v>
      </c>
      <c r="G89" s="41"/>
      <c r="H89" s="41"/>
      <c r="I89" s="33" t="s">
        <v>22</v>
      </c>
      <c r="J89" s="80" t="str">
        <f>IF(J12="","",J12)</f>
        <v>12. 12. 2023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Univerzita Karlova, Farmaceutická fakulta v Hradci</v>
      </c>
      <c r="G91" s="41"/>
      <c r="H91" s="41"/>
      <c r="I91" s="33" t="s">
        <v>30</v>
      </c>
      <c r="J91" s="37" t="str">
        <f>E21</f>
        <v>Ing.Paganík M.,Antala Staška 438, Hradec Králové 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Ondřej Zikán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115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764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765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766</v>
      </c>
      <c r="E100" s="189"/>
      <c r="F100" s="189"/>
      <c r="G100" s="189"/>
      <c r="H100" s="189"/>
      <c r="I100" s="189"/>
      <c r="J100" s="190">
        <f>J140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5" t="str">
        <f>E7</f>
        <v>ERDF Studenti se SP Stavební úpravy bezbariérového přístupu na ZLR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D.1.4.2 - ZAŘÍZENÍ PRO VYTÁPĚNÍ STAVBY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Univerzita Karlova, Farmaceutická fakulta v Hradci</v>
      </c>
      <c r="G114" s="41"/>
      <c r="H114" s="41"/>
      <c r="I114" s="33" t="s">
        <v>22</v>
      </c>
      <c r="J114" s="80" t="str">
        <f>IF(J12="","",J12)</f>
        <v>12. 12. 2023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3" t="s">
        <v>24</v>
      </c>
      <c r="D116" s="41"/>
      <c r="E116" s="41"/>
      <c r="F116" s="28" t="str">
        <f>E15</f>
        <v>Univerzita Karlova, Farmaceutická fakulta v Hradci</v>
      </c>
      <c r="G116" s="41"/>
      <c r="H116" s="41"/>
      <c r="I116" s="33" t="s">
        <v>30</v>
      </c>
      <c r="J116" s="37" t="str">
        <f>E21</f>
        <v>Ing.Paganík M.,Antala Staška 438, Hradec Králové 9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34</v>
      </c>
      <c r="J117" s="37" t="str">
        <f>E24</f>
        <v>Ondřej Zikán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126</v>
      </c>
      <c r="D119" s="195" t="s">
        <v>63</v>
      </c>
      <c r="E119" s="195" t="s">
        <v>59</v>
      </c>
      <c r="F119" s="195" t="s">
        <v>60</v>
      </c>
      <c r="G119" s="195" t="s">
        <v>127</v>
      </c>
      <c r="H119" s="195" t="s">
        <v>128</v>
      </c>
      <c r="I119" s="195" t="s">
        <v>129</v>
      </c>
      <c r="J119" s="195" t="s">
        <v>106</v>
      </c>
      <c r="K119" s="196" t="s">
        <v>130</v>
      </c>
      <c r="L119" s="197"/>
      <c r="M119" s="101" t="s">
        <v>1</v>
      </c>
      <c r="N119" s="102" t="s">
        <v>42</v>
      </c>
      <c r="O119" s="102" t="s">
        <v>131</v>
      </c>
      <c r="P119" s="102" t="s">
        <v>132</v>
      </c>
      <c r="Q119" s="102" t="s">
        <v>133</v>
      </c>
      <c r="R119" s="102" t="s">
        <v>134</v>
      </c>
      <c r="S119" s="102" t="s">
        <v>135</v>
      </c>
      <c r="T119" s="103" t="s">
        <v>136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137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108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77</v>
      </c>
      <c r="E121" s="206" t="s">
        <v>367</v>
      </c>
      <c r="F121" s="206" t="s">
        <v>368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P122+P131+P140</f>
        <v>0</v>
      </c>
      <c r="Q121" s="211"/>
      <c r="R121" s="212">
        <f>R122+R131+R140</f>
        <v>0</v>
      </c>
      <c r="S121" s="211"/>
      <c r="T121" s="213">
        <f>T122+T131+T140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88</v>
      </c>
      <c r="AT121" s="215" t="s">
        <v>77</v>
      </c>
      <c r="AU121" s="215" t="s">
        <v>78</v>
      </c>
      <c r="AY121" s="214" t="s">
        <v>140</v>
      </c>
      <c r="BK121" s="216">
        <f>BK122+BK131+BK140</f>
        <v>0</v>
      </c>
    </row>
    <row r="122" s="12" customFormat="1" ht="22.8" customHeight="1">
      <c r="A122" s="12"/>
      <c r="B122" s="203"/>
      <c r="C122" s="204"/>
      <c r="D122" s="205" t="s">
        <v>77</v>
      </c>
      <c r="E122" s="217" t="s">
        <v>767</v>
      </c>
      <c r="F122" s="217" t="s">
        <v>768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SUM(P123:P130)</f>
        <v>0</v>
      </c>
      <c r="Q122" s="211"/>
      <c r="R122" s="212">
        <f>SUM(R123:R130)</f>
        <v>0</v>
      </c>
      <c r="S122" s="211"/>
      <c r="T122" s="213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88</v>
      </c>
      <c r="AT122" s="215" t="s">
        <v>77</v>
      </c>
      <c r="AU122" s="215" t="s">
        <v>86</v>
      </c>
      <c r="AY122" s="214" t="s">
        <v>140</v>
      </c>
      <c r="BK122" s="216">
        <f>SUM(BK123:BK130)</f>
        <v>0</v>
      </c>
    </row>
    <row r="123" s="2" customFormat="1" ht="33" customHeight="1">
      <c r="A123" s="39"/>
      <c r="B123" s="40"/>
      <c r="C123" s="219" t="s">
        <v>86</v>
      </c>
      <c r="D123" s="219" t="s">
        <v>143</v>
      </c>
      <c r="E123" s="220" t="s">
        <v>769</v>
      </c>
      <c r="F123" s="221" t="s">
        <v>770</v>
      </c>
      <c r="G123" s="222" t="s">
        <v>161</v>
      </c>
      <c r="H123" s="223">
        <v>12</v>
      </c>
      <c r="I123" s="224"/>
      <c r="J123" s="225">
        <f>ROUND(I123*H123,2)</f>
        <v>0</v>
      </c>
      <c r="K123" s="221" t="s">
        <v>147</v>
      </c>
      <c r="L123" s="45"/>
      <c r="M123" s="226" t="s">
        <v>1</v>
      </c>
      <c r="N123" s="227" t="s">
        <v>43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246</v>
      </c>
      <c r="AT123" s="230" t="s">
        <v>143</v>
      </c>
      <c r="AU123" s="230" t="s">
        <v>88</v>
      </c>
      <c r="AY123" s="18" t="s">
        <v>140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86</v>
      </c>
      <c r="BK123" s="231">
        <f>ROUND(I123*H123,2)</f>
        <v>0</v>
      </c>
      <c r="BL123" s="18" t="s">
        <v>246</v>
      </c>
      <c r="BM123" s="230" t="s">
        <v>88</v>
      </c>
    </row>
    <row r="124" s="2" customFormat="1" ht="37.8" customHeight="1">
      <c r="A124" s="39"/>
      <c r="B124" s="40"/>
      <c r="C124" s="219" t="s">
        <v>88</v>
      </c>
      <c r="D124" s="219" t="s">
        <v>143</v>
      </c>
      <c r="E124" s="220" t="s">
        <v>771</v>
      </c>
      <c r="F124" s="221" t="s">
        <v>772</v>
      </c>
      <c r="G124" s="222" t="s">
        <v>161</v>
      </c>
      <c r="H124" s="223">
        <v>2</v>
      </c>
      <c r="I124" s="224"/>
      <c r="J124" s="225">
        <f>ROUND(I124*H124,2)</f>
        <v>0</v>
      </c>
      <c r="K124" s="221" t="s">
        <v>147</v>
      </c>
      <c r="L124" s="45"/>
      <c r="M124" s="226" t="s">
        <v>1</v>
      </c>
      <c r="N124" s="227" t="s">
        <v>43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246</v>
      </c>
      <c r="AT124" s="230" t="s">
        <v>143</v>
      </c>
      <c r="AU124" s="230" t="s">
        <v>88</v>
      </c>
      <c r="AY124" s="18" t="s">
        <v>140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86</v>
      </c>
      <c r="BK124" s="231">
        <f>ROUND(I124*H124,2)</f>
        <v>0</v>
      </c>
      <c r="BL124" s="18" t="s">
        <v>246</v>
      </c>
      <c r="BM124" s="230" t="s">
        <v>148</v>
      </c>
    </row>
    <row r="125" s="2" customFormat="1" ht="16.5" customHeight="1">
      <c r="A125" s="39"/>
      <c r="B125" s="40"/>
      <c r="C125" s="219" t="s">
        <v>141</v>
      </c>
      <c r="D125" s="219" t="s">
        <v>143</v>
      </c>
      <c r="E125" s="220" t="s">
        <v>773</v>
      </c>
      <c r="F125" s="221" t="s">
        <v>774</v>
      </c>
      <c r="G125" s="222" t="s">
        <v>161</v>
      </c>
      <c r="H125" s="223">
        <v>12</v>
      </c>
      <c r="I125" s="224"/>
      <c r="J125" s="225">
        <f>ROUND(I125*H125,2)</f>
        <v>0</v>
      </c>
      <c r="K125" s="221" t="s">
        <v>147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246</v>
      </c>
      <c r="AT125" s="230" t="s">
        <v>143</v>
      </c>
      <c r="AU125" s="230" t="s">
        <v>88</v>
      </c>
      <c r="AY125" s="18" t="s">
        <v>140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246</v>
      </c>
      <c r="BM125" s="230" t="s">
        <v>168</v>
      </c>
    </row>
    <row r="126" s="2" customFormat="1" ht="37.8" customHeight="1">
      <c r="A126" s="39"/>
      <c r="B126" s="40"/>
      <c r="C126" s="219" t="s">
        <v>148</v>
      </c>
      <c r="D126" s="219" t="s">
        <v>143</v>
      </c>
      <c r="E126" s="220" t="s">
        <v>775</v>
      </c>
      <c r="F126" s="221" t="s">
        <v>776</v>
      </c>
      <c r="G126" s="222" t="s">
        <v>161</v>
      </c>
      <c r="H126" s="223">
        <v>12</v>
      </c>
      <c r="I126" s="224"/>
      <c r="J126" s="225">
        <f>ROUND(I126*H126,2)</f>
        <v>0</v>
      </c>
      <c r="K126" s="221" t="s">
        <v>147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246</v>
      </c>
      <c r="AT126" s="230" t="s">
        <v>143</v>
      </c>
      <c r="AU126" s="230" t="s">
        <v>88</v>
      </c>
      <c r="AY126" s="18" t="s">
        <v>140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246</v>
      </c>
      <c r="BM126" s="230" t="s">
        <v>192</v>
      </c>
    </row>
    <row r="127" s="2" customFormat="1" ht="16.5" customHeight="1">
      <c r="A127" s="39"/>
      <c r="B127" s="40"/>
      <c r="C127" s="219" t="s">
        <v>170</v>
      </c>
      <c r="D127" s="219" t="s">
        <v>143</v>
      </c>
      <c r="E127" s="220" t="s">
        <v>777</v>
      </c>
      <c r="F127" s="221" t="s">
        <v>778</v>
      </c>
      <c r="G127" s="222" t="s">
        <v>146</v>
      </c>
      <c r="H127" s="223">
        <v>1</v>
      </c>
      <c r="I127" s="224"/>
      <c r="J127" s="225">
        <f>ROUND(I127*H127,2)</f>
        <v>0</v>
      </c>
      <c r="K127" s="221" t="s">
        <v>779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246</v>
      </c>
      <c r="AT127" s="230" t="s">
        <v>143</v>
      </c>
      <c r="AU127" s="230" t="s">
        <v>88</v>
      </c>
      <c r="AY127" s="18" t="s">
        <v>140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246</v>
      </c>
      <c r="BM127" s="230" t="s">
        <v>213</v>
      </c>
    </row>
    <row r="128" s="2" customFormat="1" ht="16.5" customHeight="1">
      <c r="A128" s="39"/>
      <c r="B128" s="40"/>
      <c r="C128" s="219" t="s">
        <v>168</v>
      </c>
      <c r="D128" s="219" t="s">
        <v>143</v>
      </c>
      <c r="E128" s="220" t="s">
        <v>780</v>
      </c>
      <c r="F128" s="221" t="s">
        <v>781</v>
      </c>
      <c r="G128" s="222" t="s">
        <v>146</v>
      </c>
      <c r="H128" s="223">
        <v>1</v>
      </c>
      <c r="I128" s="224"/>
      <c r="J128" s="225">
        <f>ROUND(I128*H128,2)</f>
        <v>0</v>
      </c>
      <c r="K128" s="221" t="s">
        <v>779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246</v>
      </c>
      <c r="AT128" s="230" t="s">
        <v>143</v>
      </c>
      <c r="AU128" s="230" t="s">
        <v>88</v>
      </c>
      <c r="AY128" s="18" t="s">
        <v>140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246</v>
      </c>
      <c r="BM128" s="230" t="s">
        <v>8</v>
      </c>
    </row>
    <row r="129" s="2" customFormat="1" ht="24.15" customHeight="1">
      <c r="A129" s="39"/>
      <c r="B129" s="40"/>
      <c r="C129" s="219" t="s">
        <v>184</v>
      </c>
      <c r="D129" s="219" t="s">
        <v>143</v>
      </c>
      <c r="E129" s="220" t="s">
        <v>782</v>
      </c>
      <c r="F129" s="221" t="s">
        <v>783</v>
      </c>
      <c r="G129" s="222" t="s">
        <v>393</v>
      </c>
      <c r="H129" s="286"/>
      <c r="I129" s="224"/>
      <c r="J129" s="225">
        <f>ROUND(I129*H129,2)</f>
        <v>0</v>
      </c>
      <c r="K129" s="221" t="s">
        <v>147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246</v>
      </c>
      <c r="AT129" s="230" t="s">
        <v>143</v>
      </c>
      <c r="AU129" s="230" t="s">
        <v>88</v>
      </c>
      <c r="AY129" s="18" t="s">
        <v>140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246</v>
      </c>
      <c r="BM129" s="230" t="s">
        <v>238</v>
      </c>
    </row>
    <row r="130" s="2" customFormat="1" ht="24.15" customHeight="1">
      <c r="A130" s="39"/>
      <c r="B130" s="40"/>
      <c r="C130" s="219" t="s">
        <v>192</v>
      </c>
      <c r="D130" s="219" t="s">
        <v>143</v>
      </c>
      <c r="E130" s="220" t="s">
        <v>784</v>
      </c>
      <c r="F130" s="221" t="s">
        <v>785</v>
      </c>
      <c r="G130" s="222" t="s">
        <v>393</v>
      </c>
      <c r="H130" s="286"/>
      <c r="I130" s="224"/>
      <c r="J130" s="225">
        <f>ROUND(I130*H130,2)</f>
        <v>0</v>
      </c>
      <c r="K130" s="221" t="s">
        <v>147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246</v>
      </c>
      <c r="AT130" s="230" t="s">
        <v>143</v>
      </c>
      <c r="AU130" s="230" t="s">
        <v>88</v>
      </c>
      <c r="AY130" s="18" t="s">
        <v>140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246</v>
      </c>
      <c r="BM130" s="230" t="s">
        <v>246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786</v>
      </c>
      <c r="F131" s="217" t="s">
        <v>787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SUM(P132:P139)</f>
        <v>0</v>
      </c>
      <c r="Q131" s="211"/>
      <c r="R131" s="212">
        <f>SUM(R132:R139)</f>
        <v>0</v>
      </c>
      <c r="S131" s="211"/>
      <c r="T131" s="213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88</v>
      </c>
      <c r="AT131" s="215" t="s">
        <v>77</v>
      </c>
      <c r="AU131" s="215" t="s">
        <v>86</v>
      </c>
      <c r="AY131" s="214" t="s">
        <v>140</v>
      </c>
      <c r="BK131" s="216">
        <f>SUM(BK132:BK139)</f>
        <v>0</v>
      </c>
    </row>
    <row r="132" s="2" customFormat="1" ht="33" customHeight="1">
      <c r="A132" s="39"/>
      <c r="B132" s="40"/>
      <c r="C132" s="219" t="s">
        <v>205</v>
      </c>
      <c r="D132" s="219" t="s">
        <v>143</v>
      </c>
      <c r="E132" s="220" t="s">
        <v>788</v>
      </c>
      <c r="F132" s="221" t="s">
        <v>789</v>
      </c>
      <c r="G132" s="222" t="s">
        <v>146</v>
      </c>
      <c r="H132" s="223">
        <v>2</v>
      </c>
      <c r="I132" s="224"/>
      <c r="J132" s="225">
        <f>ROUND(I132*H132,2)</f>
        <v>0</v>
      </c>
      <c r="K132" s="221" t="s">
        <v>147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246</v>
      </c>
      <c r="AT132" s="230" t="s">
        <v>143</v>
      </c>
      <c r="AU132" s="230" t="s">
        <v>88</v>
      </c>
      <c r="AY132" s="18" t="s">
        <v>140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246</v>
      </c>
      <c r="BM132" s="230" t="s">
        <v>254</v>
      </c>
    </row>
    <row r="133" s="2" customFormat="1" ht="24.15" customHeight="1">
      <c r="A133" s="39"/>
      <c r="B133" s="40"/>
      <c r="C133" s="219" t="s">
        <v>213</v>
      </c>
      <c r="D133" s="219" t="s">
        <v>143</v>
      </c>
      <c r="E133" s="220" t="s">
        <v>790</v>
      </c>
      <c r="F133" s="221" t="s">
        <v>791</v>
      </c>
      <c r="G133" s="222" t="s">
        <v>146</v>
      </c>
      <c r="H133" s="223">
        <v>2</v>
      </c>
      <c r="I133" s="224"/>
      <c r="J133" s="225">
        <f>ROUND(I133*H133,2)</f>
        <v>0</v>
      </c>
      <c r="K133" s="221" t="s">
        <v>147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246</v>
      </c>
      <c r="AT133" s="230" t="s">
        <v>143</v>
      </c>
      <c r="AU133" s="230" t="s">
        <v>88</v>
      </c>
      <c r="AY133" s="18" t="s">
        <v>140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246</v>
      </c>
      <c r="BM133" s="230" t="s">
        <v>265</v>
      </c>
    </row>
    <row r="134" s="2" customFormat="1" ht="24.15" customHeight="1">
      <c r="A134" s="39"/>
      <c r="B134" s="40"/>
      <c r="C134" s="219" t="s">
        <v>218</v>
      </c>
      <c r="D134" s="219" t="s">
        <v>143</v>
      </c>
      <c r="E134" s="220" t="s">
        <v>792</v>
      </c>
      <c r="F134" s="221" t="s">
        <v>793</v>
      </c>
      <c r="G134" s="222" t="s">
        <v>146</v>
      </c>
      <c r="H134" s="223">
        <v>2</v>
      </c>
      <c r="I134" s="224"/>
      <c r="J134" s="225">
        <f>ROUND(I134*H134,2)</f>
        <v>0</v>
      </c>
      <c r="K134" s="221" t="s">
        <v>147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246</v>
      </c>
      <c r="AT134" s="230" t="s">
        <v>143</v>
      </c>
      <c r="AU134" s="230" t="s">
        <v>88</v>
      </c>
      <c r="AY134" s="18" t="s">
        <v>140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246</v>
      </c>
      <c r="BM134" s="230" t="s">
        <v>273</v>
      </c>
    </row>
    <row r="135" s="2" customFormat="1" ht="24.15" customHeight="1">
      <c r="A135" s="39"/>
      <c r="B135" s="40"/>
      <c r="C135" s="276" t="s">
        <v>8</v>
      </c>
      <c r="D135" s="276" t="s">
        <v>255</v>
      </c>
      <c r="E135" s="277" t="s">
        <v>794</v>
      </c>
      <c r="F135" s="278" t="s">
        <v>795</v>
      </c>
      <c r="G135" s="279" t="s">
        <v>146</v>
      </c>
      <c r="H135" s="280">
        <v>4</v>
      </c>
      <c r="I135" s="281"/>
      <c r="J135" s="282">
        <f>ROUND(I135*H135,2)</f>
        <v>0</v>
      </c>
      <c r="K135" s="278" t="s">
        <v>779</v>
      </c>
      <c r="L135" s="283"/>
      <c r="M135" s="284" t="s">
        <v>1</v>
      </c>
      <c r="N135" s="285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334</v>
      </c>
      <c r="AT135" s="230" t="s">
        <v>255</v>
      </c>
      <c r="AU135" s="230" t="s">
        <v>88</v>
      </c>
      <c r="AY135" s="18" t="s">
        <v>140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246</v>
      </c>
      <c r="BM135" s="230" t="s">
        <v>286</v>
      </c>
    </row>
    <row r="136" s="14" customFormat="1">
      <c r="A136" s="14"/>
      <c r="B136" s="243"/>
      <c r="C136" s="244"/>
      <c r="D136" s="234" t="s">
        <v>154</v>
      </c>
      <c r="E136" s="245" t="s">
        <v>1</v>
      </c>
      <c r="F136" s="246" t="s">
        <v>796</v>
      </c>
      <c r="G136" s="244"/>
      <c r="H136" s="247">
        <v>4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154</v>
      </c>
      <c r="AU136" s="253" t="s">
        <v>88</v>
      </c>
      <c r="AV136" s="14" t="s">
        <v>88</v>
      </c>
      <c r="AW136" s="14" t="s">
        <v>33</v>
      </c>
      <c r="AX136" s="14" t="s">
        <v>78</v>
      </c>
      <c r="AY136" s="253" t="s">
        <v>140</v>
      </c>
    </row>
    <row r="137" s="15" customFormat="1">
      <c r="A137" s="15"/>
      <c r="B137" s="254"/>
      <c r="C137" s="255"/>
      <c r="D137" s="234" t="s">
        <v>154</v>
      </c>
      <c r="E137" s="256" t="s">
        <v>1</v>
      </c>
      <c r="F137" s="257" t="s">
        <v>158</v>
      </c>
      <c r="G137" s="255"/>
      <c r="H137" s="258">
        <v>4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154</v>
      </c>
      <c r="AU137" s="264" t="s">
        <v>88</v>
      </c>
      <c r="AV137" s="15" t="s">
        <v>148</v>
      </c>
      <c r="AW137" s="15" t="s">
        <v>33</v>
      </c>
      <c r="AX137" s="15" t="s">
        <v>86</v>
      </c>
      <c r="AY137" s="264" t="s">
        <v>140</v>
      </c>
    </row>
    <row r="138" s="2" customFormat="1" ht="24.15" customHeight="1">
      <c r="A138" s="39"/>
      <c r="B138" s="40"/>
      <c r="C138" s="219" t="s">
        <v>232</v>
      </c>
      <c r="D138" s="219" t="s">
        <v>143</v>
      </c>
      <c r="E138" s="220" t="s">
        <v>797</v>
      </c>
      <c r="F138" s="221" t="s">
        <v>798</v>
      </c>
      <c r="G138" s="222" t="s">
        <v>393</v>
      </c>
      <c r="H138" s="286"/>
      <c r="I138" s="224"/>
      <c r="J138" s="225">
        <f>ROUND(I138*H138,2)</f>
        <v>0</v>
      </c>
      <c r="K138" s="221" t="s">
        <v>147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246</v>
      </c>
      <c r="AT138" s="230" t="s">
        <v>143</v>
      </c>
      <c r="AU138" s="230" t="s">
        <v>88</v>
      </c>
      <c r="AY138" s="18" t="s">
        <v>140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246</v>
      </c>
      <c r="BM138" s="230" t="s">
        <v>300</v>
      </c>
    </row>
    <row r="139" s="2" customFormat="1" ht="24.15" customHeight="1">
      <c r="A139" s="39"/>
      <c r="B139" s="40"/>
      <c r="C139" s="219" t="s">
        <v>238</v>
      </c>
      <c r="D139" s="219" t="s">
        <v>143</v>
      </c>
      <c r="E139" s="220" t="s">
        <v>799</v>
      </c>
      <c r="F139" s="221" t="s">
        <v>800</v>
      </c>
      <c r="G139" s="222" t="s">
        <v>393</v>
      </c>
      <c r="H139" s="286"/>
      <c r="I139" s="224"/>
      <c r="J139" s="225">
        <f>ROUND(I139*H139,2)</f>
        <v>0</v>
      </c>
      <c r="K139" s="221" t="s">
        <v>147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246</v>
      </c>
      <c r="AT139" s="230" t="s">
        <v>143</v>
      </c>
      <c r="AU139" s="230" t="s">
        <v>88</v>
      </c>
      <c r="AY139" s="18" t="s">
        <v>140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246</v>
      </c>
      <c r="BM139" s="230" t="s">
        <v>310</v>
      </c>
    </row>
    <row r="140" s="12" customFormat="1" ht="22.8" customHeight="1">
      <c r="A140" s="12"/>
      <c r="B140" s="203"/>
      <c r="C140" s="204"/>
      <c r="D140" s="205" t="s">
        <v>77</v>
      </c>
      <c r="E140" s="217" t="s">
        <v>801</v>
      </c>
      <c r="F140" s="217" t="s">
        <v>802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SUM(P141:P148)</f>
        <v>0</v>
      </c>
      <c r="Q140" s="211"/>
      <c r="R140" s="212">
        <f>SUM(R141:R148)</f>
        <v>0</v>
      </c>
      <c r="S140" s="211"/>
      <c r="T140" s="213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88</v>
      </c>
      <c r="AT140" s="215" t="s">
        <v>77</v>
      </c>
      <c r="AU140" s="215" t="s">
        <v>86</v>
      </c>
      <c r="AY140" s="214" t="s">
        <v>140</v>
      </c>
      <c r="BK140" s="216">
        <f>SUM(BK141:BK148)</f>
        <v>0</v>
      </c>
    </row>
    <row r="141" s="2" customFormat="1" ht="16.5" customHeight="1">
      <c r="A141" s="39"/>
      <c r="B141" s="40"/>
      <c r="C141" s="219" t="s">
        <v>242</v>
      </c>
      <c r="D141" s="219" t="s">
        <v>143</v>
      </c>
      <c r="E141" s="220" t="s">
        <v>803</v>
      </c>
      <c r="F141" s="221" t="s">
        <v>804</v>
      </c>
      <c r="G141" s="222" t="s">
        <v>146</v>
      </c>
      <c r="H141" s="223">
        <v>2</v>
      </c>
      <c r="I141" s="224"/>
      <c r="J141" s="225">
        <f>ROUND(I141*H141,2)</f>
        <v>0</v>
      </c>
      <c r="K141" s="221" t="s">
        <v>147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246</v>
      </c>
      <c r="AT141" s="230" t="s">
        <v>143</v>
      </c>
      <c r="AU141" s="230" t="s">
        <v>88</v>
      </c>
      <c r="AY141" s="18" t="s">
        <v>140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246</v>
      </c>
      <c r="BM141" s="230" t="s">
        <v>321</v>
      </c>
    </row>
    <row r="142" s="2" customFormat="1" ht="16.5" customHeight="1">
      <c r="A142" s="39"/>
      <c r="B142" s="40"/>
      <c r="C142" s="219" t="s">
        <v>246</v>
      </c>
      <c r="D142" s="219" t="s">
        <v>143</v>
      </c>
      <c r="E142" s="220" t="s">
        <v>805</v>
      </c>
      <c r="F142" s="221" t="s">
        <v>806</v>
      </c>
      <c r="G142" s="222" t="s">
        <v>152</v>
      </c>
      <c r="H142" s="223">
        <v>20</v>
      </c>
      <c r="I142" s="224"/>
      <c r="J142" s="225">
        <f>ROUND(I142*H142,2)</f>
        <v>0</v>
      </c>
      <c r="K142" s="221" t="s">
        <v>147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246</v>
      </c>
      <c r="AT142" s="230" t="s">
        <v>143</v>
      </c>
      <c r="AU142" s="230" t="s">
        <v>88</v>
      </c>
      <c r="AY142" s="18" t="s">
        <v>140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246</v>
      </c>
      <c r="BM142" s="230" t="s">
        <v>334</v>
      </c>
    </row>
    <row r="143" s="2" customFormat="1" ht="37.8" customHeight="1">
      <c r="A143" s="39"/>
      <c r="B143" s="40"/>
      <c r="C143" s="219" t="s">
        <v>250</v>
      </c>
      <c r="D143" s="219" t="s">
        <v>143</v>
      </c>
      <c r="E143" s="220" t="s">
        <v>807</v>
      </c>
      <c r="F143" s="221" t="s">
        <v>808</v>
      </c>
      <c r="G143" s="222" t="s">
        <v>146</v>
      </c>
      <c r="H143" s="223">
        <v>1</v>
      </c>
      <c r="I143" s="224"/>
      <c r="J143" s="225">
        <f>ROUND(I143*H143,2)</f>
        <v>0</v>
      </c>
      <c r="K143" s="221" t="s">
        <v>147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246</v>
      </c>
      <c r="AT143" s="230" t="s">
        <v>143</v>
      </c>
      <c r="AU143" s="230" t="s">
        <v>88</v>
      </c>
      <c r="AY143" s="18" t="s">
        <v>140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246</v>
      </c>
      <c r="BM143" s="230" t="s">
        <v>343</v>
      </c>
    </row>
    <row r="144" s="2" customFormat="1" ht="37.8" customHeight="1">
      <c r="A144" s="39"/>
      <c r="B144" s="40"/>
      <c r="C144" s="219" t="s">
        <v>254</v>
      </c>
      <c r="D144" s="219" t="s">
        <v>143</v>
      </c>
      <c r="E144" s="220" t="s">
        <v>809</v>
      </c>
      <c r="F144" s="221" t="s">
        <v>810</v>
      </c>
      <c r="G144" s="222" t="s">
        <v>146</v>
      </c>
      <c r="H144" s="223">
        <v>2</v>
      </c>
      <c r="I144" s="224"/>
      <c r="J144" s="225">
        <f>ROUND(I144*H144,2)</f>
        <v>0</v>
      </c>
      <c r="K144" s="221" t="s">
        <v>147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246</v>
      </c>
      <c r="AT144" s="230" t="s">
        <v>143</v>
      </c>
      <c r="AU144" s="230" t="s">
        <v>88</v>
      </c>
      <c r="AY144" s="18" t="s">
        <v>140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246</v>
      </c>
      <c r="BM144" s="230" t="s">
        <v>352</v>
      </c>
    </row>
    <row r="145" s="2" customFormat="1" ht="16.5" customHeight="1">
      <c r="A145" s="39"/>
      <c r="B145" s="40"/>
      <c r="C145" s="219" t="s">
        <v>260</v>
      </c>
      <c r="D145" s="219" t="s">
        <v>143</v>
      </c>
      <c r="E145" s="220" t="s">
        <v>811</v>
      </c>
      <c r="F145" s="221" t="s">
        <v>812</v>
      </c>
      <c r="G145" s="222" t="s">
        <v>146</v>
      </c>
      <c r="H145" s="223">
        <v>2</v>
      </c>
      <c r="I145" s="224"/>
      <c r="J145" s="225">
        <f>ROUND(I145*H145,2)</f>
        <v>0</v>
      </c>
      <c r="K145" s="221" t="s">
        <v>147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246</v>
      </c>
      <c r="AT145" s="230" t="s">
        <v>143</v>
      </c>
      <c r="AU145" s="230" t="s">
        <v>88</v>
      </c>
      <c r="AY145" s="18" t="s">
        <v>140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246</v>
      </c>
      <c r="BM145" s="230" t="s">
        <v>363</v>
      </c>
    </row>
    <row r="146" s="2" customFormat="1" ht="16.5" customHeight="1">
      <c r="A146" s="39"/>
      <c r="B146" s="40"/>
      <c r="C146" s="219" t="s">
        <v>265</v>
      </c>
      <c r="D146" s="219" t="s">
        <v>143</v>
      </c>
      <c r="E146" s="220" t="s">
        <v>813</v>
      </c>
      <c r="F146" s="221" t="s">
        <v>814</v>
      </c>
      <c r="G146" s="222" t="s">
        <v>152</v>
      </c>
      <c r="H146" s="223">
        <v>50</v>
      </c>
      <c r="I146" s="224"/>
      <c r="J146" s="225">
        <f>ROUND(I146*H146,2)</f>
        <v>0</v>
      </c>
      <c r="K146" s="221" t="s">
        <v>147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246</v>
      </c>
      <c r="AT146" s="230" t="s">
        <v>143</v>
      </c>
      <c r="AU146" s="230" t="s">
        <v>88</v>
      </c>
      <c r="AY146" s="18" t="s">
        <v>140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246</v>
      </c>
      <c r="BM146" s="230" t="s">
        <v>376</v>
      </c>
    </row>
    <row r="147" s="2" customFormat="1" ht="24.15" customHeight="1">
      <c r="A147" s="39"/>
      <c r="B147" s="40"/>
      <c r="C147" s="219" t="s">
        <v>7</v>
      </c>
      <c r="D147" s="219" t="s">
        <v>143</v>
      </c>
      <c r="E147" s="220" t="s">
        <v>815</v>
      </c>
      <c r="F147" s="221" t="s">
        <v>816</v>
      </c>
      <c r="G147" s="222" t="s">
        <v>393</v>
      </c>
      <c r="H147" s="286"/>
      <c r="I147" s="224"/>
      <c r="J147" s="225">
        <f>ROUND(I147*H147,2)</f>
        <v>0</v>
      </c>
      <c r="K147" s="221" t="s">
        <v>147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246</v>
      </c>
      <c r="AT147" s="230" t="s">
        <v>143</v>
      </c>
      <c r="AU147" s="230" t="s">
        <v>88</v>
      </c>
      <c r="AY147" s="18" t="s">
        <v>140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246</v>
      </c>
      <c r="BM147" s="230" t="s">
        <v>385</v>
      </c>
    </row>
    <row r="148" s="2" customFormat="1" ht="24.15" customHeight="1">
      <c r="A148" s="39"/>
      <c r="B148" s="40"/>
      <c r="C148" s="219" t="s">
        <v>273</v>
      </c>
      <c r="D148" s="219" t="s">
        <v>143</v>
      </c>
      <c r="E148" s="220" t="s">
        <v>817</v>
      </c>
      <c r="F148" s="221" t="s">
        <v>818</v>
      </c>
      <c r="G148" s="222" t="s">
        <v>393</v>
      </c>
      <c r="H148" s="286"/>
      <c r="I148" s="224"/>
      <c r="J148" s="225">
        <f>ROUND(I148*H148,2)</f>
        <v>0</v>
      </c>
      <c r="K148" s="221" t="s">
        <v>147</v>
      </c>
      <c r="L148" s="45"/>
      <c r="M148" s="287" t="s">
        <v>1</v>
      </c>
      <c r="N148" s="288" t="s">
        <v>43</v>
      </c>
      <c r="O148" s="289"/>
      <c r="P148" s="290">
        <f>O148*H148</f>
        <v>0</v>
      </c>
      <c r="Q148" s="290">
        <v>0</v>
      </c>
      <c r="R148" s="290">
        <f>Q148*H148</f>
        <v>0</v>
      </c>
      <c r="S148" s="290">
        <v>0</v>
      </c>
      <c r="T148" s="29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246</v>
      </c>
      <c r="AT148" s="230" t="s">
        <v>143</v>
      </c>
      <c r="AU148" s="230" t="s">
        <v>88</v>
      </c>
      <c r="AY148" s="18" t="s">
        <v>140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246</v>
      </c>
      <c r="BM148" s="230" t="s">
        <v>397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u+hqcUfjO6/nNDPSKnjUleT8ywsQbImp8by8LNj3m9lULZWvfAg31O8OjaZKrMK1Dm48VojK4Cwh/5V3/xhnFw==" hashValue="Y1qc8Y1vTknhDkE7t44a1g4F9Vwb8DkBCxZ9gOEh5XjaOvudRVMEtdf0+jA1zn7VHPz1XZChiXQMKZQ+dVgHqg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ERDF Studenti se SP Stavební úpravy bezbariérového přístupu na ZLR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660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ROUND((SUM(BE118:BE127)),  2)</f>
        <v>0</v>
      </c>
      <c r="G33" s="39"/>
      <c r="H33" s="39"/>
      <c r="I33" s="156">
        <v>0.20999999999999999</v>
      </c>
      <c r="J33" s="155">
        <f>ROUND(((SUM(BE118:BE127))*I33),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ROUND((SUM(BF118:BF127)),  2)</f>
        <v>0</v>
      </c>
      <c r="G34" s="39"/>
      <c r="H34" s="39"/>
      <c r="I34" s="156">
        <v>0.12</v>
      </c>
      <c r="J34" s="155">
        <f>ROUND(((SUM(BF118:BF127))*I34),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ROUND((SUM(BG118:BG127)),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ROUND((SUM(BH118:BH127)),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ROUND((SUM(BI118:BI127)),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ERDF Studenti se SP Stavební úpravy bezbariérového přístupu na ZLR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D.1.4.3 - ZAŘÍZENÍ PRO VĚTRÁNÍ STAVBY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Univerzita Karlova, Farmaceutická fakulta v Hradci</v>
      </c>
      <c r="G89" s="41"/>
      <c r="H89" s="41"/>
      <c r="I89" s="33" t="s">
        <v>22</v>
      </c>
      <c r="J89" s="80" t="str">
        <f>IF(J12="","",J12)</f>
        <v>12. 12. 2023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Univerzita Karlova, Farmaceutická fakulta v Hradci</v>
      </c>
      <c r="G91" s="41"/>
      <c r="H91" s="41"/>
      <c r="I91" s="33" t="s">
        <v>30</v>
      </c>
      <c r="J91" s="37" t="str">
        <f>E21</f>
        <v>Ing.Paganík M.,Antala Staška 438, Hradec Králové 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Ondřej Zikán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820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821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125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75" t="str">
        <f>E7</f>
        <v>ERDF Studenti se SP Stavební úpravy bezbariérového přístupu na ZLR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D.1.4.3 - ZAŘÍZENÍ PRO VĚTRÁNÍ STAVBY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Univerzita Karlova, Farmaceutická fakulta v Hradci</v>
      </c>
      <c r="G112" s="41"/>
      <c r="H112" s="41"/>
      <c r="I112" s="33" t="s">
        <v>22</v>
      </c>
      <c r="J112" s="80" t="str">
        <f>IF(J12="","",J12)</f>
        <v>12. 12. 2023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40.05" customHeight="1">
      <c r="A114" s="39"/>
      <c r="B114" s="40"/>
      <c r="C114" s="33" t="s">
        <v>24</v>
      </c>
      <c r="D114" s="41"/>
      <c r="E114" s="41"/>
      <c r="F114" s="28" t="str">
        <f>E15</f>
        <v>Univerzita Karlova, Farmaceutická fakulta v Hradci</v>
      </c>
      <c r="G114" s="41"/>
      <c r="H114" s="41"/>
      <c r="I114" s="33" t="s">
        <v>30</v>
      </c>
      <c r="J114" s="37" t="str">
        <f>E21</f>
        <v>Ing.Paganík M.,Antala Staška 438, Hradec Králové 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34</v>
      </c>
      <c r="J115" s="37" t="str">
        <f>E24</f>
        <v>Ondřej Zikán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126</v>
      </c>
      <c r="D117" s="195" t="s">
        <v>63</v>
      </c>
      <c r="E117" s="195" t="s">
        <v>59</v>
      </c>
      <c r="F117" s="195" t="s">
        <v>60</v>
      </c>
      <c r="G117" s="195" t="s">
        <v>127</v>
      </c>
      <c r="H117" s="195" t="s">
        <v>128</v>
      </c>
      <c r="I117" s="195" t="s">
        <v>129</v>
      </c>
      <c r="J117" s="195" t="s">
        <v>106</v>
      </c>
      <c r="K117" s="196" t="s">
        <v>130</v>
      </c>
      <c r="L117" s="197"/>
      <c r="M117" s="101" t="s">
        <v>1</v>
      </c>
      <c r="N117" s="102" t="s">
        <v>42</v>
      </c>
      <c r="O117" s="102" t="s">
        <v>131</v>
      </c>
      <c r="P117" s="102" t="s">
        <v>132</v>
      </c>
      <c r="Q117" s="102" t="s">
        <v>133</v>
      </c>
      <c r="R117" s="102" t="s">
        <v>134</v>
      </c>
      <c r="S117" s="102" t="s">
        <v>135</v>
      </c>
      <c r="T117" s="103" t="s">
        <v>136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137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77</v>
      </c>
      <c r="AU118" s="18" t="s">
        <v>108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77</v>
      </c>
      <c r="E119" s="206" t="s">
        <v>367</v>
      </c>
      <c r="F119" s="206" t="s">
        <v>367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88</v>
      </c>
      <c r="AT119" s="215" t="s">
        <v>77</v>
      </c>
      <c r="AU119" s="215" t="s">
        <v>78</v>
      </c>
      <c r="AY119" s="214" t="s">
        <v>140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77</v>
      </c>
      <c r="E120" s="217" t="s">
        <v>822</v>
      </c>
      <c r="F120" s="217" t="s">
        <v>823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SUM(P121:P127)</f>
        <v>0</v>
      </c>
      <c r="Q120" s="211"/>
      <c r="R120" s="212">
        <f>SUM(R121:R127)</f>
        <v>0</v>
      </c>
      <c r="S120" s="211"/>
      <c r="T120" s="213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88</v>
      </c>
      <c r="AT120" s="215" t="s">
        <v>77</v>
      </c>
      <c r="AU120" s="215" t="s">
        <v>86</v>
      </c>
      <c r="AY120" s="214" t="s">
        <v>140</v>
      </c>
      <c r="BK120" s="216">
        <f>SUM(BK121:BK127)</f>
        <v>0</v>
      </c>
    </row>
    <row r="121" s="2" customFormat="1" ht="33" customHeight="1">
      <c r="A121" s="39"/>
      <c r="B121" s="40"/>
      <c r="C121" s="219" t="s">
        <v>86</v>
      </c>
      <c r="D121" s="219" t="s">
        <v>143</v>
      </c>
      <c r="E121" s="220" t="s">
        <v>824</v>
      </c>
      <c r="F121" s="221" t="s">
        <v>825</v>
      </c>
      <c r="G121" s="222" t="s">
        <v>146</v>
      </c>
      <c r="H121" s="223">
        <v>2</v>
      </c>
      <c r="I121" s="224"/>
      <c r="J121" s="225">
        <f>ROUND(I121*H121,2)</f>
        <v>0</v>
      </c>
      <c r="K121" s="221" t="s">
        <v>147</v>
      </c>
      <c r="L121" s="45"/>
      <c r="M121" s="226" t="s">
        <v>1</v>
      </c>
      <c r="N121" s="227" t="s">
        <v>43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246</v>
      </c>
      <c r="AT121" s="230" t="s">
        <v>143</v>
      </c>
      <c r="AU121" s="230" t="s">
        <v>88</v>
      </c>
      <c r="AY121" s="18" t="s">
        <v>140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86</v>
      </c>
      <c r="BK121" s="231">
        <f>ROUND(I121*H121,2)</f>
        <v>0</v>
      </c>
      <c r="BL121" s="18" t="s">
        <v>246</v>
      </c>
      <c r="BM121" s="230" t="s">
        <v>88</v>
      </c>
    </row>
    <row r="122" s="2" customFormat="1" ht="21.75" customHeight="1">
      <c r="A122" s="39"/>
      <c r="B122" s="40"/>
      <c r="C122" s="219" t="s">
        <v>88</v>
      </c>
      <c r="D122" s="219" t="s">
        <v>143</v>
      </c>
      <c r="E122" s="220" t="s">
        <v>826</v>
      </c>
      <c r="F122" s="221" t="s">
        <v>827</v>
      </c>
      <c r="G122" s="222" t="s">
        <v>146</v>
      </c>
      <c r="H122" s="223">
        <v>2</v>
      </c>
      <c r="I122" s="224"/>
      <c r="J122" s="225">
        <f>ROUND(I122*H122,2)</f>
        <v>0</v>
      </c>
      <c r="K122" s="221" t="s">
        <v>147</v>
      </c>
      <c r="L122" s="45"/>
      <c r="M122" s="226" t="s">
        <v>1</v>
      </c>
      <c r="N122" s="227" t="s">
        <v>43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246</v>
      </c>
      <c r="AT122" s="230" t="s">
        <v>143</v>
      </c>
      <c r="AU122" s="230" t="s">
        <v>88</v>
      </c>
      <c r="AY122" s="18" t="s">
        <v>140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86</v>
      </c>
      <c r="BK122" s="231">
        <f>ROUND(I122*H122,2)</f>
        <v>0</v>
      </c>
      <c r="BL122" s="18" t="s">
        <v>246</v>
      </c>
      <c r="BM122" s="230" t="s">
        <v>148</v>
      </c>
    </row>
    <row r="123" s="2" customFormat="1" ht="21.75" customHeight="1">
      <c r="A123" s="39"/>
      <c r="B123" s="40"/>
      <c r="C123" s="276" t="s">
        <v>141</v>
      </c>
      <c r="D123" s="276" t="s">
        <v>255</v>
      </c>
      <c r="E123" s="277" t="s">
        <v>828</v>
      </c>
      <c r="F123" s="278" t="s">
        <v>829</v>
      </c>
      <c r="G123" s="279" t="s">
        <v>146</v>
      </c>
      <c r="H123" s="280">
        <v>2</v>
      </c>
      <c r="I123" s="281"/>
      <c r="J123" s="282">
        <f>ROUND(I123*H123,2)</f>
        <v>0</v>
      </c>
      <c r="K123" s="278" t="s">
        <v>147</v>
      </c>
      <c r="L123" s="283"/>
      <c r="M123" s="284" t="s">
        <v>1</v>
      </c>
      <c r="N123" s="285" t="s">
        <v>43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334</v>
      </c>
      <c r="AT123" s="230" t="s">
        <v>255</v>
      </c>
      <c r="AU123" s="230" t="s">
        <v>88</v>
      </c>
      <c r="AY123" s="18" t="s">
        <v>140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86</v>
      </c>
      <c r="BK123" s="231">
        <f>ROUND(I123*H123,2)</f>
        <v>0</v>
      </c>
      <c r="BL123" s="18" t="s">
        <v>246</v>
      </c>
      <c r="BM123" s="230" t="s">
        <v>168</v>
      </c>
    </row>
    <row r="124" s="2" customFormat="1" ht="37.8" customHeight="1">
      <c r="A124" s="39"/>
      <c r="B124" s="40"/>
      <c r="C124" s="219" t="s">
        <v>148</v>
      </c>
      <c r="D124" s="219" t="s">
        <v>143</v>
      </c>
      <c r="E124" s="220" t="s">
        <v>830</v>
      </c>
      <c r="F124" s="221" t="s">
        <v>831</v>
      </c>
      <c r="G124" s="222" t="s">
        <v>146</v>
      </c>
      <c r="H124" s="223">
        <v>2</v>
      </c>
      <c r="I124" s="224"/>
      <c r="J124" s="225">
        <f>ROUND(I124*H124,2)</f>
        <v>0</v>
      </c>
      <c r="K124" s="221" t="s">
        <v>779</v>
      </c>
      <c r="L124" s="45"/>
      <c r="M124" s="226" t="s">
        <v>1</v>
      </c>
      <c r="N124" s="227" t="s">
        <v>43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246</v>
      </c>
      <c r="AT124" s="230" t="s">
        <v>143</v>
      </c>
      <c r="AU124" s="230" t="s">
        <v>88</v>
      </c>
      <c r="AY124" s="18" t="s">
        <v>140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86</v>
      </c>
      <c r="BK124" s="231">
        <f>ROUND(I124*H124,2)</f>
        <v>0</v>
      </c>
      <c r="BL124" s="18" t="s">
        <v>246</v>
      </c>
      <c r="BM124" s="230" t="s">
        <v>192</v>
      </c>
    </row>
    <row r="125" s="2" customFormat="1" ht="16.5" customHeight="1">
      <c r="A125" s="39"/>
      <c r="B125" s="40"/>
      <c r="C125" s="219" t="s">
        <v>170</v>
      </c>
      <c r="D125" s="219" t="s">
        <v>143</v>
      </c>
      <c r="E125" s="220" t="s">
        <v>832</v>
      </c>
      <c r="F125" s="221" t="s">
        <v>833</v>
      </c>
      <c r="G125" s="222" t="s">
        <v>146</v>
      </c>
      <c r="H125" s="223">
        <v>2</v>
      </c>
      <c r="I125" s="224"/>
      <c r="J125" s="225">
        <f>ROUND(I125*H125,2)</f>
        <v>0</v>
      </c>
      <c r="K125" s="221" t="s">
        <v>779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246</v>
      </c>
      <c r="AT125" s="230" t="s">
        <v>143</v>
      </c>
      <c r="AU125" s="230" t="s">
        <v>88</v>
      </c>
      <c r="AY125" s="18" t="s">
        <v>140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246</v>
      </c>
      <c r="BM125" s="230" t="s">
        <v>213</v>
      </c>
    </row>
    <row r="126" s="2" customFormat="1" ht="37.8" customHeight="1">
      <c r="A126" s="39"/>
      <c r="B126" s="40"/>
      <c r="C126" s="219" t="s">
        <v>168</v>
      </c>
      <c r="D126" s="219" t="s">
        <v>143</v>
      </c>
      <c r="E126" s="220" t="s">
        <v>834</v>
      </c>
      <c r="F126" s="221" t="s">
        <v>835</v>
      </c>
      <c r="G126" s="222" t="s">
        <v>161</v>
      </c>
      <c r="H126" s="223">
        <v>6</v>
      </c>
      <c r="I126" s="224"/>
      <c r="J126" s="225">
        <f>ROUND(I126*H126,2)</f>
        <v>0</v>
      </c>
      <c r="K126" s="221" t="s">
        <v>779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246</v>
      </c>
      <c r="AT126" s="230" t="s">
        <v>143</v>
      </c>
      <c r="AU126" s="230" t="s">
        <v>88</v>
      </c>
      <c r="AY126" s="18" t="s">
        <v>140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246</v>
      </c>
      <c r="BM126" s="230" t="s">
        <v>8</v>
      </c>
    </row>
    <row r="127" s="2" customFormat="1" ht="16.5" customHeight="1">
      <c r="A127" s="39"/>
      <c r="B127" s="40"/>
      <c r="C127" s="219" t="s">
        <v>184</v>
      </c>
      <c r="D127" s="219" t="s">
        <v>143</v>
      </c>
      <c r="E127" s="220" t="s">
        <v>836</v>
      </c>
      <c r="F127" s="221" t="s">
        <v>837</v>
      </c>
      <c r="G127" s="222" t="s">
        <v>146</v>
      </c>
      <c r="H127" s="223">
        <v>1</v>
      </c>
      <c r="I127" s="224"/>
      <c r="J127" s="225">
        <f>ROUND(I127*H127,2)</f>
        <v>0</v>
      </c>
      <c r="K127" s="221" t="s">
        <v>779</v>
      </c>
      <c r="L127" s="45"/>
      <c r="M127" s="287" t="s">
        <v>1</v>
      </c>
      <c r="N127" s="288" t="s">
        <v>43</v>
      </c>
      <c r="O127" s="289"/>
      <c r="P127" s="290">
        <f>O127*H127</f>
        <v>0</v>
      </c>
      <c r="Q127" s="290">
        <v>0</v>
      </c>
      <c r="R127" s="290">
        <f>Q127*H127</f>
        <v>0</v>
      </c>
      <c r="S127" s="290">
        <v>0</v>
      </c>
      <c r="T127" s="29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246</v>
      </c>
      <c r="AT127" s="230" t="s">
        <v>143</v>
      </c>
      <c r="AU127" s="230" t="s">
        <v>88</v>
      </c>
      <c r="AY127" s="18" t="s">
        <v>140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246</v>
      </c>
      <c r="BM127" s="230" t="s">
        <v>238</v>
      </c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nBPdQVBMhCx3GZlD1Fo6rXtesRVCoc5L7RI3bVfS/LtMZnTx+BC4jmSEtLt67uEEb63v1QU+xqsN0ecFFbheLA==" hashValue="waHeYZaf+F5XxmXgGl2NXqIYKuIiSUnpiFL/8GHDxYkS+xuSiNm/y4ZDXcYNGrEo8e1onmTKCm2PVvydPgCEuQ==" algorithmName="SHA-512" password="CC35"/>
  <autoFilter ref="C117:K12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ERDF Studenti se SP Stavební úpravy bezbariérového přístupu na ZLR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838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839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840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ROUND((SUM(BE123:BE152)),  2)</f>
        <v>0</v>
      </c>
      <c r="G33" s="39"/>
      <c r="H33" s="39"/>
      <c r="I33" s="156">
        <v>0.20999999999999999</v>
      </c>
      <c r="J33" s="155">
        <f>ROUND(((SUM(BE123:BE152))*I33),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ROUND((SUM(BF123:BF152)),  2)</f>
        <v>0</v>
      </c>
      <c r="G34" s="39"/>
      <c r="H34" s="39"/>
      <c r="I34" s="156">
        <v>0.12</v>
      </c>
      <c r="J34" s="155">
        <f>ROUND(((SUM(BF123:BF152))*I34),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ROUND((SUM(BG123:BG152)),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ROUND((SUM(BH123:BH152)),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ROUND((SUM(BI123:BI152)),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ERDF Studenti se SP Stavební úpravy bezbariérového přístupu na ZLR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D.1.5.1 -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Univerzita Karlova, Farmaceutická fakulta v Hradci</v>
      </c>
      <c r="G89" s="41"/>
      <c r="H89" s="41"/>
      <c r="I89" s="33" t="s">
        <v>22</v>
      </c>
      <c r="J89" s="80" t="str">
        <f>IF(J12="","",J12)</f>
        <v>12. 12. 2023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Univerzita Karlova, Farmaceutická fakulta v Hradci</v>
      </c>
      <c r="G91" s="41"/>
      <c r="H91" s="41"/>
      <c r="I91" s="33" t="s">
        <v>30</v>
      </c>
      <c r="J91" s="37" t="str">
        <f>E21</f>
        <v>Ing.Paganík M.,Antala Staška 438, Hradec Králové 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Blahoslav Vávra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115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841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842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843</v>
      </c>
      <c r="E100" s="189"/>
      <c r="F100" s="189"/>
      <c r="G100" s="189"/>
      <c r="H100" s="189"/>
      <c r="I100" s="189"/>
      <c r="J100" s="190">
        <f>J135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844</v>
      </c>
      <c r="E101" s="189"/>
      <c r="F101" s="189"/>
      <c r="G101" s="189"/>
      <c r="H101" s="189"/>
      <c r="I101" s="189"/>
      <c r="J101" s="190">
        <f>J139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845</v>
      </c>
      <c r="E102" s="189"/>
      <c r="F102" s="189"/>
      <c r="G102" s="189"/>
      <c r="H102" s="189"/>
      <c r="I102" s="189"/>
      <c r="J102" s="190">
        <f>J146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846</v>
      </c>
      <c r="E103" s="189"/>
      <c r="F103" s="189"/>
      <c r="G103" s="189"/>
      <c r="H103" s="189"/>
      <c r="I103" s="189"/>
      <c r="J103" s="190">
        <f>J150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75" t="str">
        <f>E7</f>
        <v>ERDF Studenti se SP Stavební úpravy bezbariérového přístupu na ZLR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D.1.5.1 - ELEKTROINSTALACE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Univerzita Karlova, Farmaceutická fakulta v Hradci</v>
      </c>
      <c r="G117" s="41"/>
      <c r="H117" s="41"/>
      <c r="I117" s="33" t="s">
        <v>22</v>
      </c>
      <c r="J117" s="80" t="str">
        <f>IF(J12="","",J12)</f>
        <v>12. 12. 2023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40.05" customHeight="1">
      <c r="A119" s="39"/>
      <c r="B119" s="40"/>
      <c r="C119" s="33" t="s">
        <v>24</v>
      </c>
      <c r="D119" s="41"/>
      <c r="E119" s="41"/>
      <c r="F119" s="28" t="str">
        <f>E15</f>
        <v>Univerzita Karlova, Farmaceutická fakulta v Hradci</v>
      </c>
      <c r="G119" s="41"/>
      <c r="H119" s="41"/>
      <c r="I119" s="33" t="s">
        <v>30</v>
      </c>
      <c r="J119" s="37" t="str">
        <f>E21</f>
        <v>Ing.Paganík M.,Antala Staška 438, Hradec Králové 9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>Blahoslav Vávra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126</v>
      </c>
      <c r="D122" s="195" t="s">
        <v>63</v>
      </c>
      <c r="E122" s="195" t="s">
        <v>59</v>
      </c>
      <c r="F122" s="195" t="s">
        <v>60</v>
      </c>
      <c r="G122" s="195" t="s">
        <v>127</v>
      </c>
      <c r="H122" s="195" t="s">
        <v>128</v>
      </c>
      <c r="I122" s="195" t="s">
        <v>129</v>
      </c>
      <c r="J122" s="195" t="s">
        <v>106</v>
      </c>
      <c r="K122" s="196" t="s">
        <v>130</v>
      </c>
      <c r="L122" s="197"/>
      <c r="M122" s="101" t="s">
        <v>1</v>
      </c>
      <c r="N122" s="102" t="s">
        <v>42</v>
      </c>
      <c r="O122" s="102" t="s">
        <v>131</v>
      </c>
      <c r="P122" s="102" t="s">
        <v>132</v>
      </c>
      <c r="Q122" s="102" t="s">
        <v>133</v>
      </c>
      <c r="R122" s="102" t="s">
        <v>134</v>
      </c>
      <c r="S122" s="102" t="s">
        <v>135</v>
      </c>
      <c r="T122" s="103" t="s">
        <v>136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137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0</v>
      </c>
      <c r="S123" s="105"/>
      <c r="T123" s="201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108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77</v>
      </c>
      <c r="E124" s="206" t="s">
        <v>367</v>
      </c>
      <c r="F124" s="206" t="s">
        <v>368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P125+P127+P135+P139+P146+P150</f>
        <v>0</v>
      </c>
      <c r="Q124" s="211"/>
      <c r="R124" s="212">
        <f>R125+R127+R135+R139+R146+R150</f>
        <v>0</v>
      </c>
      <c r="S124" s="211"/>
      <c r="T124" s="213">
        <f>T125+T127+T135+T139+T146+T150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88</v>
      </c>
      <c r="AT124" s="215" t="s">
        <v>77</v>
      </c>
      <c r="AU124" s="215" t="s">
        <v>78</v>
      </c>
      <c r="AY124" s="214" t="s">
        <v>140</v>
      </c>
      <c r="BK124" s="216">
        <f>BK125+BK127+BK135+BK139+BK146+BK150</f>
        <v>0</v>
      </c>
    </row>
    <row r="125" s="12" customFormat="1" ht="22.8" customHeight="1">
      <c r="A125" s="12"/>
      <c r="B125" s="203"/>
      <c r="C125" s="204"/>
      <c r="D125" s="205" t="s">
        <v>77</v>
      </c>
      <c r="E125" s="217" t="s">
        <v>847</v>
      </c>
      <c r="F125" s="217" t="s">
        <v>848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88</v>
      </c>
      <c r="AT125" s="215" t="s">
        <v>77</v>
      </c>
      <c r="AU125" s="215" t="s">
        <v>86</v>
      </c>
      <c r="AY125" s="214" t="s">
        <v>140</v>
      </c>
      <c r="BK125" s="216">
        <f>BK126</f>
        <v>0</v>
      </c>
    </row>
    <row r="126" s="2" customFormat="1" ht="24.15" customHeight="1">
      <c r="A126" s="39"/>
      <c r="B126" s="40"/>
      <c r="C126" s="219" t="s">
        <v>86</v>
      </c>
      <c r="D126" s="219" t="s">
        <v>143</v>
      </c>
      <c r="E126" s="220" t="s">
        <v>849</v>
      </c>
      <c r="F126" s="221" t="s">
        <v>850</v>
      </c>
      <c r="G126" s="222" t="s">
        <v>146</v>
      </c>
      <c r="H126" s="223">
        <v>1</v>
      </c>
      <c r="I126" s="224"/>
      <c r="J126" s="225">
        <f>ROUND(I126*H126,2)</f>
        <v>0</v>
      </c>
      <c r="K126" s="221" t="s">
        <v>147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246</v>
      </c>
      <c r="AT126" s="230" t="s">
        <v>143</v>
      </c>
      <c r="AU126" s="230" t="s">
        <v>88</v>
      </c>
      <c r="AY126" s="18" t="s">
        <v>140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246</v>
      </c>
      <c r="BM126" s="230" t="s">
        <v>88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851</v>
      </c>
      <c r="F127" s="217" t="s">
        <v>852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SUM(P128:P134)</f>
        <v>0</v>
      </c>
      <c r="Q127" s="211"/>
      <c r="R127" s="212">
        <f>SUM(R128:R134)</f>
        <v>0</v>
      </c>
      <c r="S127" s="211"/>
      <c r="T127" s="213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88</v>
      </c>
      <c r="AT127" s="215" t="s">
        <v>77</v>
      </c>
      <c r="AU127" s="215" t="s">
        <v>86</v>
      </c>
      <c r="AY127" s="214" t="s">
        <v>140</v>
      </c>
      <c r="BK127" s="216">
        <f>SUM(BK128:BK134)</f>
        <v>0</v>
      </c>
    </row>
    <row r="128" s="2" customFormat="1" ht="16.5" customHeight="1">
      <c r="A128" s="39"/>
      <c r="B128" s="40"/>
      <c r="C128" s="219" t="s">
        <v>88</v>
      </c>
      <c r="D128" s="219" t="s">
        <v>143</v>
      </c>
      <c r="E128" s="220" t="s">
        <v>853</v>
      </c>
      <c r="F128" s="221" t="s">
        <v>854</v>
      </c>
      <c r="G128" s="222" t="s">
        <v>146</v>
      </c>
      <c r="H128" s="223">
        <v>7</v>
      </c>
      <c r="I128" s="224"/>
      <c r="J128" s="225">
        <f>ROUND(I128*H128,2)</f>
        <v>0</v>
      </c>
      <c r="K128" s="221" t="s">
        <v>147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246</v>
      </c>
      <c r="AT128" s="230" t="s">
        <v>143</v>
      </c>
      <c r="AU128" s="230" t="s">
        <v>88</v>
      </c>
      <c r="AY128" s="18" t="s">
        <v>140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246</v>
      </c>
      <c r="BM128" s="230" t="s">
        <v>148</v>
      </c>
    </row>
    <row r="129" s="2" customFormat="1" ht="24.15" customHeight="1">
      <c r="A129" s="39"/>
      <c r="B129" s="40"/>
      <c r="C129" s="219" t="s">
        <v>141</v>
      </c>
      <c r="D129" s="219" t="s">
        <v>143</v>
      </c>
      <c r="E129" s="220" t="s">
        <v>855</v>
      </c>
      <c r="F129" s="221" t="s">
        <v>856</v>
      </c>
      <c r="G129" s="222" t="s">
        <v>161</v>
      </c>
      <c r="H129" s="223">
        <v>15</v>
      </c>
      <c r="I129" s="224"/>
      <c r="J129" s="225">
        <f>ROUND(I129*H129,2)</f>
        <v>0</v>
      </c>
      <c r="K129" s="221" t="s">
        <v>147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246</v>
      </c>
      <c r="AT129" s="230" t="s">
        <v>143</v>
      </c>
      <c r="AU129" s="230" t="s">
        <v>88</v>
      </c>
      <c r="AY129" s="18" t="s">
        <v>140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246</v>
      </c>
      <c r="BM129" s="230" t="s">
        <v>168</v>
      </c>
    </row>
    <row r="130" s="2" customFormat="1" ht="24.15" customHeight="1">
      <c r="A130" s="39"/>
      <c r="B130" s="40"/>
      <c r="C130" s="219" t="s">
        <v>148</v>
      </c>
      <c r="D130" s="219" t="s">
        <v>143</v>
      </c>
      <c r="E130" s="220" t="s">
        <v>857</v>
      </c>
      <c r="F130" s="221" t="s">
        <v>858</v>
      </c>
      <c r="G130" s="222" t="s">
        <v>161</v>
      </c>
      <c r="H130" s="223">
        <v>60</v>
      </c>
      <c r="I130" s="224"/>
      <c r="J130" s="225">
        <f>ROUND(I130*H130,2)</f>
        <v>0</v>
      </c>
      <c r="K130" s="221" t="s">
        <v>147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246</v>
      </c>
      <c r="AT130" s="230" t="s">
        <v>143</v>
      </c>
      <c r="AU130" s="230" t="s">
        <v>88</v>
      </c>
      <c r="AY130" s="18" t="s">
        <v>140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246</v>
      </c>
      <c r="BM130" s="230" t="s">
        <v>192</v>
      </c>
    </row>
    <row r="131" s="2" customFormat="1" ht="24.15" customHeight="1">
      <c r="A131" s="39"/>
      <c r="B131" s="40"/>
      <c r="C131" s="219" t="s">
        <v>170</v>
      </c>
      <c r="D131" s="219" t="s">
        <v>143</v>
      </c>
      <c r="E131" s="220" t="s">
        <v>859</v>
      </c>
      <c r="F131" s="221" t="s">
        <v>860</v>
      </c>
      <c r="G131" s="222" t="s">
        <v>161</v>
      </c>
      <c r="H131" s="223">
        <v>10</v>
      </c>
      <c r="I131" s="224"/>
      <c r="J131" s="225">
        <f>ROUND(I131*H131,2)</f>
        <v>0</v>
      </c>
      <c r="K131" s="221" t="s">
        <v>147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246</v>
      </c>
      <c r="AT131" s="230" t="s">
        <v>143</v>
      </c>
      <c r="AU131" s="230" t="s">
        <v>88</v>
      </c>
      <c r="AY131" s="18" t="s">
        <v>140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246</v>
      </c>
      <c r="BM131" s="230" t="s">
        <v>213</v>
      </c>
    </row>
    <row r="132" s="2" customFormat="1" ht="24.15" customHeight="1">
      <c r="A132" s="39"/>
      <c r="B132" s="40"/>
      <c r="C132" s="219" t="s">
        <v>168</v>
      </c>
      <c r="D132" s="219" t="s">
        <v>143</v>
      </c>
      <c r="E132" s="220" t="s">
        <v>861</v>
      </c>
      <c r="F132" s="221" t="s">
        <v>862</v>
      </c>
      <c r="G132" s="222" t="s">
        <v>146</v>
      </c>
      <c r="H132" s="223">
        <v>2</v>
      </c>
      <c r="I132" s="224"/>
      <c r="J132" s="225">
        <f>ROUND(I132*H132,2)</f>
        <v>0</v>
      </c>
      <c r="K132" s="221" t="s">
        <v>147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246</v>
      </c>
      <c r="AT132" s="230" t="s">
        <v>143</v>
      </c>
      <c r="AU132" s="230" t="s">
        <v>88</v>
      </c>
      <c r="AY132" s="18" t="s">
        <v>140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246</v>
      </c>
      <c r="BM132" s="230" t="s">
        <v>8</v>
      </c>
    </row>
    <row r="133" s="2" customFormat="1" ht="24.15" customHeight="1">
      <c r="A133" s="39"/>
      <c r="B133" s="40"/>
      <c r="C133" s="219" t="s">
        <v>184</v>
      </c>
      <c r="D133" s="219" t="s">
        <v>143</v>
      </c>
      <c r="E133" s="220" t="s">
        <v>863</v>
      </c>
      <c r="F133" s="221" t="s">
        <v>864</v>
      </c>
      <c r="G133" s="222" t="s">
        <v>146</v>
      </c>
      <c r="H133" s="223">
        <v>1</v>
      </c>
      <c r="I133" s="224"/>
      <c r="J133" s="225">
        <f>ROUND(I133*H133,2)</f>
        <v>0</v>
      </c>
      <c r="K133" s="221" t="s">
        <v>147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246</v>
      </c>
      <c r="AT133" s="230" t="s">
        <v>143</v>
      </c>
      <c r="AU133" s="230" t="s">
        <v>88</v>
      </c>
      <c r="AY133" s="18" t="s">
        <v>140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246</v>
      </c>
      <c r="BM133" s="230" t="s">
        <v>238</v>
      </c>
    </row>
    <row r="134" s="2" customFormat="1" ht="16.5" customHeight="1">
      <c r="A134" s="39"/>
      <c r="B134" s="40"/>
      <c r="C134" s="219" t="s">
        <v>192</v>
      </c>
      <c r="D134" s="219" t="s">
        <v>143</v>
      </c>
      <c r="E134" s="220" t="s">
        <v>865</v>
      </c>
      <c r="F134" s="221" t="s">
        <v>866</v>
      </c>
      <c r="G134" s="222" t="s">
        <v>146</v>
      </c>
      <c r="H134" s="223">
        <v>2</v>
      </c>
      <c r="I134" s="224"/>
      <c r="J134" s="225">
        <f>ROUND(I134*H134,2)</f>
        <v>0</v>
      </c>
      <c r="K134" s="221" t="s">
        <v>147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246</v>
      </c>
      <c r="AT134" s="230" t="s">
        <v>143</v>
      </c>
      <c r="AU134" s="230" t="s">
        <v>88</v>
      </c>
      <c r="AY134" s="18" t="s">
        <v>140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246</v>
      </c>
      <c r="BM134" s="230" t="s">
        <v>246</v>
      </c>
    </row>
    <row r="135" s="12" customFormat="1" ht="22.8" customHeight="1">
      <c r="A135" s="12"/>
      <c r="B135" s="203"/>
      <c r="C135" s="204"/>
      <c r="D135" s="205" t="s">
        <v>77</v>
      </c>
      <c r="E135" s="217" t="s">
        <v>867</v>
      </c>
      <c r="F135" s="217" t="s">
        <v>868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SUM(P136:P138)</f>
        <v>0</v>
      </c>
      <c r="Q135" s="211"/>
      <c r="R135" s="212">
        <f>SUM(R136:R138)</f>
        <v>0</v>
      </c>
      <c r="S135" s="211"/>
      <c r="T135" s="213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88</v>
      </c>
      <c r="AT135" s="215" t="s">
        <v>77</v>
      </c>
      <c r="AU135" s="215" t="s">
        <v>86</v>
      </c>
      <c r="AY135" s="214" t="s">
        <v>140</v>
      </c>
      <c r="BK135" s="216">
        <f>SUM(BK136:BK138)</f>
        <v>0</v>
      </c>
    </row>
    <row r="136" s="2" customFormat="1" ht="16.5" customHeight="1">
      <c r="A136" s="39"/>
      <c r="B136" s="40"/>
      <c r="C136" s="276" t="s">
        <v>205</v>
      </c>
      <c r="D136" s="276" t="s">
        <v>255</v>
      </c>
      <c r="E136" s="277" t="s">
        <v>869</v>
      </c>
      <c r="F136" s="278" t="s">
        <v>870</v>
      </c>
      <c r="G136" s="279" t="s">
        <v>161</v>
      </c>
      <c r="H136" s="280">
        <v>15</v>
      </c>
      <c r="I136" s="281"/>
      <c r="J136" s="282">
        <f>ROUND(I136*H136,2)</f>
        <v>0</v>
      </c>
      <c r="K136" s="278" t="s">
        <v>147</v>
      </c>
      <c r="L136" s="283"/>
      <c r="M136" s="284" t="s">
        <v>1</v>
      </c>
      <c r="N136" s="285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334</v>
      </c>
      <c r="AT136" s="230" t="s">
        <v>255</v>
      </c>
      <c r="AU136" s="230" t="s">
        <v>88</v>
      </c>
      <c r="AY136" s="18" t="s">
        <v>140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246</v>
      </c>
      <c r="BM136" s="230" t="s">
        <v>254</v>
      </c>
    </row>
    <row r="137" s="2" customFormat="1" ht="16.5" customHeight="1">
      <c r="A137" s="39"/>
      <c r="B137" s="40"/>
      <c r="C137" s="276" t="s">
        <v>213</v>
      </c>
      <c r="D137" s="276" t="s">
        <v>255</v>
      </c>
      <c r="E137" s="277" t="s">
        <v>871</v>
      </c>
      <c r="F137" s="278" t="s">
        <v>872</v>
      </c>
      <c r="G137" s="279" t="s">
        <v>161</v>
      </c>
      <c r="H137" s="280">
        <v>60</v>
      </c>
      <c r="I137" s="281"/>
      <c r="J137" s="282">
        <f>ROUND(I137*H137,2)</f>
        <v>0</v>
      </c>
      <c r="K137" s="278" t="s">
        <v>147</v>
      </c>
      <c r="L137" s="283"/>
      <c r="M137" s="284" t="s">
        <v>1</v>
      </c>
      <c r="N137" s="285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334</v>
      </c>
      <c r="AT137" s="230" t="s">
        <v>255</v>
      </c>
      <c r="AU137" s="230" t="s">
        <v>88</v>
      </c>
      <c r="AY137" s="18" t="s">
        <v>140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246</v>
      </c>
      <c r="BM137" s="230" t="s">
        <v>265</v>
      </c>
    </row>
    <row r="138" s="2" customFormat="1" ht="16.5" customHeight="1">
      <c r="A138" s="39"/>
      <c r="B138" s="40"/>
      <c r="C138" s="276" t="s">
        <v>218</v>
      </c>
      <c r="D138" s="276" t="s">
        <v>255</v>
      </c>
      <c r="E138" s="277" t="s">
        <v>873</v>
      </c>
      <c r="F138" s="278" t="s">
        <v>874</v>
      </c>
      <c r="G138" s="279" t="s">
        <v>161</v>
      </c>
      <c r="H138" s="280">
        <v>10</v>
      </c>
      <c r="I138" s="281"/>
      <c r="J138" s="282">
        <f>ROUND(I138*H138,2)</f>
        <v>0</v>
      </c>
      <c r="K138" s="278" t="s">
        <v>147</v>
      </c>
      <c r="L138" s="283"/>
      <c r="M138" s="284" t="s">
        <v>1</v>
      </c>
      <c r="N138" s="285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334</v>
      </c>
      <c r="AT138" s="230" t="s">
        <v>255</v>
      </c>
      <c r="AU138" s="230" t="s">
        <v>88</v>
      </c>
      <c r="AY138" s="18" t="s">
        <v>140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246</v>
      </c>
      <c r="BM138" s="230" t="s">
        <v>273</v>
      </c>
    </row>
    <row r="139" s="12" customFormat="1" ht="22.8" customHeight="1">
      <c r="A139" s="12"/>
      <c r="B139" s="203"/>
      <c r="C139" s="204"/>
      <c r="D139" s="205" t="s">
        <v>77</v>
      </c>
      <c r="E139" s="217" t="s">
        <v>875</v>
      </c>
      <c r="F139" s="217" t="s">
        <v>876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SUM(P140:P145)</f>
        <v>0</v>
      </c>
      <c r="Q139" s="211"/>
      <c r="R139" s="212">
        <f>SUM(R140:R145)</f>
        <v>0</v>
      </c>
      <c r="S139" s="211"/>
      <c r="T139" s="213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88</v>
      </c>
      <c r="AT139" s="215" t="s">
        <v>77</v>
      </c>
      <c r="AU139" s="215" t="s">
        <v>86</v>
      </c>
      <c r="AY139" s="214" t="s">
        <v>140</v>
      </c>
      <c r="BK139" s="216">
        <f>SUM(BK140:BK145)</f>
        <v>0</v>
      </c>
    </row>
    <row r="140" s="2" customFormat="1" ht="37.8" customHeight="1">
      <c r="A140" s="39"/>
      <c r="B140" s="40"/>
      <c r="C140" s="276" t="s">
        <v>8</v>
      </c>
      <c r="D140" s="276" t="s">
        <v>255</v>
      </c>
      <c r="E140" s="277" t="s">
        <v>877</v>
      </c>
      <c r="F140" s="278" t="s">
        <v>878</v>
      </c>
      <c r="G140" s="279" t="s">
        <v>146</v>
      </c>
      <c r="H140" s="280">
        <v>3</v>
      </c>
      <c r="I140" s="281"/>
      <c r="J140" s="282">
        <f>ROUND(I140*H140,2)</f>
        <v>0</v>
      </c>
      <c r="K140" s="278" t="s">
        <v>147</v>
      </c>
      <c r="L140" s="283"/>
      <c r="M140" s="284" t="s">
        <v>1</v>
      </c>
      <c r="N140" s="285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334</v>
      </c>
      <c r="AT140" s="230" t="s">
        <v>255</v>
      </c>
      <c r="AU140" s="230" t="s">
        <v>88</v>
      </c>
      <c r="AY140" s="18" t="s">
        <v>140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246</v>
      </c>
      <c r="BM140" s="230" t="s">
        <v>286</v>
      </c>
    </row>
    <row r="141" s="2" customFormat="1" ht="21.75" customHeight="1">
      <c r="A141" s="39"/>
      <c r="B141" s="40"/>
      <c r="C141" s="276" t="s">
        <v>232</v>
      </c>
      <c r="D141" s="276" t="s">
        <v>255</v>
      </c>
      <c r="E141" s="277" t="s">
        <v>879</v>
      </c>
      <c r="F141" s="278" t="s">
        <v>880</v>
      </c>
      <c r="G141" s="279" t="s">
        <v>146</v>
      </c>
      <c r="H141" s="280">
        <v>2</v>
      </c>
      <c r="I141" s="281"/>
      <c r="J141" s="282">
        <f>ROUND(I141*H141,2)</f>
        <v>0</v>
      </c>
      <c r="K141" s="278" t="s">
        <v>147</v>
      </c>
      <c r="L141" s="283"/>
      <c r="M141" s="284" t="s">
        <v>1</v>
      </c>
      <c r="N141" s="285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334</v>
      </c>
      <c r="AT141" s="230" t="s">
        <v>255</v>
      </c>
      <c r="AU141" s="230" t="s">
        <v>88</v>
      </c>
      <c r="AY141" s="18" t="s">
        <v>140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246</v>
      </c>
      <c r="BM141" s="230" t="s">
        <v>300</v>
      </c>
    </row>
    <row r="142" s="2" customFormat="1" ht="16.5" customHeight="1">
      <c r="A142" s="39"/>
      <c r="B142" s="40"/>
      <c r="C142" s="276" t="s">
        <v>238</v>
      </c>
      <c r="D142" s="276" t="s">
        <v>255</v>
      </c>
      <c r="E142" s="277" t="s">
        <v>881</v>
      </c>
      <c r="F142" s="278" t="s">
        <v>882</v>
      </c>
      <c r="G142" s="279" t="s">
        <v>146</v>
      </c>
      <c r="H142" s="280">
        <v>2</v>
      </c>
      <c r="I142" s="281"/>
      <c r="J142" s="282">
        <f>ROUND(I142*H142,2)</f>
        <v>0</v>
      </c>
      <c r="K142" s="278" t="s">
        <v>147</v>
      </c>
      <c r="L142" s="283"/>
      <c r="M142" s="284" t="s">
        <v>1</v>
      </c>
      <c r="N142" s="285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334</v>
      </c>
      <c r="AT142" s="230" t="s">
        <v>255</v>
      </c>
      <c r="AU142" s="230" t="s">
        <v>88</v>
      </c>
      <c r="AY142" s="18" t="s">
        <v>140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246</v>
      </c>
      <c r="BM142" s="230" t="s">
        <v>310</v>
      </c>
    </row>
    <row r="143" s="2" customFormat="1" ht="16.5" customHeight="1">
      <c r="A143" s="39"/>
      <c r="B143" s="40"/>
      <c r="C143" s="276" t="s">
        <v>242</v>
      </c>
      <c r="D143" s="276" t="s">
        <v>255</v>
      </c>
      <c r="E143" s="277" t="s">
        <v>883</v>
      </c>
      <c r="F143" s="278" t="s">
        <v>884</v>
      </c>
      <c r="G143" s="279" t="s">
        <v>146</v>
      </c>
      <c r="H143" s="280">
        <v>3</v>
      </c>
      <c r="I143" s="281"/>
      <c r="J143" s="282">
        <f>ROUND(I143*H143,2)</f>
        <v>0</v>
      </c>
      <c r="K143" s="278" t="s">
        <v>147</v>
      </c>
      <c r="L143" s="283"/>
      <c r="M143" s="284" t="s">
        <v>1</v>
      </c>
      <c r="N143" s="285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334</v>
      </c>
      <c r="AT143" s="230" t="s">
        <v>255</v>
      </c>
      <c r="AU143" s="230" t="s">
        <v>88</v>
      </c>
      <c r="AY143" s="18" t="s">
        <v>140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246</v>
      </c>
      <c r="BM143" s="230" t="s">
        <v>321</v>
      </c>
    </row>
    <row r="144" s="2" customFormat="1" ht="37.8" customHeight="1">
      <c r="A144" s="39"/>
      <c r="B144" s="40"/>
      <c r="C144" s="276" t="s">
        <v>246</v>
      </c>
      <c r="D144" s="276" t="s">
        <v>255</v>
      </c>
      <c r="E144" s="277" t="s">
        <v>885</v>
      </c>
      <c r="F144" s="278" t="s">
        <v>886</v>
      </c>
      <c r="G144" s="279" t="s">
        <v>146</v>
      </c>
      <c r="H144" s="280">
        <v>2</v>
      </c>
      <c r="I144" s="281"/>
      <c r="J144" s="282">
        <f>ROUND(I144*H144,2)</f>
        <v>0</v>
      </c>
      <c r="K144" s="278" t="s">
        <v>147</v>
      </c>
      <c r="L144" s="283"/>
      <c r="M144" s="284" t="s">
        <v>1</v>
      </c>
      <c r="N144" s="285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334</v>
      </c>
      <c r="AT144" s="230" t="s">
        <v>255</v>
      </c>
      <c r="AU144" s="230" t="s">
        <v>88</v>
      </c>
      <c r="AY144" s="18" t="s">
        <v>140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246</v>
      </c>
      <c r="BM144" s="230" t="s">
        <v>334</v>
      </c>
    </row>
    <row r="145" s="2" customFormat="1" ht="16.5" customHeight="1">
      <c r="A145" s="39"/>
      <c r="B145" s="40"/>
      <c r="C145" s="276" t="s">
        <v>250</v>
      </c>
      <c r="D145" s="276" t="s">
        <v>255</v>
      </c>
      <c r="E145" s="277" t="s">
        <v>887</v>
      </c>
      <c r="F145" s="278" t="s">
        <v>888</v>
      </c>
      <c r="G145" s="279" t="s">
        <v>146</v>
      </c>
      <c r="H145" s="280">
        <v>1</v>
      </c>
      <c r="I145" s="281"/>
      <c r="J145" s="282">
        <f>ROUND(I145*H145,2)</f>
        <v>0</v>
      </c>
      <c r="K145" s="278" t="s">
        <v>147</v>
      </c>
      <c r="L145" s="283"/>
      <c r="M145" s="284" t="s">
        <v>1</v>
      </c>
      <c r="N145" s="285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334</v>
      </c>
      <c r="AT145" s="230" t="s">
        <v>255</v>
      </c>
      <c r="AU145" s="230" t="s">
        <v>88</v>
      </c>
      <c r="AY145" s="18" t="s">
        <v>140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246</v>
      </c>
      <c r="BM145" s="230" t="s">
        <v>343</v>
      </c>
    </row>
    <row r="146" s="12" customFormat="1" ht="22.8" customHeight="1">
      <c r="A146" s="12"/>
      <c r="B146" s="203"/>
      <c r="C146" s="204"/>
      <c r="D146" s="205" t="s">
        <v>77</v>
      </c>
      <c r="E146" s="217" t="s">
        <v>889</v>
      </c>
      <c r="F146" s="217" t="s">
        <v>890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SUM(P147:P149)</f>
        <v>0</v>
      </c>
      <c r="Q146" s="211"/>
      <c r="R146" s="212">
        <f>SUM(R147:R149)</f>
        <v>0</v>
      </c>
      <c r="S146" s="211"/>
      <c r="T146" s="213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88</v>
      </c>
      <c r="AT146" s="215" t="s">
        <v>77</v>
      </c>
      <c r="AU146" s="215" t="s">
        <v>86</v>
      </c>
      <c r="AY146" s="214" t="s">
        <v>140</v>
      </c>
      <c r="BK146" s="216">
        <f>SUM(BK147:BK149)</f>
        <v>0</v>
      </c>
    </row>
    <row r="147" s="2" customFormat="1" ht="16.5" customHeight="1">
      <c r="A147" s="39"/>
      <c r="B147" s="40"/>
      <c r="C147" s="219" t="s">
        <v>254</v>
      </c>
      <c r="D147" s="219" t="s">
        <v>143</v>
      </c>
      <c r="E147" s="220" t="s">
        <v>891</v>
      </c>
      <c r="F147" s="221" t="s">
        <v>892</v>
      </c>
      <c r="G147" s="222" t="s">
        <v>146</v>
      </c>
      <c r="H147" s="223">
        <v>4</v>
      </c>
      <c r="I147" s="224"/>
      <c r="J147" s="225">
        <f>ROUND(I147*H147,2)</f>
        <v>0</v>
      </c>
      <c r="K147" s="221" t="s">
        <v>147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246</v>
      </c>
      <c r="AT147" s="230" t="s">
        <v>143</v>
      </c>
      <c r="AU147" s="230" t="s">
        <v>88</v>
      </c>
      <c r="AY147" s="18" t="s">
        <v>140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246</v>
      </c>
      <c r="BM147" s="230" t="s">
        <v>352</v>
      </c>
    </row>
    <row r="148" s="2" customFormat="1" ht="24.15" customHeight="1">
      <c r="A148" s="39"/>
      <c r="B148" s="40"/>
      <c r="C148" s="276" t="s">
        <v>260</v>
      </c>
      <c r="D148" s="276" t="s">
        <v>255</v>
      </c>
      <c r="E148" s="277" t="s">
        <v>893</v>
      </c>
      <c r="F148" s="278" t="s">
        <v>894</v>
      </c>
      <c r="G148" s="279" t="s">
        <v>146</v>
      </c>
      <c r="H148" s="280">
        <v>3</v>
      </c>
      <c r="I148" s="281"/>
      <c r="J148" s="282">
        <f>ROUND(I148*H148,2)</f>
        <v>0</v>
      </c>
      <c r="K148" s="278" t="s">
        <v>147</v>
      </c>
      <c r="L148" s="283"/>
      <c r="M148" s="284" t="s">
        <v>1</v>
      </c>
      <c r="N148" s="285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334</v>
      </c>
      <c r="AT148" s="230" t="s">
        <v>255</v>
      </c>
      <c r="AU148" s="230" t="s">
        <v>88</v>
      </c>
      <c r="AY148" s="18" t="s">
        <v>140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246</v>
      </c>
      <c r="BM148" s="230" t="s">
        <v>363</v>
      </c>
    </row>
    <row r="149" s="2" customFormat="1" ht="21.75" customHeight="1">
      <c r="A149" s="39"/>
      <c r="B149" s="40"/>
      <c r="C149" s="276" t="s">
        <v>265</v>
      </c>
      <c r="D149" s="276" t="s">
        <v>255</v>
      </c>
      <c r="E149" s="277" t="s">
        <v>895</v>
      </c>
      <c r="F149" s="278" t="s">
        <v>896</v>
      </c>
      <c r="G149" s="279" t="s">
        <v>146</v>
      </c>
      <c r="H149" s="280">
        <v>1</v>
      </c>
      <c r="I149" s="281"/>
      <c r="J149" s="282">
        <f>ROUND(I149*H149,2)</f>
        <v>0</v>
      </c>
      <c r="K149" s="278" t="s">
        <v>147</v>
      </c>
      <c r="L149" s="283"/>
      <c r="M149" s="284" t="s">
        <v>1</v>
      </c>
      <c r="N149" s="285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334</v>
      </c>
      <c r="AT149" s="230" t="s">
        <v>255</v>
      </c>
      <c r="AU149" s="230" t="s">
        <v>88</v>
      </c>
      <c r="AY149" s="18" t="s">
        <v>140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246</v>
      </c>
      <c r="BM149" s="230" t="s">
        <v>376</v>
      </c>
    </row>
    <row r="150" s="12" customFormat="1" ht="22.8" customHeight="1">
      <c r="A150" s="12"/>
      <c r="B150" s="203"/>
      <c r="C150" s="204"/>
      <c r="D150" s="205" t="s">
        <v>77</v>
      </c>
      <c r="E150" s="217" t="s">
        <v>897</v>
      </c>
      <c r="F150" s="217" t="s">
        <v>898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SUM(P151:P152)</f>
        <v>0</v>
      </c>
      <c r="Q150" s="211"/>
      <c r="R150" s="212">
        <f>SUM(R151:R152)</f>
        <v>0</v>
      </c>
      <c r="S150" s="211"/>
      <c r="T150" s="213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148</v>
      </c>
      <c r="AT150" s="215" t="s">
        <v>77</v>
      </c>
      <c r="AU150" s="215" t="s">
        <v>86</v>
      </c>
      <c r="AY150" s="214" t="s">
        <v>140</v>
      </c>
      <c r="BK150" s="216">
        <f>SUM(BK151:BK152)</f>
        <v>0</v>
      </c>
    </row>
    <row r="151" s="2" customFormat="1" ht="24.15" customHeight="1">
      <c r="A151" s="39"/>
      <c r="B151" s="40"/>
      <c r="C151" s="219" t="s">
        <v>7</v>
      </c>
      <c r="D151" s="219" t="s">
        <v>143</v>
      </c>
      <c r="E151" s="220" t="s">
        <v>899</v>
      </c>
      <c r="F151" s="221" t="s">
        <v>900</v>
      </c>
      <c r="G151" s="222" t="s">
        <v>901</v>
      </c>
      <c r="H151" s="223">
        <v>6</v>
      </c>
      <c r="I151" s="224"/>
      <c r="J151" s="225">
        <f>ROUND(I151*H151,2)</f>
        <v>0</v>
      </c>
      <c r="K151" s="221" t="s">
        <v>147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902</v>
      </c>
      <c r="AT151" s="230" t="s">
        <v>143</v>
      </c>
      <c r="AU151" s="230" t="s">
        <v>88</v>
      </c>
      <c r="AY151" s="18" t="s">
        <v>140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902</v>
      </c>
      <c r="BM151" s="230" t="s">
        <v>385</v>
      </c>
    </row>
    <row r="152" s="2" customFormat="1" ht="21.75" customHeight="1">
      <c r="A152" s="39"/>
      <c r="B152" s="40"/>
      <c r="C152" s="219" t="s">
        <v>273</v>
      </c>
      <c r="D152" s="219" t="s">
        <v>143</v>
      </c>
      <c r="E152" s="220" t="s">
        <v>903</v>
      </c>
      <c r="F152" s="221" t="s">
        <v>904</v>
      </c>
      <c r="G152" s="222" t="s">
        <v>901</v>
      </c>
      <c r="H152" s="223">
        <v>4</v>
      </c>
      <c r="I152" s="224"/>
      <c r="J152" s="225">
        <f>ROUND(I152*H152,2)</f>
        <v>0</v>
      </c>
      <c r="K152" s="221" t="s">
        <v>147</v>
      </c>
      <c r="L152" s="45"/>
      <c r="M152" s="287" t="s">
        <v>1</v>
      </c>
      <c r="N152" s="288" t="s">
        <v>43</v>
      </c>
      <c r="O152" s="289"/>
      <c r="P152" s="290">
        <f>O152*H152</f>
        <v>0</v>
      </c>
      <c r="Q152" s="290">
        <v>0</v>
      </c>
      <c r="R152" s="290">
        <f>Q152*H152</f>
        <v>0</v>
      </c>
      <c r="S152" s="290">
        <v>0</v>
      </c>
      <c r="T152" s="29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902</v>
      </c>
      <c r="AT152" s="230" t="s">
        <v>143</v>
      </c>
      <c r="AU152" s="230" t="s">
        <v>88</v>
      </c>
      <c r="AY152" s="18" t="s">
        <v>140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902</v>
      </c>
      <c r="BM152" s="230" t="s">
        <v>397</v>
      </c>
    </row>
    <row r="153" s="2" customFormat="1" ht="6.96" customHeight="1">
      <c r="A153" s="39"/>
      <c r="B153" s="67"/>
      <c r="C153" s="68"/>
      <c r="D153" s="68"/>
      <c r="E153" s="68"/>
      <c r="F153" s="68"/>
      <c r="G153" s="68"/>
      <c r="H153" s="68"/>
      <c r="I153" s="68"/>
      <c r="J153" s="68"/>
      <c r="K153" s="68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et3wn4eBMncc6t72mzpRNbcxTQLrGu1wfW46pJw3ysY0LvOXL9FLS8cbQT4T02D9zI+Bberb3k8jnJZs8YoeOg==" hashValue="y2ji8tumXsnUq20X66NHT2iQ0HtSigJZI27ugRrsb7fX7lEdbI6nbJBIIgsjRnKkmMUyYYw4MWQ41OkjapByEg==" algorithmName="SHA-512" password="CC35"/>
  <autoFilter ref="C122:K15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DESKTOP-OTFE8EL\Dana</dc:creator>
  <cp:lastModifiedBy>DESKTOP-OTFE8EL\Dana</cp:lastModifiedBy>
  <dcterms:created xsi:type="dcterms:W3CDTF">2024-01-30T11:11:38Z</dcterms:created>
  <dcterms:modified xsi:type="dcterms:W3CDTF">2024-01-30T11:11:44Z</dcterms:modified>
</cp:coreProperties>
</file>