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rajovsky\Desktop\rozpočtář\contractis hotel praha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VZT" sheetId="4" r:id="rId4"/>
    <sheet name="04 - SILNOPROUD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část'!$C$138:$K$628</definedName>
    <definedName name="_xlnm.Print_Area" localSheetId="1">'01 - Stavební část'!$C$4:$J$76,'01 - Stavební část'!$C$82:$J$120,'01 - Stavební část'!$C$126:$J$628</definedName>
    <definedName name="_xlnm.Print_Titles" localSheetId="1">'01 - Stavební část'!$138:$138</definedName>
    <definedName name="_xlnm._FilterDatabase" localSheetId="2" hidden="1">'02 - ZTI'!$C$129:$K$230</definedName>
    <definedName name="_xlnm.Print_Area" localSheetId="2">'02 - ZTI'!$C$4:$J$76,'02 - ZTI'!$C$82:$J$111,'02 - ZTI'!$C$117:$J$230</definedName>
    <definedName name="_xlnm.Print_Titles" localSheetId="2">'02 - ZTI'!$129:$129</definedName>
    <definedName name="_xlnm._FilterDatabase" localSheetId="3" hidden="1">'03 - VZT'!$C$119:$K$226</definedName>
    <definedName name="_xlnm.Print_Area" localSheetId="3">'03 - VZT'!$C$4:$J$76,'03 - VZT'!$C$82:$J$101,'03 - VZT'!$C$107:$J$226</definedName>
    <definedName name="_xlnm.Print_Titles" localSheetId="3">'03 - VZT'!$119:$119</definedName>
    <definedName name="_xlnm._FilterDatabase" localSheetId="4" hidden="1">'04 - SILNOPROUD'!$C$122:$K$310</definedName>
    <definedName name="_xlnm.Print_Area" localSheetId="4">'04 - SILNOPROUD'!$C$4:$J$76,'04 - SILNOPROUD'!$C$82:$J$104,'04 - SILNOPROUD'!$C$110:$J$310</definedName>
    <definedName name="_xlnm.Print_Titles" localSheetId="4">'04 - SILNOPROUD'!$122:$122</definedName>
  </definedNames>
  <calcPr/>
</workbook>
</file>

<file path=xl/calcChain.xml><?xml version="1.0" encoding="utf-8"?>
<calcChain xmlns="http://schemas.openxmlformats.org/spreadsheetml/2006/main">
  <c i="5" l="1" r="J230"/>
  <c r="J37"/>
  <c r="J36"/>
  <c i="1" r="AY98"/>
  <c i="5" r="J35"/>
  <c i="1" r="AX98"/>
  <c i="5"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J9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91"/>
  <c r="J14"/>
  <c r="J12"/>
  <c r="J117"/>
  <c r="E7"/>
  <c r="E113"/>
  <c i="4" r="J37"/>
  <c r="J36"/>
  <c i="1" r="AY97"/>
  <c i="4" r="J35"/>
  <c i="1" r="AX97"/>
  <c i="4"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89"/>
  <c r="E7"/>
  <c r="E85"/>
  <c i="3" r="J219"/>
  <c r="J175"/>
  <c r="J169"/>
  <c r="T168"/>
  <c r="R168"/>
  <c r="P168"/>
  <c r="BK168"/>
  <c r="J168"/>
  <c r="J102"/>
  <c r="J132"/>
  <c r="T131"/>
  <c r="R131"/>
  <c r="P131"/>
  <c r="BK131"/>
  <c r="J131"/>
  <c r="J97"/>
  <c r="J37"/>
  <c r="J36"/>
  <c i="1" r="AY96"/>
  <c i="3" r="J35"/>
  <c i="1" r="AX96"/>
  <c i="3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J10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J105"/>
  <c r="BI173"/>
  <c r="BH173"/>
  <c r="BG173"/>
  <c r="BF173"/>
  <c r="T173"/>
  <c r="R173"/>
  <c r="P173"/>
  <c r="BI171"/>
  <c r="BH171"/>
  <c r="BG171"/>
  <c r="BF171"/>
  <c r="T171"/>
  <c r="R171"/>
  <c r="P171"/>
  <c r="J103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98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124"/>
  <c r="E7"/>
  <c r="E120"/>
  <c i="2" r="J37"/>
  <c r="J36"/>
  <c i="1" r="AY95"/>
  <c i="2" r="J35"/>
  <c i="1" r="AX95"/>
  <c i="2" r="BI626"/>
  <c r="BH626"/>
  <c r="BG626"/>
  <c r="BF626"/>
  <c r="T626"/>
  <c r="T625"/>
  <c r="R626"/>
  <c r="R625"/>
  <c r="P626"/>
  <c r="P625"/>
  <c r="BI622"/>
  <c r="BH622"/>
  <c r="BG622"/>
  <c r="BF622"/>
  <c r="T622"/>
  <c r="T621"/>
  <c r="R622"/>
  <c r="R621"/>
  <c r="P622"/>
  <c r="P621"/>
  <c r="BI618"/>
  <c r="BH618"/>
  <c r="BG618"/>
  <c r="BF618"/>
  <c r="T618"/>
  <c r="T617"/>
  <c r="R618"/>
  <c r="R617"/>
  <c r="P618"/>
  <c r="P617"/>
  <c r="BI614"/>
  <c r="BH614"/>
  <c r="BG614"/>
  <c r="BF614"/>
  <c r="T614"/>
  <c r="T613"/>
  <c r="T612"/>
  <c r="R614"/>
  <c r="R613"/>
  <c r="R612"/>
  <c r="P614"/>
  <c r="P613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590"/>
  <c r="BH590"/>
  <c r="BG590"/>
  <c r="BF590"/>
  <c r="T590"/>
  <c r="T589"/>
  <c r="R590"/>
  <c r="R589"/>
  <c r="P590"/>
  <c r="P589"/>
  <c r="BI586"/>
  <c r="BH586"/>
  <c r="BG586"/>
  <c r="BF586"/>
  <c r="T586"/>
  <c r="R586"/>
  <c r="P586"/>
  <c r="BI583"/>
  <c r="BH583"/>
  <c r="BG583"/>
  <c r="BF583"/>
  <c r="T583"/>
  <c r="R583"/>
  <c r="P583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39"/>
  <c r="BH539"/>
  <c r="BG539"/>
  <c r="BF539"/>
  <c r="T539"/>
  <c r="R539"/>
  <c r="P539"/>
  <c r="BI530"/>
  <c r="BH530"/>
  <c r="BG530"/>
  <c r="BF530"/>
  <c r="T530"/>
  <c r="R530"/>
  <c r="P530"/>
  <c r="BI527"/>
  <c r="BH527"/>
  <c r="BG527"/>
  <c r="BF527"/>
  <c r="T527"/>
  <c r="R527"/>
  <c r="P527"/>
  <c r="BI521"/>
  <c r="BH521"/>
  <c r="BG521"/>
  <c r="BF521"/>
  <c r="T521"/>
  <c r="R521"/>
  <c r="P521"/>
  <c r="BI518"/>
  <c r="BH518"/>
  <c r="BG518"/>
  <c r="BF518"/>
  <c r="T518"/>
  <c r="R518"/>
  <c r="P518"/>
  <c r="BI509"/>
  <c r="BH509"/>
  <c r="BG509"/>
  <c r="BF509"/>
  <c r="T509"/>
  <c r="R509"/>
  <c r="P509"/>
  <c r="BI502"/>
  <c r="BH502"/>
  <c r="BG502"/>
  <c r="BF502"/>
  <c r="T502"/>
  <c r="T501"/>
  <c r="R502"/>
  <c r="R501"/>
  <c r="P502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73"/>
  <c r="BH473"/>
  <c r="BG473"/>
  <c r="BF473"/>
  <c r="T473"/>
  <c r="R473"/>
  <c r="P473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1"/>
  <c r="BH361"/>
  <c r="BG361"/>
  <c r="BF361"/>
  <c r="T361"/>
  <c r="R361"/>
  <c r="P361"/>
  <c r="BI352"/>
  <c r="BH352"/>
  <c r="BG352"/>
  <c r="BF352"/>
  <c r="T352"/>
  <c r="R352"/>
  <c r="P352"/>
  <c r="BI346"/>
  <c r="BH346"/>
  <c r="BG346"/>
  <c r="BF346"/>
  <c r="T346"/>
  <c r="R346"/>
  <c r="P346"/>
  <c r="BI337"/>
  <c r="BH337"/>
  <c r="BG337"/>
  <c r="BF337"/>
  <c r="T337"/>
  <c r="R337"/>
  <c r="P337"/>
  <c r="BI329"/>
  <c r="BH329"/>
  <c r="BG329"/>
  <c r="BF329"/>
  <c r="T329"/>
  <c r="R329"/>
  <c r="P329"/>
  <c r="BI323"/>
  <c r="BH323"/>
  <c r="BG323"/>
  <c r="BF323"/>
  <c r="T323"/>
  <c r="R323"/>
  <c r="P323"/>
  <c r="BI316"/>
  <c r="BH316"/>
  <c r="BG316"/>
  <c r="BF316"/>
  <c r="T316"/>
  <c r="R316"/>
  <c r="P316"/>
  <c r="BI310"/>
  <c r="BH310"/>
  <c r="BG310"/>
  <c r="BF310"/>
  <c r="T310"/>
  <c r="R310"/>
  <c r="P310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6"/>
  <c r="BH256"/>
  <c r="BG256"/>
  <c r="BF256"/>
  <c r="T256"/>
  <c r="R256"/>
  <c r="P256"/>
  <c r="BI247"/>
  <c r="BH247"/>
  <c r="BG247"/>
  <c r="BF247"/>
  <c r="T247"/>
  <c r="R247"/>
  <c r="P247"/>
  <c r="BI241"/>
  <c r="BH241"/>
  <c r="BG241"/>
  <c r="BF241"/>
  <c r="T241"/>
  <c r="R241"/>
  <c r="P241"/>
  <c r="BI234"/>
  <c r="BH234"/>
  <c r="BG234"/>
  <c r="BF234"/>
  <c r="T234"/>
  <c r="R234"/>
  <c r="P234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2"/>
  <c r="BH202"/>
  <c r="BG202"/>
  <c r="BF202"/>
  <c r="T202"/>
  <c r="R202"/>
  <c r="P202"/>
  <c r="BI192"/>
  <c r="BH192"/>
  <c r="BG192"/>
  <c r="BF192"/>
  <c r="T192"/>
  <c r="R192"/>
  <c r="P192"/>
  <c r="BI189"/>
  <c r="BH189"/>
  <c r="BG189"/>
  <c r="BF189"/>
  <c r="T189"/>
  <c r="R189"/>
  <c r="P189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J136"/>
  <c r="J135"/>
  <c r="F133"/>
  <c r="E131"/>
  <c r="J92"/>
  <c r="J91"/>
  <c r="F89"/>
  <c r="E87"/>
  <c r="J18"/>
  <c r="E18"/>
  <c r="F136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604"/>
  <c r="BK583"/>
  <c r="BK570"/>
  <c r="BK564"/>
  <c r="J495"/>
  <c r="BK483"/>
  <c r="BK456"/>
  <c r="J430"/>
  <c r="J417"/>
  <c r="J401"/>
  <c r="BK382"/>
  <c r="J367"/>
  <c r="J307"/>
  <c r="BK227"/>
  <c r="J373"/>
  <c r="BK301"/>
  <c r="BK280"/>
  <c r="BK256"/>
  <c r="BK221"/>
  <c r="J189"/>
  <c r="J142"/>
  <c r="J539"/>
  <c r="J527"/>
  <c r="J518"/>
  <c r="BK502"/>
  <c r="BK465"/>
  <c r="BK439"/>
  <c r="BK427"/>
  <c r="J392"/>
  <c r="J346"/>
  <c r="BK316"/>
  <c r="J273"/>
  <c r="J263"/>
  <c r="BK234"/>
  <c r="J211"/>
  <c r="J173"/>
  <c r="J626"/>
  <c r="J622"/>
  <c r="J606"/>
  <c r="J483"/>
  <c r="BK432"/>
  <c r="BK415"/>
  <c r="BK392"/>
  <c r="J337"/>
  <c r="BK289"/>
  <c r="BK224"/>
  <c r="J214"/>
  <c r="BK167"/>
  <c i="1" r="AS94"/>
  <c i="3" r="J181"/>
  <c r="J162"/>
  <c r="BK143"/>
  <c r="BK136"/>
  <c r="J215"/>
  <c r="J194"/>
  <c r="BK166"/>
  <c r="J156"/>
  <c r="J187"/>
  <c r="J177"/>
  <c r="BK158"/>
  <c r="BK209"/>
  <c r="BK192"/>
  <c r="BK134"/>
  <c i="4" r="J202"/>
  <c r="BK192"/>
  <c r="J167"/>
  <c r="BK155"/>
  <c r="J142"/>
  <c r="J124"/>
  <c r="J217"/>
  <c r="BK188"/>
  <c r="J175"/>
  <c r="J148"/>
  <c r="J132"/>
  <c r="J225"/>
  <c r="BK205"/>
  <c r="J185"/>
  <c r="BK124"/>
  <c r="BK207"/>
  <c r="J190"/>
  <c r="BK171"/>
  <c r="BK161"/>
  <c r="BK144"/>
  <c i="5" r="J299"/>
  <c r="BK282"/>
  <c r="J248"/>
  <c r="J226"/>
  <c r="J199"/>
  <c r="J167"/>
  <c r="BK157"/>
  <c r="BK141"/>
  <c r="J258"/>
  <c r="BK244"/>
  <c r="J238"/>
  <c r="BK226"/>
  <c r="J214"/>
  <c r="BK187"/>
  <c r="BK177"/>
  <c r="BK171"/>
  <c r="J159"/>
  <c r="J137"/>
  <c r="J307"/>
  <c r="J301"/>
  <c r="J293"/>
  <c r="BK280"/>
  <c r="BK266"/>
  <c r="J246"/>
  <c r="J240"/>
  <c r="J218"/>
  <c r="J207"/>
  <c r="J191"/>
  <c r="J189"/>
  <c r="J187"/>
  <c r="J185"/>
  <c r="J179"/>
  <c r="BK173"/>
  <c r="J163"/>
  <c r="BK161"/>
  <c r="BK159"/>
  <c r="BK151"/>
  <c r="BK149"/>
  <c r="J145"/>
  <c r="BK143"/>
  <c r="BK137"/>
  <c r="BK135"/>
  <c r="BK133"/>
  <c r="BK129"/>
  <c r="J125"/>
  <c r="BK289"/>
  <c r="BK276"/>
  <c r="J254"/>
  <c r="BK236"/>
  <c r="BK218"/>
  <c r="BK205"/>
  <c r="J181"/>
  <c r="J171"/>
  <c r="J151"/>
  <c r="J133"/>
  <c i="2" r="J590"/>
  <c r="J583"/>
  <c r="J570"/>
  <c r="J564"/>
  <c r="J548"/>
  <c r="BK489"/>
  <c r="BK462"/>
  <c r="J442"/>
  <c r="J425"/>
  <c r="BK404"/>
  <c r="BK379"/>
  <c r="BK361"/>
  <c r="J277"/>
  <c r="J167"/>
  <c r="BK551"/>
  <c r="BK346"/>
  <c r="J295"/>
  <c r="BK269"/>
  <c r="J247"/>
  <c r="J218"/>
  <c r="BK618"/>
  <c r="BK548"/>
  <c r="BK530"/>
  <c r="BK521"/>
  <c r="BK509"/>
  <c r="J502"/>
  <c r="BK486"/>
  <c r="BK448"/>
  <c r="BK437"/>
  <c r="J422"/>
  <c r="BK412"/>
  <c r="J361"/>
  <c r="J323"/>
  <c r="J289"/>
  <c r="BK266"/>
  <c r="BK241"/>
  <c r="BK189"/>
  <c r="J148"/>
  <c r="J610"/>
  <c r="BK606"/>
  <c r="BK492"/>
  <c r="J465"/>
  <c r="J437"/>
  <c r="J420"/>
  <c r="BK376"/>
  <c r="BK329"/>
  <c r="J280"/>
  <c r="J221"/>
  <c r="BK202"/>
  <c r="BK148"/>
  <c i="3" r="BK217"/>
  <c r="BK204"/>
  <c r="BK196"/>
  <c r="J183"/>
  <c r="J164"/>
  <c r="BK151"/>
  <c r="J145"/>
  <c r="BK227"/>
  <c r="BK206"/>
  <c r="BK179"/>
  <c r="J158"/>
  <c r="J151"/>
  <c r="BK185"/>
  <c r="J173"/>
  <c r="J160"/>
  <c r="BK211"/>
  <c r="BK198"/>
  <c r="J166"/>
  <c i="4" r="BK209"/>
  <c r="J196"/>
  <c r="BK177"/>
  <c r="J157"/>
  <c r="BK148"/>
  <c r="BK132"/>
  <c r="BK122"/>
  <c r="BK215"/>
  <c r="J177"/>
  <c r="BK157"/>
  <c r="BK136"/>
  <c r="J130"/>
  <c r="BK213"/>
  <c r="J198"/>
  <c r="BK175"/>
  <c r="J163"/>
  <c r="J161"/>
  <c r="BK142"/>
  <c r="BK138"/>
  <c r="BK128"/>
  <c r="J122"/>
  <c r="J219"/>
  <c r="J209"/>
  <c r="BK200"/>
  <c r="J192"/>
  <c r="BK173"/>
  <c r="BK167"/>
  <c r="J150"/>
  <c r="J134"/>
  <c i="5" r="BK301"/>
  <c r="BK291"/>
  <c r="J260"/>
  <c r="BK234"/>
  <c r="BK191"/>
  <c r="BK165"/>
  <c r="BK155"/>
  <c r="J147"/>
  <c r="J135"/>
  <c r="BK307"/>
  <c r="BK295"/>
  <c r="BK272"/>
  <c r="BK256"/>
  <c r="J250"/>
  <c r="BK240"/>
  <c r="BK228"/>
  <c r="BK222"/>
  <c r="BK195"/>
  <c r="BK185"/>
  <c r="BK175"/>
  <c r="J157"/>
  <c r="BK131"/>
  <c r="BK305"/>
  <c r="BK299"/>
  <c r="J289"/>
  <c r="J276"/>
  <c r="BK262"/>
  <c r="J244"/>
  <c r="J224"/>
  <c r="BK214"/>
  <c r="J205"/>
  <c r="BK199"/>
  <c r="J131"/>
  <c r="J291"/>
  <c r="J280"/>
  <c r="J266"/>
  <c r="J252"/>
  <c r="BK216"/>
  <c r="BK203"/>
  <c r="BK179"/>
  <c r="BK169"/>
  <c r="BK147"/>
  <c r="J141"/>
  <c i="2" r="BK590"/>
  <c r="BK586"/>
  <c r="BK574"/>
  <c r="BK567"/>
  <c r="BK554"/>
  <c r="BK495"/>
  <c r="J486"/>
  <c r="BK459"/>
  <c r="J444"/>
  <c r="J427"/>
  <c r="J412"/>
  <c r="BK395"/>
  <c r="BK310"/>
  <c r="J266"/>
  <c r="BK614"/>
  <c r="J352"/>
  <c r="BK307"/>
  <c r="BK273"/>
  <c r="J227"/>
  <c r="J202"/>
  <c r="J159"/>
  <c r="J551"/>
  <c r="BK527"/>
  <c r="BK518"/>
  <c r="BK498"/>
  <c r="J462"/>
  <c r="BK444"/>
  <c r="J434"/>
  <c r="BK420"/>
  <c r="J404"/>
  <c r="BK386"/>
  <c r="BK337"/>
  <c r="BK295"/>
  <c r="J269"/>
  <c r="BK247"/>
  <c r="BK214"/>
  <c r="BK179"/>
  <c r="BK142"/>
  <c r="BK610"/>
  <c r="J489"/>
  <c r="J459"/>
  <c r="BK430"/>
  <c r="BK422"/>
  <c r="BK401"/>
  <c r="BK373"/>
  <c r="BK323"/>
  <c r="J241"/>
  <c r="J216"/>
  <c r="BK173"/>
  <c r="BK153"/>
  <c i="3" r="BK221"/>
  <c r="BK213"/>
  <c r="BK187"/>
  <c r="BK173"/>
  <c r="J154"/>
  <c r="J147"/>
  <c r="BK138"/>
  <c r="J223"/>
  <c r="BK200"/>
  <c r="BK164"/>
  <c r="BK154"/>
  <c r="J190"/>
  <c r="J179"/>
  <c r="BK162"/>
  <c r="J221"/>
  <c r="J171"/>
  <c i="4" r="J215"/>
  <c r="BK198"/>
  <c r="BK179"/>
  <c r="BK165"/>
  <c r="BK153"/>
  <c r="BK146"/>
  <c r="BK130"/>
  <c r="BK221"/>
  <c r="J213"/>
  <c r="BK185"/>
  <c r="J173"/>
  <c r="J146"/>
  <c r="J221"/>
  <c r="J200"/>
  <c r="J181"/>
  <c r="J165"/>
  <c r="J144"/>
  <c r="J140"/>
  <c r="J136"/>
  <c r="BK126"/>
  <c r="BK223"/>
  <c r="BK217"/>
  <c r="J205"/>
  <c r="BK196"/>
  <c r="J179"/>
  <c r="J155"/>
  <c r="J126"/>
  <c i="5" r="BK293"/>
  <c r="J264"/>
  <c r="BK246"/>
  <c r="J212"/>
  <c r="BK193"/>
  <c r="J169"/>
  <c r="J149"/>
  <c r="BK139"/>
  <c r="BK309"/>
  <c r="J297"/>
  <c r="BK278"/>
  <c r="BK269"/>
  <c r="BK254"/>
  <c r="J236"/>
  <c r="BK224"/>
  <c r="BK212"/>
  <c r="J183"/>
  <c r="J173"/>
  <c r="J161"/>
  <c r="J155"/>
  <c r="BK125"/>
  <c r="J303"/>
  <c r="BK297"/>
  <c r="J278"/>
  <c r="BK264"/>
  <c r="BK248"/>
  <c r="J228"/>
  <c r="J216"/>
  <c r="J203"/>
  <c r="BK197"/>
  <c r="BK127"/>
  <c r="J287"/>
  <c r="BK274"/>
  <c r="BK258"/>
  <c r="BK238"/>
  <c r="J222"/>
  <c r="BK207"/>
  <c r="J195"/>
  <c r="J175"/>
  <c r="BK153"/>
  <c r="J143"/>
  <c i="2" r="BK626"/>
  <c r="J586"/>
  <c r="J574"/>
  <c r="J567"/>
  <c r="J554"/>
  <c r="J492"/>
  <c r="J473"/>
  <c r="J448"/>
  <c r="BK434"/>
  <c r="J415"/>
  <c r="J409"/>
  <c r="J386"/>
  <c r="J376"/>
  <c r="J285"/>
  <c r="J224"/>
  <c r="J614"/>
  <c r="BK367"/>
  <c r="J316"/>
  <c r="BK285"/>
  <c r="BK263"/>
  <c r="J234"/>
  <c r="BK211"/>
  <c r="J179"/>
  <c r="J618"/>
  <c r="BK539"/>
  <c r="J530"/>
  <c r="J521"/>
  <c r="J509"/>
  <c r="J498"/>
  <c r="J456"/>
  <c r="BK442"/>
  <c r="J432"/>
  <c r="BK417"/>
  <c r="J395"/>
  <c r="J382"/>
  <c r="J329"/>
  <c r="J310"/>
  <c r="BK277"/>
  <c r="J256"/>
  <c r="BK216"/>
  <c r="BK192"/>
  <c r="J153"/>
  <c r="BK622"/>
  <c r="BK608"/>
  <c r="J608"/>
  <c r="BK604"/>
  <c r="BK473"/>
  <c r="J439"/>
  <c r="BK425"/>
  <c r="BK409"/>
  <c r="J379"/>
  <c r="BK352"/>
  <c r="J301"/>
  <c r="BK218"/>
  <c r="J192"/>
  <c r="BK159"/>
  <c i="3" r="BK225"/>
  <c r="BK215"/>
  <c r="BK202"/>
  <c r="J185"/>
  <c r="BK177"/>
  <c r="BK156"/>
  <c r="BK149"/>
  <c r="BK141"/>
  <c r="J229"/>
  <c r="J204"/>
  <c r="BK190"/>
  <c r="BK160"/>
  <c r="J149"/>
  <c r="BK147"/>
  <c r="BK145"/>
  <c r="J143"/>
  <c r="J141"/>
  <c r="J138"/>
  <c r="J134"/>
  <c r="BK229"/>
  <c r="J227"/>
  <c r="J225"/>
  <c r="BK223"/>
  <c r="J217"/>
  <c r="J213"/>
  <c r="J211"/>
  <c r="J209"/>
  <c r="J202"/>
  <c r="J200"/>
  <c r="J198"/>
  <c r="J196"/>
  <c r="BK194"/>
  <c r="J192"/>
  <c r="BK181"/>
  <c r="BK171"/>
  <c r="J136"/>
  <c r="J206"/>
  <c r="BK183"/>
  <c i="4" r="J207"/>
  <c r="J194"/>
  <c r="J188"/>
  <c r="J171"/>
  <c r="BK159"/>
  <c r="BK150"/>
  <c r="J138"/>
  <c r="J223"/>
  <c r="BK219"/>
  <c r="BK190"/>
  <c r="J183"/>
  <c r="BK163"/>
  <c r="BK134"/>
  <c r="J128"/>
  <c r="J211"/>
  <c r="BK183"/>
  <c r="J169"/>
  <c r="J159"/>
  <c r="BK225"/>
  <c r="BK211"/>
  <c r="BK202"/>
  <c r="BK194"/>
  <c r="BK181"/>
  <c r="BK169"/>
  <c r="J153"/>
  <c r="BK140"/>
  <c i="5" r="BK303"/>
  <c r="BK287"/>
  <c r="BK250"/>
  <c r="BK232"/>
  <c r="J201"/>
  <c r="BK183"/>
  <c r="BK163"/>
  <c r="J153"/>
  <c r="J129"/>
  <c r="J305"/>
  <c r="J282"/>
  <c r="J274"/>
  <c r="J262"/>
  <c r="BK252"/>
  <c r="BK242"/>
  <c r="J234"/>
  <c r="J220"/>
  <c r="BK189"/>
  <c r="BK181"/>
  <c r="J165"/>
  <c r="J139"/>
  <c r="J309"/>
  <c r="J295"/>
  <c r="J284"/>
  <c r="J272"/>
  <c r="BK260"/>
  <c r="J242"/>
  <c r="BK220"/>
  <c r="BK210"/>
  <c r="BK201"/>
  <c r="J193"/>
  <c r="BK284"/>
  <c r="J269"/>
  <c r="J256"/>
  <c r="J232"/>
  <c r="J210"/>
  <c r="J197"/>
  <c r="J177"/>
  <c r="BK167"/>
  <c r="BK145"/>
  <c r="J127"/>
  <c i="2" l="1" r="R147"/>
  <c r="R140"/>
  <c r="R166"/>
  <c r="T223"/>
  <c r="P262"/>
  <c r="R276"/>
  <c r="BK288"/>
  <c r="J288"/>
  <c r="J106"/>
  <c r="R322"/>
  <c r="BK385"/>
  <c r="J385"/>
  <c r="J108"/>
  <c r="T447"/>
  <c r="T508"/>
  <c r="R573"/>
  <c r="T603"/>
  <c i="3" r="BK133"/>
  <c r="J133"/>
  <c r="J99"/>
  <c r="BK140"/>
  <c r="J140"/>
  <c r="J100"/>
  <c r="BK153"/>
  <c r="J153"/>
  <c r="J101"/>
  <c r="T170"/>
  <c r="R176"/>
  <c r="T189"/>
  <c r="T208"/>
  <c r="R220"/>
  <c i="4" r="R121"/>
  <c r="BK152"/>
  <c r="J152"/>
  <c r="J98"/>
  <c r="T187"/>
  <c r="BK204"/>
  <c r="J204"/>
  <c r="J100"/>
  <c i="5" r="BK124"/>
  <c r="BK209"/>
  <c r="J209"/>
  <c r="J98"/>
  <c r="R231"/>
  <c r="BK286"/>
  <c r="J286"/>
  <c r="J103"/>
  <c i="2" r="T147"/>
  <c r="T140"/>
  <c r="T166"/>
  <c r="BK223"/>
  <c r="J223"/>
  <c r="J101"/>
  <c r="T262"/>
  <c r="T276"/>
  <c r="R288"/>
  <c r="R283"/>
  <c r="P322"/>
  <c r="T385"/>
  <c r="P447"/>
  <c r="P508"/>
  <c r="P573"/>
  <c r="R603"/>
  <c i="3" r="T133"/>
  <c r="R140"/>
  <c r="P153"/>
  <c r="BK170"/>
  <c r="J170"/>
  <c r="J104"/>
  <c r="BK176"/>
  <c r="J176"/>
  <c r="J106"/>
  <c r="P189"/>
  <c r="BK208"/>
  <c r="J208"/>
  <c r="J108"/>
  <c r="T220"/>
  <c i="4" r="P121"/>
  <c r="P152"/>
  <c r="BK187"/>
  <c r="J187"/>
  <c r="J99"/>
  <c r="T204"/>
  <c i="5" r="T124"/>
  <c r="P209"/>
  <c r="BK231"/>
  <c r="J231"/>
  <c r="J100"/>
  <c r="BK271"/>
  <c r="J271"/>
  <c r="J102"/>
  <c r="P286"/>
  <c i="2" r="BK147"/>
  <c r="J147"/>
  <c r="J99"/>
  <c r="P166"/>
  <c r="P223"/>
  <c r="R262"/>
  <c r="P276"/>
  <c r="T288"/>
  <c r="T283"/>
  <c r="T139"/>
  <c r="BK322"/>
  <c r="J322"/>
  <c r="J107"/>
  <c r="P385"/>
  <c r="R447"/>
  <c r="BK508"/>
  <c r="J508"/>
  <c r="J111"/>
  <c r="BK573"/>
  <c r="J573"/>
  <c r="J112"/>
  <c r="BK603"/>
  <c r="J603"/>
  <c r="J114"/>
  <c i="3" r="P133"/>
  <c r="P140"/>
  <c r="R153"/>
  <c r="P170"/>
  <c r="T176"/>
  <c r="R189"/>
  <c r="P208"/>
  <c r="P220"/>
  <c i="4" r="T121"/>
  <c r="R152"/>
  <c r="P187"/>
  <c r="P204"/>
  <c i="5" r="R124"/>
  <c r="T209"/>
  <c r="T231"/>
  <c r="P271"/>
  <c r="R271"/>
  <c r="R286"/>
  <c i="2" r="P147"/>
  <c r="P140"/>
  <c r="P139"/>
  <c i="1" r="AU95"/>
  <c i="2" r="BK166"/>
  <c r="J166"/>
  <c r="J100"/>
  <c r="R223"/>
  <c r="BK262"/>
  <c r="J262"/>
  <c r="J102"/>
  <c r="BK276"/>
  <c r="J276"/>
  <c r="J103"/>
  <c r="P288"/>
  <c r="P283"/>
  <c r="T322"/>
  <c r="R385"/>
  <c r="BK447"/>
  <c r="J447"/>
  <c r="J109"/>
  <c r="R508"/>
  <c r="T573"/>
  <c r="P603"/>
  <c i="3" r="R133"/>
  <c r="T140"/>
  <c r="T153"/>
  <c r="R170"/>
  <c r="P176"/>
  <c r="BK189"/>
  <c r="J189"/>
  <c r="J107"/>
  <c r="R208"/>
  <c r="BK220"/>
  <c r="J220"/>
  <c r="J110"/>
  <c i="4" r="BK121"/>
  <c r="J121"/>
  <c r="J97"/>
  <c r="T152"/>
  <c r="R187"/>
  <c r="R204"/>
  <c i="5" r="P124"/>
  <c r="P123"/>
  <c i="1" r="AU98"/>
  <c i="5" r="R209"/>
  <c r="P231"/>
  <c r="T271"/>
  <c r="T286"/>
  <c i="2" r="BK613"/>
  <c r="J613"/>
  <c r="J116"/>
  <c r="BK617"/>
  <c r="J617"/>
  <c r="J117"/>
  <c r="BK621"/>
  <c r="J621"/>
  <c r="J118"/>
  <c r="BK625"/>
  <c r="J625"/>
  <c r="J119"/>
  <c r="BK284"/>
  <c r="J284"/>
  <c r="J105"/>
  <c r="BK589"/>
  <c r="J589"/>
  <c r="J113"/>
  <c r="BK501"/>
  <c r="J501"/>
  <c r="J110"/>
  <c r="BK141"/>
  <c r="J141"/>
  <c r="J98"/>
  <c i="5" r="BK268"/>
  <c r="J268"/>
  <c r="J101"/>
  <c r="J89"/>
  <c r="F92"/>
  <c r="F119"/>
  <c r="J120"/>
  <c r="BE133"/>
  <c r="BE135"/>
  <c r="BE137"/>
  <c r="BE139"/>
  <c r="BE157"/>
  <c r="BE171"/>
  <c r="BE181"/>
  <c r="BE183"/>
  <c r="BE185"/>
  <c r="BE187"/>
  <c r="BE189"/>
  <c r="BE191"/>
  <c r="BE199"/>
  <c r="BE210"/>
  <c r="BE212"/>
  <c r="BE232"/>
  <c r="BE242"/>
  <c r="BE244"/>
  <c r="BE248"/>
  <c r="BE260"/>
  <c r="BE262"/>
  <c r="BE280"/>
  <c r="BE287"/>
  <c r="BE289"/>
  <c r="BE293"/>
  <c r="E85"/>
  <c r="BE145"/>
  <c r="BE155"/>
  <c r="BE165"/>
  <c r="BE169"/>
  <c r="BE173"/>
  <c r="BE175"/>
  <c r="BE179"/>
  <c r="BE224"/>
  <c r="BE226"/>
  <c r="BE234"/>
  <c r="BE236"/>
  <c r="BE250"/>
  <c r="BE269"/>
  <c r="BE272"/>
  <c r="BE282"/>
  <c r="BE299"/>
  <c r="BE303"/>
  <c r="BE307"/>
  <c r="J91"/>
  <c r="BE125"/>
  <c r="BE129"/>
  <c r="BE141"/>
  <c r="BE147"/>
  <c r="BE149"/>
  <c r="BE151"/>
  <c r="BE159"/>
  <c r="BE163"/>
  <c r="BE167"/>
  <c r="BE177"/>
  <c r="BE197"/>
  <c r="BE201"/>
  <c r="BE203"/>
  <c r="BE205"/>
  <c r="BE220"/>
  <c r="BE228"/>
  <c r="BE246"/>
  <c r="BE264"/>
  <c r="BE274"/>
  <c r="BE284"/>
  <c r="BE291"/>
  <c r="BE297"/>
  <c r="BE301"/>
  <c r="BE309"/>
  <c r="BE127"/>
  <c r="BE131"/>
  <c r="BE143"/>
  <c r="BE153"/>
  <c r="BE161"/>
  <c r="BE193"/>
  <c r="BE195"/>
  <c r="BE207"/>
  <c r="BE214"/>
  <c r="BE216"/>
  <c r="BE218"/>
  <c r="BE222"/>
  <c r="BE238"/>
  <c r="BE240"/>
  <c r="BE252"/>
  <c r="BE254"/>
  <c r="BE256"/>
  <c r="BE258"/>
  <c r="BE266"/>
  <c r="BE276"/>
  <c r="BE278"/>
  <c r="BE295"/>
  <c r="BE305"/>
  <c i="4" r="F91"/>
  <c r="J92"/>
  <c r="J114"/>
  <c r="BE122"/>
  <c r="BE128"/>
  <c r="BE130"/>
  <c r="BE148"/>
  <c r="BE150"/>
  <c r="BE157"/>
  <c r="BE175"/>
  <c r="BE183"/>
  <c r="BE185"/>
  <c r="BE188"/>
  <c r="BE219"/>
  <c r="BE223"/>
  <c r="BE225"/>
  <c r="E110"/>
  <c r="BE132"/>
  <c r="BE146"/>
  <c r="BE153"/>
  <c r="BE155"/>
  <c r="BE163"/>
  <c r="BE169"/>
  <c r="BE171"/>
  <c r="BE177"/>
  <c r="BE192"/>
  <c r="BE196"/>
  <c r="BE198"/>
  <c r="BE202"/>
  <c r="BE205"/>
  <c r="BE213"/>
  <c r="BE215"/>
  <c r="J91"/>
  <c r="F117"/>
  <c r="BE124"/>
  <c r="BE138"/>
  <c r="BE140"/>
  <c r="BE142"/>
  <c r="BE144"/>
  <c r="BE159"/>
  <c r="BE165"/>
  <c r="BE167"/>
  <c r="BE179"/>
  <c r="BE194"/>
  <c r="BE200"/>
  <c r="BE207"/>
  <c r="BE209"/>
  <c r="BE126"/>
  <c r="BE134"/>
  <c r="BE136"/>
  <c r="BE161"/>
  <c r="BE173"/>
  <c r="BE181"/>
  <c r="BE190"/>
  <c r="BE211"/>
  <c r="BE217"/>
  <c r="BE221"/>
  <c i="3" r="J89"/>
  <c r="J92"/>
  <c r="BE136"/>
  <c r="BE141"/>
  <c r="BE147"/>
  <c r="BE149"/>
  <c r="BE156"/>
  <c r="BE160"/>
  <c r="BE162"/>
  <c r="BE173"/>
  <c r="BE179"/>
  <c r="BE185"/>
  <c r="BE187"/>
  <c r="BE200"/>
  <c r="BE202"/>
  <c r="BE217"/>
  <c r="BE221"/>
  <c r="BE225"/>
  <c r="F91"/>
  <c r="F92"/>
  <c r="BE138"/>
  <c r="BE143"/>
  <c r="BE145"/>
  <c r="BE151"/>
  <c r="BE154"/>
  <c r="BE164"/>
  <c r="BE166"/>
  <c r="BE204"/>
  <c r="BE213"/>
  <c r="BE215"/>
  <c r="BE227"/>
  <c r="BE229"/>
  <c r="E85"/>
  <c r="J91"/>
  <c r="BE171"/>
  <c r="BE181"/>
  <c r="BE183"/>
  <c r="BE192"/>
  <c r="BE194"/>
  <c r="BE196"/>
  <c r="BE209"/>
  <c r="BE211"/>
  <c r="BE134"/>
  <c r="BE158"/>
  <c r="BE177"/>
  <c r="BE190"/>
  <c r="BE198"/>
  <c r="BE206"/>
  <c r="BE223"/>
  <c i="2" r="F92"/>
  <c r="J133"/>
  <c r="BE227"/>
  <c r="BE247"/>
  <c r="BE263"/>
  <c r="BE266"/>
  <c r="BE273"/>
  <c r="BE285"/>
  <c r="BE301"/>
  <c r="BE310"/>
  <c r="BE352"/>
  <c r="BE361"/>
  <c r="BE382"/>
  <c r="BE395"/>
  <c r="BE404"/>
  <c r="BE412"/>
  <c r="BE415"/>
  <c r="BE420"/>
  <c r="BE444"/>
  <c r="BE456"/>
  <c r="BE465"/>
  <c r="BE604"/>
  <c r="BE606"/>
  <c r="BE608"/>
  <c r="BE610"/>
  <c r="BE618"/>
  <c r="BE622"/>
  <c r="BE626"/>
  <c r="E129"/>
  <c r="F135"/>
  <c r="BE159"/>
  <c r="BE218"/>
  <c r="BE221"/>
  <c r="BE224"/>
  <c r="BE280"/>
  <c r="BE307"/>
  <c r="BE373"/>
  <c r="BE376"/>
  <c r="BE386"/>
  <c r="BE392"/>
  <c r="BE409"/>
  <c r="BE417"/>
  <c r="BE422"/>
  <c r="BE425"/>
  <c r="BE430"/>
  <c r="BE432"/>
  <c r="BE434"/>
  <c r="BE437"/>
  <c r="BE439"/>
  <c r="BE442"/>
  <c r="BE462"/>
  <c r="BE473"/>
  <c r="BE495"/>
  <c r="BE498"/>
  <c r="BE502"/>
  <c r="BE509"/>
  <c r="BE518"/>
  <c r="BE521"/>
  <c r="BE527"/>
  <c r="BE530"/>
  <c r="BE539"/>
  <c r="BE548"/>
  <c r="BE614"/>
  <c r="BE148"/>
  <c r="BE214"/>
  <c r="BE329"/>
  <c r="BE551"/>
  <c r="BE142"/>
  <c r="BE153"/>
  <c r="BE167"/>
  <c r="BE173"/>
  <c r="BE179"/>
  <c r="BE189"/>
  <c r="BE192"/>
  <c r="BE202"/>
  <c r="BE211"/>
  <c r="BE216"/>
  <c r="BE234"/>
  <c r="BE241"/>
  <c r="BE256"/>
  <c r="BE269"/>
  <c r="BE277"/>
  <c r="BE289"/>
  <c r="BE295"/>
  <c r="BE316"/>
  <c r="BE323"/>
  <c r="BE337"/>
  <c r="BE346"/>
  <c r="BE367"/>
  <c r="BE379"/>
  <c r="BE401"/>
  <c r="BE427"/>
  <c r="BE448"/>
  <c r="BE459"/>
  <c r="BE483"/>
  <c r="BE486"/>
  <c r="BE489"/>
  <c r="BE492"/>
  <c r="BE554"/>
  <c r="BE564"/>
  <c r="BE567"/>
  <c r="BE570"/>
  <c r="BE574"/>
  <c r="BE583"/>
  <c r="BE586"/>
  <c r="BE590"/>
  <c r="F36"/>
  <c i="1" r="BC95"/>
  <c i="3" r="F34"/>
  <c i="1" r="BA96"/>
  <c i="4" r="F34"/>
  <c i="1" r="BA97"/>
  <c i="5" r="F35"/>
  <c i="1" r="BB98"/>
  <c i="5" r="J34"/>
  <c i="1" r="AW98"/>
  <c i="2" r="F35"/>
  <c i="1" r="BB95"/>
  <c i="3" r="F36"/>
  <c i="1" r="BC96"/>
  <c i="4" r="F35"/>
  <c i="1" r="BB97"/>
  <c i="4" r="F37"/>
  <c i="1" r="BD97"/>
  <c i="5" r="F36"/>
  <c i="1" r="BC98"/>
  <c i="2" r="F37"/>
  <c i="1" r="BD95"/>
  <c i="3" r="F35"/>
  <c i="1" r="BB96"/>
  <c i="4" r="J34"/>
  <c i="1" r="AW97"/>
  <c i="5" r="F37"/>
  <c i="1" r="BD98"/>
  <c i="2" r="J34"/>
  <c i="1" r="AW95"/>
  <c i="2" r="F34"/>
  <c i="1" r="BA95"/>
  <c i="3" r="J34"/>
  <c i="1" r="AW96"/>
  <c i="3" r="F37"/>
  <c i="1" r="BD96"/>
  <c i="4" r="F36"/>
  <c i="1" r="BC97"/>
  <c i="5" r="F34"/>
  <c i="1" r="BA98"/>
  <c i="2" l="1" r="R139"/>
  <c i="3" r="R130"/>
  <c i="5" r="R123"/>
  <c r="BK123"/>
  <c r="J123"/>
  <c i="4" r="T120"/>
  <c i="5" r="T123"/>
  <c i="4" r="P120"/>
  <c i="1" r="AU97"/>
  <c i="3" r="P130"/>
  <c i="1" r="AU96"/>
  <c i="3" r="T130"/>
  <c i="4" r="R120"/>
  <c i="5" r="J124"/>
  <c r="J97"/>
  <c i="2" r="BK140"/>
  <c r="J140"/>
  <c r="J97"/>
  <c r="BK612"/>
  <c r="J612"/>
  <c r="J115"/>
  <c i="4" r="BK120"/>
  <c r="J120"/>
  <c i="2" r="BK283"/>
  <c r="J283"/>
  <c r="J104"/>
  <c i="3" r="BK130"/>
  <c r="J130"/>
  <c r="J96"/>
  <c i="5" r="J30"/>
  <c i="1" r="AG98"/>
  <c i="3" r="F33"/>
  <c i="1" r="AZ96"/>
  <c i="4" r="J33"/>
  <c i="1" r="AV97"/>
  <c r="AT97"/>
  <c i="5" r="F33"/>
  <c i="1" r="AZ98"/>
  <c i="2" r="F33"/>
  <c i="1" r="AZ95"/>
  <c r="BD94"/>
  <c r="W33"/>
  <c r="BC94"/>
  <c r="W32"/>
  <c i="4" r="J30"/>
  <c i="1" r="AG97"/>
  <c i="3" r="J33"/>
  <c i="1" r="AV96"/>
  <c r="AT96"/>
  <c i="4" r="F33"/>
  <c i="1" r="AZ97"/>
  <c i="5" r="J33"/>
  <c i="1" r="AV98"/>
  <c r="AT98"/>
  <c r="AN98"/>
  <c i="2" r="J33"/>
  <c i="1" r="AV95"/>
  <c r="AT95"/>
  <c r="BB94"/>
  <c r="W31"/>
  <c r="BA94"/>
  <c r="W30"/>
  <c i="2" l="1" r="BK139"/>
  <c r="J139"/>
  <c r="J96"/>
  <c i="5" r="J96"/>
  <c i="4" r="J96"/>
  <c i="5" r="J39"/>
  <c i="4" r="J39"/>
  <c i="1" r="AN97"/>
  <c r="AU94"/>
  <c r="AW94"/>
  <c r="AK30"/>
  <c r="AZ94"/>
  <c r="W29"/>
  <c i="3" r="J30"/>
  <c i="1" r="AG96"/>
  <c r="AY94"/>
  <c r="AX94"/>
  <c i="3" l="1" r="J39"/>
  <c i="1" r="AN96"/>
  <c i="2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<sst xmlns="http://schemas.openxmlformats.org/spreadsheetml/2006/main">
  <si>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</si>
  <si>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</si>
  <si>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</si>
  <si>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</si>
  <si>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{ac2682ad-8788-48aa-979f-e550f1299127}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</si>
  <si>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</si>
  <si>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</si>
  <si>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</si>
  <si>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</si>
  <si>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</si>
  <si>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</si>
  <si>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</si>
  <si>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</si>
  <si>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</si>
  <si>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Contractis202501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</si>
  <si>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</si>
  <si>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</si>
  <si>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Hotel Krystal - Gastro STAVEBNÍ ÚPRAVY BLOKU B ŘEŠENÉ ČÁSTI V 1.NP A 1.PP</t>
  </si>
  <si>
    <t>KSO:</t>
  </si>
  <si>
    <t>CC-CZ:</t>
  </si>
  <si>
    <t>Místo:</t>
  </si>
  <si>
    <t>Praha</t>
  </si>
  <si>
    <t>Datum:</t>
  </si>
  <si>
    <t>8. 1. 2025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</si>
  <si>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</si>
  <si>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</si>
  <si>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</si>
  <si>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</si>
  <si>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</si>
  <si>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</si>
  <si>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</si>
  <si>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Contractis s.r.o.</t>
  </si>
  <si>
    <t>True</t>
  </si>
  <si>
    <t>Zpracovatel:</t>
  </si>
  <si>
    <t>Krajovský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</si>
  <si>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</si>
  <si>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</si>
  <si>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</si>
  <si>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</si>
  <si>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</si>
  <si>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</si>
  <si>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</si>
  <si>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</si>
  <si>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</si>
  <si>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</si>
  <si>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</si>
  <si>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</si>
  <si>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</si>
  <si>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</si>
  <si>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</si>
  <si>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</si>
  <si>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</si>
  <si>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</si>
  <si>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</si>
  <si>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</si>
  <si>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</si>
  <si>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</si>
  <si>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</si>
  <si>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</si>
  <si>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</si>
  <si>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</si>
  <si>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</si>
  <si>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</si>
  <si>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</si>
  <si>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</si>
  <si>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</si>
  <si>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</si>
  <si>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</si>
  <si>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</si>
  <si>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</si>
  <si>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</si>
  <si>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</si>
  <si>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</si>
  <si>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</si>
  <si>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</si>
  <si>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</si>
  <si>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</si>
  <si>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</si>
  <si>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</si>
  <si>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</si>
  <si>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</si>
  <si>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</si>
  <si>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</si>
  <si>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</si>
  <si>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</si>
  <si>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{85283334-ce63-4d40-baf6-39a422d8318d}</t>
  </si>
  <si>
    <t>2</t>
  </si>
  <si>
    <t>02</t>
  </si>
  <si>
    <t>ZTI</t>
  </si>
  <si>
    <t>{e6e7423c-89ca-4346-834a-f3b9a6271aae}</t>
  </si>
  <si>
    <t>03</t>
  </si>
  <si>
    <t>VZT</t>
  </si>
  <si>
    <t>{a666763b-c42b-4df2-9191-b82e1017b915}</t>
  </si>
  <si>
    <t>04</t>
  </si>
  <si>
    <t>SILNOPROUD</t>
  </si>
  <si>
    <t>{0eb2b5ff-0dca-49e7-994c-986397ebc091}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</si>
  <si>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</si>
  <si>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</si>
  <si>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</si>
  <si>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</si>
  <si>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</si>
  <si>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</si>
  <si>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</si>
  <si>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</si>
  <si>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</si>
  <si>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</si>
  <si>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</si>
  <si>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</si>
  <si>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</si>
  <si>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</si>
  <si>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</si>
  <si>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</si>
  <si>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</si>
  <si>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</si>
  <si>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</si>
  <si>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</si>
  <si>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</si>
  <si>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</si>
  <si>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</si>
  <si>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</si>
  <si>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</si>
  <si>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Ostatní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</si>
  <si>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</si>
  <si>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</si>
  <si>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</si>
  <si>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</si>
  <si>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</si>
  <si>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</si>
  <si>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</si>
  <si>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</si>
  <si>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</si>
  <si>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</si>
  <si>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</si>
  <si>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</si>
  <si>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</si>
  <si>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</si>
  <si>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</si>
  <si>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</si>
  <si>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</si>
  <si>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</si>
  <si>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</si>
  <si>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</si>
  <si>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</si>
  <si>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</si>
  <si>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</si>
  <si>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278231111</t>
  </si>
  <si>
    <t>Podezdívka do 2 m2 ze zdiva cihelného pod ventilátory, čerpadla nebo jiná zařízení</t>
  </si>
  <si>
    <t>m3</t>
  </si>
  <si>
    <t>4</t>
  </si>
  <si>
    <t>2144435080</t>
  </si>
  <si>
    <t>PP</t>
  </si>
  <si>
    <t>Podezdívka (základ) cihelná pod ventilátory, čerpadla, ohřívače, motorová zařízení, odstředivky, ždímačky, pračky apod. z jakéhokoliv druhu cihel a malty, s hladkou cementovou omítkou stěn, s potěrem, s vynecháním otvorů pro kotevní železa půdorysné plochy podezdívky do 2 m2</t>
  </si>
  <si>
    <t>Online PSC</t>
  </si>
  <si>
    <t>https://podminky.urs.cz/item/CS_URS_2025_01/278231111</t>
  </si>
  <si>
    <t>VV</t>
  </si>
  <si>
    <t>0,9*1*0,15</t>
  </si>
  <si>
    <t>Součet</t>
  </si>
  <si>
    <t>3</t>
  </si>
  <si>
    <t>Svislé a kompletní konstrukce</t>
  </si>
  <si>
    <t>311237111</t>
  </si>
  <si>
    <t>Zdivo jednovrstvé tepelně izolační z cihel broušených na tenkovrstvou maltu U přes 0,26 do 0,30 W/m2K tl zdiva 300 mm</t>
  </si>
  <si>
    <t>m2</t>
  </si>
  <si>
    <t>-1345993878</t>
  </si>
  <si>
    <t>Zdivo jednovrstvé tepelně izolační z cihel děrovaných broušených na tenkovrstvou maltu, součinitel prostupu tepla U přes 0,26 do 0,30 W/m2K, tl. zdiva 300 mm</t>
  </si>
  <si>
    <t>https://podminky.urs.cz/item/CS_URS_2025_01/311237111</t>
  </si>
  <si>
    <t>3,05*2,06</t>
  </si>
  <si>
    <t>342272215</t>
  </si>
  <si>
    <t>Příčka z pórobetonových hladkých tvárnic na tenkovrstvou maltu tl 75 mm</t>
  </si>
  <si>
    <t>-602541424</t>
  </si>
  <si>
    <t>Příčky z pórobetonových tvárnic hladkých na tenké maltové lože objemová hmotnost do 500 kg/m3, tloušťka příčky 75 mm</t>
  </si>
  <si>
    <t>https://podminky.urs.cz/item/CS_URS_2025_01/342272215</t>
  </si>
  <si>
    <t>1PP</t>
  </si>
  <si>
    <t>3*(0,9+0,8)</t>
  </si>
  <si>
    <t>342272235</t>
  </si>
  <si>
    <t>Příčka z pórobetonových hladkých tvárnic na tenkovrstvou maltu tl 125 mm</t>
  </si>
  <si>
    <t>2146739692</t>
  </si>
  <si>
    <t>Příčky z pórobetonových tvárnic hladkých na tenké maltové lože objemová hmotnost do 500 kg/m3, tloušťka příčky 125 mm</t>
  </si>
  <si>
    <t>https://podminky.urs.cz/item/CS_URS_2025_01/342272235</t>
  </si>
  <si>
    <t>1NP</t>
  </si>
  <si>
    <t>0,5*3,9</t>
  </si>
  <si>
    <t>1,45*3,9</t>
  </si>
  <si>
    <t>6</t>
  </si>
  <si>
    <t>Úpravy povrchů, podlahy a osazování výplní</t>
  </si>
  <si>
    <t>5</t>
  </si>
  <si>
    <t>611325413</t>
  </si>
  <si>
    <t>Oprava vnitřní vápenocementové hladké omítky tl do 20 mm stropů v rozsahu plochy přes 30 do 50 %</t>
  </si>
  <si>
    <t>-1321781281</t>
  </si>
  <si>
    <t>Oprava vápenocementové omítky vnitřních ploch hladké, tl. do 20 mm stropů, v rozsahu opravované plochy přes 30 do 50%</t>
  </si>
  <si>
    <t>https://podminky.urs.cz/item/CS_URS_2025_01/611325413</t>
  </si>
  <si>
    <t>93,04+10,45</t>
  </si>
  <si>
    <t>612131101</t>
  </si>
  <si>
    <t>Cementový postřik vnitřních stěn nanášený celoplošně ručně</t>
  </si>
  <si>
    <t>-79853418</t>
  </si>
  <si>
    <t>Podkladní a spojovací vrstva vnitřních omítaných ploch cementový postřik nanášený ručně celoplošně stěn</t>
  </si>
  <si>
    <t>https://podminky.urs.cz/item/CS_URS_2025_01/612131101</t>
  </si>
  <si>
    <t>nové zdivo</t>
  </si>
  <si>
    <t>6,3+7,6</t>
  </si>
  <si>
    <t>7</t>
  </si>
  <si>
    <t>612131121</t>
  </si>
  <si>
    <t>Penetrační disperzní nátěr vnitřních stěn nanášený ručně</t>
  </si>
  <si>
    <t>1352952290</t>
  </si>
  <si>
    <t>Podkladní a spojovací vrstva vnitřních omítaných ploch penetrace disperzní nanášená ručně stěn</t>
  </si>
  <si>
    <t>https://podminky.urs.cz/item/CS_URS_2025_01/612131121</t>
  </si>
  <si>
    <t>1*(1,46+0,9+1,46+0,9+0,9+0,1+1+2,19+2,5+1,19+0,7+0,1)</t>
  </si>
  <si>
    <t>1,9*(9,84+1,45+0,6+4,12+0,6+0,8+0,32+2,98+1,2+0,6+1,2+2,98+1,2+0,63+1,2+2,98+1,2+0,65+1,2+2,95+1,2+0,66+1,2+2,96+2,46+1,51+1,94+4,1+4,8+4,8+2,8+2,8)</t>
  </si>
  <si>
    <t>1,9*(3,99+3,99+1,51+2,55+1)</t>
  </si>
  <si>
    <t>93,07+10,45</t>
  </si>
  <si>
    <t>8</t>
  </si>
  <si>
    <t>612321121</t>
  </si>
  <si>
    <t>Vápenocementová omítka hladká jednovrstvá vnitřních stěn nanášená ručně</t>
  </si>
  <si>
    <t>-1043871679</t>
  </si>
  <si>
    <t>Omítka vápenocementová vnitřních ploch nanášená ručně jednovrstvá, tloušťky do 10 mm hladká svislých konstrukcí stěn</t>
  </si>
  <si>
    <t>https://podminky.urs.cz/item/CS_URS_2025_01/612321121</t>
  </si>
  <si>
    <t>9</t>
  </si>
  <si>
    <t>612321131</t>
  </si>
  <si>
    <t>Vápenocementový štuk vnitřních stěn tloušťky do 3 mm</t>
  </si>
  <si>
    <t>-1995198087</t>
  </si>
  <si>
    <t>Vápenocementový štuk vnitřních ploch tloušťky do 3 mm svislých konstrukcí stěn</t>
  </si>
  <si>
    <t>https://podminky.urs.cz/item/CS_URS_2025_01/612321131</t>
  </si>
  <si>
    <t>10</t>
  </si>
  <si>
    <t>612325413</t>
  </si>
  <si>
    <t>Oprava vnitřní vápenocementové hladké omítky tl do 20 mm stěn v rozsahu plochy přes 30 do 50 %</t>
  </si>
  <si>
    <t>1151249990</t>
  </si>
  <si>
    <t>Oprava vápenocementové omítky vnitřních ploch hladké, tl. do 20 mm stěn, v rozsahu opravované plochy přes 30 do 50%</t>
  </si>
  <si>
    <t>https://podminky.urs.cz/item/CS_URS_2025_01/612325413</t>
  </si>
  <si>
    <t>11</t>
  </si>
  <si>
    <t>642942111</t>
  </si>
  <si>
    <t>Osazování zárubní nebo rámů dveřních kovových do 2,5 m2 na MC</t>
  </si>
  <si>
    <t>kus</t>
  </si>
  <si>
    <t>867251133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</si>
  <si>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</si>
  <si>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</si>
  <si>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M</t>
  </si>
  <si>
    <t>55331481</t>
  </si>
  <si>
    <t>zárubeň jednokřídlá ocelová pro zdění tl stěny 75-100mm rozměru 700/1970, 2100mm</t>
  </si>
  <si>
    <t>-529720210</t>
  </si>
  <si>
    <t>13</t>
  </si>
  <si>
    <t>55331488</t>
  </si>
  <si>
    <t>zárubeň jednokřídlá ocelová pro zdění tl stěny 110-150mm rozměru 900/1970, 2100mm</t>
  </si>
  <si>
    <t>278419645</t>
  </si>
  <si>
    <t>14</t>
  </si>
  <si>
    <t>642942221</t>
  </si>
  <si>
    <t>Osazování zárubní nebo rámů dveřních kovových přes 2,5 do 4,5 m2 na MC</t>
  </si>
  <si>
    <t>-1043053458</t>
  </si>
  <si>
    <t>Osazování zárubní nebo rámů kovových dveřních lisovaných nebo z úhelníků bez dveřních křídel na cementovou maltu, plochy otvoru přes 2,5 do 4,5 m2</t>
  </si>
  <si>
    <t>https://podminky.urs.cz/item/CS_URS_2025_01/642942221</t>
  </si>
  <si>
    <t>15</t>
  </si>
  <si>
    <t>55331748</t>
  </si>
  <si>
    <t>zárubeň dvoukřídlá ocelová pro zdění tl stěny 110-150mm rozměru 1600/1970, 2100mm</t>
  </si>
  <si>
    <t>-647728</t>
  </si>
  <si>
    <t>Ostatní konstrukce a práce, bourání</t>
  </si>
  <si>
    <t>16</t>
  </si>
  <si>
    <t>949101112</t>
  </si>
  <si>
    <t>Lešení pomocné pro objekty pozemních staveb s lešeňovou podlahou v přes 1,9 do 3,5 m zatížení do 150 kg/m2</t>
  </si>
  <si>
    <t>997430734</t>
  </si>
  <si>
    <t>Lešení pomocné pracovní pro objekty pozemních staveb pro zatížení do 150 kg/m2, o výšce lešeňové podlahy přes 1,9 do 3,5 m</t>
  </si>
  <si>
    <t>https://podminky.urs.cz/item/CS_URS_2025_01/949101112</t>
  </si>
  <si>
    <t>17</t>
  </si>
  <si>
    <t>962031013</t>
  </si>
  <si>
    <t>Bourání příček nebo přizdívek z cihel děrovaných tl přes 100 do 150 mm</t>
  </si>
  <si>
    <t>-306929818</t>
  </si>
  <si>
    <t>Bourání příček nebo přizdívek z cihel děrovaných, tl. přes 100 do 150 mm</t>
  </si>
  <si>
    <t>https://podminky.urs.cz/item/CS_URS_2025_01/962031013</t>
  </si>
  <si>
    <t>1.n.p.</t>
  </si>
  <si>
    <t>2,04*3</t>
  </si>
  <si>
    <t>-1,2</t>
  </si>
  <si>
    <t>18</t>
  </si>
  <si>
    <t>965042141</t>
  </si>
  <si>
    <t>Bourání podkladů pod dlažby nebo mazanin betonových nebo z litého asfaltu tl do 100 mm pl přes 4 m2</t>
  </si>
  <si>
    <t>-223642781</t>
  </si>
  <si>
    <t>Bourání mazanin betonových nebo z litého asfaltu tl. do 100 mm, plochy přes 4 m2</t>
  </si>
  <si>
    <t>https://podminky.urs.cz/item/CS_URS_2025_01/965042141</t>
  </si>
  <si>
    <t>0,08*(2,28*3,99)</t>
  </si>
  <si>
    <t>0,08*(1,45*4)</t>
  </si>
  <si>
    <t>19</t>
  </si>
  <si>
    <t>968072357</t>
  </si>
  <si>
    <t>Vybourání kovových rámů oken zdvojených včetně křídel pl přes 4 m2</t>
  </si>
  <si>
    <t>-978872674</t>
  </si>
  <si>
    <t>Vybourání kovových rámů oken s křídly, dveřních zárubní, vrat, stěn, ostění nebo obkladů okenních rámů s křídly zdvojených, plochy přes 4 m2</t>
  </si>
  <si>
    <t>https://podminky.urs.cz/item/CS_URS_2025_01/968072357</t>
  </si>
  <si>
    <t>20</t>
  </si>
  <si>
    <t>968072455</t>
  </si>
  <si>
    <t>Vybourání kovových dveřních zárubní pl do 2 m2</t>
  </si>
  <si>
    <t>-1192647194</t>
  </si>
  <si>
    <t>Vybourání kovových rámů oken s křídly, dveřních zárubní, vrat, stěn, ostění nebo obkladů dveřních zárubní, plochy do 2 m2</t>
  </si>
  <si>
    <t>https://podminky.urs.cz/item/CS_URS_2025_01/968072455</t>
  </si>
  <si>
    <t>0,6*2</t>
  </si>
  <si>
    <t>0,7*2</t>
  </si>
  <si>
    <t>2*(0,9*2)</t>
  </si>
  <si>
    <t>968072747</t>
  </si>
  <si>
    <t>Vybourání výkladních stěn kovových pevných nebo otevíratelných pl přes 4 m2</t>
  </si>
  <si>
    <t>-724809563</t>
  </si>
  <si>
    <t>Vybourání kovových rámů oken s křídly, dveřních zárubní, vrat, stěn, ostění nebo obkladů stěn výkladních pevných nebo otevíratelných, plochy přes 4 m2</t>
  </si>
  <si>
    <t>https://podminky.urs.cz/item/CS_URS_2025_01/968072747</t>
  </si>
  <si>
    <t>1NP prosklená stěna +dveře</t>
  </si>
  <si>
    <t>3,03*2,43</t>
  </si>
  <si>
    <t>997</t>
  </si>
  <si>
    <t>Doprava suti a vybouraných hmot</t>
  </si>
  <si>
    <t>22</t>
  </si>
  <si>
    <t>997013211</t>
  </si>
  <si>
    <t>Vnitrostaveništní doprava suti a vybouraných hmot pro budovy v do 6 m ručně</t>
  </si>
  <si>
    <t>t</t>
  </si>
  <si>
    <t>-2106355370</t>
  </si>
  <si>
    <t>Vnitrostaveništní doprava suti a vybouraných hmot vodorovně do 50 m s naložením ručně pro budovy a haly výšky do 6 m</t>
  </si>
  <si>
    <t>https://podminky.urs.cz/item/CS_URS_2025_01/997013211</t>
  </si>
  <si>
    <t>23</t>
  </si>
  <si>
    <t>997013501</t>
  </si>
  <si>
    <t>Odvoz suti a vybouraných hmot na skládku nebo meziskládku do 1 km se složením</t>
  </si>
  <si>
    <t>-750301683</t>
  </si>
  <si>
    <t>Odvoz suti a vybouraných hmot na skládku nebo meziskládku se složením, na vzdálenost do 1 km</t>
  </si>
  <si>
    <t>https://podminky.urs.cz/item/CS_URS_2025_01/997013501</t>
  </si>
  <si>
    <t>24</t>
  </si>
  <si>
    <t>997013509</t>
  </si>
  <si>
    <t>Příplatek k odvozu suti a vybouraných hmot na skládku ZKD 1 km přes 1 km</t>
  </si>
  <si>
    <t>247640490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</si>
  <si>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</si>
  <si>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</si>
  <si>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13,95*30 'Přepočtené koeficientem množství</t>
  </si>
  <si>
    <t>25</t>
  </si>
  <si>
    <t>997013631</t>
  </si>
  <si>
    <t>Poplatek za uložení na skládce (skládkovné) stavebního odpadu směsného kód odpadu 17 09 04</t>
  </si>
  <si>
    <t>841835487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</si>
  <si>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</si>
  <si>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</si>
  <si>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</si>
  <si>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</si>
  <si>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26</t>
  </si>
  <si>
    <t>998018001</t>
  </si>
  <si>
    <t>Přesun hmot pro budovy ruční pro budovy v do 6 m</t>
  </si>
  <si>
    <t>-1008919897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</si>
  <si>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</si>
  <si>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</si>
  <si>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27</t>
  </si>
  <si>
    <t>998018011</t>
  </si>
  <si>
    <t>Příplatek k ručnímu přesunu hmot pro budovy za zvětšený přesun ZKD 100 m</t>
  </si>
  <si>
    <t>-294534439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</si>
  <si>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</si>
  <si>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https://podminky.urs.cz/item/CS_URS_2025_01/998018011</t>
  </si>
  <si>
    <t>PSV</t>
  </si>
  <si>
    <t>Práce a dodávky PSV</t>
  </si>
  <si>
    <t>722</t>
  </si>
  <si>
    <t>Zdravotechnika - vnitřní vodovod</t>
  </si>
  <si>
    <t>28</t>
  </si>
  <si>
    <t>722190901</t>
  </si>
  <si>
    <t>Uzavření nebo otevření vodovodního potrubí při opravách</t>
  </si>
  <si>
    <t>257496192</t>
  </si>
  <si>
    <t>Opravy ostatní uzavření nebo otevření vodovodního potrubí při opravách včetně vypuštění a napuštění</t>
  </si>
  <si>
    <t>https://podminky.urs.cz/item/CS_URS_2025_01/722190901</t>
  </si>
  <si>
    <t>725</t>
  </si>
  <si>
    <t>Zdravotechnika - zařizovací předměty</t>
  </si>
  <si>
    <t>29</t>
  </si>
  <si>
    <t>725110814</t>
  </si>
  <si>
    <t>Demontáž klozetu Kombi</t>
  </si>
  <si>
    <t>soubor</t>
  </si>
  <si>
    <t>841387388</t>
  </si>
  <si>
    <t>Demontáž klozetů kombi</t>
  </si>
  <si>
    <t>https://podminky.urs.cz/item/CS_URS_2025_01/725110814</t>
  </si>
  <si>
    <t>30</t>
  </si>
  <si>
    <t>725210821</t>
  </si>
  <si>
    <t>Demontáž umyvadel bez výtokových armatur</t>
  </si>
  <si>
    <t>-299214175</t>
  </si>
  <si>
    <t>Demontáž umyvadel bez výtokových armatur umyvadel</t>
  </si>
  <si>
    <t>https://podminky.urs.cz/item/CS_URS_2025_01/725210821</t>
  </si>
  <si>
    <t>31</t>
  </si>
  <si>
    <t>725330820</t>
  </si>
  <si>
    <t>Demontáž výlevka diturvitová</t>
  </si>
  <si>
    <t>-1342675199</t>
  </si>
  <si>
    <t>Demontáž výlevek bez výtokových armatur a bez nádrže a splachovacího potrubí diturvitových</t>
  </si>
  <si>
    <t>https://podminky.urs.cz/item/CS_URS_2025_01/725330820</t>
  </si>
  <si>
    <t>32</t>
  </si>
  <si>
    <t>725810811</t>
  </si>
  <si>
    <t>Demontáž ventilů výtokových nástěnných</t>
  </si>
  <si>
    <t>-1361521143</t>
  </si>
  <si>
    <t>Demontáž výtokových ventilů nástěnných</t>
  </si>
  <si>
    <t>https://podminky.urs.cz/item/CS_URS_2025_01/725810811</t>
  </si>
  <si>
    <t>33</t>
  </si>
  <si>
    <t>725820801</t>
  </si>
  <si>
    <t>Demontáž baterie nástěnné do G 3 / 4</t>
  </si>
  <si>
    <t>-1683307790</t>
  </si>
  <si>
    <t>Demontáž baterií nástěnných do G 3/4</t>
  </si>
  <si>
    <t>https://podminky.urs.cz/item/CS_URS_2025_01/725820801</t>
  </si>
  <si>
    <t>34</t>
  </si>
  <si>
    <t>725860811</t>
  </si>
  <si>
    <t>Demontáž uzávěrů zápachu jednoduchých</t>
  </si>
  <si>
    <t>169924768</t>
  </si>
  <si>
    <t>Demontáž zápachových uzávěrek pro zařizovací předměty jednoduchých</t>
  </si>
  <si>
    <t>https://podminky.urs.cz/item/CS_URS_2025_01/725860811</t>
  </si>
  <si>
    <t>763</t>
  </si>
  <si>
    <t>Konstrukce suché výstavby</t>
  </si>
  <si>
    <t>35</t>
  </si>
  <si>
    <t>763121212</t>
  </si>
  <si>
    <t>SDK stěna předsazená deska 1xA tl 12,5 mm lepené na bochánky bez nosné kce</t>
  </si>
  <si>
    <t>-117805091</t>
  </si>
  <si>
    <t>Stěna předsazená ze sádrokartonových desek bez nosné konstrukce jednoduše opláštěná deskou standardní A tl. 12,5 mm, lepenou na bochánky</t>
  </si>
  <si>
    <t>https://podminky.urs.cz/item/CS_URS_2025_01/763121212</t>
  </si>
  <si>
    <t>3,9*(4,8+2,8+2,8)</t>
  </si>
  <si>
    <t>36</t>
  </si>
  <si>
    <t>763121426</t>
  </si>
  <si>
    <t>SDK stěna předsazená tl 112,5 mm profil CW+UW 100 deska 1xH2 12,5 bez izolace EI 15</t>
  </si>
  <si>
    <t>-459931551</t>
  </si>
  <si>
    <t>Stěna předsazená ze sádrokartonových desek s nosnou konstrukcí z ocelových profilů CW, UW jednoduše opláštěná deskou impregnovanou H2 tl. 12,5 mm bez izolace, EI 15, stěna tl. 112,5 mm, profil 100</t>
  </si>
  <si>
    <t>https://podminky.urs.cz/item/CS_URS_2025_01/763121426</t>
  </si>
  <si>
    <t>0,9*3</t>
  </si>
  <si>
    <t>4,8*3,9</t>
  </si>
  <si>
    <t>37</t>
  </si>
  <si>
    <t>763121714</t>
  </si>
  <si>
    <t>SDK stěna předsazená základní penetrační nátěr</t>
  </si>
  <si>
    <t>913768415</t>
  </si>
  <si>
    <t>Stěna předsazená ze sádrokartonových desek ostatní konstrukce a práce na předsazených stěnách ze sádrokartonových desek základní penetrační nátěr</t>
  </si>
  <si>
    <t>https://podminky.urs.cz/item/CS_URS_2025_01/763121714</t>
  </si>
  <si>
    <t>0,9*1</t>
  </si>
  <si>
    <t>4,8*1,9</t>
  </si>
  <si>
    <t>1,9*(4,8+2,8+2,8)</t>
  </si>
  <si>
    <t>38</t>
  </si>
  <si>
    <t>763121751</t>
  </si>
  <si>
    <t>Příplatek k SDK stěně předsazené za plochu do 6 m2 jednotlivě</t>
  </si>
  <si>
    <t>510787398</t>
  </si>
  <si>
    <t>Stěna předsazená ze sádrokartonových desek Příplatek k cenám za plochu do 6 m2 jednotlivě</t>
  </si>
  <si>
    <t>https://podminky.urs.cz/item/CS_URS_2025_01/763121751</t>
  </si>
  <si>
    <t>39</t>
  </si>
  <si>
    <t>763121762</t>
  </si>
  <si>
    <t>Příplatek k SDK stěně předsazené za rovinnost kvality Q4</t>
  </si>
  <si>
    <t>531433978</t>
  </si>
  <si>
    <t>Stěna předsazená ze sádrokartonových desek Příplatek k cenám za rovinnost kvality celoplošné tmelení kvality Q4</t>
  </si>
  <si>
    <t>https://podminky.urs.cz/item/CS_URS_2025_01/763121762</t>
  </si>
  <si>
    <t>40</t>
  </si>
  <si>
    <t>763131451</t>
  </si>
  <si>
    <t>SDK podhled deska 1xH2 12,5 bez izolace dvouvrstvá spodní kce profil CD+UD</t>
  </si>
  <si>
    <t>2074257195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</si>
  <si>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</si>
  <si>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</si>
  <si>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4,13+1,17</t>
  </si>
  <si>
    <t>41</t>
  </si>
  <si>
    <t>763131714</t>
  </si>
  <si>
    <t>SDK podhled základní penetrační nátěr</t>
  </si>
  <si>
    <t>404800635</t>
  </si>
  <si>
    <t>Podhled ze sádrokartonových desek ostatní práce a konstrukce na podhledech ze sádrokartonových desek základní penetrační nátěr</t>
  </si>
  <si>
    <t>https://podminky.urs.cz/item/CS_URS_2025_01/763131714</t>
  </si>
  <si>
    <t>5,3</t>
  </si>
  <si>
    <t>42</t>
  </si>
  <si>
    <t>763131761</t>
  </si>
  <si>
    <t>Příplatek k SDK podhledu za plochu do 3 m2 jednotlivě</t>
  </si>
  <si>
    <t>576768895</t>
  </si>
  <si>
    <t>Podhled ze sádrokartonových desek Příplatek k cenám za plochu do 3 m2 jednotlivě</t>
  </si>
  <si>
    <t>https://podminky.urs.cz/item/CS_URS_2025_01/763131761</t>
  </si>
  <si>
    <t>43</t>
  </si>
  <si>
    <t>763131772</t>
  </si>
  <si>
    <t>Příplatek k SDK podhledu za rovinnost kvality Q4</t>
  </si>
  <si>
    <t>-1762898932</t>
  </si>
  <si>
    <t>Podhled ze sádrokartonových desek Příplatek k cenám za rovinnost kvality celoplošné tmelení kvality Q4</t>
  </si>
  <si>
    <t>https://podminky.urs.cz/item/CS_URS_2025_01/763131772</t>
  </si>
  <si>
    <t>44</t>
  </si>
  <si>
    <t>998763331</t>
  </si>
  <si>
    <t>Přesun hmot tonážní pro konstrukce montované z desek ruční v objektech v do 6 m</t>
  </si>
  <si>
    <t>-1560881201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</si>
  <si>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</si>
  <si>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https://podminky.urs.cz/item/CS_URS_2025_01/998763331</t>
  </si>
  <si>
    <t>45</t>
  </si>
  <si>
    <t>998763339</t>
  </si>
  <si>
    <t>Příplatek k ručnímu přesunu hmot tonážnímu pro konstrukce montované z desek za zvětšený přesun ZKD 50 m</t>
  </si>
  <si>
    <t>-1893037487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</si>
  <si>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</si>
  <si>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https://podminky.urs.cz/item/CS_URS_2025_01/998763339</t>
  </si>
  <si>
    <t>766</t>
  </si>
  <si>
    <t>Konstrukce truhlářské</t>
  </si>
  <si>
    <t>46</t>
  </si>
  <si>
    <t>766411821</t>
  </si>
  <si>
    <t>Demontáž truhlářského obložení stěn z palubek</t>
  </si>
  <si>
    <t>1782844737</t>
  </si>
  <si>
    <t>Demontáž obložení stěn palubkami</t>
  </si>
  <si>
    <t>https://podminky.urs.cz/item/CS_URS_2025_01/766411821</t>
  </si>
  <si>
    <t>3,1*(9,96+1,44+2,67+4,12+4,12+1,74+1,74+0,39+0,63+0,65+0,65+2,46+2,55+1,95)</t>
  </si>
  <si>
    <t>47</t>
  </si>
  <si>
    <t>766411822</t>
  </si>
  <si>
    <t>Demontáž truhlářského obložení stěn podkladových roštů</t>
  </si>
  <si>
    <t>1068933946</t>
  </si>
  <si>
    <t>Demontáž obložení stěn podkladových roštů</t>
  </si>
  <si>
    <t>https://podminky.urs.cz/item/CS_URS_2025_01/766411822</t>
  </si>
  <si>
    <t>48</t>
  </si>
  <si>
    <t>766421821</t>
  </si>
  <si>
    <t>Demontáž truhlářského obložení podhledů z palubek</t>
  </si>
  <si>
    <t>962242783</t>
  </si>
  <si>
    <t>Demontáž obložení podhledů palubkami</t>
  </si>
  <si>
    <t>https://podminky.urs.cz/item/CS_URS_2025_01/766421821</t>
  </si>
  <si>
    <t>94,1</t>
  </si>
  <si>
    <t>49</t>
  </si>
  <si>
    <t>766421822</t>
  </si>
  <si>
    <t>Demontáž truhlářského obložení podhledů podkladových roštů</t>
  </si>
  <si>
    <t>132875297</t>
  </si>
  <si>
    <t>Demontáž obložení podhledů podkladových roštů</t>
  </si>
  <si>
    <t>https://podminky.urs.cz/item/CS_URS_2025_01/766421822</t>
  </si>
  <si>
    <t>50</t>
  </si>
  <si>
    <t>766621812.R</t>
  </si>
  <si>
    <t>Demontáž dřevěného barového pultu</t>
  </si>
  <si>
    <t>1186916112</t>
  </si>
  <si>
    <t>51</t>
  </si>
  <si>
    <t>766622862</t>
  </si>
  <si>
    <t>Vyvěšení křídel dřevěných nebo plastových okenních přes 1,5 m2</t>
  </si>
  <si>
    <t>-1110114626</t>
  </si>
  <si>
    <t>Demontáž okenních konstrukcí k opětovnému použití vyvěšení křídel dřevěných nebo plastových okenních, plochy otvoru přes 1,5 m2</t>
  </si>
  <si>
    <t>https://podminky.urs.cz/item/CS_URS_2025_01/766622862</t>
  </si>
  <si>
    <t>52</t>
  </si>
  <si>
    <t>766660001</t>
  </si>
  <si>
    <t>Montáž dveřních křídel otvíravých jednokřídlových š do 0,8 m do ocelové zárubně</t>
  </si>
  <si>
    <t>796477913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</si>
  <si>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</si>
  <si>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</si>
  <si>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53</t>
  </si>
  <si>
    <t>61164071</t>
  </si>
  <si>
    <t>dveře jednokřídlé voštinové profilované povrch lakovaný plné 700x1970-2100mm</t>
  </si>
  <si>
    <t>-571527214</t>
  </si>
  <si>
    <t>54</t>
  </si>
  <si>
    <t>766660002</t>
  </si>
  <si>
    <t>Montáž dveřních křídel otvíravých jednokřídlových š přes 0,8 m do ocelové zárubně</t>
  </si>
  <si>
    <t>384119821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</si>
  <si>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</si>
  <si>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</si>
  <si>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55</t>
  </si>
  <si>
    <t>61162027</t>
  </si>
  <si>
    <t>dveře jednokřídlé dřevotřískové povrch fóliový plné 900x1970-2100mm</t>
  </si>
  <si>
    <t>-1813865513</t>
  </si>
  <si>
    <t>56</t>
  </si>
  <si>
    <t>766660012</t>
  </si>
  <si>
    <t>Montáž dveřních křídel otvíravých dvoukřídlových š přes 1,45 m do ocelové zárubně</t>
  </si>
  <si>
    <t>-1850314650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</si>
  <si>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</si>
  <si>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</si>
  <si>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57</t>
  </si>
  <si>
    <t>61161056</t>
  </si>
  <si>
    <t>dveře dvoukřídlé dřevotřískové protipožární EI (EW) 30 D3 povrch lakovaný plné 1600x1970-2100mm</t>
  </si>
  <si>
    <t>279076804</t>
  </si>
  <si>
    <t>58</t>
  </si>
  <si>
    <t>766660713</t>
  </si>
  <si>
    <t>Montáž okopového plechu dveřních křídel</t>
  </si>
  <si>
    <t>-1234694475</t>
  </si>
  <si>
    <t>Montáž dveřních doplňků plechu okopového</t>
  </si>
  <si>
    <t>https://podminky.urs.cz/item/CS_URS_2025_01/766660713</t>
  </si>
  <si>
    <t>59</t>
  </si>
  <si>
    <t>54915213</t>
  </si>
  <si>
    <t>plech okopový nerez 915x250x0,6mm</t>
  </si>
  <si>
    <t>-1631613878</t>
  </si>
  <si>
    <t>60</t>
  </si>
  <si>
    <t>54915212</t>
  </si>
  <si>
    <t>plech okopový nerez 815x250x0,6mm</t>
  </si>
  <si>
    <t>1173037313</t>
  </si>
  <si>
    <t>61</t>
  </si>
  <si>
    <t>766660729</t>
  </si>
  <si>
    <t>Montáž dveřního interiérového kování - štítku s klikou</t>
  </si>
  <si>
    <t>722437549</t>
  </si>
  <si>
    <t>Montáž dveřních doplňků dveřního kování interiérového štítku s klikou</t>
  </si>
  <si>
    <t>https://podminky.urs.cz/item/CS_URS_2025_01/766660729</t>
  </si>
  <si>
    <t>62</t>
  </si>
  <si>
    <t>54914123</t>
  </si>
  <si>
    <t>dveřní kování interiérové rozetové klika/klika</t>
  </si>
  <si>
    <t>-1016005317</t>
  </si>
  <si>
    <t>63</t>
  </si>
  <si>
    <t>766660730</t>
  </si>
  <si>
    <t>Montáž dveřního interiérového kování - WC kliky se zámkem</t>
  </si>
  <si>
    <t>812627349</t>
  </si>
  <si>
    <t>Montáž dveřních doplňků dveřního kování interiérového WC kliky se zámkem</t>
  </si>
  <si>
    <t>https://podminky.urs.cz/item/CS_URS_2025_01/766660730</t>
  </si>
  <si>
    <t>64</t>
  </si>
  <si>
    <t>54914128</t>
  </si>
  <si>
    <t>dveřní kování interiérové rozetové spodní pro WC</t>
  </si>
  <si>
    <t>-90345630</t>
  </si>
  <si>
    <t>65</t>
  </si>
  <si>
    <t>766691914</t>
  </si>
  <si>
    <t>Vyvěšení nebo zavěšení dřevěných křídel dveří pl do 2 m2</t>
  </si>
  <si>
    <t>2070528484</t>
  </si>
  <si>
    <t>Ostatní práce vyvěšení nebo zavěšení křídel dřevěných dveřních, plochy do 2 m2</t>
  </si>
  <si>
    <t>https://podminky.urs.cz/item/CS_URS_2025_01/766691914</t>
  </si>
  <si>
    <t>771</t>
  </si>
  <si>
    <t>Podlahy z dlaždic</t>
  </si>
  <si>
    <t>66</t>
  </si>
  <si>
    <t>771111011</t>
  </si>
  <si>
    <t>Vysátí podkladu před pokládkou dlažby</t>
  </si>
  <si>
    <t>-1305668966</t>
  </si>
  <si>
    <t>Příprava podkladu před provedením dlažby vysátí podlah</t>
  </si>
  <si>
    <t>https://podminky.urs.cz/item/CS_URS_2025_01/771111011</t>
  </si>
  <si>
    <t>67</t>
  </si>
  <si>
    <t>771121011</t>
  </si>
  <si>
    <t>Nátěr penetrační na podlahu</t>
  </si>
  <si>
    <t>-689539156</t>
  </si>
  <si>
    <t>Příprava podkladu před provedením dlažby nátěr penetrační na podlahu</t>
  </si>
  <si>
    <t>https://podminky.urs.cz/item/CS_URS_2025_01/771121011</t>
  </si>
  <si>
    <t>68</t>
  </si>
  <si>
    <t>771121025</t>
  </si>
  <si>
    <t>Broušení stávajícího podkladu před litím stěrky před pokládkou dlažby</t>
  </si>
  <si>
    <t>-910456930</t>
  </si>
  <si>
    <t>Příprava podkladu před provedením dlažby broušení podlah stávajícího podkladu před litím stěrky</t>
  </si>
  <si>
    <t>https://podminky.urs.cz/item/CS_URS_2025_01/771121025</t>
  </si>
  <si>
    <t>69</t>
  </si>
  <si>
    <t>771151013</t>
  </si>
  <si>
    <t>Samonivelační stěrka podlah pevnosti 20 MPa tl přes 5 do 8 mm</t>
  </si>
  <si>
    <t>1791569125</t>
  </si>
  <si>
    <t>Příprava podkladu před provedením dlažby samonivelační stěrka min. pevnosti 20 MPa, tloušťky přes 5 do 8 mm</t>
  </si>
  <si>
    <t>https://podminky.urs.cz/item/CS_URS_2025_01/771151013</t>
  </si>
  <si>
    <t>70</t>
  </si>
  <si>
    <t>771573810</t>
  </si>
  <si>
    <t>Demontáž podlah z dlaždic keramických lepených</t>
  </si>
  <si>
    <t>-1201839973</t>
  </si>
  <si>
    <t>https://podminky.urs.cz/item/CS_URS_2025_01/771573810</t>
  </si>
  <si>
    <t>3,51+1,87</t>
  </si>
  <si>
    <t>94,1+10,45</t>
  </si>
  <si>
    <t>71</t>
  </si>
  <si>
    <t>771574419</t>
  </si>
  <si>
    <t>Montáž podlah keramických hladkých lepených cementovým flexibilním lepidlem přes 22 do 25 ks/m2</t>
  </si>
  <si>
    <t>1057118341</t>
  </si>
  <si>
    <t>Montáž podlah z dlaždic keramických lepených cementovým flexibilním lepidlem hladkých, tloušťky do 10 mm přes 22 do 25 ks/m2</t>
  </si>
  <si>
    <t>https://podminky.urs.cz/item/CS_URS_2025_01/771574419</t>
  </si>
  <si>
    <t>-2,28*3,99</t>
  </si>
  <si>
    <t>-1,45*4</t>
  </si>
  <si>
    <t>72</t>
  </si>
  <si>
    <t>59761126</t>
  </si>
  <si>
    <t>dlažba keramická slinutá mrazuvzdorná R10/B povrch hladký/matný tl do 10mm přes 22 do 25ks/m2</t>
  </si>
  <si>
    <t>-1300210056</t>
  </si>
  <si>
    <t>93,923*1,1 'Přepočtené koeficientem množství</t>
  </si>
  <si>
    <t>73</t>
  </si>
  <si>
    <t>771577211</t>
  </si>
  <si>
    <t>Příplatek k montáži podlah keramických lepených cementovým flexibilním lepidlem za plochu do 5 m2</t>
  </si>
  <si>
    <t>-1136521754</t>
  </si>
  <si>
    <t>Montáž podlah z dlaždic keramických lepených cementovým flexibilním lepidlem Příplatek k cenám za plochu do 5 m2 jednotlivě</t>
  </si>
  <si>
    <t>https://podminky.urs.cz/item/CS_URS_2025_01/771577211</t>
  </si>
  <si>
    <t>74</t>
  </si>
  <si>
    <t>771577212</t>
  </si>
  <si>
    <t>Příplatek k montáži podlah keramických lepených cementovým flexibilním lepidlem za omezený prostor</t>
  </si>
  <si>
    <t>606843093</t>
  </si>
  <si>
    <t>Montáž podlah z dlaždic keramických lepených cementovým flexibilním lepidlem Příplatek k cenám za podlahy v omezeném prostoru</t>
  </si>
  <si>
    <t>https://podminky.urs.cz/item/CS_URS_2025_01/771577212</t>
  </si>
  <si>
    <t>75</t>
  </si>
  <si>
    <t>771591112</t>
  </si>
  <si>
    <t>Izolace pod dlažbu nátěrem nebo stěrkou ve dvou vrstvách</t>
  </si>
  <si>
    <t>-260266381</t>
  </si>
  <si>
    <t>Izolace podlahy pod dlažbu nátěrem nebo stěrkou ve dvou vrstvách</t>
  </si>
  <si>
    <t>https://podminky.urs.cz/item/CS_URS_2025_01/771591112</t>
  </si>
  <si>
    <t>76</t>
  </si>
  <si>
    <t>998771121</t>
  </si>
  <si>
    <t>Přesun hmot tonážní pro podlahy z dlaždic ruční v objektech v do 6 m</t>
  </si>
  <si>
    <t>-1906978472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</si>
  <si>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</si>
  <si>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https://podminky.urs.cz/item/CS_URS_2025_01/998771121</t>
  </si>
  <si>
    <t>77</t>
  </si>
  <si>
    <t>998771129</t>
  </si>
  <si>
    <t>Příplatek k ručnímu přesunu hmot tonážnímu pro podlahy z dlaždic za zvětšený přesun ZKD 50 m</t>
  </si>
  <si>
    <t>1864645800</t>
  </si>
  <si>
    <t>Přesun hmot pro podlahy z dlaždic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</si>
  <si>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https://podminky.urs.cz/item/CS_URS_2025_01/998771129</t>
  </si>
  <si>
    <t>776</t>
  </si>
  <si>
    <t>Podlahy povlakové</t>
  </si>
  <si>
    <t>78</t>
  </si>
  <si>
    <t>776201814</t>
  </si>
  <si>
    <t>Demontáž povlakových podlahovin volně položených podlepených páskou</t>
  </si>
  <si>
    <t>-690111416</t>
  </si>
  <si>
    <t>https://podminky.urs.cz/item/CS_URS_2025_01/776201814</t>
  </si>
  <si>
    <t>781</t>
  </si>
  <si>
    <t>Dokončovací práce - obklady</t>
  </si>
  <si>
    <t>79</t>
  </si>
  <si>
    <t>781111011</t>
  </si>
  <si>
    <t>Ometení (oprášení) stěny při přípravě podkladu</t>
  </si>
  <si>
    <t>-620526092</t>
  </si>
  <si>
    <t>Příprava podkladu před provedením obkladu oprášení (ometení) stěny</t>
  </si>
  <si>
    <t>https://podminky.urs.cz/item/CS_URS_2025_01/781111011</t>
  </si>
  <si>
    <t>2,02*(1,46+0,9+1,46+0,9+0,9+0,1+1+2,19+2,5+1,19+0,7+0,1)</t>
  </si>
  <si>
    <t>2,15*(9,84+1,45+0,6+4,12+0,6+0,8+0,32+2,98+1,2+0,6+1,2+2,98+1,2+0,63+1,2+2,98+1,2+0,65+1,2+2,95+1,2+0,66+1,2+2,96+2,46+1,51+1,94+4,1+4,8+4,8+2,8+2,8)</t>
  </si>
  <si>
    <t>2,15*(3,99+3,99+1,51+2,55+1)</t>
  </si>
  <si>
    <t>80</t>
  </si>
  <si>
    <t>781121011</t>
  </si>
  <si>
    <t>Nátěr penetrační na stěnu</t>
  </si>
  <si>
    <t>1182348080</t>
  </si>
  <si>
    <t>Příprava podkladu před provedením obkladu nátěr penetrační na stěnu</t>
  </si>
  <si>
    <t>https://podminky.urs.cz/item/CS_URS_2025_01/781121011</t>
  </si>
  <si>
    <t>81</t>
  </si>
  <si>
    <t>781131112</t>
  </si>
  <si>
    <t>Izolace pod obklad nátěrem nebo stěrkou ve dvou vrstvách</t>
  </si>
  <si>
    <t>960881215</t>
  </si>
  <si>
    <t>Izolace stěny pod obklad izolace nátěrem nebo stěrkou ve dvou vrstvách</t>
  </si>
  <si>
    <t>https://podminky.urs.cz/item/CS_URS_2025_01/781131112</t>
  </si>
  <si>
    <t>2,02*(0,9+1+0,9)</t>
  </si>
  <si>
    <t>82</t>
  </si>
  <si>
    <t>781151031</t>
  </si>
  <si>
    <t>Celoplošné vyrovnání podkladu stěrkou tl 3 mm</t>
  </si>
  <si>
    <t>-780990238</t>
  </si>
  <si>
    <t>Příprava podkladu před provedením obkladu celoplošné vyrovnání podkladu stěrkou, tloušťky 3 mm</t>
  </si>
  <si>
    <t>https://podminky.urs.cz/item/CS_URS_2025_01/781151031</t>
  </si>
  <si>
    <t>83</t>
  </si>
  <si>
    <t>781151041</t>
  </si>
  <si>
    <t>Příplatek k cenám celoplošné vyrovnání stěrkou za každý další 1 mm přes tl 3 mm</t>
  </si>
  <si>
    <t>78249996</t>
  </si>
  <si>
    <t>Příprava podkladu před provedením obkladu celoplošné vyrovnání podkladu příplatek za každý další 1 mm tloušťky přes 3 mm</t>
  </si>
  <si>
    <t>https://podminky.urs.cz/item/CS_URS_2025_01/781151041</t>
  </si>
  <si>
    <t>2*27</t>
  </si>
  <si>
    <t>2*(2,15*(9,84+1,45+0,6+4,12+0,6+0,8+0,32+2,98+1,2+0,6+1,2+2,98+1,2+0,63+1,2+2,98+1,2+0,65+1,2+2,95+1,2+0,66+1,2+2,96+2,46+1,51+1,94+4,1+4,8+4,8+2,8))</t>
  </si>
  <si>
    <t>2*(2,15*(3,99+3,99+1,51+2,55+1+2,8))</t>
  </si>
  <si>
    <t>84</t>
  </si>
  <si>
    <t>781472218</t>
  </si>
  <si>
    <t>Montáž obkladů keramických hladkých lepených cementovým flexibilním lepidlem přes 19 do 22 ks/m2</t>
  </si>
  <si>
    <t>510762943</t>
  </si>
  <si>
    <t>Montáž keramických obkladů stěn lepených cementovým flexibilním lepidlem hladkých přes 19 do 22 ks/m2</t>
  </si>
  <si>
    <t>https://podminky.urs.cz/item/CS_URS_2025_01/781472218</t>
  </si>
  <si>
    <t>85</t>
  </si>
  <si>
    <t>59761709</t>
  </si>
  <si>
    <t>obklad keramický nemrazuvzdorný povrch hladký/mat/lesk tl do 10mm přes 19 do 22ks/m2</t>
  </si>
  <si>
    <t>-942575292</t>
  </si>
  <si>
    <t>205,454*1,1 'Přepočtené koeficientem množství</t>
  </si>
  <si>
    <t>86</t>
  </si>
  <si>
    <t>781472291</t>
  </si>
  <si>
    <t>Příplatek k montáži obkladů keramických lepených cementovým flexibilním lepidlem za plochu do 10 m2</t>
  </si>
  <si>
    <t>-2085556027</t>
  </si>
  <si>
    <t>Montáž keramických obkladů stěn lepených cementovým flexibilním lepidlem Příplatek k cenám za plochu do 10 m2 jednotlivě</t>
  </si>
  <si>
    <t>https://podminky.urs.cz/item/CS_URS_2025_01/781472291</t>
  </si>
  <si>
    <t>87</t>
  </si>
  <si>
    <t>781473810</t>
  </si>
  <si>
    <t>Demontáž obkladů z obkladaček keramických lepených</t>
  </si>
  <si>
    <t>1838666166</t>
  </si>
  <si>
    <t>Demontáž obkladů z dlaždic keramických lepených</t>
  </si>
  <si>
    <t>https://podminky.urs.cz/item/CS_URS_2025_01/781473810</t>
  </si>
  <si>
    <t>2,12*(1,01+1,01+2,3+1,5+2,3+1,5)</t>
  </si>
  <si>
    <t>-1,4</t>
  </si>
  <si>
    <t>1,97*(3,99+2,55+3,99+2,55+0,6+0,6+0,8)</t>
  </si>
  <si>
    <t>-1,8</t>
  </si>
  <si>
    <t>88</t>
  </si>
  <si>
    <t>781495211</t>
  </si>
  <si>
    <t>Čištění vnitřních ploch stěn po provedení obkladu chemickými prostředky</t>
  </si>
  <si>
    <t>-2140323807</t>
  </si>
  <si>
    <t>Čištění vnitřních ploch po provedení obkladu stěn chemickými prostředky</t>
  </si>
  <si>
    <t>https://podminky.urs.cz/item/CS_URS_2025_01/781495211</t>
  </si>
  <si>
    <t>89</t>
  </si>
  <si>
    <t>998781121</t>
  </si>
  <si>
    <t>Přesun hmot tonážní pro obklady keramické ruční v objektech v do 6 m</t>
  </si>
  <si>
    <t>264912583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</si>
  <si>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</si>
  <si>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https://podminky.urs.cz/item/CS_URS_2025_01/998781121</t>
  </si>
  <si>
    <t>90</t>
  </si>
  <si>
    <t>998781129</t>
  </si>
  <si>
    <t>Příplatek k ručnímu přesunu hmot tonážnímu pro obklady keramické za zvětšený přesun ZKD 50 m</t>
  </si>
  <si>
    <t>-359907168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</si>
  <si>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</si>
  <si>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https://podminky.urs.cz/item/CS_URS_2025_01/998781129</t>
  </si>
  <si>
    <t>783</t>
  </si>
  <si>
    <t>Dokončovací práce - nátěry</t>
  </si>
  <si>
    <t>91</t>
  </si>
  <si>
    <t>783314101</t>
  </si>
  <si>
    <t>Základní jednonásobný syntetický nátěr zámečnických konstrukcí</t>
  </si>
  <si>
    <t>-1383481412</t>
  </si>
  <si>
    <t>Základní nátěr zámečnických konstrukcí jednonásobný syntetický</t>
  </si>
  <si>
    <t>https://podminky.urs.cz/item/CS_URS_2025_01/783314101</t>
  </si>
  <si>
    <t>2*(0,15*(1,97+0,7+1,97))</t>
  </si>
  <si>
    <t>2*(0,25*(1,97+0,9+1,97))</t>
  </si>
  <si>
    <t>0,25*(1,97+1,6+1,97)</t>
  </si>
  <si>
    <t>92</t>
  </si>
  <si>
    <t>783315101</t>
  </si>
  <si>
    <t>Mezinátěr jednonásobný syntetický standardní zámečnických konstrukcí</t>
  </si>
  <si>
    <t>-1069781384</t>
  </si>
  <si>
    <t>Mezinátěr zámečnických konstrukcí jednonásobný syntetický standardní</t>
  </si>
  <si>
    <t>https://podminky.urs.cz/item/CS_URS_2025_01/783315101</t>
  </si>
  <si>
    <t>93</t>
  </si>
  <si>
    <t>783317101</t>
  </si>
  <si>
    <t>Krycí jednonásobný syntetický standardní nátěr zámečnických konstrukcí</t>
  </si>
  <si>
    <t>2101801661</t>
  </si>
  <si>
    <t>Krycí nátěr (email) zámečnických konstrukcí jednonásobný syntetický standardní</t>
  </si>
  <si>
    <t>https://podminky.urs.cz/item/CS_URS_2025_01/783317101</t>
  </si>
  <si>
    <t>784</t>
  </si>
  <si>
    <t>Dokončovací práce - malby a tapety</t>
  </si>
  <si>
    <t>94</t>
  </si>
  <si>
    <t>784211101</t>
  </si>
  <si>
    <t>Dvojnásobné bílé malby ze směsí za mokra výborně oděruvzdorných v místnostech v do 3,80 m</t>
  </si>
  <si>
    <t>35306021</t>
  </si>
  <si>
    <t>Malby z malířských směsí oděruvzdorných za mokra dvojnásobné, bílé za mokra oděruvzdorné výborně v místnostech výšky do 3,80 m</t>
  </si>
  <si>
    <t>https://podminky.urs.cz/item/CS_URS_2025_01/784211101</t>
  </si>
  <si>
    <t>Ostatní</t>
  </si>
  <si>
    <t>95</t>
  </si>
  <si>
    <t>demontáž přední části dřevěné konstrukce před radiátorem</t>
  </si>
  <si>
    <t>sou</t>
  </si>
  <si>
    <t>512</t>
  </si>
  <si>
    <t>-1576439075</t>
  </si>
  <si>
    <t>96</t>
  </si>
  <si>
    <t xml:space="preserve">demontáž  dřevěné konstrukce a větrací mřížky okolo radiátoru</t>
  </si>
  <si>
    <t>-413399441</t>
  </si>
  <si>
    <t>97</t>
  </si>
  <si>
    <t>Dodávka a montáž nerezového plechu na stávající parapet</t>
  </si>
  <si>
    <t>ks</t>
  </si>
  <si>
    <t>342689508</t>
  </si>
  <si>
    <t>98</t>
  </si>
  <si>
    <t>Dodávka a montáž nerezové větrací mřížky</t>
  </si>
  <si>
    <t>-1969512029</t>
  </si>
  <si>
    <t>VRN</t>
  </si>
  <si>
    <t>Vedlejší rozpočtové náklady</t>
  </si>
  <si>
    <t>VRN3</t>
  </si>
  <si>
    <t>Zařízení staveniště</t>
  </si>
  <si>
    <t>99</t>
  </si>
  <si>
    <t>030001000</t>
  </si>
  <si>
    <t>1024</t>
  </si>
  <si>
    <t>-178540955</t>
  </si>
  <si>
    <t>https://podminky.urs.cz/item/CS_URS_2025_01/030001000</t>
  </si>
  <si>
    <t>VRN4</t>
  </si>
  <si>
    <t>Inženýrská činnost</t>
  </si>
  <si>
    <t>100</t>
  </si>
  <si>
    <t>040001000</t>
  </si>
  <si>
    <t>440279635</t>
  </si>
  <si>
    <t>https://podminky.urs.cz/item/CS_URS_2025_01/040001000</t>
  </si>
  <si>
    <t>VRN7</t>
  </si>
  <si>
    <t>Provozní vlivy</t>
  </si>
  <si>
    <t>101</t>
  </si>
  <si>
    <t>070001000</t>
  </si>
  <si>
    <t>763120275</t>
  </si>
  <si>
    <t>https://podminky.urs.cz/item/CS_URS_2025_01/070001000</t>
  </si>
  <si>
    <t>VRN9</t>
  </si>
  <si>
    <t>Ostatní náklady</t>
  </si>
  <si>
    <t>102</t>
  </si>
  <si>
    <t>090001000</t>
  </si>
  <si>
    <t>854812376</t>
  </si>
  <si>
    <t>https://podminky.urs.cz/item/CS_URS_2025_01/090001000</t>
  </si>
  <si>
    <t>02 - ZTI</t>
  </si>
  <si>
    <t xml:space="preserve">D1 - </t>
  </si>
  <si>
    <t xml:space="preserve">    D2 - Kanalizace</t>
  </si>
  <si>
    <t>D3 - Přípravné práce</t>
  </si>
  <si>
    <t>D4 - Potrubí vnitřní splaškové kanalizace</t>
  </si>
  <si>
    <t>D5 - Ostatní</t>
  </si>
  <si>
    <t>D6 - Zařizovací předměty vč. zápachových uzavírek viz. níže</t>
  </si>
  <si>
    <t xml:space="preserve">    D7 - VNITŘNÍ VODOVOD</t>
  </si>
  <si>
    <t>D8 - Rozvod pitné a užitkové vody</t>
  </si>
  <si>
    <t>D9 - Vnitřní potrubí, izolace</t>
  </si>
  <si>
    <t>D10 - Armatury</t>
  </si>
  <si>
    <t>D11 - Zařizovací předměty a příslušenství</t>
  </si>
  <si>
    <t>D12 - Ohřev TUV</t>
  </si>
  <si>
    <t>D1</t>
  </si>
  <si>
    <t>D2</t>
  </si>
  <si>
    <t>Kanalizace</t>
  </si>
  <si>
    <t>D3</t>
  </si>
  <si>
    <t>Přípravné práce</t>
  </si>
  <si>
    <t>Pol132</t>
  </si>
  <si>
    <t>Vyčištění a revize stávajícího odpadního potrubí vnitřní splaškové kanalizace v dotčených částech budovy</t>
  </si>
  <si>
    <t>kpl</t>
  </si>
  <si>
    <t>Pol133</t>
  </si>
  <si>
    <t>Demontáž a likvidace stávajících zařizovacích předmětů</t>
  </si>
  <si>
    <t>Pol134</t>
  </si>
  <si>
    <t>Demontáž a likvidace stávajícího odpadního a připojovacího potrubí splaškové kanalizace</t>
  </si>
  <si>
    <t>D4</t>
  </si>
  <si>
    <t>Potrubí vnitřní splaškové kanalizace</t>
  </si>
  <si>
    <t>Pol135</t>
  </si>
  <si>
    <t>PP-HT D40</t>
  </si>
  <si>
    <t>bm</t>
  </si>
  <si>
    <t>Pol136</t>
  </si>
  <si>
    <t>PP-HT D50</t>
  </si>
  <si>
    <t>Pol137</t>
  </si>
  <si>
    <t>PP-HT D75</t>
  </si>
  <si>
    <t>Pol138</t>
  </si>
  <si>
    <t>PP-HT D110</t>
  </si>
  <si>
    <t>Pol139</t>
  </si>
  <si>
    <t>Přivzdušňovací ventil DN 75 s vyjímatelnou funkční částí, stavební ochrannou a krytem, průtok vzduchu min. 12 l/s, zajištění přístupu do potrubí</t>
  </si>
  <si>
    <t>Pol140</t>
  </si>
  <si>
    <t>D20x3,4</t>
  </si>
  <si>
    <t>D5</t>
  </si>
  <si>
    <t>Pol141</t>
  </si>
  <si>
    <t>požární ucpávky a těsnění požárních prostupů splaškové kanalizace požárnímu úseky dle ČSN 730802 (730804)</t>
  </si>
  <si>
    <t>Pol142</t>
  </si>
  <si>
    <t>Zápachová uzávěrka DN40 pro odvod kondenzátu, s přídavnou mechanickou zápachovou uzávěrkou</t>
  </si>
  <si>
    <t>Pol143</t>
  </si>
  <si>
    <t>Podlahová vpusť DN50/75 se svislým odtokem, suchým zápachovým uzávěrem, výškově stavitelným nástavcem a nerezovou mřížkou</t>
  </si>
  <si>
    <t>Pol144</t>
  </si>
  <si>
    <t>Zkouška těsnosti</t>
  </si>
  <si>
    <t>Pol145</t>
  </si>
  <si>
    <t>Proplach potrubí</t>
  </si>
  <si>
    <t>Pol146</t>
  </si>
  <si>
    <t>Stavební přípomoce</t>
  </si>
  <si>
    <t>Pol147</t>
  </si>
  <si>
    <t>Dokumentace skutečného stavu</t>
  </si>
  <si>
    <t>D6</t>
  </si>
  <si>
    <t>Zařizovací předměty vč. zápachových uzavírek viz. níže</t>
  </si>
  <si>
    <t>D7</t>
  </si>
  <si>
    <t>VNITŘNÍ VODOVOD</t>
  </si>
  <si>
    <t>Pol148</t>
  </si>
  <si>
    <t>Demontáž a likvidace stávajících armatur a baterií</t>
  </si>
  <si>
    <t>Pol149</t>
  </si>
  <si>
    <t>Demontáž a likvidace stávajících vodovodních rozvodů uvnitř dotčené objektu</t>
  </si>
  <si>
    <t>D8</t>
  </si>
  <si>
    <t>Rozvod pitné a užitkové vody</t>
  </si>
  <si>
    <t>D9</t>
  </si>
  <si>
    <t>Vnitřní potrubí, izolace</t>
  </si>
  <si>
    <t>Pol150</t>
  </si>
  <si>
    <t>D32x5,4</t>
  </si>
  <si>
    <t>Pol151</t>
  </si>
  <si>
    <t>D25x4,2</t>
  </si>
  <si>
    <t>Pol152</t>
  </si>
  <si>
    <t>D32 x 30 mm</t>
  </si>
  <si>
    <t>Pol153</t>
  </si>
  <si>
    <t>D25 x 30 mm</t>
  </si>
  <si>
    <t>Pol154</t>
  </si>
  <si>
    <t>D20 x 30 mm</t>
  </si>
  <si>
    <t>D10</t>
  </si>
  <si>
    <t>Armatury</t>
  </si>
  <si>
    <t>Pol155</t>
  </si>
  <si>
    <t>mísící baterie stojánková páková - umyvadlová, DN15</t>
  </si>
  <si>
    <t>Pol156</t>
  </si>
  <si>
    <t>mísící baterie nástěnná - výlevková (dřezová), DN15, se zpětnou klapkou</t>
  </si>
  <si>
    <t>Pol157</t>
  </si>
  <si>
    <t>mísící baterie nástěnná - sprchová, DN15, se zpětnou klapkou</t>
  </si>
  <si>
    <t>Pol158</t>
  </si>
  <si>
    <t>mísící baterie nástěnná - dřezová, DN15, se zpětnou klapkou</t>
  </si>
  <si>
    <t>Pol159</t>
  </si>
  <si>
    <t>závěsné WC s integrovaným ventilem</t>
  </si>
  <si>
    <t>Pol160</t>
  </si>
  <si>
    <t>rohový kulový kohout RKK DN15 se zpětnou klapkou</t>
  </si>
  <si>
    <t>Pol161</t>
  </si>
  <si>
    <t>pračkový rohový kulový kohout RKK DN15 se zpětnou klapkou</t>
  </si>
  <si>
    <t>Pol162</t>
  </si>
  <si>
    <t>uzávěr KK DN20 s odvodněním</t>
  </si>
  <si>
    <t>Pol163</t>
  </si>
  <si>
    <t>uzávěr KK DN25 s odvodněním</t>
  </si>
  <si>
    <t>D11</t>
  </si>
  <si>
    <t>Zařizovací předměty a příslušenství</t>
  </si>
  <si>
    <t>Pol164</t>
  </si>
  <si>
    <t>umyvadlo keramické bílé, bez krytu na sifon, š.550 mm, vč. sifonu</t>
  </si>
  <si>
    <t>Pol165</t>
  </si>
  <si>
    <t>výlevka závěsná keramická, mřížka, sifon</t>
  </si>
  <si>
    <t>Pol166</t>
  </si>
  <si>
    <t>WC závěsné keramické, vč. závěsného systému a ovládání</t>
  </si>
  <si>
    <t>Pol167</t>
  </si>
  <si>
    <t>sprchový kout vč. vaničky, zástěny a sifonu</t>
  </si>
  <si>
    <t>Pol168</t>
  </si>
  <si>
    <t>montáž a kompletece zařizovacích předmětů</t>
  </si>
  <si>
    <t>D12</t>
  </si>
  <si>
    <t>Ohřev TUV</t>
  </si>
  <si>
    <t>Pol169</t>
  </si>
  <si>
    <t>požární ucpávky a těsnění požárních prostupů vnitřního vodovodu požárnímu úseky dle ČSN 730802 (730804)</t>
  </si>
  <si>
    <t>Pol170</t>
  </si>
  <si>
    <t>Tlaková zkouška, revize</t>
  </si>
  <si>
    <t>Pol171</t>
  </si>
  <si>
    <t>Proplach potrubí, desinfikace</t>
  </si>
  <si>
    <t>03 - VZT</t>
  </si>
  <si>
    <t>Pol91</t>
  </si>
  <si>
    <t>VZT jednotka, rekuperační jednotka, Vp=7100 m3/h, Vo=6900 m3/h, dp=400 Pa, ve složení: ventilátor 3,30 + 3,30 kW, 400V, 5,40A, uzavírací klapka na servo, filtrační komora, rekuperační díl ZZT deskový,,elektrický ohřívač Ne=27 kW, přímý chladič Qch= 24,4 k</t>
  </si>
  <si>
    <t>VZT jednotka, rekuperační jednotka, Vp=7100 m3/h, Vo=6900 m3/h, dp=400 Pa, ve složení: ventilátor 3,30 + 3,30 kW, 400V, 5,40A, uzavírací klapka na servo, filtrační komora, rekuperační díl ZZT deskový,,elektrický ohřívač Ne=27 kW, přímý chladič Qch= 24,4 kW, včetně roznášecí ocelové konstrukce</t>
  </si>
  <si>
    <t>Pol92</t>
  </si>
  <si>
    <t>Zdroj chladu pro VZT jednotku, 1090x1625x380 mm, Ne= 12,44 kW, 400V, 32A, ARUN100LSS0, včetně konstrukce pro osazení na plochou střechu</t>
  </si>
  <si>
    <t>Pol93</t>
  </si>
  <si>
    <t>Tlumič hluku, délky 1000mm, tlumící, kulisy tloušťky 100mm, výšky 800mm, délky 1000mm, počet 5ks, včetně náběhové a odtokové hrany, 1000x800 mm</t>
  </si>
  <si>
    <t>Pol94</t>
  </si>
  <si>
    <t>Tlumič hluku, délky 1000mm, tlumící, kulisy tloušťky 100mm, výšky 500mm, délky 1000mm, počet 8ks, včetně náběhové a odtokové hrany, 1600x500 mm</t>
  </si>
  <si>
    <t>Pol95</t>
  </si>
  <si>
    <t>Regulační klapka, hranatá, 710x500 mm, ruční ovládání</t>
  </si>
  <si>
    <t>Pol96</t>
  </si>
  <si>
    <t>Regulační klapka, hranatá, 200x200 mm, ruční ovládání</t>
  </si>
  <si>
    <t>Pol97</t>
  </si>
  <si>
    <t>Regulační klapka, hranatá, 400x200 mm, ruční ovládání</t>
  </si>
  <si>
    <t>Pol98</t>
  </si>
  <si>
    <t>Vyústka, nastavitelná, dvouřadá, přední lamely vodorovné, jmenovitý rozměr 425x75, s regulací R1, uchycení šrouby, MANDÍK, VNM 2A 425x75 R1/S</t>
  </si>
  <si>
    <t>Pol99</t>
  </si>
  <si>
    <t>Vyústka, nastavitelná, dvouřadá, přední lamely vodorovné, jmenovitý rozměr 620x220, s regulací R1, uchycení šrouby, MANDÍK, VNM 2A 620x220 R1/S</t>
  </si>
  <si>
    <t>Pol100</t>
  </si>
  <si>
    <t>Vyústka, nastavitelná, dvouřadá, přední lamely vodorovné, jmenovitý rozměr 820x425, s regulací R1, uchycení šrouby, MANDÍK, VNM 2A 820x425 R1/S</t>
  </si>
  <si>
    <t>Pol101</t>
  </si>
  <si>
    <t>Tepelná izolace s AL polepem</t>
  </si>
  <si>
    <t>Pol102</t>
  </si>
  <si>
    <t>Trouby rovné, materiál pozinkovaný plech, Čtyřhranné potrubí skupiny I., se stranami do 250 mm</t>
  </si>
  <si>
    <t>Pol103</t>
  </si>
  <si>
    <t>Trouby rovné, materiál pozinkovaný plech, Čtyřhranné potrubí skupiny I., se stranami nad 250 mm</t>
  </si>
  <si>
    <t>Pol104</t>
  </si>
  <si>
    <t>Tvarovky potrubí, materiál pozinkovaný plech, Čtyřhranné potrubí skupiny I., se stranami do 250 mm, tvarovky</t>
  </si>
  <si>
    <t>Pol105</t>
  </si>
  <si>
    <t>Tvarovky potrubí, materiál pozinkovaný plech, Čtyřhranné potrubí skupiny I., se stranami nad 250 mm, tvarovky</t>
  </si>
  <si>
    <t>Pol106</t>
  </si>
  <si>
    <t>Digestoř, kruhové potrubí, d355, včetně tukových filtrů a osvětlení, 2900x1500 mm</t>
  </si>
  <si>
    <t>Pol107</t>
  </si>
  <si>
    <t>Digestoř, kruhové potrubí, d355, včetně tukových filtrů a osvětlení, 2800x1700 mm</t>
  </si>
  <si>
    <t>Pol108</t>
  </si>
  <si>
    <t>Regulační klapka, hranatá, 800x250 mm, ruční ovládání</t>
  </si>
  <si>
    <t>Pol109</t>
  </si>
  <si>
    <t>Vyústka, nastavitelná, jednořadá, lamely vodorovné, jmenovitý rozměr 425x75, s regulací R1, uchycení šrouby, MANDÍK, VNM 1A 425x75 R1/S</t>
  </si>
  <si>
    <t>Pol110</t>
  </si>
  <si>
    <t>Mřížka, 320x140 mm</t>
  </si>
  <si>
    <t>Pol111</t>
  </si>
  <si>
    <t>Trouby rovné, materiál pozinkovaný plech, Vinuté potrubí SPIRO, d=355</t>
  </si>
  <si>
    <t>Pol112</t>
  </si>
  <si>
    <t>Tvarovky potrubí, materiál pozinkovaný plech, Vinuté potrubí SPIRO, d=355</t>
  </si>
  <si>
    <t>Pol113</t>
  </si>
  <si>
    <t>Chladivové potrubí včetně tepelné izolace</t>
  </si>
  <si>
    <t>Pol114</t>
  </si>
  <si>
    <t>Tvarovky potrubí, materiál pozinkovaný plech, Čtyřhranné potrubí skupiny I.</t>
  </si>
  <si>
    <t>Pol115</t>
  </si>
  <si>
    <t>Odvodní ventilátor, Vo= 200 m3/h, Ne= 53W, 230V, 0,21 A, ELEKTRODESIGN, TD-500/160 ECOWATT</t>
  </si>
  <si>
    <t>Pol116</t>
  </si>
  <si>
    <t>Pružná vložka, d160</t>
  </si>
  <si>
    <t>Pol117</t>
  </si>
  <si>
    <t>Zpětná klapka, kruhová, d160, ruční</t>
  </si>
  <si>
    <t>Pol118</t>
  </si>
  <si>
    <t>Vyústka, pro kruhové potrubí jednořadé, jmenovitý rozměr 425x75, průměr potrubí 150 - 400, s regulací 1, MANDÍK, VNKM 1 425x75/R1</t>
  </si>
  <si>
    <t>Pol119</t>
  </si>
  <si>
    <t>Trouby rovné, materiál pozinkovaný plech, Vinuté potrubí SPIRO, d=160</t>
  </si>
  <si>
    <t>Pol120</t>
  </si>
  <si>
    <t>Tvarovky potrubí, materiál pozinkovaný plech, Vinuté potrubí SPIRO, d=160</t>
  </si>
  <si>
    <t>Pol121</t>
  </si>
  <si>
    <t>Autorský dozor</t>
  </si>
  <si>
    <t>Pol122</t>
  </si>
  <si>
    <t>Doprava</t>
  </si>
  <si>
    <t>Pol123</t>
  </si>
  <si>
    <t>Montáž VZT</t>
  </si>
  <si>
    <t>Pol124</t>
  </si>
  <si>
    <t>Měření hluku od vzducuhotechniky</t>
  </si>
  <si>
    <t>Pol125</t>
  </si>
  <si>
    <t>Měření průtočných množství</t>
  </si>
  <si>
    <t>Pol126</t>
  </si>
  <si>
    <t>Skutečné provedení</t>
  </si>
  <si>
    <t>Pol127</t>
  </si>
  <si>
    <t>Systém MaR</t>
  </si>
  <si>
    <t>Pol128</t>
  </si>
  <si>
    <t>Upevňovací a spojovací materiál</t>
  </si>
  <si>
    <t>Pol129</t>
  </si>
  <si>
    <t>Zaškolení obsluhy</t>
  </si>
  <si>
    <t>Pol130</t>
  </si>
  <si>
    <t>Zkoušky a protokoly</t>
  </si>
  <si>
    <t>Pol131</t>
  </si>
  <si>
    <t>04 - SILNOPROUD</t>
  </si>
  <si>
    <t>D1 - Kabeláž:</t>
  </si>
  <si>
    <t>D2 - Rozváděče</t>
  </si>
  <si>
    <t>D3 - Zásuvky, spínače, krabice, elektroinstalační materiál:</t>
  </si>
  <si>
    <t>D4 - ABB Tango</t>
  </si>
  <si>
    <t>D6 - Svítidla, stropní vývody, ovládání apod… :</t>
  </si>
  <si>
    <t>D7 - Ostatní náklady:</t>
  </si>
  <si>
    <t>Kabeláž:</t>
  </si>
  <si>
    <t>Pol1</t>
  </si>
  <si>
    <t>CSKH-R-J 4x70</t>
  </si>
  <si>
    <t>m</t>
  </si>
  <si>
    <t>Pol2</t>
  </si>
  <si>
    <t>CSKH-R-J 1x35</t>
  </si>
  <si>
    <t>Pol3</t>
  </si>
  <si>
    <t>CSKH-R-J 3x2,5</t>
  </si>
  <si>
    <t>Pol4</t>
  </si>
  <si>
    <t>CSKH-R-J 1x4</t>
  </si>
  <si>
    <t>Pol5</t>
  </si>
  <si>
    <t>Kabel CYKY-J 5x16mm2</t>
  </si>
  <si>
    <t>Pol6</t>
  </si>
  <si>
    <t>Kabel H05RR-F (CGSG), 5 x 16 mm2</t>
  </si>
  <si>
    <t>Pol7</t>
  </si>
  <si>
    <t>Kabel CYKY-J 5x10mm2</t>
  </si>
  <si>
    <t>Pol8</t>
  </si>
  <si>
    <t>Kabel CYKY-J 5x6mm2</t>
  </si>
  <si>
    <t>Pol9</t>
  </si>
  <si>
    <t>Kabel H05RR-F (CGSG), 5 x 6 mm2</t>
  </si>
  <si>
    <t>Pol10</t>
  </si>
  <si>
    <t>Kabel CYKY-J 5x4mm2</t>
  </si>
  <si>
    <t>Pol11</t>
  </si>
  <si>
    <t>Kabel H05RR-F (CGSG), 5 x 4 mm2</t>
  </si>
  <si>
    <t>Pol12</t>
  </si>
  <si>
    <t>Kabel CYKY-J 5x2,5mm2</t>
  </si>
  <si>
    <t>Pol13</t>
  </si>
  <si>
    <t>Kabel H05RR-F (CGSG), 5 x 2,5 mm2</t>
  </si>
  <si>
    <t>Pol14</t>
  </si>
  <si>
    <t>Kabel CYKY-J 3x2,5mm2</t>
  </si>
  <si>
    <t>Pol15</t>
  </si>
  <si>
    <t>Kabel CYKY-J 3x1,5mm2</t>
  </si>
  <si>
    <t>Pol16</t>
  </si>
  <si>
    <t>Kabel CYKY-O 3x1,5mm2</t>
  </si>
  <si>
    <t>Pol17</t>
  </si>
  <si>
    <t>Kabel CYKY-O 2x1,5mm2</t>
  </si>
  <si>
    <t>Pol18</t>
  </si>
  <si>
    <t>Vodič H07V-K (CYA)/25mm2</t>
  </si>
  <si>
    <t>Pol19</t>
  </si>
  <si>
    <t>Vodič H07V-K (CYA)/16mm2</t>
  </si>
  <si>
    <t>Pol20</t>
  </si>
  <si>
    <t>Vodič H07V-K (CYA)/6mm2</t>
  </si>
  <si>
    <t>Pol21</t>
  </si>
  <si>
    <t>Vodič H07V-K (CYA)/4mm2</t>
  </si>
  <si>
    <t>Pol22</t>
  </si>
  <si>
    <t>Svorka uzemňovací</t>
  </si>
  <si>
    <t>Pol23</t>
  </si>
  <si>
    <t>Svorka na potrubí 25mm2 VZA 4, upnutí 27 - 114mm</t>
  </si>
  <si>
    <t>Pol24</t>
  </si>
  <si>
    <t>elektroinstalační krabice KPR 68</t>
  </si>
  <si>
    <t>Pol25</t>
  </si>
  <si>
    <t>elektroinstalační krabice KPR 68 hluboká</t>
  </si>
  <si>
    <t>Pol26</t>
  </si>
  <si>
    <t>Krabice hranatá rozbočovací na povrch IP 54</t>
  </si>
  <si>
    <t>Pol27</t>
  </si>
  <si>
    <t>Chránička kopoflex UV stabilní 09050 UVFA</t>
  </si>
  <si>
    <t>Pol28</t>
  </si>
  <si>
    <t>Chránička kopoflex UV stabilní 2332</t>
  </si>
  <si>
    <t>Pol29</t>
  </si>
  <si>
    <t>Trubka ohebná samozhášivá 25mm</t>
  </si>
  <si>
    <t>Pol30</t>
  </si>
  <si>
    <t>Elektroinstalační lišta 20x20</t>
  </si>
  <si>
    <t>Pol31</t>
  </si>
  <si>
    <t>Elektroinstalační lišta 40x40</t>
  </si>
  <si>
    <t>Pol32</t>
  </si>
  <si>
    <t>Svazkový držák</t>
  </si>
  <si>
    <t>Pol33</t>
  </si>
  <si>
    <t>Podpěrná podložka na střechu</t>
  </si>
  <si>
    <t>Pol34</t>
  </si>
  <si>
    <t>Samovrtný šroub do plechu s drážkou TORX</t>
  </si>
  <si>
    <t>Pol35</t>
  </si>
  <si>
    <t>Kabelový žlab s integrovanou spojkou - 50x125x2000</t>
  </si>
  <si>
    <t>Pol36</t>
  </si>
  <si>
    <t>Víko kabelového žlabu - 50x125x2000</t>
  </si>
  <si>
    <t>Pol37</t>
  </si>
  <si>
    <t>Držák kabelového žlabu</t>
  </si>
  <si>
    <t>Pol38</t>
  </si>
  <si>
    <t>Oblouk stoupací 90° 50x125</t>
  </si>
  <si>
    <t>Pol39</t>
  </si>
  <si>
    <t>Oblouk klesací 90° 50x125</t>
  </si>
  <si>
    <t>Pol40</t>
  </si>
  <si>
    <t>Instalační materiál pro trasu plného kabelového žlabu</t>
  </si>
  <si>
    <t>Pol41</t>
  </si>
  <si>
    <t>Závitová tyč 8mm x 1000mm</t>
  </si>
  <si>
    <t>Pol42</t>
  </si>
  <si>
    <t>Materiál pro uchycení a spojení, kabelové spojky, smršťovací bužírky, pásky, označovací materiál apod.</t>
  </si>
  <si>
    <t>Rozváděče</t>
  </si>
  <si>
    <t>Pol43</t>
  </si>
  <si>
    <t>Výkoný jistič 200A, 36kA, 3f.,</t>
  </si>
  <si>
    <t>Pol44</t>
  </si>
  <si>
    <t>Nepřímé měření, certifikované, 3f.,</t>
  </si>
  <si>
    <t>Pol45</t>
  </si>
  <si>
    <t>Měřící transformátor - kompletní s příslušenstvím</t>
  </si>
  <si>
    <t>Pol46</t>
  </si>
  <si>
    <t>jIstič 6A, B, 10kA</t>
  </si>
  <si>
    <t>Pol47</t>
  </si>
  <si>
    <t>Jistič 10A, B, 10kA</t>
  </si>
  <si>
    <t>Pol48</t>
  </si>
  <si>
    <t>Materiál k úpravě rozváděčů RH a RMO1.3</t>
  </si>
  <si>
    <t>Pol49</t>
  </si>
  <si>
    <t>Výpočet oteplení</t>
  </si>
  <si>
    <t>Pol50</t>
  </si>
  <si>
    <t>Dokumentace + štítek</t>
  </si>
  <si>
    <t>Pol51</t>
  </si>
  <si>
    <t>Rozváděč RG</t>
  </si>
  <si>
    <t>Pol52</t>
  </si>
  <si>
    <t>Drobný instalační materiál</t>
  </si>
  <si>
    <t>104</t>
  </si>
  <si>
    <t>Zásuvky, spínače, krabice, elektroinstalační materiál:</t>
  </si>
  <si>
    <t>ABB Tango</t>
  </si>
  <si>
    <t>Pol53</t>
  </si>
  <si>
    <t>Zásuvka 16A,230V</t>
  </si>
  <si>
    <t>106</t>
  </si>
  <si>
    <t>Pol54</t>
  </si>
  <si>
    <t>Zásuvka 16A,230V, IP44</t>
  </si>
  <si>
    <t>108</t>
  </si>
  <si>
    <t>Pol55</t>
  </si>
  <si>
    <t>Dojzásuvka 16A,230V, pootočená</t>
  </si>
  <si>
    <t>110</t>
  </si>
  <si>
    <t>Pol56</t>
  </si>
  <si>
    <t>Zásuvka 400V, 32A</t>
  </si>
  <si>
    <t>112</t>
  </si>
  <si>
    <t>Pol57</t>
  </si>
  <si>
    <t>Zásuvka 400V, 16A</t>
  </si>
  <si>
    <t>114</t>
  </si>
  <si>
    <t>Pol58</t>
  </si>
  <si>
    <t>Stop tlačítko, IP44</t>
  </si>
  <si>
    <t>116</t>
  </si>
  <si>
    <t>Pol59</t>
  </si>
  <si>
    <t>Centrálnmí vypínač kuchyně</t>
  </si>
  <si>
    <t>118</t>
  </si>
  <si>
    <t>Pol60</t>
  </si>
  <si>
    <t>Ekvipotenciální svorkovnice</t>
  </si>
  <si>
    <t>120</t>
  </si>
  <si>
    <t>Pol61</t>
  </si>
  <si>
    <t>Seriový vypínač dvojtý č. 6+6</t>
  </si>
  <si>
    <t>122</t>
  </si>
  <si>
    <t>Pol62</t>
  </si>
  <si>
    <t>Vypínač č.1</t>
  </si>
  <si>
    <t>124</t>
  </si>
  <si>
    <t>Pol63</t>
  </si>
  <si>
    <t>Vypínač č.1 + TL 1/0 IP44</t>
  </si>
  <si>
    <t>126</t>
  </si>
  <si>
    <t>Pol64</t>
  </si>
  <si>
    <t>Časový spínač pro ventilátor</t>
  </si>
  <si>
    <t>128</t>
  </si>
  <si>
    <t>Pol65</t>
  </si>
  <si>
    <t>Instalační krabice IP44</t>
  </si>
  <si>
    <t>130</t>
  </si>
  <si>
    <t>Pol66</t>
  </si>
  <si>
    <t>Vačkový vypínač 1-0, 4p, 63A</t>
  </si>
  <si>
    <t>132</t>
  </si>
  <si>
    <t>Pol67</t>
  </si>
  <si>
    <t>Vačkový vypínač 1-0, 4p, 40A</t>
  </si>
  <si>
    <t>134</t>
  </si>
  <si>
    <t>Pol68</t>
  </si>
  <si>
    <t>Rámeček 1-násobný</t>
  </si>
  <si>
    <t>136</t>
  </si>
  <si>
    <t>Pol69</t>
  </si>
  <si>
    <t>Rámeček 3-násobný</t>
  </si>
  <si>
    <t>138</t>
  </si>
  <si>
    <t>Pol70</t>
  </si>
  <si>
    <t>Spojovací krabice s přepťovou ochranou T1+T2 - pro venkovní kabely ze střechy</t>
  </si>
  <si>
    <t>140</t>
  </si>
  <si>
    <t>Pol71</t>
  </si>
  <si>
    <t>Ostatní drobný elektroinstalační materiál</t>
  </si>
  <si>
    <t>142</t>
  </si>
  <si>
    <t>Svítidla, stropní vývody, ovládání apod… :</t>
  </si>
  <si>
    <t>Pol72</t>
  </si>
  <si>
    <t>Led svítidlo, 4000K, IP66, 5000lm, délka 1500mm</t>
  </si>
  <si>
    <t>144</t>
  </si>
  <si>
    <t>Pol73</t>
  </si>
  <si>
    <t>Led svítidlo přisazené 4000lm, 4000K</t>
  </si>
  <si>
    <t>146</t>
  </si>
  <si>
    <t>Pol74</t>
  </si>
  <si>
    <t>Led svítidlo, 4000K, IK10, IP66, 8000lm - Určené do gastro provozů, délka 1500mm</t>
  </si>
  <si>
    <t>148</t>
  </si>
  <si>
    <t>Pol75</t>
  </si>
  <si>
    <t>Závěsný systém pro LED svítidla umožňující instalaci svítidel pod VZT a jiné instalace</t>
  </si>
  <si>
    <t>150</t>
  </si>
  <si>
    <t>Pol76</t>
  </si>
  <si>
    <t>LED svítidlo nouzové kruh 14cm 3W 240lm 6500K IP20 LiFePo4 3hod</t>
  </si>
  <si>
    <t>152</t>
  </si>
  <si>
    <t>Pol77</t>
  </si>
  <si>
    <t>Konstrukce pro odsazení nouzových svítidel</t>
  </si>
  <si>
    <t>154</t>
  </si>
  <si>
    <t>Pol78</t>
  </si>
  <si>
    <t>Led nouzové svítidlo s piktogramem, dle směru úniku, IP20, 3hod</t>
  </si>
  <si>
    <t>156</t>
  </si>
  <si>
    <t>Ostatní náklady:</t>
  </si>
  <si>
    <t>Pol79</t>
  </si>
  <si>
    <t>Demontáž stávající elektroinstalace</t>
  </si>
  <si>
    <t>hod</t>
  </si>
  <si>
    <t>158</t>
  </si>
  <si>
    <t>Pol80</t>
  </si>
  <si>
    <t>Stavební přípomoce a průrazy ve zdech (sekání, vrtání, apod..)</t>
  </si>
  <si>
    <t>160</t>
  </si>
  <si>
    <t>Pol81</t>
  </si>
  <si>
    <t>Drobný materiál (hmoždinky, šrouby, sádra, atd..)</t>
  </si>
  <si>
    <t>162</t>
  </si>
  <si>
    <t>Pol82</t>
  </si>
  <si>
    <t>Protipožární ucpávky - prostupy kabelů mezi pož.úseky vč.odborného atestu /štítku/</t>
  </si>
  <si>
    <t>164</t>
  </si>
  <si>
    <t>Pol83</t>
  </si>
  <si>
    <t>Protokol vnějších vlivů</t>
  </si>
  <si>
    <t>166</t>
  </si>
  <si>
    <t>Pol84</t>
  </si>
  <si>
    <t>Zajištění vydání závazného stanoviska TIČR</t>
  </si>
  <si>
    <t>168</t>
  </si>
  <si>
    <t>Pol85</t>
  </si>
  <si>
    <t>Koordinace s ostatními profesemi</t>
  </si>
  <si>
    <t>170</t>
  </si>
  <si>
    <t>Pol86</t>
  </si>
  <si>
    <t>Odvoz a likvidace odpadu</t>
  </si>
  <si>
    <t>172</t>
  </si>
  <si>
    <t>Pol87</t>
  </si>
  <si>
    <t>Zkoušky, revizní zpráva dle ČSN</t>
  </si>
  <si>
    <t>174</t>
  </si>
  <si>
    <t>Pol88</t>
  </si>
  <si>
    <t>Zaškolení obsluhy, provozní řády a manuály</t>
  </si>
  <si>
    <t>176</t>
  </si>
  <si>
    <t>Pol89</t>
  </si>
  <si>
    <t>178</t>
  </si>
  <si>
    <t>Pol90</t>
  </si>
  <si>
    <t>180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</si>
</sst>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8231111" TargetMode="External" /><Relationship Id="rId2" Type="http://schemas.openxmlformats.org/officeDocument/2006/relationships/hyperlink" Target="https://podminky.urs.cz/item/CS_URS_2025_01/311237111" TargetMode="External" /><Relationship Id="rId3" Type="http://schemas.openxmlformats.org/officeDocument/2006/relationships/hyperlink" Target="https://podminky.urs.cz/item/CS_URS_2025_01/342272215" TargetMode="External" /><Relationship Id="rId4" Type="http://schemas.openxmlformats.org/officeDocument/2006/relationships/hyperlink" Target="https://podminky.urs.cz/item/CS_URS_2025_01/342272235" TargetMode="External" /><Relationship Id="rId5" Type="http://schemas.openxmlformats.org/officeDocument/2006/relationships/hyperlink" Target="https://podminky.urs.cz/item/CS_URS_2025_01/611325413" TargetMode="External" /><Relationship Id="rId6" Type="http://schemas.openxmlformats.org/officeDocument/2006/relationships/hyperlink" Target="https://podminky.urs.cz/item/CS_URS_2025_01/612131101" TargetMode="External" /><Relationship Id="rId7" Type="http://schemas.openxmlformats.org/officeDocument/2006/relationships/hyperlink" Target="https://podminky.urs.cz/item/CS_URS_2025_01/612131121" TargetMode="External" /><Relationship Id="rId8" Type="http://schemas.openxmlformats.org/officeDocument/2006/relationships/hyperlink" Target="https://podminky.urs.cz/item/CS_URS_2025_01/612321121" TargetMode="External" /><Relationship Id="rId9" Type="http://schemas.openxmlformats.org/officeDocument/2006/relationships/hyperlink" Target="https://podminky.urs.cz/item/CS_URS_2025_01/612321131" TargetMode="External" /><Relationship Id="rId10" Type="http://schemas.openxmlformats.org/officeDocument/2006/relationships/hyperlink" Target="https://podminky.urs.cz/item/CS_URS_2025_01/612325413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642942221" TargetMode="External" /><Relationship Id="rId13" Type="http://schemas.openxmlformats.org/officeDocument/2006/relationships/hyperlink" Target="https://podminky.urs.cz/item/CS_URS_2025_01/949101112" TargetMode="External" /><Relationship Id="rId14" Type="http://schemas.openxmlformats.org/officeDocument/2006/relationships/hyperlink" Target="https://podminky.urs.cz/item/CS_URS_2025_01/962031013" TargetMode="External" /><Relationship Id="rId15" Type="http://schemas.openxmlformats.org/officeDocument/2006/relationships/hyperlink" Target="https://podminky.urs.cz/item/CS_URS_2025_01/965042141" TargetMode="External" /><Relationship Id="rId16" Type="http://schemas.openxmlformats.org/officeDocument/2006/relationships/hyperlink" Target="https://podminky.urs.cz/item/CS_URS_2025_01/968072357" TargetMode="External" /><Relationship Id="rId17" Type="http://schemas.openxmlformats.org/officeDocument/2006/relationships/hyperlink" Target="https://podminky.urs.cz/item/CS_URS_2025_01/968072455" TargetMode="External" /><Relationship Id="rId18" Type="http://schemas.openxmlformats.org/officeDocument/2006/relationships/hyperlink" Target="https://podminky.urs.cz/item/CS_URS_2025_01/968072747" TargetMode="External" /><Relationship Id="rId19" Type="http://schemas.openxmlformats.org/officeDocument/2006/relationships/hyperlink" Target="https://podminky.urs.cz/item/CS_URS_2025_01/997013211" TargetMode="External" /><Relationship Id="rId20" Type="http://schemas.openxmlformats.org/officeDocument/2006/relationships/hyperlink" Target="https://podminky.urs.cz/item/CS_URS_2025_01/997013501" TargetMode="External" /><Relationship Id="rId21" Type="http://schemas.openxmlformats.org/officeDocument/2006/relationships/hyperlink" Target="https://podminky.urs.cz/item/CS_URS_2025_01/997013509" TargetMode="External" /><Relationship Id="rId22" Type="http://schemas.openxmlformats.org/officeDocument/2006/relationships/hyperlink" Target="https://podminky.urs.cz/item/CS_URS_2025_01/997013631" TargetMode="External" /><Relationship Id="rId23" Type="http://schemas.openxmlformats.org/officeDocument/2006/relationships/hyperlink" Target="https://podminky.urs.cz/item/CS_URS_2025_01/998018001" TargetMode="External" /><Relationship Id="rId24" Type="http://schemas.openxmlformats.org/officeDocument/2006/relationships/hyperlink" Target="https://podminky.urs.cz/item/CS_URS_2025_01/998018011" TargetMode="External" /><Relationship Id="rId25" Type="http://schemas.openxmlformats.org/officeDocument/2006/relationships/hyperlink" Target="https://podminky.urs.cz/item/CS_URS_2025_01/722190901" TargetMode="External" /><Relationship Id="rId26" Type="http://schemas.openxmlformats.org/officeDocument/2006/relationships/hyperlink" Target="https://podminky.urs.cz/item/CS_URS_2025_01/725110814" TargetMode="External" /><Relationship Id="rId27" Type="http://schemas.openxmlformats.org/officeDocument/2006/relationships/hyperlink" Target="https://podminky.urs.cz/item/CS_URS_2025_01/725210821" TargetMode="External" /><Relationship Id="rId28" Type="http://schemas.openxmlformats.org/officeDocument/2006/relationships/hyperlink" Target="https://podminky.urs.cz/item/CS_URS_2025_01/725330820" TargetMode="External" /><Relationship Id="rId29" Type="http://schemas.openxmlformats.org/officeDocument/2006/relationships/hyperlink" Target="https://podminky.urs.cz/item/CS_URS_2025_01/725810811" TargetMode="External" /><Relationship Id="rId30" Type="http://schemas.openxmlformats.org/officeDocument/2006/relationships/hyperlink" Target="https://podminky.urs.cz/item/CS_URS_2025_01/725820801" TargetMode="External" /><Relationship Id="rId31" Type="http://schemas.openxmlformats.org/officeDocument/2006/relationships/hyperlink" Target="https://podminky.urs.cz/item/CS_URS_2025_01/725860811" TargetMode="External" /><Relationship Id="rId32" Type="http://schemas.openxmlformats.org/officeDocument/2006/relationships/hyperlink" Target="https://podminky.urs.cz/item/CS_URS_2025_01/763121212" TargetMode="External" /><Relationship Id="rId33" Type="http://schemas.openxmlformats.org/officeDocument/2006/relationships/hyperlink" Target="https://podminky.urs.cz/item/CS_URS_2025_01/763121426" TargetMode="External" /><Relationship Id="rId34" Type="http://schemas.openxmlformats.org/officeDocument/2006/relationships/hyperlink" Target="https://podminky.urs.cz/item/CS_URS_2025_01/763121714" TargetMode="External" /><Relationship Id="rId35" Type="http://schemas.openxmlformats.org/officeDocument/2006/relationships/hyperlink" Target="https://podminky.urs.cz/item/CS_URS_2025_01/763121751" TargetMode="External" /><Relationship Id="rId36" Type="http://schemas.openxmlformats.org/officeDocument/2006/relationships/hyperlink" Target="https://podminky.urs.cz/item/CS_URS_2025_01/763121762" TargetMode="External" /><Relationship Id="rId37" Type="http://schemas.openxmlformats.org/officeDocument/2006/relationships/hyperlink" Target="https://podminky.urs.cz/item/CS_URS_2025_01/763131451" TargetMode="External" /><Relationship Id="rId38" Type="http://schemas.openxmlformats.org/officeDocument/2006/relationships/hyperlink" Target="https://podminky.urs.cz/item/CS_URS_2025_01/763131714" TargetMode="External" /><Relationship Id="rId39" Type="http://schemas.openxmlformats.org/officeDocument/2006/relationships/hyperlink" Target="https://podminky.urs.cz/item/CS_URS_2025_01/763131761" TargetMode="External" /><Relationship Id="rId40" Type="http://schemas.openxmlformats.org/officeDocument/2006/relationships/hyperlink" Target="https://podminky.urs.cz/item/CS_URS_2025_01/763131772" TargetMode="External" /><Relationship Id="rId41" Type="http://schemas.openxmlformats.org/officeDocument/2006/relationships/hyperlink" Target="https://podminky.urs.cz/item/CS_URS_2025_01/998763331" TargetMode="External" /><Relationship Id="rId42" Type="http://schemas.openxmlformats.org/officeDocument/2006/relationships/hyperlink" Target="https://podminky.urs.cz/item/CS_URS_2025_01/998763339" TargetMode="External" /><Relationship Id="rId43" Type="http://schemas.openxmlformats.org/officeDocument/2006/relationships/hyperlink" Target="https://podminky.urs.cz/item/CS_URS_2025_01/766411821" TargetMode="External" /><Relationship Id="rId44" Type="http://schemas.openxmlformats.org/officeDocument/2006/relationships/hyperlink" Target="https://podminky.urs.cz/item/CS_URS_2025_01/766411822" TargetMode="External" /><Relationship Id="rId45" Type="http://schemas.openxmlformats.org/officeDocument/2006/relationships/hyperlink" Target="https://podminky.urs.cz/item/CS_URS_2025_01/766421821" TargetMode="External" /><Relationship Id="rId46" Type="http://schemas.openxmlformats.org/officeDocument/2006/relationships/hyperlink" Target="https://podminky.urs.cz/item/CS_URS_2025_01/766421822" TargetMode="External" /><Relationship Id="rId47" Type="http://schemas.openxmlformats.org/officeDocument/2006/relationships/hyperlink" Target="https://podminky.urs.cz/item/CS_URS_2025_01/766622862" TargetMode="External" /><Relationship Id="rId48" Type="http://schemas.openxmlformats.org/officeDocument/2006/relationships/hyperlink" Target="https://podminky.urs.cz/item/CS_URS_2025_01/766660001" TargetMode="External" /><Relationship Id="rId49" Type="http://schemas.openxmlformats.org/officeDocument/2006/relationships/hyperlink" Target="https://podminky.urs.cz/item/CS_URS_2025_01/766660002" TargetMode="External" /><Relationship Id="rId50" Type="http://schemas.openxmlformats.org/officeDocument/2006/relationships/hyperlink" Target="https://podminky.urs.cz/item/CS_URS_2025_01/766660012" TargetMode="External" /><Relationship Id="rId51" Type="http://schemas.openxmlformats.org/officeDocument/2006/relationships/hyperlink" Target="https://podminky.urs.cz/item/CS_URS_2025_01/766660713" TargetMode="External" /><Relationship Id="rId52" Type="http://schemas.openxmlformats.org/officeDocument/2006/relationships/hyperlink" Target="https://podminky.urs.cz/item/CS_URS_2025_01/766660729" TargetMode="External" /><Relationship Id="rId53" Type="http://schemas.openxmlformats.org/officeDocument/2006/relationships/hyperlink" Target="https://podminky.urs.cz/item/CS_URS_2025_01/766660730" TargetMode="External" /><Relationship Id="rId54" Type="http://schemas.openxmlformats.org/officeDocument/2006/relationships/hyperlink" Target="https://podminky.urs.cz/item/CS_URS_2025_01/766691914" TargetMode="External" /><Relationship Id="rId55" Type="http://schemas.openxmlformats.org/officeDocument/2006/relationships/hyperlink" Target="https://podminky.urs.cz/item/CS_URS_2025_01/771111011" TargetMode="External" /><Relationship Id="rId56" Type="http://schemas.openxmlformats.org/officeDocument/2006/relationships/hyperlink" Target="https://podminky.urs.cz/item/CS_URS_2025_01/771121011" TargetMode="External" /><Relationship Id="rId57" Type="http://schemas.openxmlformats.org/officeDocument/2006/relationships/hyperlink" Target="https://podminky.urs.cz/item/CS_URS_2025_01/771121025" TargetMode="External" /><Relationship Id="rId58" Type="http://schemas.openxmlformats.org/officeDocument/2006/relationships/hyperlink" Target="https://podminky.urs.cz/item/CS_URS_2025_01/771151013" TargetMode="External" /><Relationship Id="rId59" Type="http://schemas.openxmlformats.org/officeDocument/2006/relationships/hyperlink" Target="https://podminky.urs.cz/item/CS_URS_2025_01/771573810" TargetMode="External" /><Relationship Id="rId60" Type="http://schemas.openxmlformats.org/officeDocument/2006/relationships/hyperlink" Target="https://podminky.urs.cz/item/CS_URS_2025_01/771574419" TargetMode="External" /><Relationship Id="rId61" Type="http://schemas.openxmlformats.org/officeDocument/2006/relationships/hyperlink" Target="https://podminky.urs.cz/item/CS_URS_2025_01/771577211" TargetMode="External" /><Relationship Id="rId62" Type="http://schemas.openxmlformats.org/officeDocument/2006/relationships/hyperlink" Target="https://podminky.urs.cz/item/CS_URS_2025_01/771577212" TargetMode="External" /><Relationship Id="rId63" Type="http://schemas.openxmlformats.org/officeDocument/2006/relationships/hyperlink" Target="https://podminky.urs.cz/item/CS_URS_2025_01/771591112" TargetMode="External" /><Relationship Id="rId64" Type="http://schemas.openxmlformats.org/officeDocument/2006/relationships/hyperlink" Target="https://podminky.urs.cz/item/CS_URS_2025_01/998771121" TargetMode="External" /><Relationship Id="rId65" Type="http://schemas.openxmlformats.org/officeDocument/2006/relationships/hyperlink" Target="https://podminky.urs.cz/item/CS_URS_2025_01/998771129" TargetMode="External" /><Relationship Id="rId66" Type="http://schemas.openxmlformats.org/officeDocument/2006/relationships/hyperlink" Target="https://podminky.urs.cz/item/CS_URS_2025_01/776201814" TargetMode="External" /><Relationship Id="rId67" Type="http://schemas.openxmlformats.org/officeDocument/2006/relationships/hyperlink" Target="https://podminky.urs.cz/item/CS_URS_2025_01/781111011" TargetMode="External" /><Relationship Id="rId68" Type="http://schemas.openxmlformats.org/officeDocument/2006/relationships/hyperlink" Target="https://podminky.urs.cz/item/CS_URS_2025_01/781121011" TargetMode="External" /><Relationship Id="rId69" Type="http://schemas.openxmlformats.org/officeDocument/2006/relationships/hyperlink" Target="https://podminky.urs.cz/item/CS_URS_2025_01/781131112" TargetMode="External" /><Relationship Id="rId70" Type="http://schemas.openxmlformats.org/officeDocument/2006/relationships/hyperlink" Target="https://podminky.urs.cz/item/CS_URS_2025_01/781151031" TargetMode="External" /><Relationship Id="rId71" Type="http://schemas.openxmlformats.org/officeDocument/2006/relationships/hyperlink" Target="https://podminky.urs.cz/item/CS_URS_2025_01/781151041" TargetMode="External" /><Relationship Id="rId72" Type="http://schemas.openxmlformats.org/officeDocument/2006/relationships/hyperlink" Target="https://podminky.urs.cz/item/CS_URS_2025_01/781472218" TargetMode="External" /><Relationship Id="rId73" Type="http://schemas.openxmlformats.org/officeDocument/2006/relationships/hyperlink" Target="https://podminky.urs.cz/item/CS_URS_2025_01/781472291" TargetMode="External" /><Relationship Id="rId74" Type="http://schemas.openxmlformats.org/officeDocument/2006/relationships/hyperlink" Target="https://podminky.urs.cz/item/CS_URS_2025_01/781473810" TargetMode="External" /><Relationship Id="rId75" Type="http://schemas.openxmlformats.org/officeDocument/2006/relationships/hyperlink" Target="https://podminky.urs.cz/item/CS_URS_2025_01/781495211" TargetMode="External" /><Relationship Id="rId76" Type="http://schemas.openxmlformats.org/officeDocument/2006/relationships/hyperlink" Target="https://podminky.urs.cz/item/CS_URS_2025_01/998781121" TargetMode="External" /><Relationship Id="rId77" Type="http://schemas.openxmlformats.org/officeDocument/2006/relationships/hyperlink" Target="https://podminky.urs.cz/item/CS_URS_2025_01/998781129" TargetMode="External" /><Relationship Id="rId78" Type="http://schemas.openxmlformats.org/officeDocument/2006/relationships/hyperlink" Target="https://podminky.urs.cz/item/CS_URS_2025_01/783314101" TargetMode="External" /><Relationship Id="rId79" Type="http://schemas.openxmlformats.org/officeDocument/2006/relationships/hyperlink" Target="https://podminky.urs.cz/item/CS_URS_2025_01/783315101" TargetMode="External" /><Relationship Id="rId80" Type="http://schemas.openxmlformats.org/officeDocument/2006/relationships/hyperlink" Target="https://podminky.urs.cz/item/CS_URS_2025_01/783317101" TargetMode="External" /><Relationship Id="rId81" Type="http://schemas.openxmlformats.org/officeDocument/2006/relationships/hyperlink" Target="https://podminky.urs.cz/item/CS_URS_2025_01/784211101" TargetMode="External" /><Relationship Id="rId82" Type="http://schemas.openxmlformats.org/officeDocument/2006/relationships/hyperlink" Target="https://podminky.urs.cz/item/CS_URS_2025_01/030001000" TargetMode="External" /><Relationship Id="rId83" Type="http://schemas.openxmlformats.org/officeDocument/2006/relationships/hyperlink" Target="https://podminky.urs.cz/item/CS_URS_2025_01/040001000" TargetMode="External" /><Relationship Id="rId84" Type="http://schemas.openxmlformats.org/officeDocument/2006/relationships/hyperlink" Target="https://podminky.urs.cz/item/CS_URS_2025_01/070001000" TargetMode="External" /><Relationship Id="rId85" Type="http://schemas.openxmlformats.org/officeDocument/2006/relationships/hyperlink" Target="https://podminky.urs.cz/item/CS_URS_2025_01/090001000" TargetMode="External" /><Relationship Id="rId8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Contractis202501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Hotel Krystal - Gastro STAVEBNÍ ÚPRAVY BLOKU B ŘEŠENÉ ČÁSTI V 1.NP A 1.PP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Praha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8. 1. 2025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Contractis s.r.o.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Krajovský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ROUND(SUM(AG95:AG98),2)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ROUND(SUM(AS95:AS98),2)</f>
        <v>0</v>
      </c>
      <c r="AT94" s="98">
        <f>ROUND(SUM(AV94:AW94),2)</f>
        <v>0</v>
      </c>
      <c r="AU94" s="99">
        <f>ROUND(SUM(AU95:AU98),5)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ROUND(SUM(AZ95:AZ98),2)</f>
        <v>0</v>
      </c>
      <c r="BA94" s="98">
        <f>ROUND(SUM(BA95:BA98),2)</f>
        <v>0</v>
      </c>
      <c r="BB94" s="98">
        <f>ROUND(SUM(BB95:BB98),2)</f>
        <v>0</v>
      </c>
      <c r="BC94" s="98">
        <f>ROUND(SUM(BC95:BC98),2)</f>
        <v>0</v>
      </c>
      <c r="BD94" s="100">
        <f>ROUND(SUM(BD95:BD98),2)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Stavební část'!J30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'01 - Stavební část'!P139</f>
        <v>0</v>
      </c>
      <c r="AV95" s="111">
        <f>'01 - Stavební část'!J33</f>
        <v>0</v>
      </c>
      <c r="AW95" s="111">
        <f>'01 - Stavební část'!J34</f>
        <v>0</v>
      </c>
      <c r="AX95" s="111">
        <f>'01 - Stavební část'!J35</f>
        <v>0</v>
      </c>
      <c r="AY95" s="111">
        <f>'01 - Stavební část'!J36</f>
        <v>0</v>
      </c>
      <c r="AZ95" s="111">
        <f>'01 - Stavební část'!F33</f>
        <v>0</v>
      </c>
      <c r="BA95" s="111">
        <f>'01 - Stavební část'!F34</f>
        <v>0</v>
      </c>
      <c r="BB95" s="111">
        <f>'01 - Stavební část'!F35</f>
        <v>0</v>
      </c>
      <c r="BC95" s="111">
        <f>'01 - Stavební část'!F36</f>
        <v>0</v>
      </c>
      <c r="BD95" s="113">
        <f>'01 - Stavební část'!F37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ZTI'!J30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ROUND(SUM(AV96:AW96),2)</f>
        <v>0</v>
      </c>
      <c r="AU96" s="112">
        <f>'02 - ZTI'!P130</f>
        <v>0</v>
      </c>
      <c r="AV96" s="111">
        <f>'02 - ZTI'!J33</f>
        <v>0</v>
      </c>
      <c r="AW96" s="111">
        <f>'02 - ZTI'!J34</f>
        <v>0</v>
      </c>
      <c r="AX96" s="111">
        <f>'02 - ZTI'!J35</f>
        <v>0</v>
      </c>
      <c r="AY96" s="111">
        <f>'02 - ZTI'!J36</f>
        <v>0</v>
      </c>
      <c r="AZ96" s="111">
        <f>'02 - ZTI'!F33</f>
        <v>0</v>
      </c>
      <c r="BA96" s="111">
        <f>'02 - ZTI'!F34</f>
        <v>0</v>
      </c>
      <c r="BB96" s="111">
        <f>'02 - ZTI'!F35</f>
        <v>0</v>
      </c>
      <c r="BC96" s="111">
        <f>'02 - ZTI'!F36</f>
        <v>0</v>
      </c>
      <c r="BD96" s="113">
        <f>'02 - ZTI'!F37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7" customFormat="1" ht="16.5" customHeight="1">
      <c r="A97" s="103" t="s">
        <v>80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VZT'!J30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0">
        <v>0</v>
      </c>
      <c r="AT97" s="111">
        <f>ROUND(SUM(AV97:AW97),2)</f>
        <v>0</v>
      </c>
      <c r="AU97" s="112">
        <f>'03 - VZT'!P120</f>
        <v>0</v>
      </c>
      <c r="AV97" s="111">
        <f>'03 - VZT'!J33</f>
        <v>0</v>
      </c>
      <c r="AW97" s="111">
        <f>'03 - VZT'!J34</f>
        <v>0</v>
      </c>
      <c r="AX97" s="111">
        <f>'03 - VZT'!J35</f>
        <v>0</v>
      </c>
      <c r="AY97" s="111">
        <f>'03 - VZT'!J36</f>
        <v>0</v>
      </c>
      <c r="AZ97" s="111">
        <f>'03 - VZT'!F33</f>
        <v>0</v>
      </c>
      <c r="BA97" s="111">
        <f>'03 - VZT'!F34</f>
        <v>0</v>
      </c>
      <c r="BB97" s="111">
        <f>'03 - VZT'!F35</f>
        <v>0</v>
      </c>
      <c r="BC97" s="111">
        <f>'03 - VZT'!F36</f>
        <v>0</v>
      </c>
      <c r="BD97" s="113">
        <f>'03 - VZT'!F37</f>
        <v>0</v>
      </c>
      <c r="BE97" s="7"/>
      <c r="BT97" s="114" t="s">
        <v>84</v>
      </c>
      <c r="BV97" s="114" t="s">
        <v>78</v>
      </c>
      <c r="BW97" s="114" t="s">
        <v>92</v>
      </c>
      <c r="BX97" s="114" t="s">
        <v>4</v>
      </c>
      <c r="CL97" s="114" t="s">
        <v>1</v>
      </c>
      <c r="CM97" s="114" t="s">
        <v>86</v>
      </c>
    </row>
    <row r="98" s="7" customFormat="1" ht="16.5" customHeight="1">
      <c r="A98" s="103" t="s">
        <v>80</v>
      </c>
      <c r="B98" s="104"/>
      <c r="C98" s="105"/>
      <c r="D98" s="106" t="s">
        <v>93</v>
      </c>
      <c r="E98" s="106"/>
      <c r="F98" s="106"/>
      <c r="G98" s="106"/>
      <c r="H98" s="106"/>
      <c r="I98" s="107"/>
      <c r="J98" s="106" t="s">
        <v>94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SILNOPROUD'!J30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83</v>
      </c>
      <c r="AR98" s="104"/>
      <c r="AS98" s="115">
        <v>0</v>
      </c>
      <c r="AT98" s="116">
        <f>ROUND(SUM(AV98:AW98),2)</f>
        <v>0</v>
      </c>
      <c r="AU98" s="117">
        <f>'04 - SILNOPROUD'!P123</f>
        <v>0</v>
      </c>
      <c r="AV98" s="116">
        <f>'04 - SILNOPROUD'!J33</f>
        <v>0</v>
      </c>
      <c r="AW98" s="116">
        <f>'04 - SILNOPROUD'!J34</f>
        <v>0</v>
      </c>
      <c r="AX98" s="116">
        <f>'04 - SILNOPROUD'!J35</f>
        <v>0</v>
      </c>
      <c r="AY98" s="116">
        <f>'04 - SILNOPROUD'!J36</f>
        <v>0</v>
      </c>
      <c r="AZ98" s="116">
        <f>'04 - SILNOPROUD'!F33</f>
        <v>0</v>
      </c>
      <c r="BA98" s="116">
        <f>'04 - SILNOPROUD'!F34</f>
        <v>0</v>
      </c>
      <c r="BB98" s="116">
        <f>'04 - SILNOPROUD'!F35</f>
        <v>0</v>
      </c>
      <c r="BC98" s="116">
        <f>'04 - SILNOPROUD'!F36</f>
        <v>0</v>
      </c>
      <c r="BD98" s="118">
        <f>'04 - SILNOPROUD'!F37</f>
        <v>0</v>
      </c>
      <c r="BE98" s="7"/>
      <c r="BT98" s="114" t="s">
        <v>84</v>
      </c>
      <c r="BV98" s="114" t="s">
        <v>78</v>
      </c>
      <c r="BW98" s="114" t="s">
        <v>95</v>
      </c>
      <c r="BX98" s="114" t="s">
        <v>4</v>
      </c>
      <c r="CL98" s="114" t="s">
        <v>1</v>
      </c>
      <c r="CM98" s="114" t="s">
        <v>86</v>
      </c>
    </row>
    <row r="99" s="2" customFormat="1" ht="30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TI'!C2" display="/"/>
    <hyperlink ref="A97" location="'03 - VZT'!C2" display="/"/>
    <hyperlink ref="A98" location="'04 - SILNOPROU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Hotel Krystal - Gastro STAVEBNÍ ÚPRAVY BLOKU B ŘEŠENÉ ČÁSTI V 1.NP A 1.PP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ROUND((SUM(BE139:BE628)),  2)</f>
        <v>0</v>
      </c>
      <c r="G33" s="37"/>
      <c r="H33" s="37"/>
      <c r="I33" s="127">
        <v>0.20999999999999999</v>
      </c>
      <c r="J33" s="126">
        <f>ROUND(((SUM(BE139:BE628))*I33),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ROUND((SUM(BF139:BF628)),  2)</f>
        <v>0</v>
      </c>
      <c r="G34" s="37"/>
      <c r="H34" s="37"/>
      <c r="I34" s="127">
        <v>0.12</v>
      </c>
      <c r="J34" s="126">
        <f>ROUND(((SUM(BF139:BF628))*I34),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ROUND((SUM(BG139:BG628)),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ROUND((SUM(BH139:BH628)),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ROUND((SUM(BI139:BI628)),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Hotel Krystal - Gastro STAVEBNÍ ÚPRAVY BLOKU B ŘEŠENÉ ČÁSTI V 1.NP A 1.PP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</v>
      </c>
      <c r="G89" s="37"/>
      <c r="H89" s="37"/>
      <c r="I89" s="31" t="s">
        <v>22</v>
      </c>
      <c r="J89" s="68" t="str">
        <f>IF(J12="","",J12)</f>
        <v>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Contractis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Krajovský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100</v>
      </c>
      <c r="D94" s="128"/>
      <c r="E94" s="128"/>
      <c r="F94" s="128"/>
      <c r="G94" s="128"/>
      <c r="H94" s="128"/>
      <c r="I94" s="128"/>
      <c r="J94" s="137" t="s">
        <v>101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102</v>
      </c>
      <c r="D96" s="37"/>
      <c r="E96" s="37"/>
      <c r="F96" s="37"/>
      <c r="G96" s="37"/>
      <c r="H96" s="37"/>
      <c r="I96" s="37"/>
      <c r="J96" s="95">
        <f>J139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103</v>
      </c>
    </row>
    <row r="97" s="9" customFormat="1" ht="24.96" customHeight="1">
      <c r="A97" s="9"/>
      <c r="B97" s="139"/>
      <c r="C97" s="9"/>
      <c r="D97" s="140" t="s">
        <v>104</v>
      </c>
      <c r="E97" s="141"/>
      <c r="F97" s="141"/>
      <c r="G97" s="141"/>
      <c r="H97" s="141"/>
      <c r="I97" s="141"/>
      <c r="J97" s="142">
        <f>J140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105</v>
      </c>
      <c r="E98" s="145"/>
      <c r="F98" s="145"/>
      <c r="G98" s="145"/>
      <c r="H98" s="145"/>
      <c r="I98" s="145"/>
      <c r="J98" s="146">
        <f>J141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106</v>
      </c>
      <c r="E99" s="145"/>
      <c r="F99" s="145"/>
      <c r="G99" s="145"/>
      <c r="H99" s="145"/>
      <c r="I99" s="145"/>
      <c r="J99" s="146">
        <f>J147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107</v>
      </c>
      <c r="E100" s="145"/>
      <c r="F100" s="145"/>
      <c r="G100" s="145"/>
      <c r="H100" s="145"/>
      <c r="I100" s="145"/>
      <c r="J100" s="146">
        <f>J166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108</v>
      </c>
      <c r="E101" s="145"/>
      <c r="F101" s="145"/>
      <c r="G101" s="145"/>
      <c r="H101" s="145"/>
      <c r="I101" s="145"/>
      <c r="J101" s="146">
        <f>J223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109</v>
      </c>
      <c r="E102" s="145"/>
      <c r="F102" s="145"/>
      <c r="G102" s="145"/>
      <c r="H102" s="145"/>
      <c r="I102" s="145"/>
      <c r="J102" s="146">
        <f>J262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110</v>
      </c>
      <c r="E103" s="145"/>
      <c r="F103" s="145"/>
      <c r="G103" s="145"/>
      <c r="H103" s="145"/>
      <c r="I103" s="145"/>
      <c r="J103" s="146">
        <f>J276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111</v>
      </c>
      <c r="E104" s="141"/>
      <c r="F104" s="141"/>
      <c r="G104" s="141"/>
      <c r="H104" s="141"/>
      <c r="I104" s="141"/>
      <c r="J104" s="142">
        <f>J283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112</v>
      </c>
      <c r="E105" s="145"/>
      <c r="F105" s="145"/>
      <c r="G105" s="145"/>
      <c r="H105" s="145"/>
      <c r="I105" s="145"/>
      <c r="J105" s="146">
        <f>J284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113</v>
      </c>
      <c r="E106" s="145"/>
      <c r="F106" s="145"/>
      <c r="G106" s="145"/>
      <c r="H106" s="145"/>
      <c r="I106" s="145"/>
      <c r="J106" s="146">
        <f>J288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114</v>
      </c>
      <c r="E107" s="145"/>
      <c r="F107" s="145"/>
      <c r="G107" s="145"/>
      <c r="H107" s="145"/>
      <c r="I107" s="145"/>
      <c r="J107" s="146">
        <f>J322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115</v>
      </c>
      <c r="E108" s="145"/>
      <c r="F108" s="145"/>
      <c r="G108" s="145"/>
      <c r="H108" s="145"/>
      <c r="I108" s="145"/>
      <c r="J108" s="146">
        <f>J385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116</v>
      </c>
      <c r="E109" s="145"/>
      <c r="F109" s="145"/>
      <c r="G109" s="145"/>
      <c r="H109" s="145"/>
      <c r="I109" s="145"/>
      <c r="J109" s="146">
        <f>J447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117</v>
      </c>
      <c r="E110" s="145"/>
      <c r="F110" s="145"/>
      <c r="G110" s="145"/>
      <c r="H110" s="145"/>
      <c r="I110" s="145"/>
      <c r="J110" s="146">
        <f>J501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118</v>
      </c>
      <c r="E111" s="145"/>
      <c r="F111" s="145"/>
      <c r="G111" s="145"/>
      <c r="H111" s="145"/>
      <c r="I111" s="145"/>
      <c r="J111" s="146">
        <f>J508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119</v>
      </c>
      <c r="E112" s="145"/>
      <c r="F112" s="145"/>
      <c r="G112" s="145"/>
      <c r="H112" s="145"/>
      <c r="I112" s="145"/>
      <c r="J112" s="146">
        <f>J573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120</v>
      </c>
      <c r="E113" s="145"/>
      <c r="F113" s="145"/>
      <c r="G113" s="145"/>
      <c r="H113" s="145"/>
      <c r="I113" s="145"/>
      <c r="J113" s="146">
        <f>J589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39"/>
      <c r="C114" s="9"/>
      <c r="D114" s="140" t="s">
        <v>121</v>
      </c>
      <c r="E114" s="141"/>
      <c r="F114" s="141"/>
      <c r="G114" s="141"/>
      <c r="H114" s="141"/>
      <c r="I114" s="141"/>
      <c r="J114" s="142">
        <f>J603</f>
        <v>0</v>
      </c>
      <c r="K114" s="9"/>
      <c r="L114" s="13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39"/>
      <c r="C115" s="9"/>
      <c r="D115" s="140" t="s">
        <v>122</v>
      </c>
      <c r="E115" s="141"/>
      <c r="F115" s="141"/>
      <c r="G115" s="141"/>
      <c r="H115" s="141"/>
      <c r="I115" s="141"/>
      <c r="J115" s="142">
        <f>J612</f>
        <v>0</v>
      </c>
      <c r="K115" s="9"/>
      <c r="L115" s="13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43"/>
      <c r="C116" s="10"/>
      <c r="D116" s="144" t="s">
        <v>123</v>
      </c>
      <c r="E116" s="145"/>
      <c r="F116" s="145"/>
      <c r="G116" s="145"/>
      <c r="H116" s="145"/>
      <c r="I116" s="145"/>
      <c r="J116" s="146">
        <f>J613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124</v>
      </c>
      <c r="E117" s="145"/>
      <c r="F117" s="145"/>
      <c r="G117" s="145"/>
      <c r="H117" s="145"/>
      <c r="I117" s="145"/>
      <c r="J117" s="146">
        <f>J617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125</v>
      </c>
      <c r="E118" s="145"/>
      <c r="F118" s="145"/>
      <c r="G118" s="145"/>
      <c r="H118" s="145"/>
      <c r="I118" s="145"/>
      <c r="J118" s="146">
        <f>J621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3"/>
      <c r="C119" s="10"/>
      <c r="D119" s="144" t="s">
        <v>126</v>
      </c>
      <c r="E119" s="145"/>
      <c r="F119" s="145"/>
      <c r="G119" s="145"/>
      <c r="H119" s="145"/>
      <c r="I119" s="145"/>
      <c r="J119" s="146">
        <f>J625</f>
        <v>0</v>
      </c>
      <c r="K119" s="10"/>
      <c r="L119" s="14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5" s="2" customFormat="1" ht="6.96" customHeight="1">
      <c r="A125" s="37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4.96" customHeight="1">
      <c r="A126" s="37"/>
      <c r="B126" s="38"/>
      <c r="C126" s="22" t="s">
        <v>127</v>
      </c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16</v>
      </c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6.25" customHeight="1">
      <c r="A129" s="37"/>
      <c r="B129" s="38"/>
      <c r="C129" s="37"/>
      <c r="D129" s="37"/>
      <c r="E129" s="120" t="str">
        <f>E7</f>
        <v>Hotel Krystal - Gastro STAVEBNÍ ÚPRAVY BLOKU B ŘEŠENÉ ČÁSTI V 1.NP A 1.PP</v>
      </c>
      <c r="F129" s="31"/>
      <c r="G129" s="31"/>
      <c r="H129" s="31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97</v>
      </c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6.5" customHeight="1">
      <c r="A131" s="37"/>
      <c r="B131" s="38"/>
      <c r="C131" s="37"/>
      <c r="D131" s="37"/>
      <c r="E131" s="66" t="str">
        <f>E9</f>
        <v>01 - Stavební část</v>
      </c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20</v>
      </c>
      <c r="D133" s="37"/>
      <c r="E133" s="37"/>
      <c r="F133" s="26" t="str">
        <f>F12</f>
        <v>Praha</v>
      </c>
      <c r="G133" s="37"/>
      <c r="H133" s="37"/>
      <c r="I133" s="31" t="s">
        <v>22</v>
      </c>
      <c r="J133" s="68" t="str">
        <f>IF(J12="","",J12)</f>
        <v>8. 1. 2025</v>
      </c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24</v>
      </c>
      <c r="D135" s="37"/>
      <c r="E135" s="37"/>
      <c r="F135" s="26" t="str">
        <f>E15</f>
        <v xml:space="preserve"> </v>
      </c>
      <c r="G135" s="37"/>
      <c r="H135" s="37"/>
      <c r="I135" s="31" t="s">
        <v>30</v>
      </c>
      <c r="J135" s="35" t="str">
        <f>E21</f>
        <v>Contractis s.r.o.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28</v>
      </c>
      <c r="D136" s="37"/>
      <c r="E136" s="37"/>
      <c r="F136" s="26" t="str">
        <f>IF(E18="","",E18)</f>
        <v>Vyplň údaj</v>
      </c>
      <c r="G136" s="37"/>
      <c r="H136" s="37"/>
      <c r="I136" s="31" t="s">
        <v>33</v>
      </c>
      <c r="J136" s="35" t="str">
        <f>E24</f>
        <v>Krajovský</v>
      </c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0.32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11" customFormat="1" ht="29.28" customHeight="1">
      <c r="A138" s="147"/>
      <c r="B138" s="148"/>
      <c r="C138" s="149" t="s">
        <v>128</v>
      </c>
      <c r="D138" s="150" t="s">
        <v>61</v>
      </c>
      <c r="E138" s="150" t="s">
        <v>57</v>
      </c>
      <c r="F138" s="150" t="s">
        <v>58</v>
      </c>
      <c r="G138" s="150" t="s">
        <v>129</v>
      </c>
      <c r="H138" s="150" t="s">
        <v>130</v>
      </c>
      <c r="I138" s="150" t="s">
        <v>131</v>
      </c>
      <c r="J138" s="151" t="s">
        <v>101</v>
      </c>
      <c r="K138" s="152" t="s">
        <v>132</v>
      </c>
      <c r="L138" s="153"/>
      <c r="M138" s="85" t="s">
        <v>1</v>
      </c>
      <c r="N138" s="86" t="s">
        <v>40</v>
      </c>
      <c r="O138" s="86" t="s">
        <v>133</v>
      </c>
      <c r="P138" s="86" t="s">
        <v>134</v>
      </c>
      <c r="Q138" s="86" t="s">
        <v>135</v>
      </c>
      <c r="R138" s="86" t="s">
        <v>136</v>
      </c>
      <c r="S138" s="86" t="s">
        <v>137</v>
      </c>
      <c r="T138" s="87" t="s">
        <v>138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</row>
    <row r="139" s="2" customFormat="1" ht="22.8" customHeight="1">
      <c r="A139" s="37"/>
      <c r="B139" s="38"/>
      <c r="C139" s="92" t="s">
        <v>139</v>
      </c>
      <c r="D139" s="37"/>
      <c r="E139" s="37"/>
      <c r="F139" s="37"/>
      <c r="G139" s="37"/>
      <c r="H139" s="37"/>
      <c r="I139" s="37"/>
      <c r="J139" s="154">
        <f>BK139</f>
        <v>0</v>
      </c>
      <c r="K139" s="37"/>
      <c r="L139" s="38"/>
      <c r="M139" s="88"/>
      <c r="N139" s="72"/>
      <c r="O139" s="89"/>
      <c r="P139" s="155">
        <f>P140+P283+P603+P612</f>
        <v>0</v>
      </c>
      <c r="Q139" s="89"/>
      <c r="R139" s="155">
        <f>R140+R283+R603+R612</f>
        <v>22.752536070000001</v>
      </c>
      <c r="S139" s="89"/>
      <c r="T139" s="156">
        <f>T140+T283+T603+T612</f>
        <v>13.950457060000002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75</v>
      </c>
      <c r="AU139" s="18" t="s">
        <v>103</v>
      </c>
      <c r="BK139" s="157">
        <f>BK140+BK283+BK603+BK612</f>
        <v>0</v>
      </c>
    </row>
    <row r="140" s="12" customFormat="1" ht="25.92" customHeight="1">
      <c r="A140" s="12"/>
      <c r="B140" s="158"/>
      <c r="C140" s="12"/>
      <c r="D140" s="159" t="s">
        <v>75</v>
      </c>
      <c r="E140" s="160" t="s">
        <v>140</v>
      </c>
      <c r="F140" s="160" t="s">
        <v>141</v>
      </c>
      <c r="G140" s="12"/>
      <c r="H140" s="12"/>
      <c r="I140" s="161"/>
      <c r="J140" s="162">
        <f>BK140</f>
        <v>0</v>
      </c>
      <c r="K140" s="12"/>
      <c r="L140" s="158"/>
      <c r="M140" s="163"/>
      <c r="N140" s="164"/>
      <c r="O140" s="164"/>
      <c r="P140" s="165">
        <f>P141+P147+P166+P223+P262+P276</f>
        <v>0</v>
      </c>
      <c r="Q140" s="164"/>
      <c r="R140" s="165">
        <f>R141+R147+R166+R223+R262+R276</f>
        <v>11.626814250000003</v>
      </c>
      <c r="S140" s="164"/>
      <c r="T140" s="166">
        <f>T141+T147+T166+T223+T262+T276</f>
        <v>4.4726070000000009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84</v>
      </c>
      <c r="AT140" s="167" t="s">
        <v>75</v>
      </c>
      <c r="AU140" s="167" t="s">
        <v>76</v>
      </c>
      <c r="AY140" s="159" t="s">
        <v>142</v>
      </c>
      <c r="BK140" s="168">
        <f>BK141+BK147+BK166+BK223+BK262+BK276</f>
        <v>0</v>
      </c>
    </row>
    <row r="141" s="12" customFormat="1" ht="22.8" customHeight="1">
      <c r="A141" s="12"/>
      <c r="B141" s="158"/>
      <c r="C141" s="12"/>
      <c r="D141" s="159" t="s">
        <v>75</v>
      </c>
      <c r="E141" s="169" t="s">
        <v>86</v>
      </c>
      <c r="F141" s="169" t="s">
        <v>143</v>
      </c>
      <c r="G141" s="12"/>
      <c r="H141" s="12"/>
      <c r="I141" s="161"/>
      <c r="J141" s="170">
        <f>BK141</f>
        <v>0</v>
      </c>
      <c r="K141" s="12"/>
      <c r="L141" s="158"/>
      <c r="M141" s="163"/>
      <c r="N141" s="164"/>
      <c r="O141" s="164"/>
      <c r="P141" s="165">
        <f>SUM(P142:P146)</f>
        <v>0</v>
      </c>
      <c r="Q141" s="164"/>
      <c r="R141" s="165">
        <f>SUM(R142:R146)</f>
        <v>0.28905795000000001</v>
      </c>
      <c r="S141" s="164"/>
      <c r="T141" s="166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84</v>
      </c>
      <c r="AT141" s="167" t="s">
        <v>75</v>
      </c>
      <c r="AU141" s="167" t="s">
        <v>84</v>
      </c>
      <c r="AY141" s="159" t="s">
        <v>142</v>
      </c>
      <c r="BK141" s="168">
        <f>SUM(BK142:BK146)</f>
        <v>0</v>
      </c>
    </row>
    <row r="142" s="2" customFormat="1" ht="24.15" customHeight="1">
      <c r="A142" s="37"/>
      <c r="B142" s="171"/>
      <c r="C142" s="172" t="s">
        <v>84</v>
      </c>
      <c r="D142" s="172" t="s">
        <v>144</v>
      </c>
      <c r="E142" s="173" t="s">
        <v>145</v>
      </c>
      <c r="F142" s="174" t="s">
        <v>146</v>
      </c>
      <c r="G142" s="175" t="s">
        <v>147</v>
      </c>
      <c r="H142" s="176">
        <v>0.13500000000000001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41</v>
      </c>
      <c r="O142" s="76"/>
      <c r="P142" s="182">
        <f>O142*H142</f>
        <v>0</v>
      </c>
      <c r="Q142" s="182">
        <v>2.1411699999999998</v>
      </c>
      <c r="R142" s="182">
        <f>Q142*H142</f>
        <v>0.28905795000000001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148</v>
      </c>
      <c r="AT142" s="184" t="s">
        <v>144</v>
      </c>
      <c r="AU142" s="184" t="s">
        <v>86</v>
      </c>
      <c r="AY142" s="18" t="s">
        <v>142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84</v>
      </c>
      <c r="BK142" s="185">
        <f>ROUND(I142*H142,2)</f>
        <v>0</v>
      </c>
      <c r="BL142" s="18" t="s">
        <v>148</v>
      </c>
      <c r="BM142" s="184" t="s">
        <v>149</v>
      </c>
    </row>
    <row r="143" s="2" customFormat="1">
      <c r="A143" s="37"/>
      <c r="B143" s="38"/>
      <c r="C143" s="37"/>
      <c r="D143" s="186" t="s">
        <v>150</v>
      </c>
      <c r="E143" s="37"/>
      <c r="F143" s="187" t="s">
        <v>151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150</v>
      </c>
      <c r="AU143" s="18" t="s">
        <v>86</v>
      </c>
    </row>
    <row r="144" s="2" customFormat="1">
      <c r="A144" s="37"/>
      <c r="B144" s="38"/>
      <c r="C144" s="37"/>
      <c r="D144" s="191" t="s">
        <v>152</v>
      </c>
      <c r="E144" s="37"/>
      <c r="F144" s="192" t="s">
        <v>153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152</v>
      </c>
      <c r="AU144" s="18" t="s">
        <v>86</v>
      </c>
    </row>
    <row r="145" s="13" customFormat="1">
      <c r="A145" s="13"/>
      <c r="B145" s="193"/>
      <c r="C145" s="13"/>
      <c r="D145" s="186" t="s">
        <v>154</v>
      </c>
      <c r="E145" s="194" t="s">
        <v>1</v>
      </c>
      <c r="F145" s="195" t="s">
        <v>155</v>
      </c>
      <c r="G145" s="13"/>
      <c r="H145" s="196">
        <v>0.13500000000000001</v>
      </c>
      <c r="I145" s="197"/>
      <c r="J145" s="13"/>
      <c r="K145" s="13"/>
      <c r="L145" s="193"/>
      <c r="M145" s="198"/>
      <c r="N145" s="199"/>
      <c r="O145" s="199"/>
      <c r="P145" s="199"/>
      <c r="Q145" s="199"/>
      <c r="R145" s="199"/>
      <c r="S145" s="199"/>
      <c r="T145" s="20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4" t="s">
        <v>154</v>
      </c>
      <c r="AU145" s="194" t="s">
        <v>86</v>
      </c>
      <c r="AV145" s="13" t="s">
        <v>86</v>
      </c>
      <c r="AW145" s="13" t="s">
        <v>32</v>
      </c>
      <c r="AX145" s="13" t="s">
        <v>76</v>
      </c>
      <c r="AY145" s="194" t="s">
        <v>142</v>
      </c>
    </row>
    <row r="146" s="14" customFormat="1">
      <c r="A146" s="14"/>
      <c r="B146" s="201"/>
      <c r="C146" s="14"/>
      <c r="D146" s="186" t="s">
        <v>154</v>
      </c>
      <c r="E146" s="202" t="s">
        <v>1</v>
      </c>
      <c r="F146" s="203" t="s">
        <v>156</v>
      </c>
      <c r="G146" s="14"/>
      <c r="H146" s="204">
        <v>0.13500000000000001</v>
      </c>
      <c r="I146" s="205"/>
      <c r="J146" s="14"/>
      <c r="K146" s="14"/>
      <c r="L146" s="201"/>
      <c r="M146" s="206"/>
      <c r="N146" s="207"/>
      <c r="O146" s="207"/>
      <c r="P146" s="207"/>
      <c r="Q146" s="207"/>
      <c r="R146" s="207"/>
      <c r="S146" s="207"/>
      <c r="T146" s="2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154</v>
      </c>
      <c r="AU146" s="202" t="s">
        <v>86</v>
      </c>
      <c r="AV146" s="14" t="s">
        <v>148</v>
      </c>
      <c r="AW146" s="14" t="s">
        <v>32</v>
      </c>
      <c r="AX146" s="14" t="s">
        <v>84</v>
      </c>
      <c r="AY146" s="202" t="s">
        <v>142</v>
      </c>
    </row>
    <row r="147" s="12" customFormat="1" ht="22.8" customHeight="1">
      <c r="A147" s="12"/>
      <c r="B147" s="158"/>
      <c r="C147" s="12"/>
      <c r="D147" s="159" t="s">
        <v>75</v>
      </c>
      <c r="E147" s="169" t="s">
        <v>157</v>
      </c>
      <c r="F147" s="169" t="s">
        <v>158</v>
      </c>
      <c r="G147" s="12"/>
      <c r="H147" s="12"/>
      <c r="I147" s="161"/>
      <c r="J147" s="170">
        <f>BK147</f>
        <v>0</v>
      </c>
      <c r="K147" s="12"/>
      <c r="L147" s="158"/>
      <c r="M147" s="163"/>
      <c r="N147" s="164"/>
      <c r="O147" s="164"/>
      <c r="P147" s="165">
        <f>SUM(P148:P165)</f>
        <v>0</v>
      </c>
      <c r="Q147" s="164"/>
      <c r="R147" s="165">
        <f>SUM(R148:R165)</f>
        <v>2.1334518200000003</v>
      </c>
      <c r="S147" s="164"/>
      <c r="T147" s="166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84</v>
      </c>
      <c r="AT147" s="167" t="s">
        <v>75</v>
      </c>
      <c r="AU147" s="167" t="s">
        <v>84</v>
      </c>
      <c r="AY147" s="159" t="s">
        <v>142</v>
      </c>
      <c r="BK147" s="168">
        <f>SUM(BK148:BK165)</f>
        <v>0</v>
      </c>
    </row>
    <row r="148" s="2" customFormat="1" ht="37.8" customHeight="1">
      <c r="A148" s="37"/>
      <c r="B148" s="171"/>
      <c r="C148" s="172" t="s">
        <v>86</v>
      </c>
      <c r="D148" s="172" t="s">
        <v>144</v>
      </c>
      <c r="E148" s="173" t="s">
        <v>159</v>
      </c>
      <c r="F148" s="174" t="s">
        <v>160</v>
      </c>
      <c r="G148" s="175" t="s">
        <v>161</v>
      </c>
      <c r="H148" s="176">
        <v>6.2830000000000004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41</v>
      </c>
      <c r="O148" s="76"/>
      <c r="P148" s="182">
        <f>O148*H148</f>
        <v>0</v>
      </c>
      <c r="Q148" s="182">
        <v>0.21224000000000001</v>
      </c>
      <c r="R148" s="182">
        <f>Q148*H148</f>
        <v>1.3335039200000001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148</v>
      </c>
      <c r="AT148" s="184" t="s">
        <v>144</v>
      </c>
      <c r="AU148" s="184" t="s">
        <v>86</v>
      </c>
      <c r="AY148" s="18" t="s">
        <v>142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84</v>
      </c>
      <c r="BK148" s="185">
        <f>ROUND(I148*H148,2)</f>
        <v>0</v>
      </c>
      <c r="BL148" s="18" t="s">
        <v>148</v>
      </c>
      <c r="BM148" s="184" t="s">
        <v>162</v>
      </c>
    </row>
    <row r="149" s="2" customFormat="1">
      <c r="A149" s="37"/>
      <c r="B149" s="38"/>
      <c r="C149" s="37"/>
      <c r="D149" s="186" t="s">
        <v>150</v>
      </c>
      <c r="E149" s="37"/>
      <c r="F149" s="187" t="s">
        <v>163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150</v>
      </c>
      <c r="AU149" s="18" t="s">
        <v>86</v>
      </c>
    </row>
    <row r="150" s="2" customFormat="1">
      <c r="A150" s="37"/>
      <c r="B150" s="38"/>
      <c r="C150" s="37"/>
      <c r="D150" s="191" t="s">
        <v>152</v>
      </c>
      <c r="E150" s="37"/>
      <c r="F150" s="192" t="s">
        <v>164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152</v>
      </c>
      <c r="AU150" s="18" t="s">
        <v>86</v>
      </c>
    </row>
    <row r="151" s="13" customFormat="1">
      <c r="A151" s="13"/>
      <c r="B151" s="193"/>
      <c r="C151" s="13"/>
      <c r="D151" s="186" t="s">
        <v>154</v>
      </c>
      <c r="E151" s="194" t="s">
        <v>1</v>
      </c>
      <c r="F151" s="195" t="s">
        <v>165</v>
      </c>
      <c r="G151" s="13"/>
      <c r="H151" s="196">
        <v>6.2830000000000004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4" t="s">
        <v>154</v>
      </c>
      <c r="AU151" s="194" t="s">
        <v>86</v>
      </c>
      <c r="AV151" s="13" t="s">
        <v>86</v>
      </c>
      <c r="AW151" s="13" t="s">
        <v>32</v>
      </c>
      <c r="AX151" s="13" t="s">
        <v>76</v>
      </c>
      <c r="AY151" s="194" t="s">
        <v>142</v>
      </c>
    </row>
    <row r="152" s="14" customFormat="1">
      <c r="A152" s="14"/>
      <c r="B152" s="201"/>
      <c r="C152" s="14"/>
      <c r="D152" s="186" t="s">
        <v>154</v>
      </c>
      <c r="E152" s="202" t="s">
        <v>1</v>
      </c>
      <c r="F152" s="203" t="s">
        <v>156</v>
      </c>
      <c r="G152" s="14"/>
      <c r="H152" s="204">
        <v>6.2830000000000004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154</v>
      </c>
      <c r="AU152" s="202" t="s">
        <v>86</v>
      </c>
      <c r="AV152" s="14" t="s">
        <v>148</v>
      </c>
      <c r="AW152" s="14" t="s">
        <v>32</v>
      </c>
      <c r="AX152" s="14" t="s">
        <v>84</v>
      </c>
      <c r="AY152" s="202" t="s">
        <v>142</v>
      </c>
    </row>
    <row r="153" s="2" customFormat="1" ht="24.15" customHeight="1">
      <c r="A153" s="37"/>
      <c r="B153" s="171"/>
      <c r="C153" s="172" t="s">
        <v>157</v>
      </c>
      <c r="D153" s="172" t="s">
        <v>144</v>
      </c>
      <c r="E153" s="173" t="s">
        <v>166</v>
      </c>
      <c r="F153" s="174" t="s">
        <v>167</v>
      </c>
      <c r="G153" s="175" t="s">
        <v>161</v>
      </c>
      <c r="H153" s="176">
        <v>5.0999999999999996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41</v>
      </c>
      <c r="O153" s="76"/>
      <c r="P153" s="182">
        <f>O153*H153</f>
        <v>0</v>
      </c>
      <c r="Q153" s="182">
        <v>0.052499999999999998</v>
      </c>
      <c r="R153" s="182">
        <f>Q153*H153</f>
        <v>0.26774999999999999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148</v>
      </c>
      <c r="AT153" s="184" t="s">
        <v>144</v>
      </c>
      <c r="AU153" s="184" t="s">
        <v>86</v>
      </c>
      <c r="AY153" s="18" t="s">
        <v>142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84</v>
      </c>
      <c r="BK153" s="185">
        <f>ROUND(I153*H153,2)</f>
        <v>0</v>
      </c>
      <c r="BL153" s="18" t="s">
        <v>148</v>
      </c>
      <c r="BM153" s="184" t="s">
        <v>168</v>
      </c>
    </row>
    <row r="154" s="2" customFormat="1">
      <c r="A154" s="37"/>
      <c r="B154" s="38"/>
      <c r="C154" s="37"/>
      <c r="D154" s="186" t="s">
        <v>150</v>
      </c>
      <c r="E154" s="37"/>
      <c r="F154" s="187" t="s">
        <v>169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150</v>
      </c>
      <c r="AU154" s="18" t="s">
        <v>86</v>
      </c>
    </row>
    <row r="155" s="2" customFormat="1">
      <c r="A155" s="37"/>
      <c r="B155" s="38"/>
      <c r="C155" s="37"/>
      <c r="D155" s="191" t="s">
        <v>152</v>
      </c>
      <c r="E155" s="37"/>
      <c r="F155" s="192" t="s">
        <v>170</v>
      </c>
      <c r="G155" s="37"/>
      <c r="H155" s="37"/>
      <c r="I155" s="188"/>
      <c r="J155" s="37"/>
      <c r="K155" s="37"/>
      <c r="L155" s="38"/>
      <c r="M155" s="189"/>
      <c r="N155" s="19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152</v>
      </c>
      <c r="AU155" s="18" t="s">
        <v>86</v>
      </c>
    </row>
    <row r="156" s="15" customFormat="1">
      <c r="A156" s="15"/>
      <c r="B156" s="209"/>
      <c r="C156" s="15"/>
      <c r="D156" s="186" t="s">
        <v>154</v>
      </c>
      <c r="E156" s="210" t="s">
        <v>1</v>
      </c>
      <c r="F156" s="211" t="s">
        <v>171</v>
      </c>
      <c r="G156" s="15"/>
      <c r="H156" s="210" t="s">
        <v>1</v>
      </c>
      <c r="I156" s="212"/>
      <c r="J156" s="15"/>
      <c r="K156" s="15"/>
      <c r="L156" s="209"/>
      <c r="M156" s="213"/>
      <c r="N156" s="214"/>
      <c r="O156" s="214"/>
      <c r="P156" s="214"/>
      <c r="Q156" s="214"/>
      <c r="R156" s="214"/>
      <c r="S156" s="214"/>
      <c r="T156" s="2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154</v>
      </c>
      <c r="AU156" s="210" t="s">
        <v>86</v>
      </c>
      <c r="AV156" s="15" t="s">
        <v>84</v>
      </c>
      <c r="AW156" s="15" t="s">
        <v>32</v>
      </c>
      <c r="AX156" s="15" t="s">
        <v>76</v>
      </c>
      <c r="AY156" s="210" t="s">
        <v>142</v>
      </c>
    </row>
    <row r="157" s="13" customFormat="1">
      <c r="A157" s="13"/>
      <c r="B157" s="193"/>
      <c r="C157" s="13"/>
      <c r="D157" s="186" t="s">
        <v>154</v>
      </c>
      <c r="E157" s="194" t="s">
        <v>1</v>
      </c>
      <c r="F157" s="195" t="s">
        <v>172</v>
      </c>
      <c r="G157" s="13"/>
      <c r="H157" s="196">
        <v>5.0999999999999996</v>
      </c>
      <c r="I157" s="197"/>
      <c r="J157" s="13"/>
      <c r="K157" s="13"/>
      <c r="L157" s="193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154</v>
      </c>
      <c r="AU157" s="194" t="s">
        <v>86</v>
      </c>
      <c r="AV157" s="13" t="s">
        <v>86</v>
      </c>
      <c r="AW157" s="13" t="s">
        <v>32</v>
      </c>
      <c r="AX157" s="13" t="s">
        <v>76</v>
      </c>
      <c r="AY157" s="194" t="s">
        <v>142</v>
      </c>
    </row>
    <row r="158" s="14" customFormat="1">
      <c r="A158" s="14"/>
      <c r="B158" s="201"/>
      <c r="C158" s="14"/>
      <c r="D158" s="186" t="s">
        <v>154</v>
      </c>
      <c r="E158" s="202" t="s">
        <v>1</v>
      </c>
      <c r="F158" s="203" t="s">
        <v>156</v>
      </c>
      <c r="G158" s="14"/>
      <c r="H158" s="204">
        <v>5.0999999999999996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154</v>
      </c>
      <c r="AU158" s="202" t="s">
        <v>86</v>
      </c>
      <c r="AV158" s="14" t="s">
        <v>148</v>
      </c>
      <c r="AW158" s="14" t="s">
        <v>32</v>
      </c>
      <c r="AX158" s="14" t="s">
        <v>84</v>
      </c>
      <c r="AY158" s="202" t="s">
        <v>142</v>
      </c>
    </row>
    <row r="159" s="2" customFormat="1" ht="24.15" customHeight="1">
      <c r="A159" s="37"/>
      <c r="B159" s="171"/>
      <c r="C159" s="172" t="s">
        <v>148</v>
      </c>
      <c r="D159" s="172" t="s">
        <v>144</v>
      </c>
      <c r="E159" s="173" t="s">
        <v>173</v>
      </c>
      <c r="F159" s="174" t="s">
        <v>174</v>
      </c>
      <c r="G159" s="175" t="s">
        <v>161</v>
      </c>
      <c r="H159" s="176">
        <v>7.6050000000000004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41</v>
      </c>
      <c r="O159" s="76"/>
      <c r="P159" s="182">
        <f>O159*H159</f>
        <v>0</v>
      </c>
      <c r="Q159" s="182">
        <v>0.069980000000000001</v>
      </c>
      <c r="R159" s="182">
        <f>Q159*H159</f>
        <v>0.5321979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148</v>
      </c>
      <c r="AT159" s="184" t="s">
        <v>144</v>
      </c>
      <c r="AU159" s="184" t="s">
        <v>86</v>
      </c>
      <c r="AY159" s="18" t="s">
        <v>142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84</v>
      </c>
      <c r="BK159" s="185">
        <f>ROUND(I159*H159,2)</f>
        <v>0</v>
      </c>
      <c r="BL159" s="18" t="s">
        <v>148</v>
      </c>
      <c r="BM159" s="184" t="s">
        <v>175</v>
      </c>
    </row>
    <row r="160" s="2" customFormat="1">
      <c r="A160" s="37"/>
      <c r="B160" s="38"/>
      <c r="C160" s="37"/>
      <c r="D160" s="186" t="s">
        <v>150</v>
      </c>
      <c r="E160" s="37"/>
      <c r="F160" s="187" t="s">
        <v>176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150</v>
      </c>
      <c r="AU160" s="18" t="s">
        <v>86</v>
      </c>
    </row>
    <row r="161" s="2" customFormat="1">
      <c r="A161" s="37"/>
      <c r="B161" s="38"/>
      <c r="C161" s="37"/>
      <c r="D161" s="191" t="s">
        <v>152</v>
      </c>
      <c r="E161" s="37"/>
      <c r="F161" s="192" t="s">
        <v>177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152</v>
      </c>
      <c r="AU161" s="18" t="s">
        <v>86</v>
      </c>
    </row>
    <row r="162" s="15" customFormat="1">
      <c r="A162" s="15"/>
      <c r="B162" s="209"/>
      <c r="C162" s="15"/>
      <c r="D162" s="186" t="s">
        <v>154</v>
      </c>
      <c r="E162" s="210" t="s">
        <v>1</v>
      </c>
      <c r="F162" s="211" t="s">
        <v>178</v>
      </c>
      <c r="G162" s="15"/>
      <c r="H162" s="210" t="s">
        <v>1</v>
      </c>
      <c r="I162" s="212"/>
      <c r="J162" s="15"/>
      <c r="K162" s="15"/>
      <c r="L162" s="209"/>
      <c r="M162" s="213"/>
      <c r="N162" s="214"/>
      <c r="O162" s="214"/>
      <c r="P162" s="214"/>
      <c r="Q162" s="214"/>
      <c r="R162" s="214"/>
      <c r="S162" s="214"/>
      <c r="T162" s="2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0" t="s">
        <v>154</v>
      </c>
      <c r="AU162" s="210" t="s">
        <v>86</v>
      </c>
      <c r="AV162" s="15" t="s">
        <v>84</v>
      </c>
      <c r="AW162" s="15" t="s">
        <v>32</v>
      </c>
      <c r="AX162" s="15" t="s">
        <v>76</v>
      </c>
      <c r="AY162" s="210" t="s">
        <v>142</v>
      </c>
    </row>
    <row r="163" s="13" customFormat="1">
      <c r="A163" s="13"/>
      <c r="B163" s="193"/>
      <c r="C163" s="13"/>
      <c r="D163" s="186" t="s">
        <v>154</v>
      </c>
      <c r="E163" s="194" t="s">
        <v>1</v>
      </c>
      <c r="F163" s="195" t="s">
        <v>179</v>
      </c>
      <c r="G163" s="13"/>
      <c r="H163" s="196">
        <v>1.95</v>
      </c>
      <c r="I163" s="197"/>
      <c r="J163" s="13"/>
      <c r="K163" s="13"/>
      <c r="L163" s="193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154</v>
      </c>
      <c r="AU163" s="194" t="s">
        <v>86</v>
      </c>
      <c r="AV163" s="13" t="s">
        <v>86</v>
      </c>
      <c r="AW163" s="13" t="s">
        <v>32</v>
      </c>
      <c r="AX163" s="13" t="s">
        <v>76</v>
      </c>
      <c r="AY163" s="194" t="s">
        <v>142</v>
      </c>
    </row>
    <row r="164" s="13" customFormat="1">
      <c r="A164" s="13"/>
      <c r="B164" s="193"/>
      <c r="C164" s="13"/>
      <c r="D164" s="186" t="s">
        <v>154</v>
      </c>
      <c r="E164" s="194" t="s">
        <v>1</v>
      </c>
      <c r="F164" s="195" t="s">
        <v>180</v>
      </c>
      <c r="G164" s="13"/>
      <c r="H164" s="196">
        <v>5.6550000000000002</v>
      </c>
      <c r="I164" s="197"/>
      <c r="J164" s="13"/>
      <c r="K164" s="13"/>
      <c r="L164" s="193"/>
      <c r="M164" s="198"/>
      <c r="N164" s="199"/>
      <c r="O164" s="199"/>
      <c r="P164" s="199"/>
      <c r="Q164" s="199"/>
      <c r="R164" s="199"/>
      <c r="S164" s="199"/>
      <c r="T164" s="20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154</v>
      </c>
      <c r="AU164" s="194" t="s">
        <v>86</v>
      </c>
      <c r="AV164" s="13" t="s">
        <v>86</v>
      </c>
      <c r="AW164" s="13" t="s">
        <v>32</v>
      </c>
      <c r="AX164" s="13" t="s">
        <v>76</v>
      </c>
      <c r="AY164" s="194" t="s">
        <v>142</v>
      </c>
    </row>
    <row r="165" s="14" customFormat="1">
      <c r="A165" s="14"/>
      <c r="B165" s="201"/>
      <c r="C165" s="14"/>
      <c r="D165" s="186" t="s">
        <v>154</v>
      </c>
      <c r="E165" s="202" t="s">
        <v>1</v>
      </c>
      <c r="F165" s="203" t="s">
        <v>156</v>
      </c>
      <c r="G165" s="14"/>
      <c r="H165" s="204">
        <v>7.6050000000000004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154</v>
      </c>
      <c r="AU165" s="202" t="s">
        <v>86</v>
      </c>
      <c r="AV165" s="14" t="s">
        <v>148</v>
      </c>
      <c r="AW165" s="14" t="s">
        <v>32</v>
      </c>
      <c r="AX165" s="14" t="s">
        <v>84</v>
      </c>
      <c r="AY165" s="202" t="s">
        <v>142</v>
      </c>
    </row>
    <row r="166" s="12" customFormat="1" ht="22.8" customHeight="1">
      <c r="A166" s="12"/>
      <c r="B166" s="158"/>
      <c r="C166" s="12"/>
      <c r="D166" s="159" t="s">
        <v>75</v>
      </c>
      <c r="E166" s="169" t="s">
        <v>181</v>
      </c>
      <c r="F166" s="169" t="s">
        <v>182</v>
      </c>
      <c r="G166" s="12"/>
      <c r="H166" s="12"/>
      <c r="I166" s="161"/>
      <c r="J166" s="170">
        <f>BK166</f>
        <v>0</v>
      </c>
      <c r="K166" s="12"/>
      <c r="L166" s="158"/>
      <c r="M166" s="163"/>
      <c r="N166" s="164"/>
      <c r="O166" s="164"/>
      <c r="P166" s="165">
        <f>SUM(P167:P222)</f>
        <v>0</v>
      </c>
      <c r="Q166" s="164"/>
      <c r="R166" s="165">
        <f>SUM(R167:R222)</f>
        <v>9.2043044800000011</v>
      </c>
      <c r="S166" s="164"/>
      <c r="T166" s="166">
        <f>SUM(T167:T222)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9" t="s">
        <v>84</v>
      </c>
      <c r="AT166" s="167" t="s">
        <v>75</v>
      </c>
      <c r="AU166" s="167" t="s">
        <v>84</v>
      </c>
      <c r="AY166" s="159" t="s">
        <v>142</v>
      </c>
      <c r="BK166" s="168">
        <f>SUM(BK167:BK222)</f>
        <v>0</v>
      </c>
    </row>
    <row r="167" s="2" customFormat="1" ht="33" customHeight="1">
      <c r="A167" s="37"/>
      <c r="B167" s="171"/>
      <c r="C167" s="172" t="s">
        <v>183</v>
      </c>
      <c r="D167" s="172" t="s">
        <v>144</v>
      </c>
      <c r="E167" s="173" t="s">
        <v>184</v>
      </c>
      <c r="F167" s="174" t="s">
        <v>185</v>
      </c>
      <c r="G167" s="175" t="s">
        <v>161</v>
      </c>
      <c r="H167" s="176">
        <v>103.49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41</v>
      </c>
      <c r="O167" s="76"/>
      <c r="P167" s="182">
        <f>O167*H167</f>
        <v>0</v>
      </c>
      <c r="Q167" s="182">
        <v>0.029700000000000001</v>
      </c>
      <c r="R167" s="182">
        <f>Q167*H167</f>
        <v>3.0736529999999997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148</v>
      </c>
      <c r="AT167" s="184" t="s">
        <v>144</v>
      </c>
      <c r="AU167" s="184" t="s">
        <v>86</v>
      </c>
      <c r="AY167" s="18" t="s">
        <v>142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84</v>
      </c>
      <c r="BK167" s="185">
        <f>ROUND(I167*H167,2)</f>
        <v>0</v>
      </c>
      <c r="BL167" s="18" t="s">
        <v>148</v>
      </c>
      <c r="BM167" s="184" t="s">
        <v>186</v>
      </c>
    </row>
    <row r="168" s="2" customFormat="1">
      <c r="A168" s="37"/>
      <c r="B168" s="38"/>
      <c r="C168" s="37"/>
      <c r="D168" s="186" t="s">
        <v>150</v>
      </c>
      <c r="E168" s="37"/>
      <c r="F168" s="187" t="s">
        <v>187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150</v>
      </c>
      <c r="AU168" s="18" t="s">
        <v>86</v>
      </c>
    </row>
    <row r="169" s="2" customFormat="1">
      <c r="A169" s="37"/>
      <c r="B169" s="38"/>
      <c r="C169" s="37"/>
      <c r="D169" s="191" t="s">
        <v>152</v>
      </c>
      <c r="E169" s="37"/>
      <c r="F169" s="192" t="s">
        <v>188</v>
      </c>
      <c r="G169" s="37"/>
      <c r="H169" s="37"/>
      <c r="I169" s="188"/>
      <c r="J169" s="37"/>
      <c r="K169" s="37"/>
      <c r="L169" s="38"/>
      <c r="M169" s="189"/>
      <c r="N169" s="190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152</v>
      </c>
      <c r="AU169" s="18" t="s">
        <v>86</v>
      </c>
    </row>
    <row r="170" s="15" customFormat="1">
      <c r="A170" s="15"/>
      <c r="B170" s="209"/>
      <c r="C170" s="15"/>
      <c r="D170" s="186" t="s">
        <v>154</v>
      </c>
      <c r="E170" s="210" t="s">
        <v>1</v>
      </c>
      <c r="F170" s="211" t="s">
        <v>178</v>
      </c>
      <c r="G170" s="15"/>
      <c r="H170" s="210" t="s">
        <v>1</v>
      </c>
      <c r="I170" s="212"/>
      <c r="J170" s="15"/>
      <c r="K170" s="15"/>
      <c r="L170" s="209"/>
      <c r="M170" s="213"/>
      <c r="N170" s="214"/>
      <c r="O170" s="214"/>
      <c r="P170" s="214"/>
      <c r="Q170" s="214"/>
      <c r="R170" s="214"/>
      <c r="S170" s="214"/>
      <c r="T170" s="2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0" t="s">
        <v>154</v>
      </c>
      <c r="AU170" s="210" t="s">
        <v>86</v>
      </c>
      <c r="AV170" s="15" t="s">
        <v>84</v>
      </c>
      <c r="AW170" s="15" t="s">
        <v>32</v>
      </c>
      <c r="AX170" s="15" t="s">
        <v>76</v>
      </c>
      <c r="AY170" s="210" t="s">
        <v>142</v>
      </c>
    </row>
    <row r="171" s="13" customFormat="1">
      <c r="A171" s="13"/>
      <c r="B171" s="193"/>
      <c r="C171" s="13"/>
      <c r="D171" s="186" t="s">
        <v>154</v>
      </c>
      <c r="E171" s="194" t="s">
        <v>1</v>
      </c>
      <c r="F171" s="195" t="s">
        <v>189</v>
      </c>
      <c r="G171" s="13"/>
      <c r="H171" s="196">
        <v>103.49</v>
      </c>
      <c r="I171" s="197"/>
      <c r="J171" s="13"/>
      <c r="K171" s="13"/>
      <c r="L171" s="193"/>
      <c r="M171" s="198"/>
      <c r="N171" s="199"/>
      <c r="O171" s="199"/>
      <c r="P171" s="199"/>
      <c r="Q171" s="199"/>
      <c r="R171" s="199"/>
      <c r="S171" s="199"/>
      <c r="T171" s="20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4" t="s">
        <v>154</v>
      </c>
      <c r="AU171" s="194" t="s">
        <v>86</v>
      </c>
      <c r="AV171" s="13" t="s">
        <v>86</v>
      </c>
      <c r="AW171" s="13" t="s">
        <v>32</v>
      </c>
      <c r="AX171" s="13" t="s">
        <v>76</v>
      </c>
      <c r="AY171" s="194" t="s">
        <v>142</v>
      </c>
    </row>
    <row r="172" s="14" customFormat="1">
      <c r="A172" s="14"/>
      <c r="B172" s="201"/>
      <c r="C172" s="14"/>
      <c r="D172" s="186" t="s">
        <v>154</v>
      </c>
      <c r="E172" s="202" t="s">
        <v>1</v>
      </c>
      <c r="F172" s="203" t="s">
        <v>156</v>
      </c>
      <c r="G172" s="14"/>
      <c r="H172" s="204">
        <v>103.49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154</v>
      </c>
      <c r="AU172" s="202" t="s">
        <v>86</v>
      </c>
      <c r="AV172" s="14" t="s">
        <v>148</v>
      </c>
      <c r="AW172" s="14" t="s">
        <v>32</v>
      </c>
      <c r="AX172" s="14" t="s">
        <v>84</v>
      </c>
      <c r="AY172" s="202" t="s">
        <v>142</v>
      </c>
    </row>
    <row r="173" s="2" customFormat="1" ht="24.15" customHeight="1">
      <c r="A173" s="37"/>
      <c r="B173" s="171"/>
      <c r="C173" s="172" t="s">
        <v>181</v>
      </c>
      <c r="D173" s="172" t="s">
        <v>144</v>
      </c>
      <c r="E173" s="173" t="s">
        <v>190</v>
      </c>
      <c r="F173" s="174" t="s">
        <v>191</v>
      </c>
      <c r="G173" s="175" t="s">
        <v>161</v>
      </c>
      <c r="H173" s="176">
        <v>13.9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41</v>
      </c>
      <c r="O173" s="76"/>
      <c r="P173" s="182">
        <f>O173*H173</f>
        <v>0</v>
      </c>
      <c r="Q173" s="182">
        <v>0.0073499999999999998</v>
      </c>
      <c r="R173" s="182">
        <f>Q173*H173</f>
        <v>0.10216500000000001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148</v>
      </c>
      <c r="AT173" s="184" t="s">
        <v>144</v>
      </c>
      <c r="AU173" s="184" t="s">
        <v>86</v>
      </c>
      <c r="AY173" s="18" t="s">
        <v>142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84</v>
      </c>
      <c r="BK173" s="185">
        <f>ROUND(I173*H173,2)</f>
        <v>0</v>
      </c>
      <c r="BL173" s="18" t="s">
        <v>148</v>
      </c>
      <c r="BM173" s="184" t="s">
        <v>192</v>
      </c>
    </row>
    <row r="174" s="2" customFormat="1">
      <c r="A174" s="37"/>
      <c r="B174" s="38"/>
      <c r="C174" s="37"/>
      <c r="D174" s="186" t="s">
        <v>150</v>
      </c>
      <c r="E174" s="37"/>
      <c r="F174" s="187" t="s">
        <v>193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150</v>
      </c>
      <c r="AU174" s="18" t="s">
        <v>86</v>
      </c>
    </row>
    <row r="175" s="2" customFormat="1">
      <c r="A175" s="37"/>
      <c r="B175" s="38"/>
      <c r="C175" s="37"/>
      <c r="D175" s="191" t="s">
        <v>152</v>
      </c>
      <c r="E175" s="37"/>
      <c r="F175" s="192" t="s">
        <v>194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152</v>
      </c>
      <c r="AU175" s="18" t="s">
        <v>86</v>
      </c>
    </row>
    <row r="176" s="15" customFormat="1">
      <c r="A176" s="15"/>
      <c r="B176" s="209"/>
      <c r="C176" s="15"/>
      <c r="D176" s="186" t="s">
        <v>154</v>
      </c>
      <c r="E176" s="210" t="s">
        <v>1</v>
      </c>
      <c r="F176" s="211" t="s">
        <v>195</v>
      </c>
      <c r="G176" s="15"/>
      <c r="H176" s="210" t="s">
        <v>1</v>
      </c>
      <c r="I176" s="212"/>
      <c r="J176" s="15"/>
      <c r="K176" s="15"/>
      <c r="L176" s="209"/>
      <c r="M176" s="213"/>
      <c r="N176" s="214"/>
      <c r="O176" s="214"/>
      <c r="P176" s="214"/>
      <c r="Q176" s="214"/>
      <c r="R176" s="214"/>
      <c r="S176" s="214"/>
      <c r="T176" s="2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10" t="s">
        <v>154</v>
      </c>
      <c r="AU176" s="210" t="s">
        <v>86</v>
      </c>
      <c r="AV176" s="15" t="s">
        <v>84</v>
      </c>
      <c r="AW176" s="15" t="s">
        <v>32</v>
      </c>
      <c r="AX176" s="15" t="s">
        <v>76</v>
      </c>
      <c r="AY176" s="210" t="s">
        <v>142</v>
      </c>
    </row>
    <row r="177" s="13" customFormat="1">
      <c r="A177" s="13"/>
      <c r="B177" s="193"/>
      <c r="C177" s="13"/>
      <c r="D177" s="186" t="s">
        <v>154</v>
      </c>
      <c r="E177" s="194" t="s">
        <v>1</v>
      </c>
      <c r="F177" s="195" t="s">
        <v>196</v>
      </c>
      <c r="G177" s="13"/>
      <c r="H177" s="196">
        <v>13.9</v>
      </c>
      <c r="I177" s="197"/>
      <c r="J177" s="13"/>
      <c r="K177" s="13"/>
      <c r="L177" s="193"/>
      <c r="M177" s="198"/>
      <c r="N177" s="199"/>
      <c r="O177" s="199"/>
      <c r="P177" s="199"/>
      <c r="Q177" s="199"/>
      <c r="R177" s="199"/>
      <c r="S177" s="199"/>
      <c r="T177" s="20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154</v>
      </c>
      <c r="AU177" s="194" t="s">
        <v>86</v>
      </c>
      <c r="AV177" s="13" t="s">
        <v>86</v>
      </c>
      <c r="AW177" s="13" t="s">
        <v>32</v>
      </c>
      <c r="AX177" s="13" t="s">
        <v>76</v>
      </c>
      <c r="AY177" s="194" t="s">
        <v>142</v>
      </c>
    </row>
    <row r="178" s="14" customFormat="1">
      <c r="A178" s="14"/>
      <c r="B178" s="201"/>
      <c r="C178" s="14"/>
      <c r="D178" s="186" t="s">
        <v>154</v>
      </c>
      <c r="E178" s="202" t="s">
        <v>1</v>
      </c>
      <c r="F178" s="203" t="s">
        <v>156</v>
      </c>
      <c r="G178" s="14"/>
      <c r="H178" s="204">
        <v>13.9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154</v>
      </c>
      <c r="AU178" s="202" t="s">
        <v>86</v>
      </c>
      <c r="AV178" s="14" t="s">
        <v>148</v>
      </c>
      <c r="AW178" s="14" t="s">
        <v>32</v>
      </c>
      <c r="AX178" s="14" t="s">
        <v>84</v>
      </c>
      <c r="AY178" s="202" t="s">
        <v>142</v>
      </c>
    </row>
    <row r="179" s="2" customFormat="1" ht="24.15" customHeight="1">
      <c r="A179" s="37"/>
      <c r="B179" s="171"/>
      <c r="C179" s="172" t="s">
        <v>197</v>
      </c>
      <c r="D179" s="172" t="s">
        <v>144</v>
      </c>
      <c r="E179" s="173" t="s">
        <v>198</v>
      </c>
      <c r="F179" s="174" t="s">
        <v>199</v>
      </c>
      <c r="G179" s="175" t="s">
        <v>161</v>
      </c>
      <c r="H179" s="176">
        <v>274.56299999999999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41</v>
      </c>
      <c r="O179" s="76"/>
      <c r="P179" s="182">
        <f>O179*H179</f>
        <v>0</v>
      </c>
      <c r="Q179" s="182">
        <v>0.00025999999999999998</v>
      </c>
      <c r="R179" s="182">
        <f>Q179*H179</f>
        <v>0.071386379999999985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148</v>
      </c>
      <c r="AT179" s="184" t="s">
        <v>144</v>
      </c>
      <c r="AU179" s="184" t="s">
        <v>86</v>
      </c>
      <c r="AY179" s="18" t="s">
        <v>142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84</v>
      </c>
      <c r="BK179" s="185">
        <f>ROUND(I179*H179,2)</f>
        <v>0</v>
      </c>
      <c r="BL179" s="18" t="s">
        <v>148</v>
      </c>
      <c r="BM179" s="184" t="s">
        <v>200</v>
      </c>
    </row>
    <row r="180" s="2" customFormat="1">
      <c r="A180" s="37"/>
      <c r="B180" s="38"/>
      <c r="C180" s="37"/>
      <c r="D180" s="186" t="s">
        <v>150</v>
      </c>
      <c r="E180" s="37"/>
      <c r="F180" s="187" t="s">
        <v>201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150</v>
      </c>
      <c r="AU180" s="18" t="s">
        <v>86</v>
      </c>
    </row>
    <row r="181" s="2" customFormat="1">
      <c r="A181" s="37"/>
      <c r="B181" s="38"/>
      <c r="C181" s="37"/>
      <c r="D181" s="191" t="s">
        <v>152</v>
      </c>
      <c r="E181" s="37"/>
      <c r="F181" s="192" t="s">
        <v>202</v>
      </c>
      <c r="G181" s="37"/>
      <c r="H181" s="37"/>
      <c r="I181" s="188"/>
      <c r="J181" s="37"/>
      <c r="K181" s="37"/>
      <c r="L181" s="38"/>
      <c r="M181" s="189"/>
      <c r="N181" s="190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152</v>
      </c>
      <c r="AU181" s="18" t="s">
        <v>86</v>
      </c>
    </row>
    <row r="182" s="15" customFormat="1">
      <c r="A182" s="15"/>
      <c r="B182" s="209"/>
      <c r="C182" s="15"/>
      <c r="D182" s="186" t="s">
        <v>154</v>
      </c>
      <c r="E182" s="210" t="s">
        <v>1</v>
      </c>
      <c r="F182" s="211" t="s">
        <v>171</v>
      </c>
      <c r="G182" s="15"/>
      <c r="H182" s="210" t="s">
        <v>1</v>
      </c>
      <c r="I182" s="212"/>
      <c r="J182" s="15"/>
      <c r="K182" s="15"/>
      <c r="L182" s="209"/>
      <c r="M182" s="213"/>
      <c r="N182" s="214"/>
      <c r="O182" s="214"/>
      <c r="P182" s="214"/>
      <c r="Q182" s="214"/>
      <c r="R182" s="214"/>
      <c r="S182" s="214"/>
      <c r="T182" s="2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0" t="s">
        <v>154</v>
      </c>
      <c r="AU182" s="210" t="s">
        <v>86</v>
      </c>
      <c r="AV182" s="15" t="s">
        <v>84</v>
      </c>
      <c r="AW182" s="15" t="s">
        <v>32</v>
      </c>
      <c r="AX182" s="15" t="s">
        <v>76</v>
      </c>
      <c r="AY182" s="210" t="s">
        <v>142</v>
      </c>
    </row>
    <row r="183" s="13" customFormat="1">
      <c r="A183" s="13"/>
      <c r="B183" s="193"/>
      <c r="C183" s="13"/>
      <c r="D183" s="186" t="s">
        <v>154</v>
      </c>
      <c r="E183" s="194" t="s">
        <v>1</v>
      </c>
      <c r="F183" s="195" t="s">
        <v>203</v>
      </c>
      <c r="G183" s="13"/>
      <c r="H183" s="196">
        <v>13.4</v>
      </c>
      <c r="I183" s="197"/>
      <c r="J183" s="13"/>
      <c r="K183" s="13"/>
      <c r="L183" s="193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154</v>
      </c>
      <c r="AU183" s="194" t="s">
        <v>86</v>
      </c>
      <c r="AV183" s="13" t="s">
        <v>86</v>
      </c>
      <c r="AW183" s="13" t="s">
        <v>32</v>
      </c>
      <c r="AX183" s="13" t="s">
        <v>76</v>
      </c>
      <c r="AY183" s="194" t="s">
        <v>142</v>
      </c>
    </row>
    <row r="184" s="15" customFormat="1">
      <c r="A184" s="15"/>
      <c r="B184" s="209"/>
      <c r="C184" s="15"/>
      <c r="D184" s="186" t="s">
        <v>154</v>
      </c>
      <c r="E184" s="210" t="s">
        <v>1</v>
      </c>
      <c r="F184" s="211" t="s">
        <v>178</v>
      </c>
      <c r="G184" s="15"/>
      <c r="H184" s="210" t="s">
        <v>1</v>
      </c>
      <c r="I184" s="212"/>
      <c r="J184" s="15"/>
      <c r="K184" s="15"/>
      <c r="L184" s="209"/>
      <c r="M184" s="213"/>
      <c r="N184" s="214"/>
      <c r="O184" s="214"/>
      <c r="P184" s="214"/>
      <c r="Q184" s="214"/>
      <c r="R184" s="214"/>
      <c r="S184" s="214"/>
      <c r="T184" s="2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10" t="s">
        <v>154</v>
      </c>
      <c r="AU184" s="210" t="s">
        <v>86</v>
      </c>
      <c r="AV184" s="15" t="s">
        <v>84</v>
      </c>
      <c r="AW184" s="15" t="s">
        <v>32</v>
      </c>
      <c r="AX184" s="15" t="s">
        <v>76</v>
      </c>
      <c r="AY184" s="210" t="s">
        <v>142</v>
      </c>
    </row>
    <row r="185" s="13" customFormat="1">
      <c r="A185" s="13"/>
      <c r="B185" s="193"/>
      <c r="C185" s="13"/>
      <c r="D185" s="186" t="s">
        <v>154</v>
      </c>
      <c r="E185" s="194" t="s">
        <v>1</v>
      </c>
      <c r="F185" s="195" t="s">
        <v>204</v>
      </c>
      <c r="G185" s="13"/>
      <c r="H185" s="196">
        <v>132.86699999999999</v>
      </c>
      <c r="I185" s="197"/>
      <c r="J185" s="13"/>
      <c r="K185" s="13"/>
      <c r="L185" s="193"/>
      <c r="M185" s="198"/>
      <c r="N185" s="199"/>
      <c r="O185" s="199"/>
      <c r="P185" s="199"/>
      <c r="Q185" s="199"/>
      <c r="R185" s="199"/>
      <c r="S185" s="199"/>
      <c r="T185" s="20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154</v>
      </c>
      <c r="AU185" s="194" t="s">
        <v>86</v>
      </c>
      <c r="AV185" s="13" t="s">
        <v>86</v>
      </c>
      <c r="AW185" s="13" t="s">
        <v>32</v>
      </c>
      <c r="AX185" s="13" t="s">
        <v>76</v>
      </c>
      <c r="AY185" s="194" t="s">
        <v>142</v>
      </c>
    </row>
    <row r="186" s="13" customFormat="1">
      <c r="A186" s="13"/>
      <c r="B186" s="193"/>
      <c r="C186" s="13"/>
      <c r="D186" s="186" t="s">
        <v>154</v>
      </c>
      <c r="E186" s="194" t="s">
        <v>1</v>
      </c>
      <c r="F186" s="195" t="s">
        <v>205</v>
      </c>
      <c r="G186" s="13"/>
      <c r="H186" s="196">
        <v>24.776</v>
      </c>
      <c r="I186" s="197"/>
      <c r="J186" s="13"/>
      <c r="K186" s="13"/>
      <c r="L186" s="193"/>
      <c r="M186" s="198"/>
      <c r="N186" s="199"/>
      <c r="O186" s="199"/>
      <c r="P186" s="199"/>
      <c r="Q186" s="199"/>
      <c r="R186" s="199"/>
      <c r="S186" s="199"/>
      <c r="T186" s="20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154</v>
      </c>
      <c r="AU186" s="194" t="s">
        <v>86</v>
      </c>
      <c r="AV186" s="13" t="s">
        <v>86</v>
      </c>
      <c r="AW186" s="13" t="s">
        <v>32</v>
      </c>
      <c r="AX186" s="13" t="s">
        <v>76</v>
      </c>
      <c r="AY186" s="194" t="s">
        <v>142</v>
      </c>
    </row>
    <row r="187" s="13" customFormat="1">
      <c r="A187" s="13"/>
      <c r="B187" s="193"/>
      <c r="C187" s="13"/>
      <c r="D187" s="186" t="s">
        <v>154</v>
      </c>
      <c r="E187" s="194" t="s">
        <v>1</v>
      </c>
      <c r="F187" s="195" t="s">
        <v>206</v>
      </c>
      <c r="G187" s="13"/>
      <c r="H187" s="196">
        <v>103.52</v>
      </c>
      <c r="I187" s="197"/>
      <c r="J187" s="13"/>
      <c r="K187" s="13"/>
      <c r="L187" s="193"/>
      <c r="M187" s="198"/>
      <c r="N187" s="199"/>
      <c r="O187" s="199"/>
      <c r="P187" s="199"/>
      <c r="Q187" s="199"/>
      <c r="R187" s="199"/>
      <c r="S187" s="199"/>
      <c r="T187" s="20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4" t="s">
        <v>154</v>
      </c>
      <c r="AU187" s="194" t="s">
        <v>86</v>
      </c>
      <c r="AV187" s="13" t="s">
        <v>86</v>
      </c>
      <c r="AW187" s="13" t="s">
        <v>32</v>
      </c>
      <c r="AX187" s="13" t="s">
        <v>76</v>
      </c>
      <c r="AY187" s="194" t="s">
        <v>142</v>
      </c>
    </row>
    <row r="188" s="14" customFormat="1">
      <c r="A188" s="14"/>
      <c r="B188" s="201"/>
      <c r="C188" s="14"/>
      <c r="D188" s="186" t="s">
        <v>154</v>
      </c>
      <c r="E188" s="202" t="s">
        <v>1</v>
      </c>
      <c r="F188" s="203" t="s">
        <v>156</v>
      </c>
      <c r="G188" s="14"/>
      <c r="H188" s="204">
        <v>274.56299999999999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154</v>
      </c>
      <c r="AU188" s="202" t="s">
        <v>86</v>
      </c>
      <c r="AV188" s="14" t="s">
        <v>148</v>
      </c>
      <c r="AW188" s="14" t="s">
        <v>32</v>
      </c>
      <c r="AX188" s="14" t="s">
        <v>84</v>
      </c>
      <c r="AY188" s="202" t="s">
        <v>142</v>
      </c>
    </row>
    <row r="189" s="2" customFormat="1" ht="24.15" customHeight="1">
      <c r="A189" s="37"/>
      <c r="B189" s="171"/>
      <c r="C189" s="172" t="s">
        <v>207</v>
      </c>
      <c r="D189" s="172" t="s">
        <v>144</v>
      </c>
      <c r="E189" s="173" t="s">
        <v>208</v>
      </c>
      <c r="F189" s="174" t="s">
        <v>209</v>
      </c>
      <c r="G189" s="175" t="s">
        <v>161</v>
      </c>
      <c r="H189" s="176">
        <v>13.9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41</v>
      </c>
      <c r="O189" s="76"/>
      <c r="P189" s="182">
        <f>O189*H189</f>
        <v>0</v>
      </c>
      <c r="Q189" s="182">
        <v>0.015400000000000001</v>
      </c>
      <c r="R189" s="182">
        <f>Q189*H189</f>
        <v>0.21406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148</v>
      </c>
      <c r="AT189" s="184" t="s">
        <v>144</v>
      </c>
      <c r="AU189" s="184" t="s">
        <v>86</v>
      </c>
      <c r="AY189" s="18" t="s">
        <v>142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84</v>
      </c>
      <c r="BK189" s="185">
        <f>ROUND(I189*H189,2)</f>
        <v>0</v>
      </c>
      <c r="BL189" s="18" t="s">
        <v>148</v>
      </c>
      <c r="BM189" s="184" t="s">
        <v>210</v>
      </c>
    </row>
    <row r="190" s="2" customFormat="1">
      <c r="A190" s="37"/>
      <c r="B190" s="38"/>
      <c r="C190" s="37"/>
      <c r="D190" s="186" t="s">
        <v>150</v>
      </c>
      <c r="E190" s="37"/>
      <c r="F190" s="187" t="s">
        <v>211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150</v>
      </c>
      <c r="AU190" s="18" t="s">
        <v>86</v>
      </c>
    </row>
    <row r="191" s="2" customFormat="1">
      <c r="A191" s="37"/>
      <c r="B191" s="38"/>
      <c r="C191" s="37"/>
      <c r="D191" s="191" t="s">
        <v>152</v>
      </c>
      <c r="E191" s="37"/>
      <c r="F191" s="192" t="s">
        <v>212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152</v>
      </c>
      <c r="AU191" s="18" t="s">
        <v>86</v>
      </c>
    </row>
    <row r="192" s="2" customFormat="1" ht="21.75" customHeight="1">
      <c r="A192" s="37"/>
      <c r="B192" s="171"/>
      <c r="C192" s="172" t="s">
        <v>213</v>
      </c>
      <c r="D192" s="172" t="s">
        <v>144</v>
      </c>
      <c r="E192" s="173" t="s">
        <v>214</v>
      </c>
      <c r="F192" s="174" t="s">
        <v>215</v>
      </c>
      <c r="G192" s="175" t="s">
        <v>161</v>
      </c>
      <c r="H192" s="176">
        <v>274.56299999999999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41</v>
      </c>
      <c r="O192" s="76"/>
      <c r="P192" s="182">
        <f>O192*H192</f>
        <v>0</v>
      </c>
      <c r="Q192" s="182">
        <v>0.0030000000000000001</v>
      </c>
      <c r="R192" s="182">
        <f>Q192*H192</f>
        <v>0.823689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148</v>
      </c>
      <c r="AT192" s="184" t="s">
        <v>144</v>
      </c>
      <c r="AU192" s="184" t="s">
        <v>86</v>
      </c>
      <c r="AY192" s="18" t="s">
        <v>142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84</v>
      </c>
      <c r="BK192" s="185">
        <f>ROUND(I192*H192,2)</f>
        <v>0</v>
      </c>
      <c r="BL192" s="18" t="s">
        <v>148</v>
      </c>
      <c r="BM192" s="184" t="s">
        <v>216</v>
      </c>
    </row>
    <row r="193" s="2" customFormat="1">
      <c r="A193" s="37"/>
      <c r="B193" s="38"/>
      <c r="C193" s="37"/>
      <c r="D193" s="186" t="s">
        <v>150</v>
      </c>
      <c r="E193" s="37"/>
      <c r="F193" s="187" t="s">
        <v>217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150</v>
      </c>
      <c r="AU193" s="18" t="s">
        <v>86</v>
      </c>
    </row>
    <row r="194" s="2" customFormat="1">
      <c r="A194" s="37"/>
      <c r="B194" s="38"/>
      <c r="C194" s="37"/>
      <c r="D194" s="191" t="s">
        <v>152</v>
      </c>
      <c r="E194" s="37"/>
      <c r="F194" s="192" t="s">
        <v>218</v>
      </c>
      <c r="G194" s="37"/>
      <c r="H194" s="37"/>
      <c r="I194" s="188"/>
      <c r="J194" s="37"/>
      <c r="K194" s="37"/>
      <c r="L194" s="38"/>
      <c r="M194" s="189"/>
      <c r="N194" s="190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152</v>
      </c>
      <c r="AU194" s="18" t="s">
        <v>86</v>
      </c>
    </row>
    <row r="195" s="15" customFormat="1">
      <c r="A195" s="15"/>
      <c r="B195" s="209"/>
      <c r="C195" s="15"/>
      <c r="D195" s="186" t="s">
        <v>154</v>
      </c>
      <c r="E195" s="210" t="s">
        <v>1</v>
      </c>
      <c r="F195" s="211" t="s">
        <v>171</v>
      </c>
      <c r="G195" s="15"/>
      <c r="H195" s="210" t="s">
        <v>1</v>
      </c>
      <c r="I195" s="212"/>
      <c r="J195" s="15"/>
      <c r="K195" s="15"/>
      <c r="L195" s="209"/>
      <c r="M195" s="213"/>
      <c r="N195" s="214"/>
      <c r="O195" s="214"/>
      <c r="P195" s="214"/>
      <c r="Q195" s="214"/>
      <c r="R195" s="214"/>
      <c r="S195" s="214"/>
      <c r="T195" s="2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0" t="s">
        <v>154</v>
      </c>
      <c r="AU195" s="210" t="s">
        <v>86</v>
      </c>
      <c r="AV195" s="15" t="s">
        <v>84</v>
      </c>
      <c r="AW195" s="15" t="s">
        <v>32</v>
      </c>
      <c r="AX195" s="15" t="s">
        <v>76</v>
      </c>
      <c r="AY195" s="210" t="s">
        <v>142</v>
      </c>
    </row>
    <row r="196" s="13" customFormat="1">
      <c r="A196" s="13"/>
      <c r="B196" s="193"/>
      <c r="C196" s="13"/>
      <c r="D196" s="186" t="s">
        <v>154</v>
      </c>
      <c r="E196" s="194" t="s">
        <v>1</v>
      </c>
      <c r="F196" s="195" t="s">
        <v>203</v>
      </c>
      <c r="G196" s="13"/>
      <c r="H196" s="196">
        <v>13.4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154</v>
      </c>
      <c r="AU196" s="194" t="s">
        <v>86</v>
      </c>
      <c r="AV196" s="13" t="s">
        <v>86</v>
      </c>
      <c r="AW196" s="13" t="s">
        <v>32</v>
      </c>
      <c r="AX196" s="13" t="s">
        <v>76</v>
      </c>
      <c r="AY196" s="194" t="s">
        <v>142</v>
      </c>
    </row>
    <row r="197" s="15" customFormat="1">
      <c r="A197" s="15"/>
      <c r="B197" s="209"/>
      <c r="C197" s="15"/>
      <c r="D197" s="186" t="s">
        <v>154</v>
      </c>
      <c r="E197" s="210" t="s">
        <v>1</v>
      </c>
      <c r="F197" s="211" t="s">
        <v>178</v>
      </c>
      <c r="G197" s="15"/>
      <c r="H197" s="210" t="s">
        <v>1</v>
      </c>
      <c r="I197" s="212"/>
      <c r="J197" s="15"/>
      <c r="K197" s="15"/>
      <c r="L197" s="209"/>
      <c r="M197" s="213"/>
      <c r="N197" s="214"/>
      <c r="O197" s="214"/>
      <c r="P197" s="214"/>
      <c r="Q197" s="214"/>
      <c r="R197" s="214"/>
      <c r="S197" s="214"/>
      <c r="T197" s="2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0" t="s">
        <v>154</v>
      </c>
      <c r="AU197" s="210" t="s">
        <v>86</v>
      </c>
      <c r="AV197" s="15" t="s">
        <v>84</v>
      </c>
      <c r="AW197" s="15" t="s">
        <v>32</v>
      </c>
      <c r="AX197" s="15" t="s">
        <v>76</v>
      </c>
      <c r="AY197" s="210" t="s">
        <v>142</v>
      </c>
    </row>
    <row r="198" s="13" customFormat="1">
      <c r="A198" s="13"/>
      <c r="B198" s="193"/>
      <c r="C198" s="13"/>
      <c r="D198" s="186" t="s">
        <v>154</v>
      </c>
      <c r="E198" s="194" t="s">
        <v>1</v>
      </c>
      <c r="F198" s="195" t="s">
        <v>204</v>
      </c>
      <c r="G198" s="13"/>
      <c r="H198" s="196">
        <v>132.86699999999999</v>
      </c>
      <c r="I198" s="197"/>
      <c r="J198" s="13"/>
      <c r="K198" s="13"/>
      <c r="L198" s="193"/>
      <c r="M198" s="198"/>
      <c r="N198" s="199"/>
      <c r="O198" s="199"/>
      <c r="P198" s="199"/>
      <c r="Q198" s="199"/>
      <c r="R198" s="199"/>
      <c r="S198" s="199"/>
      <c r="T198" s="20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4" t="s">
        <v>154</v>
      </c>
      <c r="AU198" s="194" t="s">
        <v>86</v>
      </c>
      <c r="AV198" s="13" t="s">
        <v>86</v>
      </c>
      <c r="AW198" s="13" t="s">
        <v>32</v>
      </c>
      <c r="AX198" s="13" t="s">
        <v>76</v>
      </c>
      <c r="AY198" s="194" t="s">
        <v>142</v>
      </c>
    </row>
    <row r="199" s="13" customFormat="1">
      <c r="A199" s="13"/>
      <c r="B199" s="193"/>
      <c r="C199" s="13"/>
      <c r="D199" s="186" t="s">
        <v>154</v>
      </c>
      <c r="E199" s="194" t="s">
        <v>1</v>
      </c>
      <c r="F199" s="195" t="s">
        <v>205</v>
      </c>
      <c r="G199" s="13"/>
      <c r="H199" s="196">
        <v>24.776</v>
      </c>
      <c r="I199" s="197"/>
      <c r="J199" s="13"/>
      <c r="K199" s="13"/>
      <c r="L199" s="193"/>
      <c r="M199" s="198"/>
      <c r="N199" s="199"/>
      <c r="O199" s="199"/>
      <c r="P199" s="199"/>
      <c r="Q199" s="199"/>
      <c r="R199" s="199"/>
      <c r="S199" s="199"/>
      <c r="T199" s="20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4" t="s">
        <v>154</v>
      </c>
      <c r="AU199" s="194" t="s">
        <v>86</v>
      </c>
      <c r="AV199" s="13" t="s">
        <v>86</v>
      </c>
      <c r="AW199" s="13" t="s">
        <v>32</v>
      </c>
      <c r="AX199" s="13" t="s">
        <v>76</v>
      </c>
      <c r="AY199" s="194" t="s">
        <v>142</v>
      </c>
    </row>
    <row r="200" s="13" customFormat="1">
      <c r="A200" s="13"/>
      <c r="B200" s="193"/>
      <c r="C200" s="13"/>
      <c r="D200" s="186" t="s">
        <v>154</v>
      </c>
      <c r="E200" s="194" t="s">
        <v>1</v>
      </c>
      <c r="F200" s="195" t="s">
        <v>206</v>
      </c>
      <c r="G200" s="13"/>
      <c r="H200" s="196">
        <v>103.52</v>
      </c>
      <c r="I200" s="197"/>
      <c r="J200" s="13"/>
      <c r="K200" s="13"/>
      <c r="L200" s="193"/>
      <c r="M200" s="198"/>
      <c r="N200" s="199"/>
      <c r="O200" s="199"/>
      <c r="P200" s="199"/>
      <c r="Q200" s="199"/>
      <c r="R200" s="199"/>
      <c r="S200" s="199"/>
      <c r="T200" s="20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4" t="s">
        <v>154</v>
      </c>
      <c r="AU200" s="194" t="s">
        <v>86</v>
      </c>
      <c r="AV200" s="13" t="s">
        <v>86</v>
      </c>
      <c r="AW200" s="13" t="s">
        <v>32</v>
      </c>
      <c r="AX200" s="13" t="s">
        <v>76</v>
      </c>
      <c r="AY200" s="194" t="s">
        <v>142</v>
      </c>
    </row>
    <row r="201" s="14" customFormat="1">
      <c r="A201" s="14"/>
      <c r="B201" s="201"/>
      <c r="C201" s="14"/>
      <c r="D201" s="186" t="s">
        <v>154</v>
      </c>
      <c r="E201" s="202" t="s">
        <v>1</v>
      </c>
      <c r="F201" s="203" t="s">
        <v>156</v>
      </c>
      <c r="G201" s="14"/>
      <c r="H201" s="204">
        <v>274.56299999999999</v>
      </c>
      <c r="I201" s="205"/>
      <c r="J201" s="14"/>
      <c r="K201" s="14"/>
      <c r="L201" s="201"/>
      <c r="M201" s="206"/>
      <c r="N201" s="207"/>
      <c r="O201" s="207"/>
      <c r="P201" s="207"/>
      <c r="Q201" s="207"/>
      <c r="R201" s="207"/>
      <c r="S201" s="207"/>
      <c r="T201" s="20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2" t="s">
        <v>154</v>
      </c>
      <c r="AU201" s="202" t="s">
        <v>86</v>
      </c>
      <c r="AV201" s="14" t="s">
        <v>148</v>
      </c>
      <c r="AW201" s="14" t="s">
        <v>32</v>
      </c>
      <c r="AX201" s="14" t="s">
        <v>84</v>
      </c>
      <c r="AY201" s="202" t="s">
        <v>142</v>
      </c>
    </row>
    <row r="202" s="2" customFormat="1" ht="33" customHeight="1">
      <c r="A202" s="37"/>
      <c r="B202" s="171"/>
      <c r="C202" s="172" t="s">
        <v>219</v>
      </c>
      <c r="D202" s="172" t="s">
        <v>144</v>
      </c>
      <c r="E202" s="173" t="s">
        <v>220</v>
      </c>
      <c r="F202" s="174" t="s">
        <v>221</v>
      </c>
      <c r="G202" s="175" t="s">
        <v>161</v>
      </c>
      <c r="H202" s="176">
        <v>171.04300000000001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41</v>
      </c>
      <c r="O202" s="76"/>
      <c r="P202" s="182">
        <f>O202*H202</f>
        <v>0</v>
      </c>
      <c r="Q202" s="182">
        <v>0.027699999999999999</v>
      </c>
      <c r="R202" s="182">
        <f>Q202*H202</f>
        <v>4.7378910999999997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148</v>
      </c>
      <c r="AT202" s="184" t="s">
        <v>144</v>
      </c>
      <c r="AU202" s="184" t="s">
        <v>86</v>
      </c>
      <c r="AY202" s="18" t="s">
        <v>142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84</v>
      </c>
      <c r="BK202" s="185">
        <f>ROUND(I202*H202,2)</f>
        <v>0</v>
      </c>
      <c r="BL202" s="18" t="s">
        <v>148</v>
      </c>
      <c r="BM202" s="184" t="s">
        <v>222</v>
      </c>
    </row>
    <row r="203" s="2" customFormat="1">
      <c r="A203" s="37"/>
      <c r="B203" s="38"/>
      <c r="C203" s="37"/>
      <c r="D203" s="186" t="s">
        <v>150</v>
      </c>
      <c r="E203" s="37"/>
      <c r="F203" s="187" t="s">
        <v>223</v>
      </c>
      <c r="G203" s="37"/>
      <c r="H203" s="37"/>
      <c r="I203" s="188"/>
      <c r="J203" s="37"/>
      <c r="K203" s="37"/>
      <c r="L203" s="38"/>
      <c r="M203" s="189"/>
      <c r="N203" s="190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150</v>
      </c>
      <c r="AU203" s="18" t="s">
        <v>86</v>
      </c>
    </row>
    <row r="204" s="2" customFormat="1">
      <c r="A204" s="37"/>
      <c r="B204" s="38"/>
      <c r="C204" s="37"/>
      <c r="D204" s="191" t="s">
        <v>152</v>
      </c>
      <c r="E204" s="37"/>
      <c r="F204" s="192" t="s">
        <v>224</v>
      </c>
      <c r="G204" s="37"/>
      <c r="H204" s="37"/>
      <c r="I204" s="188"/>
      <c r="J204" s="37"/>
      <c r="K204" s="37"/>
      <c r="L204" s="38"/>
      <c r="M204" s="189"/>
      <c r="N204" s="190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152</v>
      </c>
      <c r="AU204" s="18" t="s">
        <v>86</v>
      </c>
    </row>
    <row r="205" s="15" customFormat="1">
      <c r="A205" s="15"/>
      <c r="B205" s="209"/>
      <c r="C205" s="15"/>
      <c r="D205" s="186" t="s">
        <v>154</v>
      </c>
      <c r="E205" s="210" t="s">
        <v>1</v>
      </c>
      <c r="F205" s="211" t="s">
        <v>171</v>
      </c>
      <c r="G205" s="15"/>
      <c r="H205" s="210" t="s">
        <v>1</v>
      </c>
      <c r="I205" s="212"/>
      <c r="J205" s="15"/>
      <c r="K205" s="15"/>
      <c r="L205" s="209"/>
      <c r="M205" s="213"/>
      <c r="N205" s="214"/>
      <c r="O205" s="214"/>
      <c r="P205" s="214"/>
      <c r="Q205" s="214"/>
      <c r="R205" s="214"/>
      <c r="S205" s="214"/>
      <c r="T205" s="2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0" t="s">
        <v>154</v>
      </c>
      <c r="AU205" s="210" t="s">
        <v>86</v>
      </c>
      <c r="AV205" s="15" t="s">
        <v>84</v>
      </c>
      <c r="AW205" s="15" t="s">
        <v>32</v>
      </c>
      <c r="AX205" s="15" t="s">
        <v>76</v>
      </c>
      <c r="AY205" s="210" t="s">
        <v>142</v>
      </c>
    </row>
    <row r="206" s="13" customFormat="1">
      <c r="A206" s="13"/>
      <c r="B206" s="193"/>
      <c r="C206" s="13"/>
      <c r="D206" s="186" t="s">
        <v>154</v>
      </c>
      <c r="E206" s="194" t="s">
        <v>1</v>
      </c>
      <c r="F206" s="195" t="s">
        <v>203</v>
      </c>
      <c r="G206" s="13"/>
      <c r="H206" s="196">
        <v>13.4</v>
      </c>
      <c r="I206" s="197"/>
      <c r="J206" s="13"/>
      <c r="K206" s="13"/>
      <c r="L206" s="193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4" t="s">
        <v>154</v>
      </c>
      <c r="AU206" s="194" t="s">
        <v>86</v>
      </c>
      <c r="AV206" s="13" t="s">
        <v>86</v>
      </c>
      <c r="AW206" s="13" t="s">
        <v>32</v>
      </c>
      <c r="AX206" s="13" t="s">
        <v>76</v>
      </c>
      <c r="AY206" s="194" t="s">
        <v>142</v>
      </c>
    </row>
    <row r="207" s="15" customFormat="1">
      <c r="A207" s="15"/>
      <c r="B207" s="209"/>
      <c r="C207" s="15"/>
      <c r="D207" s="186" t="s">
        <v>154</v>
      </c>
      <c r="E207" s="210" t="s">
        <v>1</v>
      </c>
      <c r="F207" s="211" t="s">
        <v>178</v>
      </c>
      <c r="G207" s="15"/>
      <c r="H207" s="210" t="s">
        <v>1</v>
      </c>
      <c r="I207" s="212"/>
      <c r="J207" s="15"/>
      <c r="K207" s="15"/>
      <c r="L207" s="209"/>
      <c r="M207" s="213"/>
      <c r="N207" s="214"/>
      <c r="O207" s="214"/>
      <c r="P207" s="214"/>
      <c r="Q207" s="214"/>
      <c r="R207" s="214"/>
      <c r="S207" s="214"/>
      <c r="T207" s="2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0" t="s">
        <v>154</v>
      </c>
      <c r="AU207" s="210" t="s">
        <v>86</v>
      </c>
      <c r="AV207" s="15" t="s">
        <v>84</v>
      </c>
      <c r="AW207" s="15" t="s">
        <v>32</v>
      </c>
      <c r="AX207" s="15" t="s">
        <v>76</v>
      </c>
      <c r="AY207" s="210" t="s">
        <v>142</v>
      </c>
    </row>
    <row r="208" s="13" customFormat="1">
      <c r="A208" s="13"/>
      <c r="B208" s="193"/>
      <c r="C208" s="13"/>
      <c r="D208" s="186" t="s">
        <v>154</v>
      </c>
      <c r="E208" s="194" t="s">
        <v>1</v>
      </c>
      <c r="F208" s="195" t="s">
        <v>204</v>
      </c>
      <c r="G208" s="13"/>
      <c r="H208" s="196">
        <v>132.86699999999999</v>
      </c>
      <c r="I208" s="197"/>
      <c r="J208" s="13"/>
      <c r="K208" s="13"/>
      <c r="L208" s="193"/>
      <c r="M208" s="198"/>
      <c r="N208" s="199"/>
      <c r="O208" s="199"/>
      <c r="P208" s="199"/>
      <c r="Q208" s="199"/>
      <c r="R208" s="199"/>
      <c r="S208" s="199"/>
      <c r="T208" s="20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4" t="s">
        <v>154</v>
      </c>
      <c r="AU208" s="194" t="s">
        <v>86</v>
      </c>
      <c r="AV208" s="13" t="s">
        <v>86</v>
      </c>
      <c r="AW208" s="13" t="s">
        <v>32</v>
      </c>
      <c r="AX208" s="13" t="s">
        <v>76</v>
      </c>
      <c r="AY208" s="194" t="s">
        <v>142</v>
      </c>
    </row>
    <row r="209" s="13" customFormat="1">
      <c r="A209" s="13"/>
      <c r="B209" s="193"/>
      <c r="C209" s="13"/>
      <c r="D209" s="186" t="s">
        <v>154</v>
      </c>
      <c r="E209" s="194" t="s">
        <v>1</v>
      </c>
      <c r="F209" s="195" t="s">
        <v>205</v>
      </c>
      <c r="G209" s="13"/>
      <c r="H209" s="196">
        <v>24.776</v>
      </c>
      <c r="I209" s="197"/>
      <c r="J209" s="13"/>
      <c r="K209" s="13"/>
      <c r="L209" s="193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4" t="s">
        <v>154</v>
      </c>
      <c r="AU209" s="194" t="s">
        <v>86</v>
      </c>
      <c r="AV209" s="13" t="s">
        <v>86</v>
      </c>
      <c r="AW209" s="13" t="s">
        <v>32</v>
      </c>
      <c r="AX209" s="13" t="s">
        <v>76</v>
      </c>
      <c r="AY209" s="194" t="s">
        <v>142</v>
      </c>
    </row>
    <row r="210" s="14" customFormat="1">
      <c r="A210" s="14"/>
      <c r="B210" s="201"/>
      <c r="C210" s="14"/>
      <c r="D210" s="186" t="s">
        <v>154</v>
      </c>
      <c r="E210" s="202" t="s">
        <v>1</v>
      </c>
      <c r="F210" s="203" t="s">
        <v>156</v>
      </c>
      <c r="G210" s="14"/>
      <c r="H210" s="204">
        <v>171.04300000000001</v>
      </c>
      <c r="I210" s="205"/>
      <c r="J210" s="14"/>
      <c r="K210" s="14"/>
      <c r="L210" s="201"/>
      <c r="M210" s="206"/>
      <c r="N210" s="207"/>
      <c r="O210" s="207"/>
      <c r="P210" s="207"/>
      <c r="Q210" s="207"/>
      <c r="R210" s="207"/>
      <c r="S210" s="207"/>
      <c r="T210" s="20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2" t="s">
        <v>154</v>
      </c>
      <c r="AU210" s="202" t="s">
        <v>86</v>
      </c>
      <c r="AV210" s="14" t="s">
        <v>148</v>
      </c>
      <c r="AW210" s="14" t="s">
        <v>32</v>
      </c>
      <c r="AX210" s="14" t="s">
        <v>84</v>
      </c>
      <c r="AY210" s="202" t="s">
        <v>142</v>
      </c>
    </row>
    <row r="211" s="2" customFormat="1" ht="24.15" customHeight="1">
      <c r="A211" s="37"/>
      <c r="B211" s="171"/>
      <c r="C211" s="172" t="s">
        <v>225</v>
      </c>
      <c r="D211" s="172" t="s">
        <v>144</v>
      </c>
      <c r="E211" s="173" t="s">
        <v>226</v>
      </c>
      <c r="F211" s="174" t="s">
        <v>227</v>
      </c>
      <c r="G211" s="175" t="s">
        <v>228</v>
      </c>
      <c r="H211" s="176">
        <v>4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41</v>
      </c>
      <c r="O211" s="76"/>
      <c r="P211" s="182">
        <f>O211*H211</f>
        <v>0</v>
      </c>
      <c r="Q211" s="182">
        <v>0.017770000000000001</v>
      </c>
      <c r="R211" s="182">
        <f>Q211*H211</f>
        <v>0.071080000000000004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148</v>
      </c>
      <c r="AT211" s="184" t="s">
        <v>144</v>
      </c>
      <c r="AU211" s="184" t="s">
        <v>86</v>
      </c>
      <c r="AY211" s="18" t="s">
        <v>142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84</v>
      </c>
      <c r="BK211" s="185">
        <f>ROUND(I211*H211,2)</f>
        <v>0</v>
      </c>
      <c r="BL211" s="18" t="s">
        <v>148</v>
      </c>
      <c r="BM211" s="184" t="s">
        <v>229</v>
      </c>
    </row>
    <row r="212" s="2" customFormat="1">
      <c r="A212" s="37"/>
      <c r="B212" s="38"/>
      <c r="C212" s="37"/>
      <c r="D212" s="186" t="s">
        <v>150</v>
      </c>
      <c r="E212" s="37"/>
      <c r="F212" s="187" t="s">
        <v>230</v>
      </c>
      <c r="G212" s="37"/>
      <c r="H212" s="37"/>
      <c r="I212" s="188"/>
      <c r="J212" s="37"/>
      <c r="K212" s="37"/>
      <c r="L212" s="38"/>
      <c r="M212" s="189"/>
      <c r="N212" s="190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150</v>
      </c>
      <c r="AU212" s="18" t="s">
        <v>86</v>
      </c>
    </row>
    <row r="213" s="2" customFormat="1">
      <c r="A213" s="37"/>
      <c r="B213" s="38"/>
      <c r="C213" s="37"/>
      <c r="D213" s="191" t="s">
        <v>152</v>
      </c>
      <c r="E213" s="37"/>
      <c r="F213" s="192" t="s">
        <v>231</v>
      </c>
      <c r="G213" s="37"/>
      <c r="H213" s="37"/>
      <c r="I213" s="188"/>
      <c r="J213" s="37"/>
      <c r="K213" s="37"/>
      <c r="L213" s="38"/>
      <c r="M213" s="189"/>
      <c r="N213" s="190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152</v>
      </c>
      <c r="AU213" s="18" t="s">
        <v>86</v>
      </c>
    </row>
    <row r="214" s="2" customFormat="1" ht="24.15" customHeight="1">
      <c r="A214" s="37"/>
      <c r="B214" s="171"/>
      <c r="C214" s="216" t="s">
        <v>8</v>
      </c>
      <c r="D214" s="216" t="s">
        <v>232</v>
      </c>
      <c r="E214" s="217" t="s">
        <v>233</v>
      </c>
      <c r="F214" s="218" t="s">
        <v>234</v>
      </c>
      <c r="G214" s="219" t="s">
        <v>228</v>
      </c>
      <c r="H214" s="220">
        <v>2</v>
      </c>
      <c r="I214" s="221"/>
      <c r="J214" s="222">
        <f>ROUND(I214*H214,2)</f>
        <v>0</v>
      </c>
      <c r="K214" s="223"/>
      <c r="L214" s="224"/>
      <c r="M214" s="225" t="s">
        <v>1</v>
      </c>
      <c r="N214" s="226" t="s">
        <v>41</v>
      </c>
      <c r="O214" s="76"/>
      <c r="P214" s="182">
        <f>O214*H214</f>
        <v>0</v>
      </c>
      <c r="Q214" s="182">
        <v>0.012250000000000001</v>
      </c>
      <c r="R214" s="182">
        <f>Q214*H214</f>
        <v>0.024500000000000001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207</v>
      </c>
      <c r="AT214" s="184" t="s">
        <v>232</v>
      </c>
      <c r="AU214" s="184" t="s">
        <v>86</v>
      </c>
      <c r="AY214" s="18" t="s">
        <v>142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84</v>
      </c>
      <c r="BK214" s="185">
        <f>ROUND(I214*H214,2)</f>
        <v>0</v>
      </c>
      <c r="BL214" s="18" t="s">
        <v>148</v>
      </c>
      <c r="BM214" s="184" t="s">
        <v>235</v>
      </c>
    </row>
    <row r="215" s="2" customFormat="1">
      <c r="A215" s="37"/>
      <c r="B215" s="38"/>
      <c r="C215" s="37"/>
      <c r="D215" s="186" t="s">
        <v>150</v>
      </c>
      <c r="E215" s="37"/>
      <c r="F215" s="187" t="s">
        <v>234</v>
      </c>
      <c r="G215" s="37"/>
      <c r="H215" s="37"/>
      <c r="I215" s="188"/>
      <c r="J215" s="37"/>
      <c r="K215" s="37"/>
      <c r="L215" s="38"/>
      <c r="M215" s="189"/>
      <c r="N215" s="190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150</v>
      </c>
      <c r="AU215" s="18" t="s">
        <v>86</v>
      </c>
    </row>
    <row r="216" s="2" customFormat="1" ht="24.15" customHeight="1">
      <c r="A216" s="37"/>
      <c r="B216" s="171"/>
      <c r="C216" s="216" t="s">
        <v>236</v>
      </c>
      <c r="D216" s="216" t="s">
        <v>232</v>
      </c>
      <c r="E216" s="217" t="s">
        <v>237</v>
      </c>
      <c r="F216" s="218" t="s">
        <v>238</v>
      </c>
      <c r="G216" s="219" t="s">
        <v>228</v>
      </c>
      <c r="H216" s="220">
        <v>2</v>
      </c>
      <c r="I216" s="221"/>
      <c r="J216" s="222">
        <f>ROUND(I216*H216,2)</f>
        <v>0</v>
      </c>
      <c r="K216" s="223"/>
      <c r="L216" s="224"/>
      <c r="M216" s="225" t="s">
        <v>1</v>
      </c>
      <c r="N216" s="226" t="s">
        <v>41</v>
      </c>
      <c r="O216" s="76"/>
      <c r="P216" s="182">
        <f>O216*H216</f>
        <v>0</v>
      </c>
      <c r="Q216" s="182">
        <v>0.01553</v>
      </c>
      <c r="R216" s="182">
        <f>Q216*H216</f>
        <v>0.031060000000000001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207</v>
      </c>
      <c r="AT216" s="184" t="s">
        <v>232</v>
      </c>
      <c r="AU216" s="184" t="s">
        <v>86</v>
      </c>
      <c r="AY216" s="18" t="s">
        <v>142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84</v>
      </c>
      <c r="BK216" s="185">
        <f>ROUND(I216*H216,2)</f>
        <v>0</v>
      </c>
      <c r="BL216" s="18" t="s">
        <v>148</v>
      </c>
      <c r="BM216" s="184" t="s">
        <v>239</v>
      </c>
    </row>
    <row r="217" s="2" customFormat="1">
      <c r="A217" s="37"/>
      <c r="B217" s="38"/>
      <c r="C217" s="37"/>
      <c r="D217" s="186" t="s">
        <v>150</v>
      </c>
      <c r="E217" s="37"/>
      <c r="F217" s="187" t="s">
        <v>238</v>
      </c>
      <c r="G217" s="37"/>
      <c r="H217" s="37"/>
      <c r="I217" s="188"/>
      <c r="J217" s="37"/>
      <c r="K217" s="37"/>
      <c r="L217" s="38"/>
      <c r="M217" s="189"/>
      <c r="N217" s="190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150</v>
      </c>
      <c r="AU217" s="18" t="s">
        <v>86</v>
      </c>
    </row>
    <row r="218" s="2" customFormat="1" ht="24.15" customHeight="1">
      <c r="A218" s="37"/>
      <c r="B218" s="171"/>
      <c r="C218" s="172" t="s">
        <v>240</v>
      </c>
      <c r="D218" s="172" t="s">
        <v>144</v>
      </c>
      <c r="E218" s="173" t="s">
        <v>241</v>
      </c>
      <c r="F218" s="174" t="s">
        <v>242</v>
      </c>
      <c r="G218" s="175" t="s">
        <v>228</v>
      </c>
      <c r="H218" s="176">
        <v>1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41</v>
      </c>
      <c r="O218" s="76"/>
      <c r="P218" s="182">
        <f>O218*H218</f>
        <v>0</v>
      </c>
      <c r="Q218" s="182">
        <v>0.035319999999999997</v>
      </c>
      <c r="R218" s="182">
        <f>Q218*H218</f>
        <v>0.035319999999999997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148</v>
      </c>
      <c r="AT218" s="184" t="s">
        <v>144</v>
      </c>
      <c r="AU218" s="184" t="s">
        <v>86</v>
      </c>
      <c r="AY218" s="18" t="s">
        <v>142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84</v>
      </c>
      <c r="BK218" s="185">
        <f>ROUND(I218*H218,2)</f>
        <v>0</v>
      </c>
      <c r="BL218" s="18" t="s">
        <v>148</v>
      </c>
      <c r="BM218" s="184" t="s">
        <v>243</v>
      </c>
    </row>
    <row r="219" s="2" customFormat="1">
      <c r="A219" s="37"/>
      <c r="B219" s="38"/>
      <c r="C219" s="37"/>
      <c r="D219" s="186" t="s">
        <v>150</v>
      </c>
      <c r="E219" s="37"/>
      <c r="F219" s="187" t="s">
        <v>244</v>
      </c>
      <c r="G219" s="37"/>
      <c r="H219" s="37"/>
      <c r="I219" s="188"/>
      <c r="J219" s="37"/>
      <c r="K219" s="37"/>
      <c r="L219" s="38"/>
      <c r="M219" s="189"/>
      <c r="N219" s="190"/>
      <c r="O219" s="76"/>
      <c r="P219" s="76"/>
      <c r="Q219" s="76"/>
      <c r="R219" s="76"/>
      <c r="S219" s="76"/>
      <c r="T219" s="7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150</v>
      </c>
      <c r="AU219" s="18" t="s">
        <v>86</v>
      </c>
    </row>
    <row r="220" s="2" customFormat="1">
      <c r="A220" s="37"/>
      <c r="B220" s="38"/>
      <c r="C220" s="37"/>
      <c r="D220" s="191" t="s">
        <v>152</v>
      </c>
      <c r="E220" s="37"/>
      <c r="F220" s="192" t="s">
        <v>245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152</v>
      </c>
      <c r="AU220" s="18" t="s">
        <v>86</v>
      </c>
    </row>
    <row r="221" s="2" customFormat="1" ht="24.15" customHeight="1">
      <c r="A221" s="37"/>
      <c r="B221" s="171"/>
      <c r="C221" s="216" t="s">
        <v>246</v>
      </c>
      <c r="D221" s="216" t="s">
        <v>232</v>
      </c>
      <c r="E221" s="217" t="s">
        <v>247</v>
      </c>
      <c r="F221" s="218" t="s">
        <v>248</v>
      </c>
      <c r="G221" s="219" t="s">
        <v>228</v>
      </c>
      <c r="H221" s="220">
        <v>1</v>
      </c>
      <c r="I221" s="221"/>
      <c r="J221" s="222">
        <f>ROUND(I221*H221,2)</f>
        <v>0</v>
      </c>
      <c r="K221" s="223"/>
      <c r="L221" s="224"/>
      <c r="M221" s="225" t="s">
        <v>1</v>
      </c>
      <c r="N221" s="226" t="s">
        <v>41</v>
      </c>
      <c r="O221" s="76"/>
      <c r="P221" s="182">
        <f>O221*H221</f>
        <v>0</v>
      </c>
      <c r="Q221" s="182">
        <v>0.0195</v>
      </c>
      <c r="R221" s="182">
        <f>Q221*H221</f>
        <v>0.0195</v>
      </c>
      <c r="S221" s="182">
        <v>0</v>
      </c>
      <c r="T221" s="18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4" t="s">
        <v>207</v>
      </c>
      <c r="AT221" s="184" t="s">
        <v>232</v>
      </c>
      <c r="AU221" s="184" t="s">
        <v>86</v>
      </c>
      <c r="AY221" s="18" t="s">
        <v>142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8" t="s">
        <v>84</v>
      </c>
      <c r="BK221" s="185">
        <f>ROUND(I221*H221,2)</f>
        <v>0</v>
      </c>
      <c r="BL221" s="18" t="s">
        <v>148</v>
      </c>
      <c r="BM221" s="184" t="s">
        <v>249</v>
      </c>
    </row>
    <row r="222" s="2" customFormat="1">
      <c r="A222" s="37"/>
      <c r="B222" s="38"/>
      <c r="C222" s="37"/>
      <c r="D222" s="186" t="s">
        <v>150</v>
      </c>
      <c r="E222" s="37"/>
      <c r="F222" s="187" t="s">
        <v>248</v>
      </c>
      <c r="G222" s="37"/>
      <c r="H222" s="37"/>
      <c r="I222" s="188"/>
      <c r="J222" s="37"/>
      <c r="K222" s="37"/>
      <c r="L222" s="38"/>
      <c r="M222" s="189"/>
      <c r="N222" s="190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150</v>
      </c>
      <c r="AU222" s="18" t="s">
        <v>86</v>
      </c>
    </row>
    <row r="223" s="12" customFormat="1" ht="22.8" customHeight="1">
      <c r="A223" s="12"/>
      <c r="B223" s="158"/>
      <c r="C223" s="12"/>
      <c r="D223" s="159" t="s">
        <v>75</v>
      </c>
      <c r="E223" s="169" t="s">
        <v>213</v>
      </c>
      <c r="F223" s="169" t="s">
        <v>250</v>
      </c>
      <c r="G223" s="12"/>
      <c r="H223" s="12"/>
      <c r="I223" s="161"/>
      <c r="J223" s="170">
        <f>BK223</f>
        <v>0</v>
      </c>
      <c r="K223" s="12"/>
      <c r="L223" s="158"/>
      <c r="M223" s="163"/>
      <c r="N223" s="164"/>
      <c r="O223" s="164"/>
      <c r="P223" s="165">
        <f>SUM(P224:P261)</f>
        <v>0</v>
      </c>
      <c r="Q223" s="164"/>
      <c r="R223" s="165">
        <f>SUM(R224:R261)</f>
        <v>0</v>
      </c>
      <c r="S223" s="164"/>
      <c r="T223" s="166">
        <f>SUM(T224:T261)</f>
        <v>4.4726070000000009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9" t="s">
        <v>84</v>
      </c>
      <c r="AT223" s="167" t="s">
        <v>75</v>
      </c>
      <c r="AU223" s="167" t="s">
        <v>84</v>
      </c>
      <c r="AY223" s="159" t="s">
        <v>142</v>
      </c>
      <c r="BK223" s="168">
        <f>SUM(BK224:BK261)</f>
        <v>0</v>
      </c>
    </row>
    <row r="224" s="2" customFormat="1" ht="37.8" customHeight="1">
      <c r="A224" s="37"/>
      <c r="B224" s="171"/>
      <c r="C224" s="172" t="s">
        <v>251</v>
      </c>
      <c r="D224" s="172" t="s">
        <v>144</v>
      </c>
      <c r="E224" s="173" t="s">
        <v>252</v>
      </c>
      <c r="F224" s="174" t="s">
        <v>253</v>
      </c>
      <c r="G224" s="175" t="s">
        <v>161</v>
      </c>
      <c r="H224" s="176">
        <v>110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41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148</v>
      </c>
      <c r="AT224" s="184" t="s">
        <v>144</v>
      </c>
      <c r="AU224" s="184" t="s">
        <v>86</v>
      </c>
      <c r="AY224" s="18" t="s">
        <v>142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84</v>
      </c>
      <c r="BK224" s="185">
        <f>ROUND(I224*H224,2)</f>
        <v>0</v>
      </c>
      <c r="BL224" s="18" t="s">
        <v>148</v>
      </c>
      <c r="BM224" s="184" t="s">
        <v>254</v>
      </c>
    </row>
    <row r="225" s="2" customFormat="1">
      <c r="A225" s="37"/>
      <c r="B225" s="38"/>
      <c r="C225" s="37"/>
      <c r="D225" s="186" t="s">
        <v>150</v>
      </c>
      <c r="E225" s="37"/>
      <c r="F225" s="187" t="s">
        <v>255</v>
      </c>
      <c r="G225" s="37"/>
      <c r="H225" s="37"/>
      <c r="I225" s="188"/>
      <c r="J225" s="37"/>
      <c r="K225" s="37"/>
      <c r="L225" s="38"/>
      <c r="M225" s="189"/>
      <c r="N225" s="190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150</v>
      </c>
      <c r="AU225" s="18" t="s">
        <v>86</v>
      </c>
    </row>
    <row r="226" s="2" customFormat="1">
      <c r="A226" s="37"/>
      <c r="B226" s="38"/>
      <c r="C226" s="37"/>
      <c r="D226" s="191" t="s">
        <v>152</v>
      </c>
      <c r="E226" s="37"/>
      <c r="F226" s="192" t="s">
        <v>256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152</v>
      </c>
      <c r="AU226" s="18" t="s">
        <v>86</v>
      </c>
    </row>
    <row r="227" s="2" customFormat="1" ht="24.15" customHeight="1">
      <c r="A227" s="37"/>
      <c r="B227" s="171"/>
      <c r="C227" s="172" t="s">
        <v>257</v>
      </c>
      <c r="D227" s="172" t="s">
        <v>144</v>
      </c>
      <c r="E227" s="173" t="s">
        <v>258</v>
      </c>
      <c r="F227" s="174" t="s">
        <v>259</v>
      </c>
      <c r="G227" s="175" t="s">
        <v>161</v>
      </c>
      <c r="H227" s="176">
        <v>4.9199999999999999</v>
      </c>
      <c r="I227" s="177"/>
      <c r="J227" s="178">
        <f>ROUND(I227*H227,2)</f>
        <v>0</v>
      </c>
      <c r="K227" s="179"/>
      <c r="L227" s="38"/>
      <c r="M227" s="180" t="s">
        <v>1</v>
      </c>
      <c r="N227" s="181" t="s">
        <v>41</v>
      </c>
      <c r="O227" s="76"/>
      <c r="P227" s="182">
        <f>O227*H227</f>
        <v>0</v>
      </c>
      <c r="Q227" s="182">
        <v>0</v>
      </c>
      <c r="R227" s="182">
        <f>Q227*H227</f>
        <v>0</v>
      </c>
      <c r="S227" s="182">
        <v>0.188</v>
      </c>
      <c r="T227" s="183">
        <f>S227*H227</f>
        <v>0.92496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4" t="s">
        <v>148</v>
      </c>
      <c r="AT227" s="184" t="s">
        <v>144</v>
      </c>
      <c r="AU227" s="184" t="s">
        <v>86</v>
      </c>
      <c r="AY227" s="18" t="s">
        <v>142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84</v>
      </c>
      <c r="BK227" s="185">
        <f>ROUND(I227*H227,2)</f>
        <v>0</v>
      </c>
      <c r="BL227" s="18" t="s">
        <v>148</v>
      </c>
      <c r="BM227" s="184" t="s">
        <v>260</v>
      </c>
    </row>
    <row r="228" s="2" customFormat="1">
      <c r="A228" s="37"/>
      <c r="B228" s="38"/>
      <c r="C228" s="37"/>
      <c r="D228" s="186" t="s">
        <v>150</v>
      </c>
      <c r="E228" s="37"/>
      <c r="F228" s="187" t="s">
        <v>261</v>
      </c>
      <c r="G228" s="37"/>
      <c r="H228" s="37"/>
      <c r="I228" s="188"/>
      <c r="J228" s="37"/>
      <c r="K228" s="37"/>
      <c r="L228" s="38"/>
      <c r="M228" s="189"/>
      <c r="N228" s="190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150</v>
      </c>
      <c r="AU228" s="18" t="s">
        <v>86</v>
      </c>
    </row>
    <row r="229" s="2" customFormat="1">
      <c r="A229" s="37"/>
      <c r="B229" s="38"/>
      <c r="C229" s="37"/>
      <c r="D229" s="191" t="s">
        <v>152</v>
      </c>
      <c r="E229" s="37"/>
      <c r="F229" s="192" t="s">
        <v>262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152</v>
      </c>
      <c r="AU229" s="18" t="s">
        <v>86</v>
      </c>
    </row>
    <row r="230" s="15" customFormat="1">
      <c r="A230" s="15"/>
      <c r="B230" s="209"/>
      <c r="C230" s="15"/>
      <c r="D230" s="186" t="s">
        <v>154</v>
      </c>
      <c r="E230" s="210" t="s">
        <v>1</v>
      </c>
      <c r="F230" s="211" t="s">
        <v>263</v>
      </c>
      <c r="G230" s="15"/>
      <c r="H230" s="210" t="s">
        <v>1</v>
      </c>
      <c r="I230" s="212"/>
      <c r="J230" s="15"/>
      <c r="K230" s="15"/>
      <c r="L230" s="209"/>
      <c r="M230" s="213"/>
      <c r="N230" s="214"/>
      <c r="O230" s="214"/>
      <c r="P230" s="214"/>
      <c r="Q230" s="214"/>
      <c r="R230" s="214"/>
      <c r="S230" s="214"/>
      <c r="T230" s="2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0" t="s">
        <v>154</v>
      </c>
      <c r="AU230" s="210" t="s">
        <v>86</v>
      </c>
      <c r="AV230" s="15" t="s">
        <v>84</v>
      </c>
      <c r="AW230" s="15" t="s">
        <v>32</v>
      </c>
      <c r="AX230" s="15" t="s">
        <v>76</v>
      </c>
      <c r="AY230" s="210" t="s">
        <v>142</v>
      </c>
    </row>
    <row r="231" s="13" customFormat="1">
      <c r="A231" s="13"/>
      <c r="B231" s="193"/>
      <c r="C231" s="13"/>
      <c r="D231" s="186" t="s">
        <v>154</v>
      </c>
      <c r="E231" s="194" t="s">
        <v>1</v>
      </c>
      <c r="F231" s="195" t="s">
        <v>264</v>
      </c>
      <c r="G231" s="13"/>
      <c r="H231" s="196">
        <v>6.1200000000000001</v>
      </c>
      <c r="I231" s="197"/>
      <c r="J231" s="13"/>
      <c r="K231" s="13"/>
      <c r="L231" s="193"/>
      <c r="M231" s="198"/>
      <c r="N231" s="199"/>
      <c r="O231" s="199"/>
      <c r="P231" s="199"/>
      <c r="Q231" s="199"/>
      <c r="R231" s="199"/>
      <c r="S231" s="199"/>
      <c r="T231" s="20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4" t="s">
        <v>154</v>
      </c>
      <c r="AU231" s="194" t="s">
        <v>86</v>
      </c>
      <c r="AV231" s="13" t="s">
        <v>86</v>
      </c>
      <c r="AW231" s="13" t="s">
        <v>32</v>
      </c>
      <c r="AX231" s="13" t="s">
        <v>76</v>
      </c>
      <c r="AY231" s="194" t="s">
        <v>142</v>
      </c>
    </row>
    <row r="232" s="13" customFormat="1">
      <c r="A232" s="13"/>
      <c r="B232" s="193"/>
      <c r="C232" s="13"/>
      <c r="D232" s="186" t="s">
        <v>154</v>
      </c>
      <c r="E232" s="194" t="s">
        <v>1</v>
      </c>
      <c r="F232" s="195" t="s">
        <v>265</v>
      </c>
      <c r="G232" s="13"/>
      <c r="H232" s="196">
        <v>-1.2</v>
      </c>
      <c r="I232" s="197"/>
      <c r="J232" s="13"/>
      <c r="K232" s="13"/>
      <c r="L232" s="193"/>
      <c r="M232" s="198"/>
      <c r="N232" s="199"/>
      <c r="O232" s="199"/>
      <c r="P232" s="199"/>
      <c r="Q232" s="199"/>
      <c r="R232" s="199"/>
      <c r="S232" s="199"/>
      <c r="T232" s="20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4" t="s">
        <v>154</v>
      </c>
      <c r="AU232" s="194" t="s">
        <v>86</v>
      </c>
      <c r="AV232" s="13" t="s">
        <v>86</v>
      </c>
      <c r="AW232" s="13" t="s">
        <v>32</v>
      </c>
      <c r="AX232" s="13" t="s">
        <v>76</v>
      </c>
      <c r="AY232" s="194" t="s">
        <v>142</v>
      </c>
    </row>
    <row r="233" s="14" customFormat="1">
      <c r="A233" s="14"/>
      <c r="B233" s="201"/>
      <c r="C233" s="14"/>
      <c r="D233" s="186" t="s">
        <v>154</v>
      </c>
      <c r="E233" s="202" t="s">
        <v>1</v>
      </c>
      <c r="F233" s="203" t="s">
        <v>156</v>
      </c>
      <c r="G233" s="14"/>
      <c r="H233" s="204">
        <v>4.9199999999999999</v>
      </c>
      <c r="I233" s="205"/>
      <c r="J233" s="14"/>
      <c r="K233" s="14"/>
      <c r="L233" s="201"/>
      <c r="M233" s="206"/>
      <c r="N233" s="207"/>
      <c r="O233" s="207"/>
      <c r="P233" s="207"/>
      <c r="Q233" s="207"/>
      <c r="R233" s="207"/>
      <c r="S233" s="207"/>
      <c r="T233" s="20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2" t="s">
        <v>154</v>
      </c>
      <c r="AU233" s="202" t="s">
        <v>86</v>
      </c>
      <c r="AV233" s="14" t="s">
        <v>148</v>
      </c>
      <c r="AW233" s="14" t="s">
        <v>32</v>
      </c>
      <c r="AX233" s="14" t="s">
        <v>84</v>
      </c>
      <c r="AY233" s="202" t="s">
        <v>142</v>
      </c>
    </row>
    <row r="234" s="2" customFormat="1" ht="37.8" customHeight="1">
      <c r="A234" s="37"/>
      <c r="B234" s="171"/>
      <c r="C234" s="172" t="s">
        <v>266</v>
      </c>
      <c r="D234" s="172" t="s">
        <v>144</v>
      </c>
      <c r="E234" s="173" t="s">
        <v>267</v>
      </c>
      <c r="F234" s="174" t="s">
        <v>268</v>
      </c>
      <c r="G234" s="175" t="s">
        <v>147</v>
      </c>
      <c r="H234" s="176">
        <v>1.192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41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2.2000000000000002</v>
      </c>
      <c r="T234" s="183">
        <f>S234*H234</f>
        <v>2.6224000000000003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148</v>
      </c>
      <c r="AT234" s="184" t="s">
        <v>144</v>
      </c>
      <c r="AU234" s="184" t="s">
        <v>86</v>
      </c>
      <c r="AY234" s="18" t="s">
        <v>142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84</v>
      </c>
      <c r="BK234" s="185">
        <f>ROUND(I234*H234,2)</f>
        <v>0</v>
      </c>
      <c r="BL234" s="18" t="s">
        <v>148</v>
      </c>
      <c r="BM234" s="184" t="s">
        <v>269</v>
      </c>
    </row>
    <row r="235" s="2" customFormat="1">
      <c r="A235" s="37"/>
      <c r="B235" s="38"/>
      <c r="C235" s="37"/>
      <c r="D235" s="186" t="s">
        <v>150</v>
      </c>
      <c r="E235" s="37"/>
      <c r="F235" s="187" t="s">
        <v>270</v>
      </c>
      <c r="G235" s="37"/>
      <c r="H235" s="37"/>
      <c r="I235" s="188"/>
      <c r="J235" s="37"/>
      <c r="K235" s="37"/>
      <c r="L235" s="38"/>
      <c r="M235" s="189"/>
      <c r="N235" s="190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150</v>
      </c>
      <c r="AU235" s="18" t="s">
        <v>86</v>
      </c>
    </row>
    <row r="236" s="2" customFormat="1">
      <c r="A236" s="37"/>
      <c r="B236" s="38"/>
      <c r="C236" s="37"/>
      <c r="D236" s="191" t="s">
        <v>152</v>
      </c>
      <c r="E236" s="37"/>
      <c r="F236" s="192" t="s">
        <v>271</v>
      </c>
      <c r="G236" s="37"/>
      <c r="H236" s="37"/>
      <c r="I236" s="188"/>
      <c r="J236" s="37"/>
      <c r="K236" s="37"/>
      <c r="L236" s="38"/>
      <c r="M236" s="189"/>
      <c r="N236" s="190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152</v>
      </c>
      <c r="AU236" s="18" t="s">
        <v>86</v>
      </c>
    </row>
    <row r="237" s="15" customFormat="1">
      <c r="A237" s="15"/>
      <c r="B237" s="209"/>
      <c r="C237" s="15"/>
      <c r="D237" s="186" t="s">
        <v>154</v>
      </c>
      <c r="E237" s="210" t="s">
        <v>1</v>
      </c>
      <c r="F237" s="211" t="s">
        <v>178</v>
      </c>
      <c r="G237" s="15"/>
      <c r="H237" s="210" t="s">
        <v>1</v>
      </c>
      <c r="I237" s="212"/>
      <c r="J237" s="15"/>
      <c r="K237" s="15"/>
      <c r="L237" s="209"/>
      <c r="M237" s="213"/>
      <c r="N237" s="214"/>
      <c r="O237" s="214"/>
      <c r="P237" s="214"/>
      <c r="Q237" s="214"/>
      <c r="R237" s="214"/>
      <c r="S237" s="214"/>
      <c r="T237" s="2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0" t="s">
        <v>154</v>
      </c>
      <c r="AU237" s="210" t="s">
        <v>86</v>
      </c>
      <c r="AV237" s="15" t="s">
        <v>84</v>
      </c>
      <c r="AW237" s="15" t="s">
        <v>32</v>
      </c>
      <c r="AX237" s="15" t="s">
        <v>76</v>
      </c>
      <c r="AY237" s="210" t="s">
        <v>142</v>
      </c>
    </row>
    <row r="238" s="13" customFormat="1">
      <c r="A238" s="13"/>
      <c r="B238" s="193"/>
      <c r="C238" s="13"/>
      <c r="D238" s="186" t="s">
        <v>154</v>
      </c>
      <c r="E238" s="194" t="s">
        <v>1</v>
      </c>
      <c r="F238" s="195" t="s">
        <v>272</v>
      </c>
      <c r="G238" s="13"/>
      <c r="H238" s="196">
        <v>0.72799999999999998</v>
      </c>
      <c r="I238" s="197"/>
      <c r="J238" s="13"/>
      <c r="K238" s="13"/>
      <c r="L238" s="193"/>
      <c r="M238" s="198"/>
      <c r="N238" s="199"/>
      <c r="O238" s="199"/>
      <c r="P238" s="199"/>
      <c r="Q238" s="199"/>
      <c r="R238" s="199"/>
      <c r="S238" s="199"/>
      <c r="T238" s="20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4" t="s">
        <v>154</v>
      </c>
      <c r="AU238" s="194" t="s">
        <v>86</v>
      </c>
      <c r="AV238" s="13" t="s">
        <v>86</v>
      </c>
      <c r="AW238" s="13" t="s">
        <v>32</v>
      </c>
      <c r="AX238" s="13" t="s">
        <v>76</v>
      </c>
      <c r="AY238" s="194" t="s">
        <v>142</v>
      </c>
    </row>
    <row r="239" s="13" customFormat="1">
      <c r="A239" s="13"/>
      <c r="B239" s="193"/>
      <c r="C239" s="13"/>
      <c r="D239" s="186" t="s">
        <v>154</v>
      </c>
      <c r="E239" s="194" t="s">
        <v>1</v>
      </c>
      <c r="F239" s="195" t="s">
        <v>273</v>
      </c>
      <c r="G239" s="13"/>
      <c r="H239" s="196">
        <v>0.46400000000000002</v>
      </c>
      <c r="I239" s="197"/>
      <c r="J239" s="13"/>
      <c r="K239" s="13"/>
      <c r="L239" s="193"/>
      <c r="M239" s="198"/>
      <c r="N239" s="199"/>
      <c r="O239" s="199"/>
      <c r="P239" s="199"/>
      <c r="Q239" s="199"/>
      <c r="R239" s="199"/>
      <c r="S239" s="199"/>
      <c r="T239" s="20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4" t="s">
        <v>154</v>
      </c>
      <c r="AU239" s="194" t="s">
        <v>86</v>
      </c>
      <c r="AV239" s="13" t="s">
        <v>86</v>
      </c>
      <c r="AW239" s="13" t="s">
        <v>32</v>
      </c>
      <c r="AX239" s="13" t="s">
        <v>76</v>
      </c>
      <c r="AY239" s="194" t="s">
        <v>142</v>
      </c>
    </row>
    <row r="240" s="14" customFormat="1">
      <c r="A240" s="14"/>
      <c r="B240" s="201"/>
      <c r="C240" s="14"/>
      <c r="D240" s="186" t="s">
        <v>154</v>
      </c>
      <c r="E240" s="202" t="s">
        <v>1</v>
      </c>
      <c r="F240" s="203" t="s">
        <v>156</v>
      </c>
      <c r="G240" s="14"/>
      <c r="H240" s="204">
        <v>1.192</v>
      </c>
      <c r="I240" s="205"/>
      <c r="J240" s="14"/>
      <c r="K240" s="14"/>
      <c r="L240" s="201"/>
      <c r="M240" s="206"/>
      <c r="N240" s="207"/>
      <c r="O240" s="207"/>
      <c r="P240" s="207"/>
      <c r="Q240" s="207"/>
      <c r="R240" s="207"/>
      <c r="S240" s="207"/>
      <c r="T240" s="20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2" t="s">
        <v>154</v>
      </c>
      <c r="AU240" s="202" t="s">
        <v>86</v>
      </c>
      <c r="AV240" s="14" t="s">
        <v>148</v>
      </c>
      <c r="AW240" s="14" t="s">
        <v>32</v>
      </c>
      <c r="AX240" s="14" t="s">
        <v>84</v>
      </c>
      <c r="AY240" s="202" t="s">
        <v>142</v>
      </c>
    </row>
    <row r="241" s="2" customFormat="1" ht="24.15" customHeight="1">
      <c r="A241" s="37"/>
      <c r="B241" s="171"/>
      <c r="C241" s="172" t="s">
        <v>274</v>
      </c>
      <c r="D241" s="172" t="s">
        <v>144</v>
      </c>
      <c r="E241" s="173" t="s">
        <v>275</v>
      </c>
      <c r="F241" s="174" t="s">
        <v>276</v>
      </c>
      <c r="G241" s="175" t="s">
        <v>161</v>
      </c>
      <c r="H241" s="176">
        <v>6.2830000000000004</v>
      </c>
      <c r="I241" s="177"/>
      <c r="J241" s="178">
        <f>ROUND(I241*H241,2)</f>
        <v>0</v>
      </c>
      <c r="K241" s="179"/>
      <c r="L241" s="38"/>
      <c r="M241" s="180" t="s">
        <v>1</v>
      </c>
      <c r="N241" s="181" t="s">
        <v>41</v>
      </c>
      <c r="O241" s="76"/>
      <c r="P241" s="182">
        <f>O241*H241</f>
        <v>0</v>
      </c>
      <c r="Q241" s="182">
        <v>0</v>
      </c>
      <c r="R241" s="182">
        <f>Q241*H241</f>
        <v>0</v>
      </c>
      <c r="S241" s="182">
        <v>0.050000000000000003</v>
      </c>
      <c r="T241" s="183">
        <f>S241*H241</f>
        <v>0.31415000000000004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4" t="s">
        <v>148</v>
      </c>
      <c r="AT241" s="184" t="s">
        <v>144</v>
      </c>
      <c r="AU241" s="184" t="s">
        <v>86</v>
      </c>
      <c r="AY241" s="18" t="s">
        <v>142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8" t="s">
        <v>84</v>
      </c>
      <c r="BK241" s="185">
        <f>ROUND(I241*H241,2)</f>
        <v>0</v>
      </c>
      <c r="BL241" s="18" t="s">
        <v>148</v>
      </c>
      <c r="BM241" s="184" t="s">
        <v>277</v>
      </c>
    </row>
    <row r="242" s="2" customFormat="1">
      <c r="A242" s="37"/>
      <c r="B242" s="38"/>
      <c r="C242" s="37"/>
      <c r="D242" s="186" t="s">
        <v>150</v>
      </c>
      <c r="E242" s="37"/>
      <c r="F242" s="187" t="s">
        <v>278</v>
      </c>
      <c r="G242" s="37"/>
      <c r="H242" s="37"/>
      <c r="I242" s="188"/>
      <c r="J242" s="37"/>
      <c r="K242" s="37"/>
      <c r="L242" s="38"/>
      <c r="M242" s="189"/>
      <c r="N242" s="190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150</v>
      </c>
      <c r="AU242" s="18" t="s">
        <v>86</v>
      </c>
    </row>
    <row r="243" s="2" customFormat="1">
      <c r="A243" s="37"/>
      <c r="B243" s="38"/>
      <c r="C243" s="37"/>
      <c r="D243" s="191" t="s">
        <v>152</v>
      </c>
      <c r="E243" s="37"/>
      <c r="F243" s="192" t="s">
        <v>279</v>
      </c>
      <c r="G243" s="37"/>
      <c r="H243" s="37"/>
      <c r="I243" s="188"/>
      <c r="J243" s="37"/>
      <c r="K243" s="37"/>
      <c r="L243" s="38"/>
      <c r="M243" s="189"/>
      <c r="N243" s="190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152</v>
      </c>
      <c r="AU243" s="18" t="s">
        <v>86</v>
      </c>
    </row>
    <row r="244" s="15" customFormat="1">
      <c r="A244" s="15"/>
      <c r="B244" s="209"/>
      <c r="C244" s="15"/>
      <c r="D244" s="186" t="s">
        <v>154</v>
      </c>
      <c r="E244" s="210" t="s">
        <v>1</v>
      </c>
      <c r="F244" s="211" t="s">
        <v>178</v>
      </c>
      <c r="G244" s="15"/>
      <c r="H244" s="210" t="s">
        <v>1</v>
      </c>
      <c r="I244" s="212"/>
      <c r="J244" s="15"/>
      <c r="K244" s="15"/>
      <c r="L244" s="209"/>
      <c r="M244" s="213"/>
      <c r="N244" s="214"/>
      <c r="O244" s="214"/>
      <c r="P244" s="214"/>
      <c r="Q244" s="214"/>
      <c r="R244" s="214"/>
      <c r="S244" s="214"/>
      <c r="T244" s="2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10" t="s">
        <v>154</v>
      </c>
      <c r="AU244" s="210" t="s">
        <v>86</v>
      </c>
      <c r="AV244" s="15" t="s">
        <v>84</v>
      </c>
      <c r="AW244" s="15" t="s">
        <v>32</v>
      </c>
      <c r="AX244" s="15" t="s">
        <v>76</v>
      </c>
      <c r="AY244" s="210" t="s">
        <v>142</v>
      </c>
    </row>
    <row r="245" s="13" customFormat="1">
      <c r="A245" s="13"/>
      <c r="B245" s="193"/>
      <c r="C245" s="13"/>
      <c r="D245" s="186" t="s">
        <v>154</v>
      </c>
      <c r="E245" s="194" t="s">
        <v>1</v>
      </c>
      <c r="F245" s="195" t="s">
        <v>165</v>
      </c>
      <c r="G245" s="13"/>
      <c r="H245" s="196">
        <v>6.2830000000000004</v>
      </c>
      <c r="I245" s="197"/>
      <c r="J245" s="13"/>
      <c r="K245" s="13"/>
      <c r="L245" s="193"/>
      <c r="M245" s="198"/>
      <c r="N245" s="199"/>
      <c r="O245" s="199"/>
      <c r="P245" s="199"/>
      <c r="Q245" s="199"/>
      <c r="R245" s="199"/>
      <c r="S245" s="199"/>
      <c r="T245" s="20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4" t="s">
        <v>154</v>
      </c>
      <c r="AU245" s="194" t="s">
        <v>86</v>
      </c>
      <c r="AV245" s="13" t="s">
        <v>86</v>
      </c>
      <c r="AW245" s="13" t="s">
        <v>32</v>
      </c>
      <c r="AX245" s="13" t="s">
        <v>76</v>
      </c>
      <c r="AY245" s="194" t="s">
        <v>142</v>
      </c>
    </row>
    <row r="246" s="14" customFormat="1">
      <c r="A246" s="14"/>
      <c r="B246" s="201"/>
      <c r="C246" s="14"/>
      <c r="D246" s="186" t="s">
        <v>154</v>
      </c>
      <c r="E246" s="202" t="s">
        <v>1</v>
      </c>
      <c r="F246" s="203" t="s">
        <v>156</v>
      </c>
      <c r="G246" s="14"/>
      <c r="H246" s="204">
        <v>6.2830000000000004</v>
      </c>
      <c r="I246" s="205"/>
      <c r="J246" s="14"/>
      <c r="K246" s="14"/>
      <c r="L246" s="201"/>
      <c r="M246" s="206"/>
      <c r="N246" s="207"/>
      <c r="O246" s="207"/>
      <c r="P246" s="207"/>
      <c r="Q246" s="207"/>
      <c r="R246" s="207"/>
      <c r="S246" s="207"/>
      <c r="T246" s="20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2" t="s">
        <v>154</v>
      </c>
      <c r="AU246" s="202" t="s">
        <v>86</v>
      </c>
      <c r="AV246" s="14" t="s">
        <v>148</v>
      </c>
      <c r="AW246" s="14" t="s">
        <v>32</v>
      </c>
      <c r="AX246" s="14" t="s">
        <v>84</v>
      </c>
      <c r="AY246" s="202" t="s">
        <v>142</v>
      </c>
    </row>
    <row r="247" s="2" customFormat="1" ht="21.75" customHeight="1">
      <c r="A247" s="37"/>
      <c r="B247" s="171"/>
      <c r="C247" s="172" t="s">
        <v>280</v>
      </c>
      <c r="D247" s="172" t="s">
        <v>144</v>
      </c>
      <c r="E247" s="173" t="s">
        <v>281</v>
      </c>
      <c r="F247" s="174" t="s">
        <v>282</v>
      </c>
      <c r="G247" s="175" t="s">
        <v>161</v>
      </c>
      <c r="H247" s="176">
        <v>6.2000000000000002</v>
      </c>
      <c r="I247" s="177"/>
      <c r="J247" s="178">
        <f>ROUND(I247*H247,2)</f>
        <v>0</v>
      </c>
      <c r="K247" s="179"/>
      <c r="L247" s="38"/>
      <c r="M247" s="180" t="s">
        <v>1</v>
      </c>
      <c r="N247" s="181" t="s">
        <v>41</v>
      </c>
      <c r="O247" s="76"/>
      <c r="P247" s="182">
        <f>O247*H247</f>
        <v>0</v>
      </c>
      <c r="Q247" s="182">
        <v>0</v>
      </c>
      <c r="R247" s="182">
        <f>Q247*H247</f>
        <v>0</v>
      </c>
      <c r="S247" s="182">
        <v>0.075999999999999998</v>
      </c>
      <c r="T247" s="183">
        <f>S247*H247</f>
        <v>0.47120000000000001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4" t="s">
        <v>148</v>
      </c>
      <c r="AT247" s="184" t="s">
        <v>144</v>
      </c>
      <c r="AU247" s="184" t="s">
        <v>86</v>
      </c>
      <c r="AY247" s="18" t="s">
        <v>142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8" t="s">
        <v>84</v>
      </c>
      <c r="BK247" s="185">
        <f>ROUND(I247*H247,2)</f>
        <v>0</v>
      </c>
      <c r="BL247" s="18" t="s">
        <v>148</v>
      </c>
      <c r="BM247" s="184" t="s">
        <v>283</v>
      </c>
    </row>
    <row r="248" s="2" customFormat="1">
      <c r="A248" s="37"/>
      <c r="B248" s="38"/>
      <c r="C248" s="37"/>
      <c r="D248" s="186" t="s">
        <v>150</v>
      </c>
      <c r="E248" s="37"/>
      <c r="F248" s="187" t="s">
        <v>284</v>
      </c>
      <c r="G248" s="37"/>
      <c r="H248" s="37"/>
      <c r="I248" s="188"/>
      <c r="J248" s="37"/>
      <c r="K248" s="37"/>
      <c r="L248" s="38"/>
      <c r="M248" s="189"/>
      <c r="N248" s="190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150</v>
      </c>
      <c r="AU248" s="18" t="s">
        <v>86</v>
      </c>
    </row>
    <row r="249" s="2" customFormat="1">
      <c r="A249" s="37"/>
      <c r="B249" s="38"/>
      <c r="C249" s="37"/>
      <c r="D249" s="191" t="s">
        <v>152</v>
      </c>
      <c r="E249" s="37"/>
      <c r="F249" s="192" t="s">
        <v>285</v>
      </c>
      <c r="G249" s="37"/>
      <c r="H249" s="37"/>
      <c r="I249" s="188"/>
      <c r="J249" s="37"/>
      <c r="K249" s="37"/>
      <c r="L249" s="38"/>
      <c r="M249" s="189"/>
      <c r="N249" s="190"/>
      <c r="O249" s="76"/>
      <c r="P249" s="76"/>
      <c r="Q249" s="76"/>
      <c r="R249" s="76"/>
      <c r="S249" s="76"/>
      <c r="T249" s="7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8" t="s">
        <v>152</v>
      </c>
      <c r="AU249" s="18" t="s">
        <v>86</v>
      </c>
    </row>
    <row r="250" s="15" customFormat="1">
      <c r="A250" s="15"/>
      <c r="B250" s="209"/>
      <c r="C250" s="15"/>
      <c r="D250" s="186" t="s">
        <v>154</v>
      </c>
      <c r="E250" s="210" t="s">
        <v>1</v>
      </c>
      <c r="F250" s="211" t="s">
        <v>171</v>
      </c>
      <c r="G250" s="15"/>
      <c r="H250" s="210" t="s">
        <v>1</v>
      </c>
      <c r="I250" s="212"/>
      <c r="J250" s="15"/>
      <c r="K250" s="15"/>
      <c r="L250" s="209"/>
      <c r="M250" s="213"/>
      <c r="N250" s="214"/>
      <c r="O250" s="214"/>
      <c r="P250" s="214"/>
      <c r="Q250" s="214"/>
      <c r="R250" s="214"/>
      <c r="S250" s="214"/>
      <c r="T250" s="2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10" t="s">
        <v>154</v>
      </c>
      <c r="AU250" s="210" t="s">
        <v>86</v>
      </c>
      <c r="AV250" s="15" t="s">
        <v>84</v>
      </c>
      <c r="AW250" s="15" t="s">
        <v>32</v>
      </c>
      <c r="AX250" s="15" t="s">
        <v>76</v>
      </c>
      <c r="AY250" s="210" t="s">
        <v>142</v>
      </c>
    </row>
    <row r="251" s="13" customFormat="1">
      <c r="A251" s="13"/>
      <c r="B251" s="193"/>
      <c r="C251" s="13"/>
      <c r="D251" s="186" t="s">
        <v>154</v>
      </c>
      <c r="E251" s="194" t="s">
        <v>1</v>
      </c>
      <c r="F251" s="195" t="s">
        <v>286</v>
      </c>
      <c r="G251" s="13"/>
      <c r="H251" s="196">
        <v>1.2</v>
      </c>
      <c r="I251" s="197"/>
      <c r="J251" s="13"/>
      <c r="K251" s="13"/>
      <c r="L251" s="193"/>
      <c r="M251" s="198"/>
      <c r="N251" s="199"/>
      <c r="O251" s="199"/>
      <c r="P251" s="199"/>
      <c r="Q251" s="199"/>
      <c r="R251" s="199"/>
      <c r="S251" s="199"/>
      <c r="T251" s="20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4" t="s">
        <v>154</v>
      </c>
      <c r="AU251" s="194" t="s">
        <v>86</v>
      </c>
      <c r="AV251" s="13" t="s">
        <v>86</v>
      </c>
      <c r="AW251" s="13" t="s">
        <v>32</v>
      </c>
      <c r="AX251" s="13" t="s">
        <v>76</v>
      </c>
      <c r="AY251" s="194" t="s">
        <v>142</v>
      </c>
    </row>
    <row r="252" s="13" customFormat="1">
      <c r="A252" s="13"/>
      <c r="B252" s="193"/>
      <c r="C252" s="13"/>
      <c r="D252" s="186" t="s">
        <v>154</v>
      </c>
      <c r="E252" s="194" t="s">
        <v>1</v>
      </c>
      <c r="F252" s="195" t="s">
        <v>287</v>
      </c>
      <c r="G252" s="13"/>
      <c r="H252" s="196">
        <v>1.3999999999999999</v>
      </c>
      <c r="I252" s="197"/>
      <c r="J252" s="13"/>
      <c r="K252" s="13"/>
      <c r="L252" s="193"/>
      <c r="M252" s="198"/>
      <c r="N252" s="199"/>
      <c r="O252" s="199"/>
      <c r="P252" s="199"/>
      <c r="Q252" s="199"/>
      <c r="R252" s="199"/>
      <c r="S252" s="199"/>
      <c r="T252" s="20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4" t="s">
        <v>154</v>
      </c>
      <c r="AU252" s="194" t="s">
        <v>86</v>
      </c>
      <c r="AV252" s="13" t="s">
        <v>86</v>
      </c>
      <c r="AW252" s="13" t="s">
        <v>32</v>
      </c>
      <c r="AX252" s="13" t="s">
        <v>76</v>
      </c>
      <c r="AY252" s="194" t="s">
        <v>142</v>
      </c>
    </row>
    <row r="253" s="15" customFormat="1">
      <c r="A253" s="15"/>
      <c r="B253" s="209"/>
      <c r="C253" s="15"/>
      <c r="D253" s="186" t="s">
        <v>154</v>
      </c>
      <c r="E253" s="210" t="s">
        <v>1</v>
      </c>
      <c r="F253" s="211" t="s">
        <v>178</v>
      </c>
      <c r="G253" s="15"/>
      <c r="H253" s="210" t="s">
        <v>1</v>
      </c>
      <c r="I253" s="212"/>
      <c r="J253" s="15"/>
      <c r="K253" s="15"/>
      <c r="L253" s="209"/>
      <c r="M253" s="213"/>
      <c r="N253" s="214"/>
      <c r="O253" s="214"/>
      <c r="P253" s="214"/>
      <c r="Q253" s="214"/>
      <c r="R253" s="214"/>
      <c r="S253" s="214"/>
      <c r="T253" s="2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10" t="s">
        <v>154</v>
      </c>
      <c r="AU253" s="210" t="s">
        <v>86</v>
      </c>
      <c r="AV253" s="15" t="s">
        <v>84</v>
      </c>
      <c r="AW253" s="15" t="s">
        <v>32</v>
      </c>
      <c r="AX253" s="15" t="s">
        <v>76</v>
      </c>
      <c r="AY253" s="210" t="s">
        <v>142</v>
      </c>
    </row>
    <row r="254" s="13" customFormat="1">
      <c r="A254" s="13"/>
      <c r="B254" s="193"/>
      <c r="C254" s="13"/>
      <c r="D254" s="186" t="s">
        <v>154</v>
      </c>
      <c r="E254" s="194" t="s">
        <v>1</v>
      </c>
      <c r="F254" s="195" t="s">
        <v>288</v>
      </c>
      <c r="G254" s="13"/>
      <c r="H254" s="196">
        <v>3.6000000000000001</v>
      </c>
      <c r="I254" s="197"/>
      <c r="J254" s="13"/>
      <c r="K254" s="13"/>
      <c r="L254" s="193"/>
      <c r="M254" s="198"/>
      <c r="N254" s="199"/>
      <c r="O254" s="199"/>
      <c r="P254" s="199"/>
      <c r="Q254" s="199"/>
      <c r="R254" s="199"/>
      <c r="S254" s="199"/>
      <c r="T254" s="20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4" t="s">
        <v>154</v>
      </c>
      <c r="AU254" s="194" t="s">
        <v>86</v>
      </c>
      <c r="AV254" s="13" t="s">
        <v>86</v>
      </c>
      <c r="AW254" s="13" t="s">
        <v>32</v>
      </c>
      <c r="AX254" s="13" t="s">
        <v>76</v>
      </c>
      <c r="AY254" s="194" t="s">
        <v>142</v>
      </c>
    </row>
    <row r="255" s="14" customFormat="1">
      <c r="A255" s="14"/>
      <c r="B255" s="201"/>
      <c r="C255" s="14"/>
      <c r="D255" s="186" t="s">
        <v>154</v>
      </c>
      <c r="E255" s="202" t="s">
        <v>1</v>
      </c>
      <c r="F255" s="203" t="s">
        <v>156</v>
      </c>
      <c r="G255" s="14"/>
      <c r="H255" s="204">
        <v>6.1999999999999993</v>
      </c>
      <c r="I255" s="205"/>
      <c r="J255" s="14"/>
      <c r="K255" s="14"/>
      <c r="L255" s="201"/>
      <c r="M255" s="206"/>
      <c r="N255" s="207"/>
      <c r="O255" s="207"/>
      <c r="P255" s="207"/>
      <c r="Q255" s="207"/>
      <c r="R255" s="207"/>
      <c r="S255" s="207"/>
      <c r="T255" s="20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2" t="s">
        <v>154</v>
      </c>
      <c r="AU255" s="202" t="s">
        <v>86</v>
      </c>
      <c r="AV255" s="14" t="s">
        <v>148</v>
      </c>
      <c r="AW255" s="14" t="s">
        <v>32</v>
      </c>
      <c r="AX255" s="14" t="s">
        <v>84</v>
      </c>
      <c r="AY255" s="202" t="s">
        <v>142</v>
      </c>
    </row>
    <row r="256" s="2" customFormat="1" ht="24.15" customHeight="1">
      <c r="A256" s="37"/>
      <c r="B256" s="171"/>
      <c r="C256" s="172" t="s">
        <v>7</v>
      </c>
      <c r="D256" s="172" t="s">
        <v>144</v>
      </c>
      <c r="E256" s="173" t="s">
        <v>289</v>
      </c>
      <c r="F256" s="174" t="s">
        <v>290</v>
      </c>
      <c r="G256" s="175" t="s">
        <v>161</v>
      </c>
      <c r="H256" s="176">
        <v>7.3630000000000004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41</v>
      </c>
      <c r="O256" s="76"/>
      <c r="P256" s="182">
        <f>O256*H256</f>
        <v>0</v>
      </c>
      <c r="Q256" s="182">
        <v>0</v>
      </c>
      <c r="R256" s="182">
        <f>Q256*H256</f>
        <v>0</v>
      </c>
      <c r="S256" s="182">
        <v>0.019</v>
      </c>
      <c r="T256" s="183">
        <f>S256*H256</f>
        <v>0.13989699999999999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148</v>
      </c>
      <c r="AT256" s="184" t="s">
        <v>144</v>
      </c>
      <c r="AU256" s="184" t="s">
        <v>86</v>
      </c>
      <c r="AY256" s="18" t="s">
        <v>142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84</v>
      </c>
      <c r="BK256" s="185">
        <f>ROUND(I256*H256,2)</f>
        <v>0</v>
      </c>
      <c r="BL256" s="18" t="s">
        <v>148</v>
      </c>
      <c r="BM256" s="184" t="s">
        <v>291</v>
      </c>
    </row>
    <row r="257" s="2" customFormat="1">
      <c r="A257" s="37"/>
      <c r="B257" s="38"/>
      <c r="C257" s="37"/>
      <c r="D257" s="186" t="s">
        <v>150</v>
      </c>
      <c r="E257" s="37"/>
      <c r="F257" s="187" t="s">
        <v>292</v>
      </c>
      <c r="G257" s="37"/>
      <c r="H257" s="37"/>
      <c r="I257" s="188"/>
      <c r="J257" s="37"/>
      <c r="K257" s="37"/>
      <c r="L257" s="38"/>
      <c r="M257" s="189"/>
      <c r="N257" s="190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150</v>
      </c>
      <c r="AU257" s="18" t="s">
        <v>86</v>
      </c>
    </row>
    <row r="258" s="2" customFormat="1">
      <c r="A258" s="37"/>
      <c r="B258" s="38"/>
      <c r="C258" s="37"/>
      <c r="D258" s="191" t="s">
        <v>152</v>
      </c>
      <c r="E258" s="37"/>
      <c r="F258" s="192" t="s">
        <v>293</v>
      </c>
      <c r="G258" s="37"/>
      <c r="H258" s="37"/>
      <c r="I258" s="188"/>
      <c r="J258" s="37"/>
      <c r="K258" s="37"/>
      <c r="L258" s="38"/>
      <c r="M258" s="189"/>
      <c r="N258" s="190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152</v>
      </c>
      <c r="AU258" s="18" t="s">
        <v>86</v>
      </c>
    </row>
    <row r="259" s="15" customFormat="1">
      <c r="A259" s="15"/>
      <c r="B259" s="209"/>
      <c r="C259" s="15"/>
      <c r="D259" s="186" t="s">
        <v>154</v>
      </c>
      <c r="E259" s="210" t="s">
        <v>1</v>
      </c>
      <c r="F259" s="211" t="s">
        <v>294</v>
      </c>
      <c r="G259" s="15"/>
      <c r="H259" s="210" t="s">
        <v>1</v>
      </c>
      <c r="I259" s="212"/>
      <c r="J259" s="15"/>
      <c r="K259" s="15"/>
      <c r="L259" s="209"/>
      <c r="M259" s="213"/>
      <c r="N259" s="214"/>
      <c r="O259" s="214"/>
      <c r="P259" s="214"/>
      <c r="Q259" s="214"/>
      <c r="R259" s="214"/>
      <c r="S259" s="214"/>
      <c r="T259" s="2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0" t="s">
        <v>154</v>
      </c>
      <c r="AU259" s="210" t="s">
        <v>86</v>
      </c>
      <c r="AV259" s="15" t="s">
        <v>84</v>
      </c>
      <c r="AW259" s="15" t="s">
        <v>32</v>
      </c>
      <c r="AX259" s="15" t="s">
        <v>76</v>
      </c>
      <c r="AY259" s="210" t="s">
        <v>142</v>
      </c>
    </row>
    <row r="260" s="13" customFormat="1">
      <c r="A260" s="13"/>
      <c r="B260" s="193"/>
      <c r="C260" s="13"/>
      <c r="D260" s="186" t="s">
        <v>154</v>
      </c>
      <c r="E260" s="194" t="s">
        <v>1</v>
      </c>
      <c r="F260" s="195" t="s">
        <v>295</v>
      </c>
      <c r="G260" s="13"/>
      <c r="H260" s="196">
        <v>7.3630000000000004</v>
      </c>
      <c r="I260" s="197"/>
      <c r="J260" s="13"/>
      <c r="K260" s="13"/>
      <c r="L260" s="193"/>
      <c r="M260" s="198"/>
      <c r="N260" s="199"/>
      <c r="O260" s="199"/>
      <c r="P260" s="199"/>
      <c r="Q260" s="199"/>
      <c r="R260" s="199"/>
      <c r="S260" s="199"/>
      <c r="T260" s="20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4" t="s">
        <v>154</v>
      </c>
      <c r="AU260" s="194" t="s">
        <v>86</v>
      </c>
      <c r="AV260" s="13" t="s">
        <v>86</v>
      </c>
      <c r="AW260" s="13" t="s">
        <v>32</v>
      </c>
      <c r="AX260" s="13" t="s">
        <v>76</v>
      </c>
      <c r="AY260" s="194" t="s">
        <v>142</v>
      </c>
    </row>
    <row r="261" s="14" customFormat="1">
      <c r="A261" s="14"/>
      <c r="B261" s="201"/>
      <c r="C261" s="14"/>
      <c r="D261" s="186" t="s">
        <v>154</v>
      </c>
      <c r="E261" s="202" t="s">
        <v>1</v>
      </c>
      <c r="F261" s="203" t="s">
        <v>156</v>
      </c>
      <c r="G261" s="14"/>
      <c r="H261" s="204">
        <v>7.3630000000000004</v>
      </c>
      <c r="I261" s="205"/>
      <c r="J261" s="14"/>
      <c r="K261" s="14"/>
      <c r="L261" s="201"/>
      <c r="M261" s="206"/>
      <c r="N261" s="207"/>
      <c r="O261" s="207"/>
      <c r="P261" s="207"/>
      <c r="Q261" s="207"/>
      <c r="R261" s="207"/>
      <c r="S261" s="207"/>
      <c r="T261" s="20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2" t="s">
        <v>154</v>
      </c>
      <c r="AU261" s="202" t="s">
        <v>86</v>
      </c>
      <c r="AV261" s="14" t="s">
        <v>148</v>
      </c>
      <c r="AW261" s="14" t="s">
        <v>32</v>
      </c>
      <c r="AX261" s="14" t="s">
        <v>84</v>
      </c>
      <c r="AY261" s="202" t="s">
        <v>142</v>
      </c>
    </row>
    <row r="262" s="12" customFormat="1" ht="22.8" customHeight="1">
      <c r="A262" s="12"/>
      <c r="B262" s="158"/>
      <c r="C262" s="12"/>
      <c r="D262" s="159" t="s">
        <v>75</v>
      </c>
      <c r="E262" s="169" t="s">
        <v>296</v>
      </c>
      <c r="F262" s="169" t="s">
        <v>297</v>
      </c>
      <c r="G262" s="12"/>
      <c r="H262" s="12"/>
      <c r="I262" s="161"/>
      <c r="J262" s="170">
        <f>BK262</f>
        <v>0</v>
      </c>
      <c r="K262" s="12"/>
      <c r="L262" s="158"/>
      <c r="M262" s="163"/>
      <c r="N262" s="164"/>
      <c r="O262" s="164"/>
      <c r="P262" s="165">
        <f>SUM(P263:P275)</f>
        <v>0</v>
      </c>
      <c r="Q262" s="164"/>
      <c r="R262" s="165">
        <f>SUM(R263:R275)</f>
        <v>0</v>
      </c>
      <c r="S262" s="164"/>
      <c r="T262" s="166">
        <f>SUM(T263:T275)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9" t="s">
        <v>84</v>
      </c>
      <c r="AT262" s="167" t="s">
        <v>75</v>
      </c>
      <c r="AU262" s="167" t="s">
        <v>84</v>
      </c>
      <c r="AY262" s="159" t="s">
        <v>142</v>
      </c>
      <c r="BK262" s="168">
        <f>SUM(BK263:BK275)</f>
        <v>0</v>
      </c>
    </row>
    <row r="263" s="2" customFormat="1" ht="24.15" customHeight="1">
      <c r="A263" s="37"/>
      <c r="B263" s="171"/>
      <c r="C263" s="172" t="s">
        <v>298</v>
      </c>
      <c r="D263" s="172" t="s">
        <v>144</v>
      </c>
      <c r="E263" s="173" t="s">
        <v>299</v>
      </c>
      <c r="F263" s="174" t="s">
        <v>300</v>
      </c>
      <c r="G263" s="175" t="s">
        <v>301</v>
      </c>
      <c r="H263" s="176">
        <v>13.949999999999999</v>
      </c>
      <c r="I263" s="177"/>
      <c r="J263" s="178">
        <f>ROUND(I263*H263,2)</f>
        <v>0</v>
      </c>
      <c r="K263" s="179"/>
      <c r="L263" s="38"/>
      <c r="M263" s="180" t="s">
        <v>1</v>
      </c>
      <c r="N263" s="181" t="s">
        <v>41</v>
      </c>
      <c r="O263" s="7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148</v>
      </c>
      <c r="AT263" s="184" t="s">
        <v>144</v>
      </c>
      <c r="AU263" s="184" t="s">
        <v>86</v>
      </c>
      <c r="AY263" s="18" t="s">
        <v>142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84</v>
      </c>
      <c r="BK263" s="185">
        <f>ROUND(I263*H263,2)</f>
        <v>0</v>
      </c>
      <c r="BL263" s="18" t="s">
        <v>148</v>
      </c>
      <c r="BM263" s="184" t="s">
        <v>302</v>
      </c>
    </row>
    <row r="264" s="2" customFormat="1">
      <c r="A264" s="37"/>
      <c r="B264" s="38"/>
      <c r="C264" s="37"/>
      <c r="D264" s="186" t="s">
        <v>150</v>
      </c>
      <c r="E264" s="37"/>
      <c r="F264" s="187" t="s">
        <v>303</v>
      </c>
      <c r="G264" s="37"/>
      <c r="H264" s="37"/>
      <c r="I264" s="188"/>
      <c r="J264" s="37"/>
      <c r="K264" s="37"/>
      <c r="L264" s="38"/>
      <c r="M264" s="189"/>
      <c r="N264" s="190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150</v>
      </c>
      <c r="AU264" s="18" t="s">
        <v>86</v>
      </c>
    </row>
    <row r="265" s="2" customFormat="1">
      <c r="A265" s="37"/>
      <c r="B265" s="38"/>
      <c r="C265" s="37"/>
      <c r="D265" s="191" t="s">
        <v>152</v>
      </c>
      <c r="E265" s="37"/>
      <c r="F265" s="192" t="s">
        <v>304</v>
      </c>
      <c r="G265" s="37"/>
      <c r="H265" s="37"/>
      <c r="I265" s="188"/>
      <c r="J265" s="37"/>
      <c r="K265" s="37"/>
      <c r="L265" s="38"/>
      <c r="M265" s="189"/>
      <c r="N265" s="19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152</v>
      </c>
      <c r="AU265" s="18" t="s">
        <v>86</v>
      </c>
    </row>
    <row r="266" s="2" customFormat="1" ht="24.15" customHeight="1">
      <c r="A266" s="37"/>
      <c r="B266" s="171"/>
      <c r="C266" s="172" t="s">
        <v>305</v>
      </c>
      <c r="D266" s="172" t="s">
        <v>144</v>
      </c>
      <c r="E266" s="173" t="s">
        <v>306</v>
      </c>
      <c r="F266" s="174" t="s">
        <v>307</v>
      </c>
      <c r="G266" s="175" t="s">
        <v>301</v>
      </c>
      <c r="H266" s="176">
        <v>13.949999999999999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41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148</v>
      </c>
      <c r="AT266" s="184" t="s">
        <v>144</v>
      </c>
      <c r="AU266" s="184" t="s">
        <v>86</v>
      </c>
      <c r="AY266" s="18" t="s">
        <v>142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84</v>
      </c>
      <c r="BK266" s="185">
        <f>ROUND(I266*H266,2)</f>
        <v>0</v>
      </c>
      <c r="BL266" s="18" t="s">
        <v>148</v>
      </c>
      <c r="BM266" s="184" t="s">
        <v>308</v>
      </c>
    </row>
    <row r="267" s="2" customFormat="1">
      <c r="A267" s="37"/>
      <c r="B267" s="38"/>
      <c r="C267" s="37"/>
      <c r="D267" s="186" t="s">
        <v>150</v>
      </c>
      <c r="E267" s="37"/>
      <c r="F267" s="187" t="s">
        <v>309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150</v>
      </c>
      <c r="AU267" s="18" t="s">
        <v>86</v>
      </c>
    </row>
    <row r="268" s="2" customFormat="1">
      <c r="A268" s="37"/>
      <c r="B268" s="38"/>
      <c r="C268" s="37"/>
      <c r="D268" s="191" t="s">
        <v>152</v>
      </c>
      <c r="E268" s="37"/>
      <c r="F268" s="192" t="s">
        <v>310</v>
      </c>
      <c r="G268" s="37"/>
      <c r="H268" s="37"/>
      <c r="I268" s="188"/>
      <c r="J268" s="37"/>
      <c r="K268" s="37"/>
      <c r="L268" s="38"/>
      <c r="M268" s="189"/>
      <c r="N268" s="190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152</v>
      </c>
      <c r="AU268" s="18" t="s">
        <v>86</v>
      </c>
    </row>
    <row r="269" s="2" customFormat="1" ht="24.15" customHeight="1">
      <c r="A269" s="37"/>
      <c r="B269" s="171"/>
      <c r="C269" s="172" t="s">
        <v>311</v>
      </c>
      <c r="D269" s="172" t="s">
        <v>144</v>
      </c>
      <c r="E269" s="173" t="s">
        <v>312</v>
      </c>
      <c r="F269" s="174" t="s">
        <v>313</v>
      </c>
      <c r="G269" s="175" t="s">
        <v>301</v>
      </c>
      <c r="H269" s="176">
        <v>418.5</v>
      </c>
      <c r="I269" s="177"/>
      <c r="J269" s="178">
        <f>ROUND(I269*H269,2)</f>
        <v>0</v>
      </c>
      <c r="K269" s="179"/>
      <c r="L269" s="38"/>
      <c r="M269" s="180" t="s">
        <v>1</v>
      </c>
      <c r="N269" s="181" t="s">
        <v>41</v>
      </c>
      <c r="O269" s="76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4" t="s">
        <v>148</v>
      </c>
      <c r="AT269" s="184" t="s">
        <v>144</v>
      </c>
      <c r="AU269" s="184" t="s">
        <v>86</v>
      </c>
      <c r="AY269" s="18" t="s">
        <v>142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8" t="s">
        <v>84</v>
      </c>
      <c r="BK269" s="185">
        <f>ROUND(I269*H269,2)</f>
        <v>0</v>
      </c>
      <c r="BL269" s="18" t="s">
        <v>148</v>
      </c>
      <c r="BM269" s="184" t="s">
        <v>314</v>
      </c>
    </row>
    <row r="270" s="2" customFormat="1">
      <c r="A270" s="37"/>
      <c r="B270" s="38"/>
      <c r="C270" s="37"/>
      <c r="D270" s="186" t="s">
        <v>150</v>
      </c>
      <c r="E270" s="37"/>
      <c r="F270" s="187" t="s">
        <v>315</v>
      </c>
      <c r="G270" s="37"/>
      <c r="H270" s="37"/>
      <c r="I270" s="188"/>
      <c r="J270" s="37"/>
      <c r="K270" s="37"/>
      <c r="L270" s="38"/>
      <c r="M270" s="189"/>
      <c r="N270" s="190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150</v>
      </c>
      <c r="AU270" s="18" t="s">
        <v>86</v>
      </c>
    </row>
    <row r="271" s="2" customFormat="1">
      <c r="A271" s="37"/>
      <c r="B271" s="38"/>
      <c r="C271" s="37"/>
      <c r="D271" s="191" t="s">
        <v>152</v>
      </c>
      <c r="E271" s="37"/>
      <c r="F271" s="192" t="s">
        <v>316</v>
      </c>
      <c r="G271" s="37"/>
      <c r="H271" s="37"/>
      <c r="I271" s="188"/>
      <c r="J271" s="37"/>
      <c r="K271" s="37"/>
      <c r="L271" s="38"/>
      <c r="M271" s="189"/>
      <c r="N271" s="190"/>
      <c r="O271" s="76"/>
      <c r="P271" s="76"/>
      <c r="Q271" s="76"/>
      <c r="R271" s="76"/>
      <c r="S271" s="76"/>
      <c r="T271" s="7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8" t="s">
        <v>152</v>
      </c>
      <c r="AU271" s="18" t="s">
        <v>86</v>
      </c>
    </row>
    <row r="272" s="13" customFormat="1">
      <c r="A272" s="13"/>
      <c r="B272" s="193"/>
      <c r="C272" s="13"/>
      <c r="D272" s="186" t="s">
        <v>154</v>
      </c>
      <c r="E272" s="13"/>
      <c r="F272" s="195" t="s">
        <v>317</v>
      </c>
      <c r="G272" s="13"/>
      <c r="H272" s="196">
        <v>418.5</v>
      </c>
      <c r="I272" s="197"/>
      <c r="J272" s="13"/>
      <c r="K272" s="13"/>
      <c r="L272" s="193"/>
      <c r="M272" s="198"/>
      <c r="N272" s="199"/>
      <c r="O272" s="199"/>
      <c r="P272" s="199"/>
      <c r="Q272" s="199"/>
      <c r="R272" s="199"/>
      <c r="S272" s="199"/>
      <c r="T272" s="20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4" t="s">
        <v>154</v>
      </c>
      <c r="AU272" s="194" t="s">
        <v>86</v>
      </c>
      <c r="AV272" s="13" t="s">
        <v>86</v>
      </c>
      <c r="AW272" s="13" t="s">
        <v>3</v>
      </c>
      <c r="AX272" s="13" t="s">
        <v>84</v>
      </c>
      <c r="AY272" s="194" t="s">
        <v>142</v>
      </c>
    </row>
    <row r="273" s="2" customFormat="1" ht="33" customHeight="1">
      <c r="A273" s="37"/>
      <c r="B273" s="171"/>
      <c r="C273" s="172" t="s">
        <v>318</v>
      </c>
      <c r="D273" s="172" t="s">
        <v>144</v>
      </c>
      <c r="E273" s="173" t="s">
        <v>319</v>
      </c>
      <c r="F273" s="174" t="s">
        <v>320</v>
      </c>
      <c r="G273" s="175" t="s">
        <v>301</v>
      </c>
      <c r="H273" s="176">
        <v>1.018</v>
      </c>
      <c r="I273" s="177"/>
      <c r="J273" s="178">
        <f>ROUND(I273*H273,2)</f>
        <v>0</v>
      </c>
      <c r="K273" s="179"/>
      <c r="L273" s="38"/>
      <c r="M273" s="180" t="s">
        <v>1</v>
      </c>
      <c r="N273" s="181" t="s">
        <v>41</v>
      </c>
      <c r="O273" s="76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4" t="s">
        <v>148</v>
      </c>
      <c r="AT273" s="184" t="s">
        <v>144</v>
      </c>
      <c r="AU273" s="184" t="s">
        <v>86</v>
      </c>
      <c r="AY273" s="18" t="s">
        <v>142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8" t="s">
        <v>84</v>
      </c>
      <c r="BK273" s="185">
        <f>ROUND(I273*H273,2)</f>
        <v>0</v>
      </c>
      <c r="BL273" s="18" t="s">
        <v>148</v>
      </c>
      <c r="BM273" s="184" t="s">
        <v>321</v>
      </c>
    </row>
    <row r="274" s="2" customFormat="1">
      <c r="A274" s="37"/>
      <c r="B274" s="38"/>
      <c r="C274" s="37"/>
      <c r="D274" s="186" t="s">
        <v>150</v>
      </c>
      <c r="E274" s="37"/>
      <c r="F274" s="187" t="s">
        <v>322</v>
      </c>
      <c r="G274" s="37"/>
      <c r="H274" s="37"/>
      <c r="I274" s="188"/>
      <c r="J274" s="37"/>
      <c r="K274" s="37"/>
      <c r="L274" s="38"/>
      <c r="M274" s="189"/>
      <c r="N274" s="190"/>
      <c r="O274" s="76"/>
      <c r="P274" s="76"/>
      <c r="Q274" s="76"/>
      <c r="R274" s="76"/>
      <c r="S274" s="76"/>
      <c r="T274" s="7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150</v>
      </c>
      <c r="AU274" s="18" t="s">
        <v>86</v>
      </c>
    </row>
    <row r="275" s="2" customFormat="1">
      <c r="A275" s="37"/>
      <c r="B275" s="38"/>
      <c r="C275" s="37"/>
      <c r="D275" s="191" t="s">
        <v>152</v>
      </c>
      <c r="E275" s="37"/>
      <c r="F275" s="192" t="s">
        <v>323</v>
      </c>
      <c r="G275" s="37"/>
      <c r="H275" s="37"/>
      <c r="I275" s="188"/>
      <c r="J275" s="37"/>
      <c r="K275" s="37"/>
      <c r="L275" s="38"/>
      <c r="M275" s="189"/>
      <c r="N275" s="190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152</v>
      </c>
      <c r="AU275" s="18" t="s">
        <v>86</v>
      </c>
    </row>
    <row r="276" s="12" customFormat="1" ht="22.8" customHeight="1">
      <c r="A276" s="12"/>
      <c r="B276" s="158"/>
      <c r="C276" s="12"/>
      <c r="D276" s="159" t="s">
        <v>75</v>
      </c>
      <c r="E276" s="169" t="s">
        <v>324</v>
      </c>
      <c r="F276" s="169" t="s">
        <v>325</v>
      </c>
      <c r="G276" s="12"/>
      <c r="H276" s="12"/>
      <c r="I276" s="161"/>
      <c r="J276" s="170">
        <f>BK276</f>
        <v>0</v>
      </c>
      <c r="K276" s="12"/>
      <c r="L276" s="158"/>
      <c r="M276" s="163"/>
      <c r="N276" s="164"/>
      <c r="O276" s="164"/>
      <c r="P276" s="165">
        <f>SUM(P277:P282)</f>
        <v>0</v>
      </c>
      <c r="Q276" s="164"/>
      <c r="R276" s="165">
        <f>SUM(R277:R282)</f>
        <v>0</v>
      </c>
      <c r="S276" s="164"/>
      <c r="T276" s="166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9" t="s">
        <v>84</v>
      </c>
      <c r="AT276" s="167" t="s">
        <v>75</v>
      </c>
      <c r="AU276" s="167" t="s">
        <v>84</v>
      </c>
      <c r="AY276" s="159" t="s">
        <v>142</v>
      </c>
      <c r="BK276" s="168">
        <f>SUM(BK277:BK282)</f>
        <v>0</v>
      </c>
    </row>
    <row r="277" s="2" customFormat="1" ht="21.75" customHeight="1">
      <c r="A277" s="37"/>
      <c r="B277" s="171"/>
      <c r="C277" s="172" t="s">
        <v>326</v>
      </c>
      <c r="D277" s="172" t="s">
        <v>144</v>
      </c>
      <c r="E277" s="173" t="s">
        <v>327</v>
      </c>
      <c r="F277" s="174" t="s">
        <v>328</v>
      </c>
      <c r="G277" s="175" t="s">
        <v>301</v>
      </c>
      <c r="H277" s="176">
        <v>11.627000000000001</v>
      </c>
      <c r="I277" s="177"/>
      <c r="J277" s="178">
        <f>ROUND(I277*H277,2)</f>
        <v>0</v>
      </c>
      <c r="K277" s="179"/>
      <c r="L277" s="38"/>
      <c r="M277" s="180" t="s">
        <v>1</v>
      </c>
      <c r="N277" s="181" t="s">
        <v>41</v>
      </c>
      <c r="O277" s="76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4" t="s">
        <v>148</v>
      </c>
      <c r="AT277" s="184" t="s">
        <v>144</v>
      </c>
      <c r="AU277" s="184" t="s">
        <v>86</v>
      </c>
      <c r="AY277" s="18" t="s">
        <v>142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8" t="s">
        <v>84</v>
      </c>
      <c r="BK277" s="185">
        <f>ROUND(I277*H277,2)</f>
        <v>0</v>
      </c>
      <c r="BL277" s="18" t="s">
        <v>148</v>
      </c>
      <c r="BM277" s="184" t="s">
        <v>329</v>
      </c>
    </row>
    <row r="278" s="2" customFormat="1">
      <c r="A278" s="37"/>
      <c r="B278" s="38"/>
      <c r="C278" s="37"/>
      <c r="D278" s="186" t="s">
        <v>150</v>
      </c>
      <c r="E278" s="37"/>
      <c r="F278" s="187" t="s">
        <v>330</v>
      </c>
      <c r="G278" s="37"/>
      <c r="H278" s="37"/>
      <c r="I278" s="188"/>
      <c r="J278" s="37"/>
      <c r="K278" s="37"/>
      <c r="L278" s="38"/>
      <c r="M278" s="189"/>
      <c r="N278" s="190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150</v>
      </c>
      <c r="AU278" s="18" t="s">
        <v>86</v>
      </c>
    </row>
    <row r="279" s="2" customFormat="1">
      <c r="A279" s="37"/>
      <c r="B279" s="38"/>
      <c r="C279" s="37"/>
      <c r="D279" s="191" t="s">
        <v>152</v>
      </c>
      <c r="E279" s="37"/>
      <c r="F279" s="192" t="s">
        <v>331</v>
      </c>
      <c r="G279" s="37"/>
      <c r="H279" s="37"/>
      <c r="I279" s="188"/>
      <c r="J279" s="37"/>
      <c r="K279" s="37"/>
      <c r="L279" s="38"/>
      <c r="M279" s="189"/>
      <c r="N279" s="190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152</v>
      </c>
      <c r="AU279" s="18" t="s">
        <v>86</v>
      </c>
    </row>
    <row r="280" s="2" customFormat="1" ht="24.15" customHeight="1">
      <c r="A280" s="37"/>
      <c r="B280" s="171"/>
      <c r="C280" s="172" t="s">
        <v>332</v>
      </c>
      <c r="D280" s="172" t="s">
        <v>144</v>
      </c>
      <c r="E280" s="173" t="s">
        <v>333</v>
      </c>
      <c r="F280" s="174" t="s">
        <v>334</v>
      </c>
      <c r="G280" s="175" t="s">
        <v>301</v>
      </c>
      <c r="H280" s="176">
        <v>11.627000000000001</v>
      </c>
      <c r="I280" s="177"/>
      <c r="J280" s="178">
        <f>ROUND(I280*H280,2)</f>
        <v>0</v>
      </c>
      <c r="K280" s="179"/>
      <c r="L280" s="38"/>
      <c r="M280" s="180" t="s">
        <v>1</v>
      </c>
      <c r="N280" s="181" t="s">
        <v>41</v>
      </c>
      <c r="O280" s="7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148</v>
      </c>
      <c r="AT280" s="184" t="s">
        <v>144</v>
      </c>
      <c r="AU280" s="184" t="s">
        <v>86</v>
      </c>
      <c r="AY280" s="18" t="s">
        <v>142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84</v>
      </c>
      <c r="BK280" s="185">
        <f>ROUND(I280*H280,2)</f>
        <v>0</v>
      </c>
      <c r="BL280" s="18" t="s">
        <v>148</v>
      </c>
      <c r="BM280" s="184" t="s">
        <v>335</v>
      </c>
    </row>
    <row r="281" s="2" customFormat="1">
      <c r="A281" s="37"/>
      <c r="B281" s="38"/>
      <c r="C281" s="37"/>
      <c r="D281" s="186" t="s">
        <v>150</v>
      </c>
      <c r="E281" s="37"/>
      <c r="F281" s="187" t="s">
        <v>336</v>
      </c>
      <c r="G281" s="37"/>
      <c r="H281" s="37"/>
      <c r="I281" s="188"/>
      <c r="J281" s="37"/>
      <c r="K281" s="37"/>
      <c r="L281" s="38"/>
      <c r="M281" s="189"/>
      <c r="N281" s="190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150</v>
      </c>
      <c r="AU281" s="18" t="s">
        <v>86</v>
      </c>
    </row>
    <row r="282" s="2" customFormat="1">
      <c r="A282" s="37"/>
      <c r="B282" s="38"/>
      <c r="C282" s="37"/>
      <c r="D282" s="191" t="s">
        <v>152</v>
      </c>
      <c r="E282" s="37"/>
      <c r="F282" s="192" t="s">
        <v>337</v>
      </c>
      <c r="G282" s="37"/>
      <c r="H282" s="37"/>
      <c r="I282" s="188"/>
      <c r="J282" s="37"/>
      <c r="K282" s="37"/>
      <c r="L282" s="38"/>
      <c r="M282" s="189"/>
      <c r="N282" s="190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152</v>
      </c>
      <c r="AU282" s="18" t="s">
        <v>86</v>
      </c>
    </row>
    <row r="283" s="12" customFormat="1" ht="25.92" customHeight="1">
      <c r="A283" s="12"/>
      <c r="B283" s="158"/>
      <c r="C283" s="12"/>
      <c r="D283" s="159" t="s">
        <v>75</v>
      </c>
      <c r="E283" s="160" t="s">
        <v>338</v>
      </c>
      <c r="F283" s="160" t="s">
        <v>339</v>
      </c>
      <c r="G283" s="12"/>
      <c r="H283" s="12"/>
      <c r="I283" s="161"/>
      <c r="J283" s="162">
        <f>BK283</f>
        <v>0</v>
      </c>
      <c r="K283" s="12"/>
      <c r="L283" s="158"/>
      <c r="M283" s="163"/>
      <c r="N283" s="164"/>
      <c r="O283" s="164"/>
      <c r="P283" s="165">
        <f>P284+P288+P322+P385+P447+P501+P508+P573+P589</f>
        <v>0</v>
      </c>
      <c r="Q283" s="164"/>
      <c r="R283" s="165">
        <f>R284+R288+R322+R385+R447+R501+R508+R573+R589</f>
        <v>11.125721819999999</v>
      </c>
      <c r="S283" s="164"/>
      <c r="T283" s="166">
        <f>T284+T288+T322+T385+T447+T501+T508+T573+T589</f>
        <v>9.4778500599999997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59" t="s">
        <v>86</v>
      </c>
      <c r="AT283" s="167" t="s">
        <v>75</v>
      </c>
      <c r="AU283" s="167" t="s">
        <v>76</v>
      </c>
      <c r="AY283" s="159" t="s">
        <v>142</v>
      </c>
      <c r="BK283" s="168">
        <f>BK284+BK288+BK322+BK385+BK447+BK501+BK508+BK573+BK589</f>
        <v>0</v>
      </c>
    </row>
    <row r="284" s="12" customFormat="1" ht="22.8" customHeight="1">
      <c r="A284" s="12"/>
      <c r="B284" s="158"/>
      <c r="C284" s="12"/>
      <c r="D284" s="159" t="s">
        <v>75</v>
      </c>
      <c r="E284" s="169" t="s">
        <v>340</v>
      </c>
      <c r="F284" s="169" t="s">
        <v>341</v>
      </c>
      <c r="G284" s="12"/>
      <c r="H284" s="12"/>
      <c r="I284" s="161"/>
      <c r="J284" s="170">
        <f>BK284</f>
        <v>0</v>
      </c>
      <c r="K284" s="12"/>
      <c r="L284" s="158"/>
      <c r="M284" s="163"/>
      <c r="N284" s="164"/>
      <c r="O284" s="164"/>
      <c r="P284" s="165">
        <f>SUM(P285:P287)</f>
        <v>0</v>
      </c>
      <c r="Q284" s="164"/>
      <c r="R284" s="165">
        <f>SUM(R285:R287)</f>
        <v>0</v>
      </c>
      <c r="S284" s="164"/>
      <c r="T284" s="166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9" t="s">
        <v>86</v>
      </c>
      <c r="AT284" s="167" t="s">
        <v>75</v>
      </c>
      <c r="AU284" s="167" t="s">
        <v>84</v>
      </c>
      <c r="AY284" s="159" t="s">
        <v>142</v>
      </c>
      <c r="BK284" s="168">
        <f>SUM(BK285:BK287)</f>
        <v>0</v>
      </c>
    </row>
    <row r="285" s="2" customFormat="1" ht="24.15" customHeight="1">
      <c r="A285" s="37"/>
      <c r="B285" s="171"/>
      <c r="C285" s="172" t="s">
        <v>342</v>
      </c>
      <c r="D285" s="172" t="s">
        <v>144</v>
      </c>
      <c r="E285" s="173" t="s">
        <v>343</v>
      </c>
      <c r="F285" s="174" t="s">
        <v>344</v>
      </c>
      <c r="G285" s="175" t="s">
        <v>228</v>
      </c>
      <c r="H285" s="176">
        <v>2</v>
      </c>
      <c r="I285" s="177"/>
      <c r="J285" s="178">
        <f>ROUND(I285*H285,2)</f>
        <v>0</v>
      </c>
      <c r="K285" s="179"/>
      <c r="L285" s="38"/>
      <c r="M285" s="180" t="s">
        <v>1</v>
      </c>
      <c r="N285" s="181" t="s">
        <v>41</v>
      </c>
      <c r="O285" s="76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4" t="s">
        <v>251</v>
      </c>
      <c r="AT285" s="184" t="s">
        <v>144</v>
      </c>
      <c r="AU285" s="184" t="s">
        <v>86</v>
      </c>
      <c r="AY285" s="18" t="s">
        <v>142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8" t="s">
        <v>84</v>
      </c>
      <c r="BK285" s="185">
        <f>ROUND(I285*H285,2)</f>
        <v>0</v>
      </c>
      <c r="BL285" s="18" t="s">
        <v>251</v>
      </c>
      <c r="BM285" s="184" t="s">
        <v>345</v>
      </c>
    </row>
    <row r="286" s="2" customFormat="1">
      <c r="A286" s="37"/>
      <c r="B286" s="38"/>
      <c r="C286" s="37"/>
      <c r="D286" s="186" t="s">
        <v>150</v>
      </c>
      <c r="E286" s="37"/>
      <c r="F286" s="187" t="s">
        <v>346</v>
      </c>
      <c r="G286" s="37"/>
      <c r="H286" s="37"/>
      <c r="I286" s="188"/>
      <c r="J286" s="37"/>
      <c r="K286" s="37"/>
      <c r="L286" s="38"/>
      <c r="M286" s="189"/>
      <c r="N286" s="190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150</v>
      </c>
      <c r="AU286" s="18" t="s">
        <v>86</v>
      </c>
    </row>
    <row r="287" s="2" customFormat="1">
      <c r="A287" s="37"/>
      <c r="B287" s="38"/>
      <c r="C287" s="37"/>
      <c r="D287" s="191" t="s">
        <v>152</v>
      </c>
      <c r="E287" s="37"/>
      <c r="F287" s="192" t="s">
        <v>347</v>
      </c>
      <c r="G287" s="37"/>
      <c r="H287" s="37"/>
      <c r="I287" s="188"/>
      <c r="J287" s="37"/>
      <c r="K287" s="37"/>
      <c r="L287" s="38"/>
      <c r="M287" s="189"/>
      <c r="N287" s="190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152</v>
      </c>
      <c r="AU287" s="18" t="s">
        <v>86</v>
      </c>
    </row>
    <row r="288" s="12" customFormat="1" ht="22.8" customHeight="1">
      <c r="A288" s="12"/>
      <c r="B288" s="158"/>
      <c r="C288" s="12"/>
      <c r="D288" s="159" t="s">
        <v>75</v>
      </c>
      <c r="E288" s="169" t="s">
        <v>348</v>
      </c>
      <c r="F288" s="169" t="s">
        <v>349</v>
      </c>
      <c r="G288" s="12"/>
      <c r="H288" s="12"/>
      <c r="I288" s="161"/>
      <c r="J288" s="170">
        <f>BK288</f>
        <v>0</v>
      </c>
      <c r="K288" s="12"/>
      <c r="L288" s="158"/>
      <c r="M288" s="163"/>
      <c r="N288" s="164"/>
      <c r="O288" s="164"/>
      <c r="P288" s="165">
        <f>SUM(P289:P321)</f>
        <v>0</v>
      </c>
      <c r="Q288" s="164"/>
      <c r="R288" s="165">
        <f>SUM(R289:R321)</f>
        <v>0</v>
      </c>
      <c r="S288" s="164"/>
      <c r="T288" s="166">
        <f>SUM(T289:T321)</f>
        <v>0.09282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9" t="s">
        <v>86</v>
      </c>
      <c r="AT288" s="167" t="s">
        <v>75</v>
      </c>
      <c r="AU288" s="167" t="s">
        <v>84</v>
      </c>
      <c r="AY288" s="159" t="s">
        <v>142</v>
      </c>
      <c r="BK288" s="168">
        <f>SUM(BK289:BK321)</f>
        <v>0</v>
      </c>
    </row>
    <row r="289" s="2" customFormat="1" ht="16.5" customHeight="1">
      <c r="A289" s="37"/>
      <c r="B289" s="171"/>
      <c r="C289" s="172" t="s">
        <v>350</v>
      </c>
      <c r="D289" s="172" t="s">
        <v>144</v>
      </c>
      <c r="E289" s="173" t="s">
        <v>351</v>
      </c>
      <c r="F289" s="174" t="s">
        <v>352</v>
      </c>
      <c r="G289" s="175" t="s">
        <v>353</v>
      </c>
      <c r="H289" s="176">
        <v>1</v>
      </c>
      <c r="I289" s="177"/>
      <c r="J289" s="178">
        <f>ROUND(I289*H289,2)</f>
        <v>0</v>
      </c>
      <c r="K289" s="179"/>
      <c r="L289" s="38"/>
      <c r="M289" s="180" t="s">
        <v>1</v>
      </c>
      <c r="N289" s="181" t="s">
        <v>41</v>
      </c>
      <c r="O289" s="76"/>
      <c r="P289" s="182">
        <f>O289*H289</f>
        <v>0</v>
      </c>
      <c r="Q289" s="182">
        <v>0</v>
      </c>
      <c r="R289" s="182">
        <f>Q289*H289</f>
        <v>0</v>
      </c>
      <c r="S289" s="182">
        <v>0.034200000000000001</v>
      </c>
      <c r="T289" s="183">
        <f>S289*H289</f>
        <v>0.034200000000000001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251</v>
      </c>
      <c r="AT289" s="184" t="s">
        <v>144</v>
      </c>
      <c r="AU289" s="184" t="s">
        <v>86</v>
      </c>
      <c r="AY289" s="18" t="s">
        <v>142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84</v>
      </c>
      <c r="BK289" s="185">
        <f>ROUND(I289*H289,2)</f>
        <v>0</v>
      </c>
      <c r="BL289" s="18" t="s">
        <v>251</v>
      </c>
      <c r="BM289" s="184" t="s">
        <v>354</v>
      </c>
    </row>
    <row r="290" s="2" customFormat="1">
      <c r="A290" s="37"/>
      <c r="B290" s="38"/>
      <c r="C290" s="37"/>
      <c r="D290" s="186" t="s">
        <v>150</v>
      </c>
      <c r="E290" s="37"/>
      <c r="F290" s="187" t="s">
        <v>355</v>
      </c>
      <c r="G290" s="37"/>
      <c r="H290" s="37"/>
      <c r="I290" s="188"/>
      <c r="J290" s="37"/>
      <c r="K290" s="37"/>
      <c r="L290" s="38"/>
      <c r="M290" s="189"/>
      <c r="N290" s="190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150</v>
      </c>
      <c r="AU290" s="18" t="s">
        <v>86</v>
      </c>
    </row>
    <row r="291" s="2" customFormat="1">
      <c r="A291" s="37"/>
      <c r="B291" s="38"/>
      <c r="C291" s="37"/>
      <c r="D291" s="191" t="s">
        <v>152</v>
      </c>
      <c r="E291" s="37"/>
      <c r="F291" s="192" t="s">
        <v>356</v>
      </c>
      <c r="G291" s="37"/>
      <c r="H291" s="37"/>
      <c r="I291" s="188"/>
      <c r="J291" s="37"/>
      <c r="K291" s="37"/>
      <c r="L291" s="38"/>
      <c r="M291" s="189"/>
      <c r="N291" s="190"/>
      <c r="O291" s="76"/>
      <c r="P291" s="76"/>
      <c r="Q291" s="76"/>
      <c r="R291" s="76"/>
      <c r="S291" s="76"/>
      <c r="T291" s="7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8" t="s">
        <v>152</v>
      </c>
      <c r="AU291" s="18" t="s">
        <v>86</v>
      </c>
    </row>
    <row r="292" s="15" customFormat="1">
      <c r="A292" s="15"/>
      <c r="B292" s="209"/>
      <c r="C292" s="15"/>
      <c r="D292" s="186" t="s">
        <v>154</v>
      </c>
      <c r="E292" s="210" t="s">
        <v>1</v>
      </c>
      <c r="F292" s="211" t="s">
        <v>171</v>
      </c>
      <c r="G292" s="15"/>
      <c r="H292" s="210" t="s">
        <v>1</v>
      </c>
      <c r="I292" s="212"/>
      <c r="J292" s="15"/>
      <c r="K292" s="15"/>
      <c r="L292" s="209"/>
      <c r="M292" s="213"/>
      <c r="N292" s="214"/>
      <c r="O292" s="214"/>
      <c r="P292" s="214"/>
      <c r="Q292" s="214"/>
      <c r="R292" s="214"/>
      <c r="S292" s="214"/>
      <c r="T292" s="2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0" t="s">
        <v>154</v>
      </c>
      <c r="AU292" s="210" t="s">
        <v>86</v>
      </c>
      <c r="AV292" s="15" t="s">
        <v>84</v>
      </c>
      <c r="AW292" s="15" t="s">
        <v>32</v>
      </c>
      <c r="AX292" s="15" t="s">
        <v>76</v>
      </c>
      <c r="AY292" s="210" t="s">
        <v>142</v>
      </c>
    </row>
    <row r="293" s="13" customFormat="1">
      <c r="A293" s="13"/>
      <c r="B293" s="193"/>
      <c r="C293" s="13"/>
      <c r="D293" s="186" t="s">
        <v>154</v>
      </c>
      <c r="E293" s="194" t="s">
        <v>1</v>
      </c>
      <c r="F293" s="195" t="s">
        <v>84</v>
      </c>
      <c r="G293" s="13"/>
      <c r="H293" s="196">
        <v>1</v>
      </c>
      <c r="I293" s="197"/>
      <c r="J293" s="13"/>
      <c r="K293" s="13"/>
      <c r="L293" s="193"/>
      <c r="M293" s="198"/>
      <c r="N293" s="199"/>
      <c r="O293" s="199"/>
      <c r="P293" s="199"/>
      <c r="Q293" s="199"/>
      <c r="R293" s="199"/>
      <c r="S293" s="199"/>
      <c r="T293" s="20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4" t="s">
        <v>154</v>
      </c>
      <c r="AU293" s="194" t="s">
        <v>86</v>
      </c>
      <c r="AV293" s="13" t="s">
        <v>86</v>
      </c>
      <c r="AW293" s="13" t="s">
        <v>32</v>
      </c>
      <c r="AX293" s="13" t="s">
        <v>76</v>
      </c>
      <c r="AY293" s="194" t="s">
        <v>142</v>
      </c>
    </row>
    <row r="294" s="14" customFormat="1">
      <c r="A294" s="14"/>
      <c r="B294" s="201"/>
      <c r="C294" s="14"/>
      <c r="D294" s="186" t="s">
        <v>154</v>
      </c>
      <c r="E294" s="202" t="s">
        <v>1</v>
      </c>
      <c r="F294" s="203" t="s">
        <v>156</v>
      </c>
      <c r="G294" s="14"/>
      <c r="H294" s="204">
        <v>1</v>
      </c>
      <c r="I294" s="205"/>
      <c r="J294" s="14"/>
      <c r="K294" s="14"/>
      <c r="L294" s="201"/>
      <c r="M294" s="206"/>
      <c r="N294" s="207"/>
      <c r="O294" s="207"/>
      <c r="P294" s="207"/>
      <c r="Q294" s="207"/>
      <c r="R294" s="207"/>
      <c r="S294" s="207"/>
      <c r="T294" s="20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2" t="s">
        <v>154</v>
      </c>
      <c r="AU294" s="202" t="s">
        <v>86</v>
      </c>
      <c r="AV294" s="14" t="s">
        <v>148</v>
      </c>
      <c r="AW294" s="14" t="s">
        <v>32</v>
      </c>
      <c r="AX294" s="14" t="s">
        <v>84</v>
      </c>
      <c r="AY294" s="202" t="s">
        <v>142</v>
      </c>
    </row>
    <row r="295" s="2" customFormat="1" ht="16.5" customHeight="1">
      <c r="A295" s="37"/>
      <c r="B295" s="171"/>
      <c r="C295" s="172" t="s">
        <v>357</v>
      </c>
      <c r="D295" s="172" t="s">
        <v>144</v>
      </c>
      <c r="E295" s="173" t="s">
        <v>358</v>
      </c>
      <c r="F295" s="174" t="s">
        <v>359</v>
      </c>
      <c r="G295" s="175" t="s">
        <v>353</v>
      </c>
      <c r="H295" s="176">
        <v>1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41</v>
      </c>
      <c r="O295" s="76"/>
      <c r="P295" s="182">
        <f>O295*H295</f>
        <v>0</v>
      </c>
      <c r="Q295" s="182">
        <v>0</v>
      </c>
      <c r="R295" s="182">
        <f>Q295*H295</f>
        <v>0</v>
      </c>
      <c r="S295" s="182">
        <v>0.019460000000000002</v>
      </c>
      <c r="T295" s="183">
        <f>S295*H295</f>
        <v>0.019460000000000002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251</v>
      </c>
      <c r="AT295" s="184" t="s">
        <v>144</v>
      </c>
      <c r="AU295" s="184" t="s">
        <v>86</v>
      </c>
      <c r="AY295" s="18" t="s">
        <v>142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84</v>
      </c>
      <c r="BK295" s="185">
        <f>ROUND(I295*H295,2)</f>
        <v>0</v>
      </c>
      <c r="BL295" s="18" t="s">
        <v>251</v>
      </c>
      <c r="BM295" s="184" t="s">
        <v>360</v>
      </c>
    </row>
    <row r="296" s="2" customFormat="1">
      <c r="A296" s="37"/>
      <c r="B296" s="38"/>
      <c r="C296" s="37"/>
      <c r="D296" s="186" t="s">
        <v>150</v>
      </c>
      <c r="E296" s="37"/>
      <c r="F296" s="187" t="s">
        <v>361</v>
      </c>
      <c r="G296" s="37"/>
      <c r="H296" s="37"/>
      <c r="I296" s="188"/>
      <c r="J296" s="37"/>
      <c r="K296" s="37"/>
      <c r="L296" s="38"/>
      <c r="M296" s="189"/>
      <c r="N296" s="190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150</v>
      </c>
      <c r="AU296" s="18" t="s">
        <v>86</v>
      </c>
    </row>
    <row r="297" s="2" customFormat="1">
      <c r="A297" s="37"/>
      <c r="B297" s="38"/>
      <c r="C297" s="37"/>
      <c r="D297" s="191" t="s">
        <v>152</v>
      </c>
      <c r="E297" s="37"/>
      <c r="F297" s="192" t="s">
        <v>362</v>
      </c>
      <c r="G297" s="37"/>
      <c r="H297" s="37"/>
      <c r="I297" s="188"/>
      <c r="J297" s="37"/>
      <c r="K297" s="37"/>
      <c r="L297" s="38"/>
      <c r="M297" s="189"/>
      <c r="N297" s="190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152</v>
      </c>
      <c r="AU297" s="18" t="s">
        <v>86</v>
      </c>
    </row>
    <row r="298" s="15" customFormat="1">
      <c r="A298" s="15"/>
      <c r="B298" s="209"/>
      <c r="C298" s="15"/>
      <c r="D298" s="186" t="s">
        <v>154</v>
      </c>
      <c r="E298" s="210" t="s">
        <v>1</v>
      </c>
      <c r="F298" s="211" t="s">
        <v>171</v>
      </c>
      <c r="G298" s="15"/>
      <c r="H298" s="210" t="s">
        <v>1</v>
      </c>
      <c r="I298" s="212"/>
      <c r="J298" s="15"/>
      <c r="K298" s="15"/>
      <c r="L298" s="209"/>
      <c r="M298" s="213"/>
      <c r="N298" s="214"/>
      <c r="O298" s="214"/>
      <c r="P298" s="214"/>
      <c r="Q298" s="214"/>
      <c r="R298" s="214"/>
      <c r="S298" s="214"/>
      <c r="T298" s="2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10" t="s">
        <v>154</v>
      </c>
      <c r="AU298" s="210" t="s">
        <v>86</v>
      </c>
      <c r="AV298" s="15" t="s">
        <v>84</v>
      </c>
      <c r="AW298" s="15" t="s">
        <v>32</v>
      </c>
      <c r="AX298" s="15" t="s">
        <v>76</v>
      </c>
      <c r="AY298" s="210" t="s">
        <v>142</v>
      </c>
    </row>
    <row r="299" s="13" customFormat="1">
      <c r="A299" s="13"/>
      <c r="B299" s="193"/>
      <c r="C299" s="13"/>
      <c r="D299" s="186" t="s">
        <v>154</v>
      </c>
      <c r="E299" s="194" t="s">
        <v>1</v>
      </c>
      <c r="F299" s="195" t="s">
        <v>84</v>
      </c>
      <c r="G299" s="13"/>
      <c r="H299" s="196">
        <v>1</v>
      </c>
      <c r="I299" s="197"/>
      <c r="J299" s="13"/>
      <c r="K299" s="13"/>
      <c r="L299" s="193"/>
      <c r="M299" s="198"/>
      <c r="N299" s="199"/>
      <c r="O299" s="199"/>
      <c r="P299" s="199"/>
      <c r="Q299" s="199"/>
      <c r="R299" s="199"/>
      <c r="S299" s="199"/>
      <c r="T299" s="20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4" t="s">
        <v>154</v>
      </c>
      <c r="AU299" s="194" t="s">
        <v>86</v>
      </c>
      <c r="AV299" s="13" t="s">
        <v>86</v>
      </c>
      <c r="AW299" s="13" t="s">
        <v>32</v>
      </c>
      <c r="AX299" s="13" t="s">
        <v>76</v>
      </c>
      <c r="AY299" s="194" t="s">
        <v>142</v>
      </c>
    </row>
    <row r="300" s="14" customFormat="1">
      <c r="A300" s="14"/>
      <c r="B300" s="201"/>
      <c r="C300" s="14"/>
      <c r="D300" s="186" t="s">
        <v>154</v>
      </c>
      <c r="E300" s="202" t="s">
        <v>1</v>
      </c>
      <c r="F300" s="203" t="s">
        <v>156</v>
      </c>
      <c r="G300" s="14"/>
      <c r="H300" s="204">
        <v>1</v>
      </c>
      <c r="I300" s="205"/>
      <c r="J300" s="14"/>
      <c r="K300" s="14"/>
      <c r="L300" s="201"/>
      <c r="M300" s="206"/>
      <c r="N300" s="207"/>
      <c r="O300" s="207"/>
      <c r="P300" s="207"/>
      <c r="Q300" s="207"/>
      <c r="R300" s="207"/>
      <c r="S300" s="207"/>
      <c r="T300" s="20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2" t="s">
        <v>154</v>
      </c>
      <c r="AU300" s="202" t="s">
        <v>86</v>
      </c>
      <c r="AV300" s="14" t="s">
        <v>148</v>
      </c>
      <c r="AW300" s="14" t="s">
        <v>32</v>
      </c>
      <c r="AX300" s="14" t="s">
        <v>84</v>
      </c>
      <c r="AY300" s="202" t="s">
        <v>142</v>
      </c>
    </row>
    <row r="301" s="2" customFormat="1" ht="16.5" customHeight="1">
      <c r="A301" s="37"/>
      <c r="B301" s="171"/>
      <c r="C301" s="172" t="s">
        <v>363</v>
      </c>
      <c r="D301" s="172" t="s">
        <v>144</v>
      </c>
      <c r="E301" s="173" t="s">
        <v>364</v>
      </c>
      <c r="F301" s="174" t="s">
        <v>365</v>
      </c>
      <c r="G301" s="175" t="s">
        <v>353</v>
      </c>
      <c r="H301" s="176">
        <v>1</v>
      </c>
      <c r="I301" s="177"/>
      <c r="J301" s="178">
        <f>ROUND(I301*H301,2)</f>
        <v>0</v>
      </c>
      <c r="K301" s="179"/>
      <c r="L301" s="38"/>
      <c r="M301" s="180" t="s">
        <v>1</v>
      </c>
      <c r="N301" s="181" t="s">
        <v>41</v>
      </c>
      <c r="O301" s="76"/>
      <c r="P301" s="182">
        <f>O301*H301</f>
        <v>0</v>
      </c>
      <c r="Q301" s="182">
        <v>0</v>
      </c>
      <c r="R301" s="182">
        <f>Q301*H301</f>
        <v>0</v>
      </c>
      <c r="S301" s="182">
        <v>0.034700000000000002</v>
      </c>
      <c r="T301" s="183">
        <f>S301*H301</f>
        <v>0.034700000000000002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251</v>
      </c>
      <c r="AT301" s="184" t="s">
        <v>144</v>
      </c>
      <c r="AU301" s="184" t="s">
        <v>86</v>
      </c>
      <c r="AY301" s="18" t="s">
        <v>142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84</v>
      </c>
      <c r="BK301" s="185">
        <f>ROUND(I301*H301,2)</f>
        <v>0</v>
      </c>
      <c r="BL301" s="18" t="s">
        <v>251</v>
      </c>
      <c r="BM301" s="184" t="s">
        <v>366</v>
      </c>
    </row>
    <row r="302" s="2" customFormat="1">
      <c r="A302" s="37"/>
      <c r="B302" s="38"/>
      <c r="C302" s="37"/>
      <c r="D302" s="186" t="s">
        <v>150</v>
      </c>
      <c r="E302" s="37"/>
      <c r="F302" s="187" t="s">
        <v>367</v>
      </c>
      <c r="G302" s="37"/>
      <c r="H302" s="37"/>
      <c r="I302" s="188"/>
      <c r="J302" s="37"/>
      <c r="K302" s="37"/>
      <c r="L302" s="38"/>
      <c r="M302" s="189"/>
      <c r="N302" s="190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150</v>
      </c>
      <c r="AU302" s="18" t="s">
        <v>86</v>
      </c>
    </row>
    <row r="303" s="2" customFormat="1">
      <c r="A303" s="37"/>
      <c r="B303" s="38"/>
      <c r="C303" s="37"/>
      <c r="D303" s="191" t="s">
        <v>152</v>
      </c>
      <c r="E303" s="37"/>
      <c r="F303" s="192" t="s">
        <v>368</v>
      </c>
      <c r="G303" s="37"/>
      <c r="H303" s="37"/>
      <c r="I303" s="188"/>
      <c r="J303" s="37"/>
      <c r="K303" s="37"/>
      <c r="L303" s="38"/>
      <c r="M303" s="189"/>
      <c r="N303" s="190"/>
      <c r="O303" s="76"/>
      <c r="P303" s="76"/>
      <c r="Q303" s="76"/>
      <c r="R303" s="76"/>
      <c r="S303" s="76"/>
      <c r="T303" s="7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8" t="s">
        <v>152</v>
      </c>
      <c r="AU303" s="18" t="s">
        <v>86</v>
      </c>
    </row>
    <row r="304" s="15" customFormat="1">
      <c r="A304" s="15"/>
      <c r="B304" s="209"/>
      <c r="C304" s="15"/>
      <c r="D304" s="186" t="s">
        <v>154</v>
      </c>
      <c r="E304" s="210" t="s">
        <v>1</v>
      </c>
      <c r="F304" s="211" t="s">
        <v>171</v>
      </c>
      <c r="G304" s="15"/>
      <c r="H304" s="210" t="s">
        <v>1</v>
      </c>
      <c r="I304" s="212"/>
      <c r="J304" s="15"/>
      <c r="K304" s="15"/>
      <c r="L304" s="209"/>
      <c r="M304" s="213"/>
      <c r="N304" s="214"/>
      <c r="O304" s="214"/>
      <c r="P304" s="214"/>
      <c r="Q304" s="214"/>
      <c r="R304" s="214"/>
      <c r="S304" s="214"/>
      <c r="T304" s="2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10" t="s">
        <v>154</v>
      </c>
      <c r="AU304" s="210" t="s">
        <v>86</v>
      </c>
      <c r="AV304" s="15" t="s">
        <v>84</v>
      </c>
      <c r="AW304" s="15" t="s">
        <v>32</v>
      </c>
      <c r="AX304" s="15" t="s">
        <v>76</v>
      </c>
      <c r="AY304" s="210" t="s">
        <v>142</v>
      </c>
    </row>
    <row r="305" s="13" customFormat="1">
      <c r="A305" s="13"/>
      <c r="B305" s="193"/>
      <c r="C305" s="13"/>
      <c r="D305" s="186" t="s">
        <v>154</v>
      </c>
      <c r="E305" s="194" t="s">
        <v>1</v>
      </c>
      <c r="F305" s="195" t="s">
        <v>84</v>
      </c>
      <c r="G305" s="13"/>
      <c r="H305" s="196">
        <v>1</v>
      </c>
      <c r="I305" s="197"/>
      <c r="J305" s="13"/>
      <c r="K305" s="13"/>
      <c r="L305" s="193"/>
      <c r="M305" s="198"/>
      <c r="N305" s="199"/>
      <c r="O305" s="199"/>
      <c r="P305" s="199"/>
      <c r="Q305" s="199"/>
      <c r="R305" s="199"/>
      <c r="S305" s="199"/>
      <c r="T305" s="20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4" t="s">
        <v>154</v>
      </c>
      <c r="AU305" s="194" t="s">
        <v>86</v>
      </c>
      <c r="AV305" s="13" t="s">
        <v>86</v>
      </c>
      <c r="AW305" s="13" t="s">
        <v>32</v>
      </c>
      <c r="AX305" s="13" t="s">
        <v>76</v>
      </c>
      <c r="AY305" s="194" t="s">
        <v>142</v>
      </c>
    </row>
    <row r="306" s="14" customFormat="1">
      <c r="A306" s="14"/>
      <c r="B306" s="201"/>
      <c r="C306" s="14"/>
      <c r="D306" s="186" t="s">
        <v>154</v>
      </c>
      <c r="E306" s="202" t="s">
        <v>1</v>
      </c>
      <c r="F306" s="203" t="s">
        <v>156</v>
      </c>
      <c r="G306" s="14"/>
      <c r="H306" s="204">
        <v>1</v>
      </c>
      <c r="I306" s="205"/>
      <c r="J306" s="14"/>
      <c r="K306" s="14"/>
      <c r="L306" s="201"/>
      <c r="M306" s="206"/>
      <c r="N306" s="207"/>
      <c r="O306" s="207"/>
      <c r="P306" s="207"/>
      <c r="Q306" s="207"/>
      <c r="R306" s="207"/>
      <c r="S306" s="207"/>
      <c r="T306" s="20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2" t="s">
        <v>154</v>
      </c>
      <c r="AU306" s="202" t="s">
        <v>86</v>
      </c>
      <c r="AV306" s="14" t="s">
        <v>148</v>
      </c>
      <c r="AW306" s="14" t="s">
        <v>32</v>
      </c>
      <c r="AX306" s="14" t="s">
        <v>84</v>
      </c>
      <c r="AY306" s="202" t="s">
        <v>142</v>
      </c>
    </row>
    <row r="307" s="2" customFormat="1" ht="16.5" customHeight="1">
      <c r="A307" s="37"/>
      <c r="B307" s="171"/>
      <c r="C307" s="172" t="s">
        <v>369</v>
      </c>
      <c r="D307" s="172" t="s">
        <v>144</v>
      </c>
      <c r="E307" s="173" t="s">
        <v>370</v>
      </c>
      <c r="F307" s="174" t="s">
        <v>371</v>
      </c>
      <c r="G307" s="175" t="s">
        <v>228</v>
      </c>
      <c r="H307" s="176">
        <v>1</v>
      </c>
      <c r="I307" s="177"/>
      <c r="J307" s="178">
        <f>ROUND(I307*H307,2)</f>
        <v>0</v>
      </c>
      <c r="K307" s="179"/>
      <c r="L307" s="38"/>
      <c r="M307" s="180" t="s">
        <v>1</v>
      </c>
      <c r="N307" s="181" t="s">
        <v>41</v>
      </c>
      <c r="O307" s="76"/>
      <c r="P307" s="182">
        <f>O307*H307</f>
        <v>0</v>
      </c>
      <c r="Q307" s="182">
        <v>0</v>
      </c>
      <c r="R307" s="182">
        <f>Q307*H307</f>
        <v>0</v>
      </c>
      <c r="S307" s="182">
        <v>0.00048999999999999998</v>
      </c>
      <c r="T307" s="183">
        <f>S307*H307</f>
        <v>0.00048999999999999998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4" t="s">
        <v>251</v>
      </c>
      <c r="AT307" s="184" t="s">
        <v>144</v>
      </c>
      <c r="AU307" s="184" t="s">
        <v>86</v>
      </c>
      <c r="AY307" s="18" t="s">
        <v>142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8" t="s">
        <v>84</v>
      </c>
      <c r="BK307" s="185">
        <f>ROUND(I307*H307,2)</f>
        <v>0</v>
      </c>
      <c r="BL307" s="18" t="s">
        <v>251</v>
      </c>
      <c r="BM307" s="184" t="s">
        <v>372</v>
      </c>
    </row>
    <row r="308" s="2" customFormat="1">
      <c r="A308" s="37"/>
      <c r="B308" s="38"/>
      <c r="C308" s="37"/>
      <c r="D308" s="186" t="s">
        <v>150</v>
      </c>
      <c r="E308" s="37"/>
      <c r="F308" s="187" t="s">
        <v>373</v>
      </c>
      <c r="G308" s="37"/>
      <c r="H308" s="37"/>
      <c r="I308" s="188"/>
      <c r="J308" s="37"/>
      <c r="K308" s="37"/>
      <c r="L308" s="38"/>
      <c r="M308" s="189"/>
      <c r="N308" s="190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150</v>
      </c>
      <c r="AU308" s="18" t="s">
        <v>86</v>
      </c>
    </row>
    <row r="309" s="2" customFormat="1">
      <c r="A309" s="37"/>
      <c r="B309" s="38"/>
      <c r="C309" s="37"/>
      <c r="D309" s="191" t="s">
        <v>152</v>
      </c>
      <c r="E309" s="37"/>
      <c r="F309" s="192" t="s">
        <v>374</v>
      </c>
      <c r="G309" s="37"/>
      <c r="H309" s="37"/>
      <c r="I309" s="188"/>
      <c r="J309" s="37"/>
      <c r="K309" s="37"/>
      <c r="L309" s="38"/>
      <c r="M309" s="189"/>
      <c r="N309" s="190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152</v>
      </c>
      <c r="AU309" s="18" t="s">
        <v>86</v>
      </c>
    </row>
    <row r="310" s="2" customFormat="1" ht="16.5" customHeight="1">
      <c r="A310" s="37"/>
      <c r="B310" s="171"/>
      <c r="C310" s="172" t="s">
        <v>375</v>
      </c>
      <c r="D310" s="172" t="s">
        <v>144</v>
      </c>
      <c r="E310" s="173" t="s">
        <v>376</v>
      </c>
      <c r="F310" s="174" t="s">
        <v>377</v>
      </c>
      <c r="G310" s="175" t="s">
        <v>353</v>
      </c>
      <c r="H310" s="176">
        <v>2</v>
      </c>
      <c r="I310" s="177"/>
      <c r="J310" s="178">
        <f>ROUND(I310*H310,2)</f>
        <v>0</v>
      </c>
      <c r="K310" s="179"/>
      <c r="L310" s="38"/>
      <c r="M310" s="180" t="s">
        <v>1</v>
      </c>
      <c r="N310" s="181" t="s">
        <v>41</v>
      </c>
      <c r="O310" s="76"/>
      <c r="P310" s="182">
        <f>O310*H310</f>
        <v>0</v>
      </c>
      <c r="Q310" s="182">
        <v>0</v>
      </c>
      <c r="R310" s="182">
        <f>Q310*H310</f>
        <v>0</v>
      </c>
      <c r="S310" s="182">
        <v>0.00156</v>
      </c>
      <c r="T310" s="183">
        <f>S310*H310</f>
        <v>0.0031199999999999999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4" t="s">
        <v>251</v>
      </c>
      <c r="AT310" s="184" t="s">
        <v>144</v>
      </c>
      <c r="AU310" s="184" t="s">
        <v>86</v>
      </c>
      <c r="AY310" s="18" t="s">
        <v>142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8" t="s">
        <v>84</v>
      </c>
      <c r="BK310" s="185">
        <f>ROUND(I310*H310,2)</f>
        <v>0</v>
      </c>
      <c r="BL310" s="18" t="s">
        <v>251</v>
      </c>
      <c r="BM310" s="184" t="s">
        <v>378</v>
      </c>
    </row>
    <row r="311" s="2" customFormat="1">
      <c r="A311" s="37"/>
      <c r="B311" s="38"/>
      <c r="C311" s="37"/>
      <c r="D311" s="186" t="s">
        <v>150</v>
      </c>
      <c r="E311" s="37"/>
      <c r="F311" s="187" t="s">
        <v>379</v>
      </c>
      <c r="G311" s="37"/>
      <c r="H311" s="37"/>
      <c r="I311" s="188"/>
      <c r="J311" s="37"/>
      <c r="K311" s="37"/>
      <c r="L311" s="38"/>
      <c r="M311" s="189"/>
      <c r="N311" s="190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150</v>
      </c>
      <c r="AU311" s="18" t="s">
        <v>86</v>
      </c>
    </row>
    <row r="312" s="2" customFormat="1">
      <c r="A312" s="37"/>
      <c r="B312" s="38"/>
      <c r="C312" s="37"/>
      <c r="D312" s="191" t="s">
        <v>152</v>
      </c>
      <c r="E312" s="37"/>
      <c r="F312" s="192" t="s">
        <v>380</v>
      </c>
      <c r="G312" s="37"/>
      <c r="H312" s="37"/>
      <c r="I312" s="188"/>
      <c r="J312" s="37"/>
      <c r="K312" s="37"/>
      <c r="L312" s="38"/>
      <c r="M312" s="189"/>
      <c r="N312" s="190"/>
      <c r="O312" s="76"/>
      <c r="P312" s="76"/>
      <c r="Q312" s="76"/>
      <c r="R312" s="76"/>
      <c r="S312" s="76"/>
      <c r="T312" s="7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8" t="s">
        <v>152</v>
      </c>
      <c r="AU312" s="18" t="s">
        <v>86</v>
      </c>
    </row>
    <row r="313" s="15" customFormat="1">
      <c r="A313" s="15"/>
      <c r="B313" s="209"/>
      <c r="C313" s="15"/>
      <c r="D313" s="186" t="s">
        <v>154</v>
      </c>
      <c r="E313" s="210" t="s">
        <v>1</v>
      </c>
      <c r="F313" s="211" t="s">
        <v>171</v>
      </c>
      <c r="G313" s="15"/>
      <c r="H313" s="210" t="s">
        <v>1</v>
      </c>
      <c r="I313" s="212"/>
      <c r="J313" s="15"/>
      <c r="K313" s="15"/>
      <c r="L313" s="209"/>
      <c r="M313" s="213"/>
      <c r="N313" s="214"/>
      <c r="O313" s="214"/>
      <c r="P313" s="214"/>
      <c r="Q313" s="214"/>
      <c r="R313" s="214"/>
      <c r="S313" s="214"/>
      <c r="T313" s="2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10" t="s">
        <v>154</v>
      </c>
      <c r="AU313" s="210" t="s">
        <v>86</v>
      </c>
      <c r="AV313" s="15" t="s">
        <v>84</v>
      </c>
      <c r="AW313" s="15" t="s">
        <v>32</v>
      </c>
      <c r="AX313" s="15" t="s">
        <v>76</v>
      </c>
      <c r="AY313" s="210" t="s">
        <v>142</v>
      </c>
    </row>
    <row r="314" s="13" customFormat="1">
      <c r="A314" s="13"/>
      <c r="B314" s="193"/>
      <c r="C314" s="13"/>
      <c r="D314" s="186" t="s">
        <v>154</v>
      </c>
      <c r="E314" s="194" t="s">
        <v>1</v>
      </c>
      <c r="F314" s="195" t="s">
        <v>86</v>
      </c>
      <c r="G314" s="13"/>
      <c r="H314" s="196">
        <v>2</v>
      </c>
      <c r="I314" s="197"/>
      <c r="J314" s="13"/>
      <c r="K314" s="13"/>
      <c r="L314" s="193"/>
      <c r="M314" s="198"/>
      <c r="N314" s="199"/>
      <c r="O314" s="199"/>
      <c r="P314" s="199"/>
      <c r="Q314" s="199"/>
      <c r="R314" s="199"/>
      <c r="S314" s="199"/>
      <c r="T314" s="20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4" t="s">
        <v>154</v>
      </c>
      <c r="AU314" s="194" t="s">
        <v>86</v>
      </c>
      <c r="AV314" s="13" t="s">
        <v>86</v>
      </c>
      <c r="AW314" s="13" t="s">
        <v>32</v>
      </c>
      <c r="AX314" s="13" t="s">
        <v>76</v>
      </c>
      <c r="AY314" s="194" t="s">
        <v>142</v>
      </c>
    </row>
    <row r="315" s="14" customFormat="1">
      <c r="A315" s="14"/>
      <c r="B315" s="201"/>
      <c r="C315" s="14"/>
      <c r="D315" s="186" t="s">
        <v>154</v>
      </c>
      <c r="E315" s="202" t="s">
        <v>1</v>
      </c>
      <c r="F315" s="203" t="s">
        <v>156</v>
      </c>
      <c r="G315" s="14"/>
      <c r="H315" s="204">
        <v>2</v>
      </c>
      <c r="I315" s="205"/>
      <c r="J315" s="14"/>
      <c r="K315" s="14"/>
      <c r="L315" s="201"/>
      <c r="M315" s="206"/>
      <c r="N315" s="207"/>
      <c r="O315" s="207"/>
      <c r="P315" s="207"/>
      <c r="Q315" s="207"/>
      <c r="R315" s="207"/>
      <c r="S315" s="207"/>
      <c r="T315" s="20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2" t="s">
        <v>154</v>
      </c>
      <c r="AU315" s="202" t="s">
        <v>86</v>
      </c>
      <c r="AV315" s="14" t="s">
        <v>148</v>
      </c>
      <c r="AW315" s="14" t="s">
        <v>32</v>
      </c>
      <c r="AX315" s="14" t="s">
        <v>84</v>
      </c>
      <c r="AY315" s="202" t="s">
        <v>142</v>
      </c>
    </row>
    <row r="316" s="2" customFormat="1" ht="16.5" customHeight="1">
      <c r="A316" s="37"/>
      <c r="B316" s="171"/>
      <c r="C316" s="172" t="s">
        <v>381</v>
      </c>
      <c r="D316" s="172" t="s">
        <v>144</v>
      </c>
      <c r="E316" s="173" t="s">
        <v>382</v>
      </c>
      <c r="F316" s="174" t="s">
        <v>383</v>
      </c>
      <c r="G316" s="175" t="s">
        <v>228</v>
      </c>
      <c r="H316" s="176">
        <v>1</v>
      </c>
      <c r="I316" s="177"/>
      <c r="J316" s="178">
        <f>ROUND(I316*H316,2)</f>
        <v>0</v>
      </c>
      <c r="K316" s="179"/>
      <c r="L316" s="38"/>
      <c r="M316" s="180" t="s">
        <v>1</v>
      </c>
      <c r="N316" s="181" t="s">
        <v>41</v>
      </c>
      <c r="O316" s="76"/>
      <c r="P316" s="182">
        <f>O316*H316</f>
        <v>0</v>
      </c>
      <c r="Q316" s="182">
        <v>0</v>
      </c>
      <c r="R316" s="182">
        <f>Q316*H316</f>
        <v>0</v>
      </c>
      <c r="S316" s="182">
        <v>0.00084999999999999995</v>
      </c>
      <c r="T316" s="183">
        <f>S316*H316</f>
        <v>0.00084999999999999995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251</v>
      </c>
      <c r="AT316" s="184" t="s">
        <v>144</v>
      </c>
      <c r="AU316" s="184" t="s">
        <v>86</v>
      </c>
      <c r="AY316" s="18" t="s">
        <v>142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84</v>
      </c>
      <c r="BK316" s="185">
        <f>ROUND(I316*H316,2)</f>
        <v>0</v>
      </c>
      <c r="BL316" s="18" t="s">
        <v>251</v>
      </c>
      <c r="BM316" s="184" t="s">
        <v>384</v>
      </c>
    </row>
    <row r="317" s="2" customFormat="1">
      <c r="A317" s="37"/>
      <c r="B317" s="38"/>
      <c r="C317" s="37"/>
      <c r="D317" s="186" t="s">
        <v>150</v>
      </c>
      <c r="E317" s="37"/>
      <c r="F317" s="187" t="s">
        <v>385</v>
      </c>
      <c r="G317" s="37"/>
      <c r="H317" s="37"/>
      <c r="I317" s="188"/>
      <c r="J317" s="37"/>
      <c r="K317" s="37"/>
      <c r="L317" s="38"/>
      <c r="M317" s="189"/>
      <c r="N317" s="190"/>
      <c r="O317" s="76"/>
      <c r="P317" s="76"/>
      <c r="Q317" s="76"/>
      <c r="R317" s="76"/>
      <c r="S317" s="76"/>
      <c r="T317" s="7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8" t="s">
        <v>150</v>
      </c>
      <c r="AU317" s="18" t="s">
        <v>86</v>
      </c>
    </row>
    <row r="318" s="2" customFormat="1">
      <c r="A318" s="37"/>
      <c r="B318" s="38"/>
      <c r="C318" s="37"/>
      <c r="D318" s="191" t="s">
        <v>152</v>
      </c>
      <c r="E318" s="37"/>
      <c r="F318" s="192" t="s">
        <v>386</v>
      </c>
      <c r="G318" s="37"/>
      <c r="H318" s="37"/>
      <c r="I318" s="188"/>
      <c r="J318" s="37"/>
      <c r="K318" s="37"/>
      <c r="L318" s="38"/>
      <c r="M318" s="189"/>
      <c r="N318" s="190"/>
      <c r="O318" s="76"/>
      <c r="P318" s="76"/>
      <c r="Q318" s="76"/>
      <c r="R318" s="76"/>
      <c r="S318" s="76"/>
      <c r="T318" s="7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8" t="s">
        <v>152</v>
      </c>
      <c r="AU318" s="18" t="s">
        <v>86</v>
      </c>
    </row>
    <row r="319" s="15" customFormat="1">
      <c r="A319" s="15"/>
      <c r="B319" s="209"/>
      <c r="C319" s="15"/>
      <c r="D319" s="186" t="s">
        <v>154</v>
      </c>
      <c r="E319" s="210" t="s">
        <v>1</v>
      </c>
      <c r="F319" s="211" t="s">
        <v>171</v>
      </c>
      <c r="G319" s="15"/>
      <c r="H319" s="210" t="s">
        <v>1</v>
      </c>
      <c r="I319" s="212"/>
      <c r="J319" s="15"/>
      <c r="K319" s="15"/>
      <c r="L319" s="209"/>
      <c r="M319" s="213"/>
      <c r="N319" s="214"/>
      <c r="O319" s="214"/>
      <c r="P319" s="214"/>
      <c r="Q319" s="214"/>
      <c r="R319" s="214"/>
      <c r="S319" s="214"/>
      <c r="T319" s="2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10" t="s">
        <v>154</v>
      </c>
      <c r="AU319" s="210" t="s">
        <v>86</v>
      </c>
      <c r="AV319" s="15" t="s">
        <v>84</v>
      </c>
      <c r="AW319" s="15" t="s">
        <v>32</v>
      </c>
      <c r="AX319" s="15" t="s">
        <v>76</v>
      </c>
      <c r="AY319" s="210" t="s">
        <v>142</v>
      </c>
    </row>
    <row r="320" s="13" customFormat="1">
      <c r="A320" s="13"/>
      <c r="B320" s="193"/>
      <c r="C320" s="13"/>
      <c r="D320" s="186" t="s">
        <v>154</v>
      </c>
      <c r="E320" s="194" t="s">
        <v>1</v>
      </c>
      <c r="F320" s="195" t="s">
        <v>84</v>
      </c>
      <c r="G320" s="13"/>
      <c r="H320" s="196">
        <v>1</v>
      </c>
      <c r="I320" s="197"/>
      <c r="J320" s="13"/>
      <c r="K320" s="13"/>
      <c r="L320" s="193"/>
      <c r="M320" s="198"/>
      <c r="N320" s="199"/>
      <c r="O320" s="199"/>
      <c r="P320" s="199"/>
      <c r="Q320" s="199"/>
      <c r="R320" s="199"/>
      <c r="S320" s="199"/>
      <c r="T320" s="20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4" t="s">
        <v>154</v>
      </c>
      <c r="AU320" s="194" t="s">
        <v>86</v>
      </c>
      <c r="AV320" s="13" t="s">
        <v>86</v>
      </c>
      <c r="AW320" s="13" t="s">
        <v>32</v>
      </c>
      <c r="AX320" s="13" t="s">
        <v>76</v>
      </c>
      <c r="AY320" s="194" t="s">
        <v>142</v>
      </c>
    </row>
    <row r="321" s="14" customFormat="1">
      <c r="A321" s="14"/>
      <c r="B321" s="201"/>
      <c r="C321" s="14"/>
      <c r="D321" s="186" t="s">
        <v>154</v>
      </c>
      <c r="E321" s="202" t="s">
        <v>1</v>
      </c>
      <c r="F321" s="203" t="s">
        <v>156</v>
      </c>
      <c r="G321" s="14"/>
      <c r="H321" s="204">
        <v>1</v>
      </c>
      <c r="I321" s="205"/>
      <c r="J321" s="14"/>
      <c r="K321" s="14"/>
      <c r="L321" s="201"/>
      <c r="M321" s="206"/>
      <c r="N321" s="207"/>
      <c r="O321" s="207"/>
      <c r="P321" s="207"/>
      <c r="Q321" s="207"/>
      <c r="R321" s="207"/>
      <c r="S321" s="207"/>
      <c r="T321" s="20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2" t="s">
        <v>154</v>
      </c>
      <c r="AU321" s="202" t="s">
        <v>86</v>
      </c>
      <c r="AV321" s="14" t="s">
        <v>148</v>
      </c>
      <c r="AW321" s="14" t="s">
        <v>32</v>
      </c>
      <c r="AX321" s="14" t="s">
        <v>84</v>
      </c>
      <c r="AY321" s="202" t="s">
        <v>142</v>
      </c>
    </row>
    <row r="322" s="12" customFormat="1" ht="22.8" customHeight="1">
      <c r="A322" s="12"/>
      <c r="B322" s="158"/>
      <c r="C322" s="12"/>
      <c r="D322" s="159" t="s">
        <v>75</v>
      </c>
      <c r="E322" s="169" t="s">
        <v>387</v>
      </c>
      <c r="F322" s="169" t="s">
        <v>388</v>
      </c>
      <c r="G322" s="12"/>
      <c r="H322" s="12"/>
      <c r="I322" s="161"/>
      <c r="J322" s="170">
        <f>BK322</f>
        <v>0</v>
      </c>
      <c r="K322" s="12"/>
      <c r="L322" s="158"/>
      <c r="M322" s="163"/>
      <c r="N322" s="164"/>
      <c r="O322" s="164"/>
      <c r="P322" s="165">
        <f>SUM(P323:P384)</f>
        <v>0</v>
      </c>
      <c r="Q322" s="164"/>
      <c r="R322" s="165">
        <f>SUM(R323:R384)</f>
        <v>1.0204040000000001</v>
      </c>
      <c r="S322" s="164"/>
      <c r="T322" s="166">
        <f>SUM(T323:T384)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59" t="s">
        <v>86</v>
      </c>
      <c r="AT322" s="167" t="s">
        <v>75</v>
      </c>
      <c r="AU322" s="167" t="s">
        <v>84</v>
      </c>
      <c r="AY322" s="159" t="s">
        <v>142</v>
      </c>
      <c r="BK322" s="168">
        <f>SUM(BK323:BK384)</f>
        <v>0</v>
      </c>
    </row>
    <row r="323" s="2" customFormat="1" ht="24.15" customHeight="1">
      <c r="A323" s="37"/>
      <c r="B323" s="171"/>
      <c r="C323" s="172" t="s">
        <v>389</v>
      </c>
      <c r="D323" s="172" t="s">
        <v>144</v>
      </c>
      <c r="E323" s="173" t="s">
        <v>390</v>
      </c>
      <c r="F323" s="174" t="s">
        <v>391</v>
      </c>
      <c r="G323" s="175" t="s">
        <v>161</v>
      </c>
      <c r="H323" s="176">
        <v>40.560000000000002</v>
      </c>
      <c r="I323" s="177"/>
      <c r="J323" s="178">
        <f>ROUND(I323*H323,2)</f>
        <v>0</v>
      </c>
      <c r="K323" s="179"/>
      <c r="L323" s="38"/>
      <c r="M323" s="180" t="s">
        <v>1</v>
      </c>
      <c r="N323" s="181" t="s">
        <v>41</v>
      </c>
      <c r="O323" s="76"/>
      <c r="P323" s="182">
        <f>O323*H323</f>
        <v>0</v>
      </c>
      <c r="Q323" s="182">
        <v>0.014880000000000001</v>
      </c>
      <c r="R323" s="182">
        <f>Q323*H323</f>
        <v>0.60353280000000009</v>
      </c>
      <c r="S323" s="182">
        <v>0</v>
      </c>
      <c r="T323" s="18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4" t="s">
        <v>251</v>
      </c>
      <c r="AT323" s="184" t="s">
        <v>144</v>
      </c>
      <c r="AU323" s="184" t="s">
        <v>86</v>
      </c>
      <c r="AY323" s="18" t="s">
        <v>142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8" t="s">
        <v>84</v>
      </c>
      <c r="BK323" s="185">
        <f>ROUND(I323*H323,2)</f>
        <v>0</v>
      </c>
      <c r="BL323" s="18" t="s">
        <v>251</v>
      </c>
      <c r="BM323" s="184" t="s">
        <v>392</v>
      </c>
    </row>
    <row r="324" s="2" customFormat="1">
      <c r="A324" s="37"/>
      <c r="B324" s="38"/>
      <c r="C324" s="37"/>
      <c r="D324" s="186" t="s">
        <v>150</v>
      </c>
      <c r="E324" s="37"/>
      <c r="F324" s="187" t="s">
        <v>393</v>
      </c>
      <c r="G324" s="37"/>
      <c r="H324" s="37"/>
      <c r="I324" s="188"/>
      <c r="J324" s="37"/>
      <c r="K324" s="37"/>
      <c r="L324" s="38"/>
      <c r="M324" s="189"/>
      <c r="N324" s="190"/>
      <c r="O324" s="76"/>
      <c r="P324" s="76"/>
      <c r="Q324" s="76"/>
      <c r="R324" s="76"/>
      <c r="S324" s="76"/>
      <c r="T324" s="7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8" t="s">
        <v>150</v>
      </c>
      <c r="AU324" s="18" t="s">
        <v>86</v>
      </c>
    </row>
    <row r="325" s="2" customFormat="1">
      <c r="A325" s="37"/>
      <c r="B325" s="38"/>
      <c r="C325" s="37"/>
      <c r="D325" s="191" t="s">
        <v>152</v>
      </c>
      <c r="E325" s="37"/>
      <c r="F325" s="192" t="s">
        <v>394</v>
      </c>
      <c r="G325" s="37"/>
      <c r="H325" s="37"/>
      <c r="I325" s="188"/>
      <c r="J325" s="37"/>
      <c r="K325" s="37"/>
      <c r="L325" s="38"/>
      <c r="M325" s="189"/>
      <c r="N325" s="190"/>
      <c r="O325" s="76"/>
      <c r="P325" s="76"/>
      <c r="Q325" s="76"/>
      <c r="R325" s="76"/>
      <c r="S325" s="76"/>
      <c r="T325" s="7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8" t="s">
        <v>152</v>
      </c>
      <c r="AU325" s="18" t="s">
        <v>86</v>
      </c>
    </row>
    <row r="326" s="15" customFormat="1">
      <c r="A326" s="15"/>
      <c r="B326" s="209"/>
      <c r="C326" s="15"/>
      <c r="D326" s="186" t="s">
        <v>154</v>
      </c>
      <c r="E326" s="210" t="s">
        <v>1</v>
      </c>
      <c r="F326" s="211" t="s">
        <v>178</v>
      </c>
      <c r="G326" s="15"/>
      <c r="H326" s="210" t="s">
        <v>1</v>
      </c>
      <c r="I326" s="212"/>
      <c r="J326" s="15"/>
      <c r="K326" s="15"/>
      <c r="L326" s="209"/>
      <c r="M326" s="213"/>
      <c r="N326" s="214"/>
      <c r="O326" s="214"/>
      <c r="P326" s="214"/>
      <c r="Q326" s="214"/>
      <c r="R326" s="214"/>
      <c r="S326" s="214"/>
      <c r="T326" s="2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10" t="s">
        <v>154</v>
      </c>
      <c r="AU326" s="210" t="s">
        <v>86</v>
      </c>
      <c r="AV326" s="15" t="s">
        <v>84</v>
      </c>
      <c r="AW326" s="15" t="s">
        <v>32</v>
      </c>
      <c r="AX326" s="15" t="s">
        <v>76</v>
      </c>
      <c r="AY326" s="210" t="s">
        <v>142</v>
      </c>
    </row>
    <row r="327" s="13" customFormat="1">
      <c r="A327" s="13"/>
      <c r="B327" s="193"/>
      <c r="C327" s="13"/>
      <c r="D327" s="186" t="s">
        <v>154</v>
      </c>
      <c r="E327" s="194" t="s">
        <v>1</v>
      </c>
      <c r="F327" s="195" t="s">
        <v>395</v>
      </c>
      <c r="G327" s="13"/>
      <c r="H327" s="196">
        <v>40.560000000000002</v>
      </c>
      <c r="I327" s="197"/>
      <c r="J327" s="13"/>
      <c r="K327" s="13"/>
      <c r="L327" s="193"/>
      <c r="M327" s="198"/>
      <c r="N327" s="199"/>
      <c r="O327" s="199"/>
      <c r="P327" s="199"/>
      <c r="Q327" s="199"/>
      <c r="R327" s="199"/>
      <c r="S327" s="199"/>
      <c r="T327" s="20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4" t="s">
        <v>154</v>
      </c>
      <c r="AU327" s="194" t="s">
        <v>86</v>
      </c>
      <c r="AV327" s="13" t="s">
        <v>86</v>
      </c>
      <c r="AW327" s="13" t="s">
        <v>32</v>
      </c>
      <c r="AX327" s="13" t="s">
        <v>76</v>
      </c>
      <c r="AY327" s="194" t="s">
        <v>142</v>
      </c>
    </row>
    <row r="328" s="14" customFormat="1">
      <c r="A328" s="14"/>
      <c r="B328" s="201"/>
      <c r="C328" s="14"/>
      <c r="D328" s="186" t="s">
        <v>154</v>
      </c>
      <c r="E328" s="202" t="s">
        <v>1</v>
      </c>
      <c r="F328" s="203" t="s">
        <v>156</v>
      </c>
      <c r="G328" s="14"/>
      <c r="H328" s="204">
        <v>40.560000000000002</v>
      </c>
      <c r="I328" s="205"/>
      <c r="J328" s="14"/>
      <c r="K328" s="14"/>
      <c r="L328" s="201"/>
      <c r="M328" s="206"/>
      <c r="N328" s="207"/>
      <c r="O328" s="207"/>
      <c r="P328" s="207"/>
      <c r="Q328" s="207"/>
      <c r="R328" s="207"/>
      <c r="S328" s="207"/>
      <c r="T328" s="20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2" t="s">
        <v>154</v>
      </c>
      <c r="AU328" s="202" t="s">
        <v>86</v>
      </c>
      <c r="AV328" s="14" t="s">
        <v>148</v>
      </c>
      <c r="AW328" s="14" t="s">
        <v>32</v>
      </c>
      <c r="AX328" s="14" t="s">
        <v>84</v>
      </c>
      <c r="AY328" s="202" t="s">
        <v>142</v>
      </c>
    </row>
    <row r="329" s="2" customFormat="1" ht="33" customHeight="1">
      <c r="A329" s="37"/>
      <c r="B329" s="171"/>
      <c r="C329" s="172" t="s">
        <v>396</v>
      </c>
      <c r="D329" s="172" t="s">
        <v>144</v>
      </c>
      <c r="E329" s="173" t="s">
        <v>397</v>
      </c>
      <c r="F329" s="174" t="s">
        <v>398</v>
      </c>
      <c r="G329" s="175" t="s">
        <v>161</v>
      </c>
      <c r="H329" s="176">
        <v>21.420000000000002</v>
      </c>
      <c r="I329" s="177"/>
      <c r="J329" s="178">
        <f>ROUND(I329*H329,2)</f>
        <v>0</v>
      </c>
      <c r="K329" s="179"/>
      <c r="L329" s="38"/>
      <c r="M329" s="180" t="s">
        <v>1</v>
      </c>
      <c r="N329" s="181" t="s">
        <v>41</v>
      </c>
      <c r="O329" s="76"/>
      <c r="P329" s="182">
        <f>O329*H329</f>
        <v>0</v>
      </c>
      <c r="Q329" s="182">
        <v>0.013559999999999999</v>
      </c>
      <c r="R329" s="182">
        <f>Q329*H329</f>
        <v>0.29045520000000002</v>
      </c>
      <c r="S329" s="182">
        <v>0</v>
      </c>
      <c r="T329" s="18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4" t="s">
        <v>251</v>
      </c>
      <c r="AT329" s="184" t="s">
        <v>144</v>
      </c>
      <c r="AU329" s="184" t="s">
        <v>86</v>
      </c>
      <c r="AY329" s="18" t="s">
        <v>142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8" t="s">
        <v>84</v>
      </c>
      <c r="BK329" s="185">
        <f>ROUND(I329*H329,2)</f>
        <v>0</v>
      </c>
      <c r="BL329" s="18" t="s">
        <v>251</v>
      </c>
      <c r="BM329" s="184" t="s">
        <v>399</v>
      </c>
    </row>
    <row r="330" s="2" customFormat="1">
      <c r="A330" s="37"/>
      <c r="B330" s="38"/>
      <c r="C330" s="37"/>
      <c r="D330" s="186" t="s">
        <v>150</v>
      </c>
      <c r="E330" s="37"/>
      <c r="F330" s="187" t="s">
        <v>400</v>
      </c>
      <c r="G330" s="37"/>
      <c r="H330" s="37"/>
      <c r="I330" s="188"/>
      <c r="J330" s="37"/>
      <c r="K330" s="37"/>
      <c r="L330" s="38"/>
      <c r="M330" s="189"/>
      <c r="N330" s="190"/>
      <c r="O330" s="76"/>
      <c r="P330" s="76"/>
      <c r="Q330" s="76"/>
      <c r="R330" s="76"/>
      <c r="S330" s="76"/>
      <c r="T330" s="7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8" t="s">
        <v>150</v>
      </c>
      <c r="AU330" s="18" t="s">
        <v>86</v>
      </c>
    </row>
    <row r="331" s="2" customFormat="1">
      <c r="A331" s="37"/>
      <c r="B331" s="38"/>
      <c r="C331" s="37"/>
      <c r="D331" s="191" t="s">
        <v>152</v>
      </c>
      <c r="E331" s="37"/>
      <c r="F331" s="192" t="s">
        <v>401</v>
      </c>
      <c r="G331" s="37"/>
      <c r="H331" s="37"/>
      <c r="I331" s="188"/>
      <c r="J331" s="37"/>
      <c r="K331" s="37"/>
      <c r="L331" s="38"/>
      <c r="M331" s="189"/>
      <c r="N331" s="190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152</v>
      </c>
      <c r="AU331" s="18" t="s">
        <v>86</v>
      </c>
    </row>
    <row r="332" s="15" customFormat="1">
      <c r="A332" s="15"/>
      <c r="B332" s="209"/>
      <c r="C332" s="15"/>
      <c r="D332" s="186" t="s">
        <v>154</v>
      </c>
      <c r="E332" s="210" t="s">
        <v>1</v>
      </c>
      <c r="F332" s="211" t="s">
        <v>171</v>
      </c>
      <c r="G332" s="15"/>
      <c r="H332" s="210" t="s">
        <v>1</v>
      </c>
      <c r="I332" s="212"/>
      <c r="J332" s="15"/>
      <c r="K332" s="15"/>
      <c r="L332" s="209"/>
      <c r="M332" s="213"/>
      <c r="N332" s="214"/>
      <c r="O332" s="214"/>
      <c r="P332" s="214"/>
      <c r="Q332" s="214"/>
      <c r="R332" s="214"/>
      <c r="S332" s="214"/>
      <c r="T332" s="2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0" t="s">
        <v>154</v>
      </c>
      <c r="AU332" s="210" t="s">
        <v>86</v>
      </c>
      <c r="AV332" s="15" t="s">
        <v>84</v>
      </c>
      <c r="AW332" s="15" t="s">
        <v>32</v>
      </c>
      <c r="AX332" s="15" t="s">
        <v>76</v>
      </c>
      <c r="AY332" s="210" t="s">
        <v>142</v>
      </c>
    </row>
    <row r="333" s="13" customFormat="1">
      <c r="A333" s="13"/>
      <c r="B333" s="193"/>
      <c r="C333" s="13"/>
      <c r="D333" s="186" t="s">
        <v>154</v>
      </c>
      <c r="E333" s="194" t="s">
        <v>1</v>
      </c>
      <c r="F333" s="195" t="s">
        <v>402</v>
      </c>
      <c r="G333" s="13"/>
      <c r="H333" s="196">
        <v>2.7000000000000002</v>
      </c>
      <c r="I333" s="197"/>
      <c r="J333" s="13"/>
      <c r="K333" s="13"/>
      <c r="L333" s="193"/>
      <c r="M333" s="198"/>
      <c r="N333" s="199"/>
      <c r="O333" s="199"/>
      <c r="P333" s="199"/>
      <c r="Q333" s="199"/>
      <c r="R333" s="199"/>
      <c r="S333" s="199"/>
      <c r="T333" s="20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4" t="s">
        <v>154</v>
      </c>
      <c r="AU333" s="194" t="s">
        <v>86</v>
      </c>
      <c r="AV333" s="13" t="s">
        <v>86</v>
      </c>
      <c r="AW333" s="13" t="s">
        <v>32</v>
      </c>
      <c r="AX333" s="13" t="s">
        <v>76</v>
      </c>
      <c r="AY333" s="194" t="s">
        <v>142</v>
      </c>
    </row>
    <row r="334" s="15" customFormat="1">
      <c r="A334" s="15"/>
      <c r="B334" s="209"/>
      <c r="C334" s="15"/>
      <c r="D334" s="186" t="s">
        <v>154</v>
      </c>
      <c r="E334" s="210" t="s">
        <v>1</v>
      </c>
      <c r="F334" s="211" t="s">
        <v>178</v>
      </c>
      <c r="G334" s="15"/>
      <c r="H334" s="210" t="s">
        <v>1</v>
      </c>
      <c r="I334" s="212"/>
      <c r="J334" s="15"/>
      <c r="K334" s="15"/>
      <c r="L334" s="209"/>
      <c r="M334" s="213"/>
      <c r="N334" s="214"/>
      <c r="O334" s="214"/>
      <c r="P334" s="214"/>
      <c r="Q334" s="214"/>
      <c r="R334" s="214"/>
      <c r="S334" s="214"/>
      <c r="T334" s="2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0" t="s">
        <v>154</v>
      </c>
      <c r="AU334" s="210" t="s">
        <v>86</v>
      </c>
      <c r="AV334" s="15" t="s">
        <v>84</v>
      </c>
      <c r="AW334" s="15" t="s">
        <v>32</v>
      </c>
      <c r="AX334" s="15" t="s">
        <v>76</v>
      </c>
      <c r="AY334" s="210" t="s">
        <v>142</v>
      </c>
    </row>
    <row r="335" s="13" customFormat="1">
      <c r="A335" s="13"/>
      <c r="B335" s="193"/>
      <c r="C335" s="13"/>
      <c r="D335" s="186" t="s">
        <v>154</v>
      </c>
      <c r="E335" s="194" t="s">
        <v>1</v>
      </c>
      <c r="F335" s="195" t="s">
        <v>403</v>
      </c>
      <c r="G335" s="13"/>
      <c r="H335" s="196">
        <v>18.719999999999999</v>
      </c>
      <c r="I335" s="197"/>
      <c r="J335" s="13"/>
      <c r="K335" s="13"/>
      <c r="L335" s="193"/>
      <c r="M335" s="198"/>
      <c r="N335" s="199"/>
      <c r="O335" s="199"/>
      <c r="P335" s="199"/>
      <c r="Q335" s="199"/>
      <c r="R335" s="199"/>
      <c r="S335" s="199"/>
      <c r="T335" s="20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4" t="s">
        <v>154</v>
      </c>
      <c r="AU335" s="194" t="s">
        <v>86</v>
      </c>
      <c r="AV335" s="13" t="s">
        <v>86</v>
      </c>
      <c r="AW335" s="13" t="s">
        <v>32</v>
      </c>
      <c r="AX335" s="13" t="s">
        <v>76</v>
      </c>
      <c r="AY335" s="194" t="s">
        <v>142</v>
      </c>
    </row>
    <row r="336" s="14" customFormat="1">
      <c r="A336" s="14"/>
      <c r="B336" s="201"/>
      <c r="C336" s="14"/>
      <c r="D336" s="186" t="s">
        <v>154</v>
      </c>
      <c r="E336" s="202" t="s">
        <v>1</v>
      </c>
      <c r="F336" s="203" t="s">
        <v>156</v>
      </c>
      <c r="G336" s="14"/>
      <c r="H336" s="204">
        <v>21.419999999999998</v>
      </c>
      <c r="I336" s="205"/>
      <c r="J336" s="14"/>
      <c r="K336" s="14"/>
      <c r="L336" s="201"/>
      <c r="M336" s="206"/>
      <c r="N336" s="207"/>
      <c r="O336" s="207"/>
      <c r="P336" s="207"/>
      <c r="Q336" s="207"/>
      <c r="R336" s="207"/>
      <c r="S336" s="207"/>
      <c r="T336" s="20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2" t="s">
        <v>154</v>
      </c>
      <c r="AU336" s="202" t="s">
        <v>86</v>
      </c>
      <c r="AV336" s="14" t="s">
        <v>148</v>
      </c>
      <c r="AW336" s="14" t="s">
        <v>32</v>
      </c>
      <c r="AX336" s="14" t="s">
        <v>84</v>
      </c>
      <c r="AY336" s="202" t="s">
        <v>142</v>
      </c>
    </row>
    <row r="337" s="2" customFormat="1" ht="16.5" customHeight="1">
      <c r="A337" s="37"/>
      <c r="B337" s="171"/>
      <c r="C337" s="172" t="s">
        <v>404</v>
      </c>
      <c r="D337" s="172" t="s">
        <v>144</v>
      </c>
      <c r="E337" s="173" t="s">
        <v>405</v>
      </c>
      <c r="F337" s="174" t="s">
        <v>406</v>
      </c>
      <c r="G337" s="175" t="s">
        <v>161</v>
      </c>
      <c r="H337" s="176">
        <v>29.780000000000001</v>
      </c>
      <c r="I337" s="177"/>
      <c r="J337" s="178">
        <f>ROUND(I337*H337,2)</f>
        <v>0</v>
      </c>
      <c r="K337" s="179"/>
      <c r="L337" s="38"/>
      <c r="M337" s="180" t="s">
        <v>1</v>
      </c>
      <c r="N337" s="181" t="s">
        <v>41</v>
      </c>
      <c r="O337" s="76"/>
      <c r="P337" s="182">
        <f>O337*H337</f>
        <v>0</v>
      </c>
      <c r="Q337" s="182">
        <v>0.00010000000000000001</v>
      </c>
      <c r="R337" s="182">
        <f>Q337*H337</f>
        <v>0.0029780000000000002</v>
      </c>
      <c r="S337" s="182">
        <v>0</v>
      </c>
      <c r="T337" s="18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4" t="s">
        <v>251</v>
      </c>
      <c r="AT337" s="184" t="s">
        <v>144</v>
      </c>
      <c r="AU337" s="184" t="s">
        <v>86</v>
      </c>
      <c r="AY337" s="18" t="s">
        <v>142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8" t="s">
        <v>84</v>
      </c>
      <c r="BK337" s="185">
        <f>ROUND(I337*H337,2)</f>
        <v>0</v>
      </c>
      <c r="BL337" s="18" t="s">
        <v>251</v>
      </c>
      <c r="BM337" s="184" t="s">
        <v>407</v>
      </c>
    </row>
    <row r="338" s="2" customFormat="1">
      <c r="A338" s="37"/>
      <c r="B338" s="38"/>
      <c r="C338" s="37"/>
      <c r="D338" s="186" t="s">
        <v>150</v>
      </c>
      <c r="E338" s="37"/>
      <c r="F338" s="187" t="s">
        <v>408</v>
      </c>
      <c r="G338" s="37"/>
      <c r="H338" s="37"/>
      <c r="I338" s="188"/>
      <c r="J338" s="37"/>
      <c r="K338" s="37"/>
      <c r="L338" s="38"/>
      <c r="M338" s="189"/>
      <c r="N338" s="190"/>
      <c r="O338" s="76"/>
      <c r="P338" s="76"/>
      <c r="Q338" s="76"/>
      <c r="R338" s="76"/>
      <c r="S338" s="76"/>
      <c r="T338" s="7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8" t="s">
        <v>150</v>
      </c>
      <c r="AU338" s="18" t="s">
        <v>86</v>
      </c>
    </row>
    <row r="339" s="2" customFormat="1">
      <c r="A339" s="37"/>
      <c r="B339" s="38"/>
      <c r="C339" s="37"/>
      <c r="D339" s="191" t="s">
        <v>152</v>
      </c>
      <c r="E339" s="37"/>
      <c r="F339" s="192" t="s">
        <v>409</v>
      </c>
      <c r="G339" s="37"/>
      <c r="H339" s="37"/>
      <c r="I339" s="188"/>
      <c r="J339" s="37"/>
      <c r="K339" s="37"/>
      <c r="L339" s="38"/>
      <c r="M339" s="189"/>
      <c r="N339" s="190"/>
      <c r="O339" s="76"/>
      <c r="P339" s="76"/>
      <c r="Q339" s="76"/>
      <c r="R339" s="76"/>
      <c r="S339" s="76"/>
      <c r="T339" s="7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8" t="s">
        <v>152</v>
      </c>
      <c r="AU339" s="18" t="s">
        <v>86</v>
      </c>
    </row>
    <row r="340" s="15" customFormat="1">
      <c r="A340" s="15"/>
      <c r="B340" s="209"/>
      <c r="C340" s="15"/>
      <c r="D340" s="186" t="s">
        <v>154</v>
      </c>
      <c r="E340" s="210" t="s">
        <v>1</v>
      </c>
      <c r="F340" s="211" t="s">
        <v>171</v>
      </c>
      <c r="G340" s="15"/>
      <c r="H340" s="210" t="s">
        <v>1</v>
      </c>
      <c r="I340" s="212"/>
      <c r="J340" s="15"/>
      <c r="K340" s="15"/>
      <c r="L340" s="209"/>
      <c r="M340" s="213"/>
      <c r="N340" s="214"/>
      <c r="O340" s="214"/>
      <c r="P340" s="214"/>
      <c r="Q340" s="214"/>
      <c r="R340" s="214"/>
      <c r="S340" s="214"/>
      <c r="T340" s="2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10" t="s">
        <v>154</v>
      </c>
      <c r="AU340" s="210" t="s">
        <v>86</v>
      </c>
      <c r="AV340" s="15" t="s">
        <v>84</v>
      </c>
      <c r="AW340" s="15" t="s">
        <v>32</v>
      </c>
      <c r="AX340" s="15" t="s">
        <v>76</v>
      </c>
      <c r="AY340" s="210" t="s">
        <v>142</v>
      </c>
    </row>
    <row r="341" s="13" customFormat="1">
      <c r="A341" s="13"/>
      <c r="B341" s="193"/>
      <c r="C341" s="13"/>
      <c r="D341" s="186" t="s">
        <v>154</v>
      </c>
      <c r="E341" s="194" t="s">
        <v>1</v>
      </c>
      <c r="F341" s="195" t="s">
        <v>410</v>
      </c>
      <c r="G341" s="13"/>
      <c r="H341" s="196">
        <v>0.90000000000000002</v>
      </c>
      <c r="I341" s="197"/>
      <c r="J341" s="13"/>
      <c r="K341" s="13"/>
      <c r="L341" s="193"/>
      <c r="M341" s="198"/>
      <c r="N341" s="199"/>
      <c r="O341" s="199"/>
      <c r="P341" s="199"/>
      <c r="Q341" s="199"/>
      <c r="R341" s="199"/>
      <c r="S341" s="199"/>
      <c r="T341" s="20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4" t="s">
        <v>154</v>
      </c>
      <c r="AU341" s="194" t="s">
        <v>86</v>
      </c>
      <c r="AV341" s="13" t="s">
        <v>86</v>
      </c>
      <c r="AW341" s="13" t="s">
        <v>32</v>
      </c>
      <c r="AX341" s="13" t="s">
        <v>76</v>
      </c>
      <c r="AY341" s="194" t="s">
        <v>142</v>
      </c>
    </row>
    <row r="342" s="15" customFormat="1">
      <c r="A342" s="15"/>
      <c r="B342" s="209"/>
      <c r="C342" s="15"/>
      <c r="D342" s="186" t="s">
        <v>154</v>
      </c>
      <c r="E342" s="210" t="s">
        <v>1</v>
      </c>
      <c r="F342" s="211" t="s">
        <v>178</v>
      </c>
      <c r="G342" s="15"/>
      <c r="H342" s="210" t="s">
        <v>1</v>
      </c>
      <c r="I342" s="212"/>
      <c r="J342" s="15"/>
      <c r="K342" s="15"/>
      <c r="L342" s="209"/>
      <c r="M342" s="213"/>
      <c r="N342" s="214"/>
      <c r="O342" s="214"/>
      <c r="P342" s="214"/>
      <c r="Q342" s="214"/>
      <c r="R342" s="214"/>
      <c r="S342" s="214"/>
      <c r="T342" s="2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0" t="s">
        <v>154</v>
      </c>
      <c r="AU342" s="210" t="s">
        <v>86</v>
      </c>
      <c r="AV342" s="15" t="s">
        <v>84</v>
      </c>
      <c r="AW342" s="15" t="s">
        <v>32</v>
      </c>
      <c r="AX342" s="15" t="s">
        <v>76</v>
      </c>
      <c r="AY342" s="210" t="s">
        <v>142</v>
      </c>
    </row>
    <row r="343" s="13" customFormat="1">
      <c r="A343" s="13"/>
      <c r="B343" s="193"/>
      <c r="C343" s="13"/>
      <c r="D343" s="186" t="s">
        <v>154</v>
      </c>
      <c r="E343" s="194" t="s">
        <v>1</v>
      </c>
      <c r="F343" s="195" t="s">
        <v>411</v>
      </c>
      <c r="G343" s="13"/>
      <c r="H343" s="196">
        <v>9.1199999999999992</v>
      </c>
      <c r="I343" s="197"/>
      <c r="J343" s="13"/>
      <c r="K343" s="13"/>
      <c r="L343" s="193"/>
      <c r="M343" s="198"/>
      <c r="N343" s="199"/>
      <c r="O343" s="199"/>
      <c r="P343" s="199"/>
      <c r="Q343" s="199"/>
      <c r="R343" s="199"/>
      <c r="S343" s="199"/>
      <c r="T343" s="20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4" t="s">
        <v>154</v>
      </c>
      <c r="AU343" s="194" t="s">
        <v>86</v>
      </c>
      <c r="AV343" s="13" t="s">
        <v>86</v>
      </c>
      <c r="AW343" s="13" t="s">
        <v>32</v>
      </c>
      <c r="AX343" s="13" t="s">
        <v>76</v>
      </c>
      <c r="AY343" s="194" t="s">
        <v>142</v>
      </c>
    </row>
    <row r="344" s="13" customFormat="1">
      <c r="A344" s="13"/>
      <c r="B344" s="193"/>
      <c r="C344" s="13"/>
      <c r="D344" s="186" t="s">
        <v>154</v>
      </c>
      <c r="E344" s="194" t="s">
        <v>1</v>
      </c>
      <c r="F344" s="195" t="s">
        <v>412</v>
      </c>
      <c r="G344" s="13"/>
      <c r="H344" s="196">
        <v>19.760000000000002</v>
      </c>
      <c r="I344" s="197"/>
      <c r="J344" s="13"/>
      <c r="K344" s="13"/>
      <c r="L344" s="193"/>
      <c r="M344" s="198"/>
      <c r="N344" s="199"/>
      <c r="O344" s="199"/>
      <c r="P344" s="199"/>
      <c r="Q344" s="199"/>
      <c r="R344" s="199"/>
      <c r="S344" s="199"/>
      <c r="T344" s="20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4" t="s">
        <v>154</v>
      </c>
      <c r="AU344" s="194" t="s">
        <v>86</v>
      </c>
      <c r="AV344" s="13" t="s">
        <v>86</v>
      </c>
      <c r="AW344" s="13" t="s">
        <v>32</v>
      </c>
      <c r="AX344" s="13" t="s">
        <v>76</v>
      </c>
      <c r="AY344" s="194" t="s">
        <v>142</v>
      </c>
    </row>
    <row r="345" s="14" customFormat="1">
      <c r="A345" s="14"/>
      <c r="B345" s="201"/>
      <c r="C345" s="14"/>
      <c r="D345" s="186" t="s">
        <v>154</v>
      </c>
      <c r="E345" s="202" t="s">
        <v>1</v>
      </c>
      <c r="F345" s="203" t="s">
        <v>156</v>
      </c>
      <c r="G345" s="14"/>
      <c r="H345" s="204">
        <v>29.780000000000001</v>
      </c>
      <c r="I345" s="205"/>
      <c r="J345" s="14"/>
      <c r="K345" s="14"/>
      <c r="L345" s="201"/>
      <c r="M345" s="206"/>
      <c r="N345" s="207"/>
      <c r="O345" s="207"/>
      <c r="P345" s="207"/>
      <c r="Q345" s="207"/>
      <c r="R345" s="207"/>
      <c r="S345" s="207"/>
      <c r="T345" s="20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2" t="s">
        <v>154</v>
      </c>
      <c r="AU345" s="202" t="s">
        <v>86</v>
      </c>
      <c r="AV345" s="14" t="s">
        <v>148</v>
      </c>
      <c r="AW345" s="14" t="s">
        <v>32</v>
      </c>
      <c r="AX345" s="14" t="s">
        <v>84</v>
      </c>
      <c r="AY345" s="202" t="s">
        <v>142</v>
      </c>
    </row>
    <row r="346" s="2" customFormat="1" ht="24.15" customHeight="1">
      <c r="A346" s="37"/>
      <c r="B346" s="171"/>
      <c r="C346" s="172" t="s">
        <v>413</v>
      </c>
      <c r="D346" s="172" t="s">
        <v>144</v>
      </c>
      <c r="E346" s="173" t="s">
        <v>414</v>
      </c>
      <c r="F346" s="174" t="s">
        <v>415</v>
      </c>
      <c r="G346" s="175" t="s">
        <v>161</v>
      </c>
      <c r="H346" s="176">
        <v>2.7000000000000002</v>
      </c>
      <c r="I346" s="177"/>
      <c r="J346" s="178">
        <f>ROUND(I346*H346,2)</f>
        <v>0</v>
      </c>
      <c r="K346" s="179"/>
      <c r="L346" s="38"/>
      <c r="M346" s="180" t="s">
        <v>1</v>
      </c>
      <c r="N346" s="181" t="s">
        <v>41</v>
      </c>
      <c r="O346" s="7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251</v>
      </c>
      <c r="AT346" s="184" t="s">
        <v>144</v>
      </c>
      <c r="AU346" s="184" t="s">
        <v>86</v>
      </c>
      <c r="AY346" s="18" t="s">
        <v>142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84</v>
      </c>
      <c r="BK346" s="185">
        <f>ROUND(I346*H346,2)</f>
        <v>0</v>
      </c>
      <c r="BL346" s="18" t="s">
        <v>251</v>
      </c>
      <c r="BM346" s="184" t="s">
        <v>416</v>
      </c>
    </row>
    <row r="347" s="2" customFormat="1">
      <c r="A347" s="37"/>
      <c r="B347" s="38"/>
      <c r="C347" s="37"/>
      <c r="D347" s="186" t="s">
        <v>150</v>
      </c>
      <c r="E347" s="37"/>
      <c r="F347" s="187" t="s">
        <v>417</v>
      </c>
      <c r="G347" s="37"/>
      <c r="H347" s="37"/>
      <c r="I347" s="188"/>
      <c r="J347" s="37"/>
      <c r="K347" s="37"/>
      <c r="L347" s="38"/>
      <c r="M347" s="189"/>
      <c r="N347" s="190"/>
      <c r="O347" s="76"/>
      <c r="P347" s="76"/>
      <c r="Q347" s="76"/>
      <c r="R347" s="76"/>
      <c r="S347" s="76"/>
      <c r="T347" s="7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150</v>
      </c>
      <c r="AU347" s="18" t="s">
        <v>86</v>
      </c>
    </row>
    <row r="348" s="2" customFormat="1">
      <c r="A348" s="37"/>
      <c r="B348" s="38"/>
      <c r="C348" s="37"/>
      <c r="D348" s="191" t="s">
        <v>152</v>
      </c>
      <c r="E348" s="37"/>
      <c r="F348" s="192" t="s">
        <v>418</v>
      </c>
      <c r="G348" s="37"/>
      <c r="H348" s="37"/>
      <c r="I348" s="188"/>
      <c r="J348" s="37"/>
      <c r="K348" s="37"/>
      <c r="L348" s="38"/>
      <c r="M348" s="189"/>
      <c r="N348" s="190"/>
      <c r="O348" s="76"/>
      <c r="P348" s="76"/>
      <c r="Q348" s="76"/>
      <c r="R348" s="76"/>
      <c r="S348" s="76"/>
      <c r="T348" s="7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8" t="s">
        <v>152</v>
      </c>
      <c r="AU348" s="18" t="s">
        <v>86</v>
      </c>
    </row>
    <row r="349" s="15" customFormat="1">
      <c r="A349" s="15"/>
      <c r="B349" s="209"/>
      <c r="C349" s="15"/>
      <c r="D349" s="186" t="s">
        <v>154</v>
      </c>
      <c r="E349" s="210" t="s">
        <v>1</v>
      </c>
      <c r="F349" s="211" t="s">
        <v>171</v>
      </c>
      <c r="G349" s="15"/>
      <c r="H349" s="210" t="s">
        <v>1</v>
      </c>
      <c r="I349" s="212"/>
      <c r="J349" s="15"/>
      <c r="K349" s="15"/>
      <c r="L349" s="209"/>
      <c r="M349" s="213"/>
      <c r="N349" s="214"/>
      <c r="O349" s="214"/>
      <c r="P349" s="214"/>
      <c r="Q349" s="214"/>
      <c r="R349" s="214"/>
      <c r="S349" s="214"/>
      <c r="T349" s="2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0" t="s">
        <v>154</v>
      </c>
      <c r="AU349" s="210" t="s">
        <v>86</v>
      </c>
      <c r="AV349" s="15" t="s">
        <v>84</v>
      </c>
      <c r="AW349" s="15" t="s">
        <v>32</v>
      </c>
      <c r="AX349" s="15" t="s">
        <v>76</v>
      </c>
      <c r="AY349" s="210" t="s">
        <v>142</v>
      </c>
    </row>
    <row r="350" s="13" customFormat="1">
      <c r="A350" s="13"/>
      <c r="B350" s="193"/>
      <c r="C350" s="13"/>
      <c r="D350" s="186" t="s">
        <v>154</v>
      </c>
      <c r="E350" s="194" t="s">
        <v>1</v>
      </c>
      <c r="F350" s="195" t="s">
        <v>402</v>
      </c>
      <c r="G350" s="13"/>
      <c r="H350" s="196">
        <v>2.7000000000000002</v>
      </c>
      <c r="I350" s="197"/>
      <c r="J350" s="13"/>
      <c r="K350" s="13"/>
      <c r="L350" s="193"/>
      <c r="M350" s="198"/>
      <c r="N350" s="199"/>
      <c r="O350" s="199"/>
      <c r="P350" s="199"/>
      <c r="Q350" s="199"/>
      <c r="R350" s="199"/>
      <c r="S350" s="199"/>
      <c r="T350" s="20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4" t="s">
        <v>154</v>
      </c>
      <c r="AU350" s="194" t="s">
        <v>86</v>
      </c>
      <c r="AV350" s="13" t="s">
        <v>86</v>
      </c>
      <c r="AW350" s="13" t="s">
        <v>32</v>
      </c>
      <c r="AX350" s="13" t="s">
        <v>76</v>
      </c>
      <c r="AY350" s="194" t="s">
        <v>142</v>
      </c>
    </row>
    <row r="351" s="14" customFormat="1">
      <c r="A351" s="14"/>
      <c r="B351" s="201"/>
      <c r="C351" s="14"/>
      <c r="D351" s="186" t="s">
        <v>154</v>
      </c>
      <c r="E351" s="202" t="s">
        <v>1</v>
      </c>
      <c r="F351" s="203" t="s">
        <v>156</v>
      </c>
      <c r="G351" s="14"/>
      <c r="H351" s="204">
        <v>2.7000000000000002</v>
      </c>
      <c r="I351" s="205"/>
      <c r="J351" s="14"/>
      <c r="K351" s="14"/>
      <c r="L351" s="201"/>
      <c r="M351" s="206"/>
      <c r="N351" s="207"/>
      <c r="O351" s="207"/>
      <c r="P351" s="207"/>
      <c r="Q351" s="207"/>
      <c r="R351" s="207"/>
      <c r="S351" s="207"/>
      <c r="T351" s="20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2" t="s">
        <v>154</v>
      </c>
      <c r="AU351" s="202" t="s">
        <v>86</v>
      </c>
      <c r="AV351" s="14" t="s">
        <v>148</v>
      </c>
      <c r="AW351" s="14" t="s">
        <v>32</v>
      </c>
      <c r="AX351" s="14" t="s">
        <v>84</v>
      </c>
      <c r="AY351" s="202" t="s">
        <v>142</v>
      </c>
    </row>
    <row r="352" s="2" customFormat="1" ht="24.15" customHeight="1">
      <c r="A352" s="37"/>
      <c r="B352" s="171"/>
      <c r="C352" s="172" t="s">
        <v>419</v>
      </c>
      <c r="D352" s="172" t="s">
        <v>144</v>
      </c>
      <c r="E352" s="173" t="s">
        <v>420</v>
      </c>
      <c r="F352" s="174" t="s">
        <v>421</v>
      </c>
      <c r="G352" s="175" t="s">
        <v>161</v>
      </c>
      <c r="H352" s="176">
        <v>29.780000000000001</v>
      </c>
      <c r="I352" s="177"/>
      <c r="J352" s="178">
        <f>ROUND(I352*H352,2)</f>
        <v>0</v>
      </c>
      <c r="K352" s="179"/>
      <c r="L352" s="38"/>
      <c r="M352" s="180" t="s">
        <v>1</v>
      </c>
      <c r="N352" s="181" t="s">
        <v>41</v>
      </c>
      <c r="O352" s="76"/>
      <c r="P352" s="182">
        <f>O352*H352</f>
        <v>0</v>
      </c>
      <c r="Q352" s="182">
        <v>0.0016000000000000001</v>
      </c>
      <c r="R352" s="182">
        <f>Q352*H352</f>
        <v>0.047648000000000003</v>
      </c>
      <c r="S352" s="182">
        <v>0</v>
      </c>
      <c r="T352" s="18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4" t="s">
        <v>251</v>
      </c>
      <c r="AT352" s="184" t="s">
        <v>144</v>
      </c>
      <c r="AU352" s="184" t="s">
        <v>86</v>
      </c>
      <c r="AY352" s="18" t="s">
        <v>142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8" t="s">
        <v>84</v>
      </c>
      <c r="BK352" s="185">
        <f>ROUND(I352*H352,2)</f>
        <v>0</v>
      </c>
      <c r="BL352" s="18" t="s">
        <v>251</v>
      </c>
      <c r="BM352" s="184" t="s">
        <v>422</v>
      </c>
    </row>
    <row r="353" s="2" customFormat="1">
      <c r="A353" s="37"/>
      <c r="B353" s="38"/>
      <c r="C353" s="37"/>
      <c r="D353" s="186" t="s">
        <v>150</v>
      </c>
      <c r="E353" s="37"/>
      <c r="F353" s="187" t="s">
        <v>423</v>
      </c>
      <c r="G353" s="37"/>
      <c r="H353" s="37"/>
      <c r="I353" s="188"/>
      <c r="J353" s="37"/>
      <c r="K353" s="37"/>
      <c r="L353" s="38"/>
      <c r="M353" s="189"/>
      <c r="N353" s="190"/>
      <c r="O353" s="76"/>
      <c r="P353" s="76"/>
      <c r="Q353" s="76"/>
      <c r="R353" s="76"/>
      <c r="S353" s="76"/>
      <c r="T353" s="7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8" t="s">
        <v>150</v>
      </c>
      <c r="AU353" s="18" t="s">
        <v>86</v>
      </c>
    </row>
    <row r="354" s="2" customFormat="1">
      <c r="A354" s="37"/>
      <c r="B354" s="38"/>
      <c r="C354" s="37"/>
      <c r="D354" s="191" t="s">
        <v>152</v>
      </c>
      <c r="E354" s="37"/>
      <c r="F354" s="192" t="s">
        <v>424</v>
      </c>
      <c r="G354" s="37"/>
      <c r="H354" s="37"/>
      <c r="I354" s="188"/>
      <c r="J354" s="37"/>
      <c r="K354" s="37"/>
      <c r="L354" s="38"/>
      <c r="M354" s="189"/>
      <c r="N354" s="190"/>
      <c r="O354" s="76"/>
      <c r="P354" s="76"/>
      <c r="Q354" s="76"/>
      <c r="R354" s="76"/>
      <c r="S354" s="76"/>
      <c r="T354" s="7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8" t="s">
        <v>152</v>
      </c>
      <c r="AU354" s="18" t="s">
        <v>86</v>
      </c>
    </row>
    <row r="355" s="15" customFormat="1">
      <c r="A355" s="15"/>
      <c r="B355" s="209"/>
      <c r="C355" s="15"/>
      <c r="D355" s="186" t="s">
        <v>154</v>
      </c>
      <c r="E355" s="210" t="s">
        <v>1</v>
      </c>
      <c r="F355" s="211" t="s">
        <v>171</v>
      </c>
      <c r="G355" s="15"/>
      <c r="H355" s="210" t="s">
        <v>1</v>
      </c>
      <c r="I355" s="212"/>
      <c r="J355" s="15"/>
      <c r="K355" s="15"/>
      <c r="L355" s="209"/>
      <c r="M355" s="213"/>
      <c r="N355" s="214"/>
      <c r="O355" s="214"/>
      <c r="P355" s="214"/>
      <c r="Q355" s="214"/>
      <c r="R355" s="214"/>
      <c r="S355" s="214"/>
      <c r="T355" s="2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10" t="s">
        <v>154</v>
      </c>
      <c r="AU355" s="210" t="s">
        <v>86</v>
      </c>
      <c r="AV355" s="15" t="s">
        <v>84</v>
      </c>
      <c r="AW355" s="15" t="s">
        <v>32</v>
      </c>
      <c r="AX355" s="15" t="s">
        <v>76</v>
      </c>
      <c r="AY355" s="210" t="s">
        <v>142</v>
      </c>
    </row>
    <row r="356" s="13" customFormat="1">
      <c r="A356" s="13"/>
      <c r="B356" s="193"/>
      <c r="C356" s="13"/>
      <c r="D356" s="186" t="s">
        <v>154</v>
      </c>
      <c r="E356" s="194" t="s">
        <v>1</v>
      </c>
      <c r="F356" s="195" t="s">
        <v>410</v>
      </c>
      <c r="G356" s="13"/>
      <c r="H356" s="196">
        <v>0.90000000000000002</v>
      </c>
      <c r="I356" s="197"/>
      <c r="J356" s="13"/>
      <c r="K356" s="13"/>
      <c r="L356" s="193"/>
      <c r="M356" s="198"/>
      <c r="N356" s="199"/>
      <c r="O356" s="199"/>
      <c r="P356" s="199"/>
      <c r="Q356" s="199"/>
      <c r="R356" s="199"/>
      <c r="S356" s="199"/>
      <c r="T356" s="20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4" t="s">
        <v>154</v>
      </c>
      <c r="AU356" s="194" t="s">
        <v>86</v>
      </c>
      <c r="AV356" s="13" t="s">
        <v>86</v>
      </c>
      <c r="AW356" s="13" t="s">
        <v>32</v>
      </c>
      <c r="AX356" s="13" t="s">
        <v>76</v>
      </c>
      <c r="AY356" s="194" t="s">
        <v>142</v>
      </c>
    </row>
    <row r="357" s="15" customFormat="1">
      <c r="A357" s="15"/>
      <c r="B357" s="209"/>
      <c r="C357" s="15"/>
      <c r="D357" s="186" t="s">
        <v>154</v>
      </c>
      <c r="E357" s="210" t="s">
        <v>1</v>
      </c>
      <c r="F357" s="211" t="s">
        <v>178</v>
      </c>
      <c r="G357" s="15"/>
      <c r="H357" s="210" t="s">
        <v>1</v>
      </c>
      <c r="I357" s="212"/>
      <c r="J357" s="15"/>
      <c r="K357" s="15"/>
      <c r="L357" s="209"/>
      <c r="M357" s="213"/>
      <c r="N357" s="214"/>
      <c r="O357" s="214"/>
      <c r="P357" s="214"/>
      <c r="Q357" s="214"/>
      <c r="R357" s="214"/>
      <c r="S357" s="214"/>
      <c r="T357" s="2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0" t="s">
        <v>154</v>
      </c>
      <c r="AU357" s="210" t="s">
        <v>86</v>
      </c>
      <c r="AV357" s="15" t="s">
        <v>84</v>
      </c>
      <c r="AW357" s="15" t="s">
        <v>32</v>
      </c>
      <c r="AX357" s="15" t="s">
        <v>76</v>
      </c>
      <c r="AY357" s="210" t="s">
        <v>142</v>
      </c>
    </row>
    <row r="358" s="13" customFormat="1">
      <c r="A358" s="13"/>
      <c r="B358" s="193"/>
      <c r="C358" s="13"/>
      <c r="D358" s="186" t="s">
        <v>154</v>
      </c>
      <c r="E358" s="194" t="s">
        <v>1</v>
      </c>
      <c r="F358" s="195" t="s">
        <v>411</v>
      </c>
      <c r="G358" s="13"/>
      <c r="H358" s="196">
        <v>9.1199999999999992</v>
      </c>
      <c r="I358" s="197"/>
      <c r="J358" s="13"/>
      <c r="K358" s="13"/>
      <c r="L358" s="193"/>
      <c r="M358" s="198"/>
      <c r="N358" s="199"/>
      <c r="O358" s="199"/>
      <c r="P358" s="199"/>
      <c r="Q358" s="199"/>
      <c r="R358" s="199"/>
      <c r="S358" s="199"/>
      <c r="T358" s="20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4" t="s">
        <v>154</v>
      </c>
      <c r="AU358" s="194" t="s">
        <v>86</v>
      </c>
      <c r="AV358" s="13" t="s">
        <v>86</v>
      </c>
      <c r="AW358" s="13" t="s">
        <v>32</v>
      </c>
      <c r="AX358" s="13" t="s">
        <v>76</v>
      </c>
      <c r="AY358" s="194" t="s">
        <v>142</v>
      </c>
    </row>
    <row r="359" s="13" customFormat="1">
      <c r="A359" s="13"/>
      <c r="B359" s="193"/>
      <c r="C359" s="13"/>
      <c r="D359" s="186" t="s">
        <v>154</v>
      </c>
      <c r="E359" s="194" t="s">
        <v>1</v>
      </c>
      <c r="F359" s="195" t="s">
        <v>412</v>
      </c>
      <c r="G359" s="13"/>
      <c r="H359" s="196">
        <v>19.760000000000002</v>
      </c>
      <c r="I359" s="197"/>
      <c r="J359" s="13"/>
      <c r="K359" s="13"/>
      <c r="L359" s="193"/>
      <c r="M359" s="198"/>
      <c r="N359" s="199"/>
      <c r="O359" s="199"/>
      <c r="P359" s="199"/>
      <c r="Q359" s="199"/>
      <c r="R359" s="199"/>
      <c r="S359" s="199"/>
      <c r="T359" s="20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4" t="s">
        <v>154</v>
      </c>
      <c r="AU359" s="194" t="s">
        <v>86</v>
      </c>
      <c r="AV359" s="13" t="s">
        <v>86</v>
      </c>
      <c r="AW359" s="13" t="s">
        <v>32</v>
      </c>
      <c r="AX359" s="13" t="s">
        <v>76</v>
      </c>
      <c r="AY359" s="194" t="s">
        <v>142</v>
      </c>
    </row>
    <row r="360" s="14" customFormat="1">
      <c r="A360" s="14"/>
      <c r="B360" s="201"/>
      <c r="C360" s="14"/>
      <c r="D360" s="186" t="s">
        <v>154</v>
      </c>
      <c r="E360" s="202" t="s">
        <v>1</v>
      </c>
      <c r="F360" s="203" t="s">
        <v>156</v>
      </c>
      <c r="G360" s="14"/>
      <c r="H360" s="204">
        <v>29.780000000000001</v>
      </c>
      <c r="I360" s="205"/>
      <c r="J360" s="14"/>
      <c r="K360" s="14"/>
      <c r="L360" s="201"/>
      <c r="M360" s="206"/>
      <c r="N360" s="207"/>
      <c r="O360" s="207"/>
      <c r="P360" s="207"/>
      <c r="Q360" s="207"/>
      <c r="R360" s="207"/>
      <c r="S360" s="207"/>
      <c r="T360" s="20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2" t="s">
        <v>154</v>
      </c>
      <c r="AU360" s="202" t="s">
        <v>86</v>
      </c>
      <c r="AV360" s="14" t="s">
        <v>148</v>
      </c>
      <c r="AW360" s="14" t="s">
        <v>32</v>
      </c>
      <c r="AX360" s="14" t="s">
        <v>84</v>
      </c>
      <c r="AY360" s="202" t="s">
        <v>142</v>
      </c>
    </row>
    <row r="361" s="2" customFormat="1" ht="24.15" customHeight="1">
      <c r="A361" s="37"/>
      <c r="B361" s="171"/>
      <c r="C361" s="172" t="s">
        <v>425</v>
      </c>
      <c r="D361" s="172" t="s">
        <v>144</v>
      </c>
      <c r="E361" s="173" t="s">
        <v>426</v>
      </c>
      <c r="F361" s="174" t="s">
        <v>427</v>
      </c>
      <c r="G361" s="175" t="s">
        <v>161</v>
      </c>
      <c r="H361" s="176">
        <v>5.2999999999999998</v>
      </c>
      <c r="I361" s="177"/>
      <c r="J361" s="178">
        <f>ROUND(I361*H361,2)</f>
        <v>0</v>
      </c>
      <c r="K361" s="179"/>
      <c r="L361" s="38"/>
      <c r="M361" s="180" t="s">
        <v>1</v>
      </c>
      <c r="N361" s="181" t="s">
        <v>41</v>
      </c>
      <c r="O361" s="76"/>
      <c r="P361" s="182">
        <f>O361*H361</f>
        <v>0</v>
      </c>
      <c r="Q361" s="182">
        <v>0.0126</v>
      </c>
      <c r="R361" s="182">
        <f>Q361*H361</f>
        <v>0.066779999999999992</v>
      </c>
      <c r="S361" s="182">
        <v>0</v>
      </c>
      <c r="T361" s="18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4" t="s">
        <v>251</v>
      </c>
      <c r="AT361" s="184" t="s">
        <v>144</v>
      </c>
      <c r="AU361" s="184" t="s">
        <v>86</v>
      </c>
      <c r="AY361" s="18" t="s">
        <v>142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8" t="s">
        <v>84</v>
      </c>
      <c r="BK361" s="185">
        <f>ROUND(I361*H361,2)</f>
        <v>0</v>
      </c>
      <c r="BL361" s="18" t="s">
        <v>251</v>
      </c>
      <c r="BM361" s="184" t="s">
        <v>428</v>
      </c>
    </row>
    <row r="362" s="2" customFormat="1">
      <c r="A362" s="37"/>
      <c r="B362" s="38"/>
      <c r="C362" s="37"/>
      <c r="D362" s="186" t="s">
        <v>150</v>
      </c>
      <c r="E362" s="37"/>
      <c r="F362" s="187" t="s">
        <v>429</v>
      </c>
      <c r="G362" s="37"/>
      <c r="H362" s="37"/>
      <c r="I362" s="188"/>
      <c r="J362" s="37"/>
      <c r="K362" s="37"/>
      <c r="L362" s="38"/>
      <c r="M362" s="189"/>
      <c r="N362" s="190"/>
      <c r="O362" s="76"/>
      <c r="P362" s="76"/>
      <c r="Q362" s="76"/>
      <c r="R362" s="76"/>
      <c r="S362" s="76"/>
      <c r="T362" s="7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8" t="s">
        <v>150</v>
      </c>
      <c r="AU362" s="18" t="s">
        <v>86</v>
      </c>
    </row>
    <row r="363" s="2" customFormat="1">
      <c r="A363" s="37"/>
      <c r="B363" s="38"/>
      <c r="C363" s="37"/>
      <c r="D363" s="191" t="s">
        <v>152</v>
      </c>
      <c r="E363" s="37"/>
      <c r="F363" s="192" t="s">
        <v>430</v>
      </c>
      <c r="G363" s="37"/>
      <c r="H363" s="37"/>
      <c r="I363" s="188"/>
      <c r="J363" s="37"/>
      <c r="K363" s="37"/>
      <c r="L363" s="38"/>
      <c r="M363" s="189"/>
      <c r="N363" s="190"/>
      <c r="O363" s="76"/>
      <c r="P363" s="76"/>
      <c r="Q363" s="76"/>
      <c r="R363" s="76"/>
      <c r="S363" s="76"/>
      <c r="T363" s="7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8" t="s">
        <v>152</v>
      </c>
      <c r="AU363" s="18" t="s">
        <v>86</v>
      </c>
    </row>
    <row r="364" s="15" customFormat="1">
      <c r="A364" s="15"/>
      <c r="B364" s="209"/>
      <c r="C364" s="15"/>
      <c r="D364" s="186" t="s">
        <v>154</v>
      </c>
      <c r="E364" s="210" t="s">
        <v>1</v>
      </c>
      <c r="F364" s="211" t="s">
        <v>171</v>
      </c>
      <c r="G364" s="15"/>
      <c r="H364" s="210" t="s">
        <v>1</v>
      </c>
      <c r="I364" s="212"/>
      <c r="J364" s="15"/>
      <c r="K364" s="15"/>
      <c r="L364" s="209"/>
      <c r="M364" s="213"/>
      <c r="N364" s="214"/>
      <c r="O364" s="214"/>
      <c r="P364" s="214"/>
      <c r="Q364" s="214"/>
      <c r="R364" s="214"/>
      <c r="S364" s="214"/>
      <c r="T364" s="2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10" t="s">
        <v>154</v>
      </c>
      <c r="AU364" s="210" t="s">
        <v>86</v>
      </c>
      <c r="AV364" s="15" t="s">
        <v>84</v>
      </c>
      <c r="AW364" s="15" t="s">
        <v>32</v>
      </c>
      <c r="AX364" s="15" t="s">
        <v>76</v>
      </c>
      <c r="AY364" s="210" t="s">
        <v>142</v>
      </c>
    </row>
    <row r="365" s="13" customFormat="1">
      <c r="A365" s="13"/>
      <c r="B365" s="193"/>
      <c r="C365" s="13"/>
      <c r="D365" s="186" t="s">
        <v>154</v>
      </c>
      <c r="E365" s="194" t="s">
        <v>1</v>
      </c>
      <c r="F365" s="195" t="s">
        <v>431</v>
      </c>
      <c r="G365" s="13"/>
      <c r="H365" s="196">
        <v>5.2999999999999998</v>
      </c>
      <c r="I365" s="197"/>
      <c r="J365" s="13"/>
      <c r="K365" s="13"/>
      <c r="L365" s="193"/>
      <c r="M365" s="198"/>
      <c r="N365" s="199"/>
      <c r="O365" s="199"/>
      <c r="P365" s="199"/>
      <c r="Q365" s="199"/>
      <c r="R365" s="199"/>
      <c r="S365" s="199"/>
      <c r="T365" s="20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4" t="s">
        <v>154</v>
      </c>
      <c r="AU365" s="194" t="s">
        <v>86</v>
      </c>
      <c r="AV365" s="13" t="s">
        <v>86</v>
      </c>
      <c r="AW365" s="13" t="s">
        <v>32</v>
      </c>
      <c r="AX365" s="13" t="s">
        <v>76</v>
      </c>
      <c r="AY365" s="194" t="s">
        <v>142</v>
      </c>
    </row>
    <row r="366" s="14" customFormat="1">
      <c r="A366" s="14"/>
      <c r="B366" s="201"/>
      <c r="C366" s="14"/>
      <c r="D366" s="186" t="s">
        <v>154</v>
      </c>
      <c r="E366" s="202" t="s">
        <v>1</v>
      </c>
      <c r="F366" s="203" t="s">
        <v>156</v>
      </c>
      <c r="G366" s="14"/>
      <c r="H366" s="204">
        <v>5.2999999999999998</v>
      </c>
      <c r="I366" s="205"/>
      <c r="J366" s="14"/>
      <c r="K366" s="14"/>
      <c r="L366" s="201"/>
      <c r="M366" s="206"/>
      <c r="N366" s="207"/>
      <c r="O366" s="207"/>
      <c r="P366" s="207"/>
      <c r="Q366" s="207"/>
      <c r="R366" s="207"/>
      <c r="S366" s="207"/>
      <c r="T366" s="20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2" t="s">
        <v>154</v>
      </c>
      <c r="AU366" s="202" t="s">
        <v>86</v>
      </c>
      <c r="AV366" s="14" t="s">
        <v>148</v>
      </c>
      <c r="AW366" s="14" t="s">
        <v>32</v>
      </c>
      <c r="AX366" s="14" t="s">
        <v>84</v>
      </c>
      <c r="AY366" s="202" t="s">
        <v>142</v>
      </c>
    </row>
    <row r="367" s="2" customFormat="1" ht="16.5" customHeight="1">
      <c r="A367" s="37"/>
      <c r="B367" s="171"/>
      <c r="C367" s="172" t="s">
        <v>432</v>
      </c>
      <c r="D367" s="172" t="s">
        <v>144</v>
      </c>
      <c r="E367" s="173" t="s">
        <v>433</v>
      </c>
      <c r="F367" s="174" t="s">
        <v>434</v>
      </c>
      <c r="G367" s="175" t="s">
        <v>161</v>
      </c>
      <c r="H367" s="176">
        <v>5.2999999999999998</v>
      </c>
      <c r="I367" s="177"/>
      <c r="J367" s="178">
        <f>ROUND(I367*H367,2)</f>
        <v>0</v>
      </c>
      <c r="K367" s="179"/>
      <c r="L367" s="38"/>
      <c r="M367" s="180" t="s">
        <v>1</v>
      </c>
      <c r="N367" s="181" t="s">
        <v>41</v>
      </c>
      <c r="O367" s="76"/>
      <c r="P367" s="182">
        <f>O367*H367</f>
        <v>0</v>
      </c>
      <c r="Q367" s="182">
        <v>0.00010000000000000001</v>
      </c>
      <c r="R367" s="182">
        <f>Q367*H367</f>
        <v>0.00052999999999999998</v>
      </c>
      <c r="S367" s="182">
        <v>0</v>
      </c>
      <c r="T367" s="18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4" t="s">
        <v>251</v>
      </c>
      <c r="AT367" s="184" t="s">
        <v>144</v>
      </c>
      <c r="AU367" s="184" t="s">
        <v>86</v>
      </c>
      <c r="AY367" s="18" t="s">
        <v>142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8" t="s">
        <v>84</v>
      </c>
      <c r="BK367" s="185">
        <f>ROUND(I367*H367,2)</f>
        <v>0</v>
      </c>
      <c r="BL367" s="18" t="s">
        <v>251</v>
      </c>
      <c r="BM367" s="184" t="s">
        <v>435</v>
      </c>
    </row>
    <row r="368" s="2" customFormat="1">
      <c r="A368" s="37"/>
      <c r="B368" s="38"/>
      <c r="C368" s="37"/>
      <c r="D368" s="186" t="s">
        <v>150</v>
      </c>
      <c r="E368" s="37"/>
      <c r="F368" s="187" t="s">
        <v>436</v>
      </c>
      <c r="G368" s="37"/>
      <c r="H368" s="37"/>
      <c r="I368" s="188"/>
      <c r="J368" s="37"/>
      <c r="K368" s="37"/>
      <c r="L368" s="38"/>
      <c r="M368" s="189"/>
      <c r="N368" s="190"/>
      <c r="O368" s="76"/>
      <c r="P368" s="76"/>
      <c r="Q368" s="76"/>
      <c r="R368" s="76"/>
      <c r="S368" s="76"/>
      <c r="T368" s="7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8" t="s">
        <v>150</v>
      </c>
      <c r="AU368" s="18" t="s">
        <v>86</v>
      </c>
    </row>
    <row r="369" s="2" customFormat="1">
      <c r="A369" s="37"/>
      <c r="B369" s="38"/>
      <c r="C369" s="37"/>
      <c r="D369" s="191" t="s">
        <v>152</v>
      </c>
      <c r="E369" s="37"/>
      <c r="F369" s="192" t="s">
        <v>437</v>
      </c>
      <c r="G369" s="37"/>
      <c r="H369" s="37"/>
      <c r="I369" s="188"/>
      <c r="J369" s="37"/>
      <c r="K369" s="37"/>
      <c r="L369" s="38"/>
      <c r="M369" s="189"/>
      <c r="N369" s="190"/>
      <c r="O369" s="76"/>
      <c r="P369" s="76"/>
      <c r="Q369" s="76"/>
      <c r="R369" s="76"/>
      <c r="S369" s="76"/>
      <c r="T369" s="7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8" t="s">
        <v>152</v>
      </c>
      <c r="AU369" s="18" t="s">
        <v>86</v>
      </c>
    </row>
    <row r="370" s="15" customFormat="1">
      <c r="A370" s="15"/>
      <c r="B370" s="209"/>
      <c r="C370" s="15"/>
      <c r="D370" s="186" t="s">
        <v>154</v>
      </c>
      <c r="E370" s="210" t="s">
        <v>1</v>
      </c>
      <c r="F370" s="211" t="s">
        <v>171</v>
      </c>
      <c r="G370" s="15"/>
      <c r="H370" s="210" t="s">
        <v>1</v>
      </c>
      <c r="I370" s="212"/>
      <c r="J370" s="15"/>
      <c r="K370" s="15"/>
      <c r="L370" s="209"/>
      <c r="M370" s="213"/>
      <c r="N370" s="214"/>
      <c r="O370" s="214"/>
      <c r="P370" s="214"/>
      <c r="Q370" s="214"/>
      <c r="R370" s="214"/>
      <c r="S370" s="214"/>
      <c r="T370" s="2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10" t="s">
        <v>154</v>
      </c>
      <c r="AU370" s="210" t="s">
        <v>86</v>
      </c>
      <c r="AV370" s="15" t="s">
        <v>84</v>
      </c>
      <c r="AW370" s="15" t="s">
        <v>32</v>
      </c>
      <c r="AX370" s="15" t="s">
        <v>76</v>
      </c>
      <c r="AY370" s="210" t="s">
        <v>142</v>
      </c>
    </row>
    <row r="371" s="13" customFormat="1">
      <c r="A371" s="13"/>
      <c r="B371" s="193"/>
      <c r="C371" s="13"/>
      <c r="D371" s="186" t="s">
        <v>154</v>
      </c>
      <c r="E371" s="194" t="s">
        <v>1</v>
      </c>
      <c r="F371" s="195" t="s">
        <v>438</v>
      </c>
      <c r="G371" s="13"/>
      <c r="H371" s="196">
        <v>5.2999999999999998</v>
      </c>
      <c r="I371" s="197"/>
      <c r="J371" s="13"/>
      <c r="K371" s="13"/>
      <c r="L371" s="193"/>
      <c r="M371" s="198"/>
      <c r="N371" s="199"/>
      <c r="O371" s="199"/>
      <c r="P371" s="199"/>
      <c r="Q371" s="199"/>
      <c r="R371" s="199"/>
      <c r="S371" s="199"/>
      <c r="T371" s="20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4" t="s">
        <v>154</v>
      </c>
      <c r="AU371" s="194" t="s">
        <v>86</v>
      </c>
      <c r="AV371" s="13" t="s">
        <v>86</v>
      </c>
      <c r="AW371" s="13" t="s">
        <v>32</v>
      </c>
      <c r="AX371" s="13" t="s">
        <v>76</v>
      </c>
      <c r="AY371" s="194" t="s">
        <v>142</v>
      </c>
    </row>
    <row r="372" s="14" customFormat="1">
      <c r="A372" s="14"/>
      <c r="B372" s="201"/>
      <c r="C372" s="14"/>
      <c r="D372" s="186" t="s">
        <v>154</v>
      </c>
      <c r="E372" s="202" t="s">
        <v>1</v>
      </c>
      <c r="F372" s="203" t="s">
        <v>156</v>
      </c>
      <c r="G372" s="14"/>
      <c r="H372" s="204">
        <v>5.2999999999999998</v>
      </c>
      <c r="I372" s="205"/>
      <c r="J372" s="14"/>
      <c r="K372" s="14"/>
      <c r="L372" s="201"/>
      <c r="M372" s="206"/>
      <c r="N372" s="207"/>
      <c r="O372" s="207"/>
      <c r="P372" s="207"/>
      <c r="Q372" s="207"/>
      <c r="R372" s="207"/>
      <c r="S372" s="207"/>
      <c r="T372" s="20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2" t="s">
        <v>154</v>
      </c>
      <c r="AU372" s="202" t="s">
        <v>86</v>
      </c>
      <c r="AV372" s="14" t="s">
        <v>148</v>
      </c>
      <c r="AW372" s="14" t="s">
        <v>32</v>
      </c>
      <c r="AX372" s="14" t="s">
        <v>84</v>
      </c>
      <c r="AY372" s="202" t="s">
        <v>142</v>
      </c>
    </row>
    <row r="373" s="2" customFormat="1" ht="21.75" customHeight="1">
      <c r="A373" s="37"/>
      <c r="B373" s="171"/>
      <c r="C373" s="172" t="s">
        <v>439</v>
      </c>
      <c r="D373" s="172" t="s">
        <v>144</v>
      </c>
      <c r="E373" s="173" t="s">
        <v>440</v>
      </c>
      <c r="F373" s="174" t="s">
        <v>441</v>
      </c>
      <c r="G373" s="175" t="s">
        <v>161</v>
      </c>
      <c r="H373" s="176">
        <v>5.2999999999999998</v>
      </c>
      <c r="I373" s="177"/>
      <c r="J373" s="178">
        <f>ROUND(I373*H373,2)</f>
        <v>0</v>
      </c>
      <c r="K373" s="179"/>
      <c r="L373" s="38"/>
      <c r="M373" s="180" t="s">
        <v>1</v>
      </c>
      <c r="N373" s="181" t="s">
        <v>41</v>
      </c>
      <c r="O373" s="76"/>
      <c r="P373" s="182">
        <f>O373*H373</f>
        <v>0</v>
      </c>
      <c r="Q373" s="182">
        <v>0</v>
      </c>
      <c r="R373" s="182">
        <f>Q373*H373</f>
        <v>0</v>
      </c>
      <c r="S373" s="182">
        <v>0</v>
      </c>
      <c r="T373" s="18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4" t="s">
        <v>251</v>
      </c>
      <c r="AT373" s="184" t="s">
        <v>144</v>
      </c>
      <c r="AU373" s="184" t="s">
        <v>86</v>
      </c>
      <c r="AY373" s="18" t="s">
        <v>142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8" t="s">
        <v>84</v>
      </c>
      <c r="BK373" s="185">
        <f>ROUND(I373*H373,2)</f>
        <v>0</v>
      </c>
      <c r="BL373" s="18" t="s">
        <v>251</v>
      </c>
      <c r="BM373" s="184" t="s">
        <v>442</v>
      </c>
    </row>
    <row r="374" s="2" customFormat="1">
      <c r="A374" s="37"/>
      <c r="B374" s="38"/>
      <c r="C374" s="37"/>
      <c r="D374" s="186" t="s">
        <v>150</v>
      </c>
      <c r="E374" s="37"/>
      <c r="F374" s="187" t="s">
        <v>443</v>
      </c>
      <c r="G374" s="37"/>
      <c r="H374" s="37"/>
      <c r="I374" s="188"/>
      <c r="J374" s="37"/>
      <c r="K374" s="37"/>
      <c r="L374" s="38"/>
      <c r="M374" s="189"/>
      <c r="N374" s="190"/>
      <c r="O374" s="76"/>
      <c r="P374" s="76"/>
      <c r="Q374" s="76"/>
      <c r="R374" s="76"/>
      <c r="S374" s="76"/>
      <c r="T374" s="7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8" t="s">
        <v>150</v>
      </c>
      <c r="AU374" s="18" t="s">
        <v>86</v>
      </c>
    </row>
    <row r="375" s="2" customFormat="1">
      <c r="A375" s="37"/>
      <c r="B375" s="38"/>
      <c r="C375" s="37"/>
      <c r="D375" s="191" t="s">
        <v>152</v>
      </c>
      <c r="E375" s="37"/>
      <c r="F375" s="192" t="s">
        <v>444</v>
      </c>
      <c r="G375" s="37"/>
      <c r="H375" s="37"/>
      <c r="I375" s="188"/>
      <c r="J375" s="37"/>
      <c r="K375" s="37"/>
      <c r="L375" s="38"/>
      <c r="M375" s="189"/>
      <c r="N375" s="190"/>
      <c r="O375" s="76"/>
      <c r="P375" s="76"/>
      <c r="Q375" s="76"/>
      <c r="R375" s="76"/>
      <c r="S375" s="76"/>
      <c r="T375" s="7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152</v>
      </c>
      <c r="AU375" s="18" t="s">
        <v>86</v>
      </c>
    </row>
    <row r="376" s="2" customFormat="1" ht="21.75" customHeight="1">
      <c r="A376" s="37"/>
      <c r="B376" s="171"/>
      <c r="C376" s="172" t="s">
        <v>445</v>
      </c>
      <c r="D376" s="172" t="s">
        <v>144</v>
      </c>
      <c r="E376" s="173" t="s">
        <v>446</v>
      </c>
      <c r="F376" s="174" t="s">
        <v>447</v>
      </c>
      <c r="G376" s="175" t="s">
        <v>161</v>
      </c>
      <c r="H376" s="176">
        <v>5.2999999999999998</v>
      </c>
      <c r="I376" s="177"/>
      <c r="J376" s="178">
        <f>ROUND(I376*H376,2)</f>
        <v>0</v>
      </c>
      <c r="K376" s="179"/>
      <c r="L376" s="38"/>
      <c r="M376" s="180" t="s">
        <v>1</v>
      </c>
      <c r="N376" s="181" t="s">
        <v>41</v>
      </c>
      <c r="O376" s="76"/>
      <c r="P376" s="182">
        <f>O376*H376</f>
        <v>0</v>
      </c>
      <c r="Q376" s="182">
        <v>0.0016000000000000001</v>
      </c>
      <c r="R376" s="182">
        <f>Q376*H376</f>
        <v>0.0084799999999999997</v>
      </c>
      <c r="S376" s="182">
        <v>0</v>
      </c>
      <c r="T376" s="18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4" t="s">
        <v>251</v>
      </c>
      <c r="AT376" s="184" t="s">
        <v>144</v>
      </c>
      <c r="AU376" s="184" t="s">
        <v>86</v>
      </c>
      <c r="AY376" s="18" t="s">
        <v>142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8" t="s">
        <v>84</v>
      </c>
      <c r="BK376" s="185">
        <f>ROUND(I376*H376,2)</f>
        <v>0</v>
      </c>
      <c r="BL376" s="18" t="s">
        <v>251</v>
      </c>
      <c r="BM376" s="184" t="s">
        <v>448</v>
      </c>
    </row>
    <row r="377" s="2" customFormat="1">
      <c r="A377" s="37"/>
      <c r="B377" s="38"/>
      <c r="C377" s="37"/>
      <c r="D377" s="186" t="s">
        <v>150</v>
      </c>
      <c r="E377" s="37"/>
      <c r="F377" s="187" t="s">
        <v>449</v>
      </c>
      <c r="G377" s="37"/>
      <c r="H377" s="37"/>
      <c r="I377" s="188"/>
      <c r="J377" s="37"/>
      <c r="K377" s="37"/>
      <c r="L377" s="38"/>
      <c r="M377" s="189"/>
      <c r="N377" s="190"/>
      <c r="O377" s="76"/>
      <c r="P377" s="76"/>
      <c r="Q377" s="76"/>
      <c r="R377" s="76"/>
      <c r="S377" s="76"/>
      <c r="T377" s="7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8" t="s">
        <v>150</v>
      </c>
      <c r="AU377" s="18" t="s">
        <v>86</v>
      </c>
    </row>
    <row r="378" s="2" customFormat="1">
      <c r="A378" s="37"/>
      <c r="B378" s="38"/>
      <c r="C378" s="37"/>
      <c r="D378" s="191" t="s">
        <v>152</v>
      </c>
      <c r="E378" s="37"/>
      <c r="F378" s="192" t="s">
        <v>450</v>
      </c>
      <c r="G378" s="37"/>
      <c r="H378" s="37"/>
      <c r="I378" s="188"/>
      <c r="J378" s="37"/>
      <c r="K378" s="37"/>
      <c r="L378" s="38"/>
      <c r="M378" s="189"/>
      <c r="N378" s="190"/>
      <c r="O378" s="76"/>
      <c r="P378" s="76"/>
      <c r="Q378" s="76"/>
      <c r="R378" s="76"/>
      <c r="S378" s="76"/>
      <c r="T378" s="7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8" t="s">
        <v>152</v>
      </c>
      <c r="AU378" s="18" t="s">
        <v>86</v>
      </c>
    </row>
    <row r="379" s="2" customFormat="1" ht="24.15" customHeight="1">
      <c r="A379" s="37"/>
      <c r="B379" s="171"/>
      <c r="C379" s="172" t="s">
        <v>451</v>
      </c>
      <c r="D379" s="172" t="s">
        <v>144</v>
      </c>
      <c r="E379" s="173" t="s">
        <v>452</v>
      </c>
      <c r="F379" s="174" t="s">
        <v>453</v>
      </c>
      <c r="G379" s="175" t="s">
        <v>301</v>
      </c>
      <c r="H379" s="176">
        <v>1.02</v>
      </c>
      <c r="I379" s="177"/>
      <c r="J379" s="178">
        <f>ROUND(I379*H379,2)</f>
        <v>0</v>
      </c>
      <c r="K379" s="179"/>
      <c r="L379" s="38"/>
      <c r="M379" s="180" t="s">
        <v>1</v>
      </c>
      <c r="N379" s="181" t="s">
        <v>41</v>
      </c>
      <c r="O379" s="76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4" t="s">
        <v>251</v>
      </c>
      <c r="AT379" s="184" t="s">
        <v>144</v>
      </c>
      <c r="AU379" s="184" t="s">
        <v>86</v>
      </c>
      <c r="AY379" s="18" t="s">
        <v>142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8" t="s">
        <v>84</v>
      </c>
      <c r="BK379" s="185">
        <f>ROUND(I379*H379,2)</f>
        <v>0</v>
      </c>
      <c r="BL379" s="18" t="s">
        <v>251</v>
      </c>
      <c r="BM379" s="184" t="s">
        <v>454</v>
      </c>
    </row>
    <row r="380" s="2" customFormat="1">
      <c r="A380" s="37"/>
      <c r="B380" s="38"/>
      <c r="C380" s="37"/>
      <c r="D380" s="186" t="s">
        <v>150</v>
      </c>
      <c r="E380" s="37"/>
      <c r="F380" s="187" t="s">
        <v>455</v>
      </c>
      <c r="G380" s="37"/>
      <c r="H380" s="37"/>
      <c r="I380" s="188"/>
      <c r="J380" s="37"/>
      <c r="K380" s="37"/>
      <c r="L380" s="38"/>
      <c r="M380" s="189"/>
      <c r="N380" s="190"/>
      <c r="O380" s="76"/>
      <c r="P380" s="76"/>
      <c r="Q380" s="76"/>
      <c r="R380" s="76"/>
      <c r="S380" s="76"/>
      <c r="T380" s="7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150</v>
      </c>
      <c r="AU380" s="18" t="s">
        <v>86</v>
      </c>
    </row>
    <row r="381" s="2" customFormat="1">
      <c r="A381" s="37"/>
      <c r="B381" s="38"/>
      <c r="C381" s="37"/>
      <c r="D381" s="191" t="s">
        <v>152</v>
      </c>
      <c r="E381" s="37"/>
      <c r="F381" s="192" t="s">
        <v>456</v>
      </c>
      <c r="G381" s="37"/>
      <c r="H381" s="37"/>
      <c r="I381" s="188"/>
      <c r="J381" s="37"/>
      <c r="K381" s="37"/>
      <c r="L381" s="38"/>
      <c r="M381" s="189"/>
      <c r="N381" s="190"/>
      <c r="O381" s="76"/>
      <c r="P381" s="76"/>
      <c r="Q381" s="76"/>
      <c r="R381" s="76"/>
      <c r="S381" s="76"/>
      <c r="T381" s="7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8" t="s">
        <v>152</v>
      </c>
      <c r="AU381" s="18" t="s">
        <v>86</v>
      </c>
    </row>
    <row r="382" s="2" customFormat="1" ht="37.8" customHeight="1">
      <c r="A382" s="37"/>
      <c r="B382" s="171"/>
      <c r="C382" s="172" t="s">
        <v>457</v>
      </c>
      <c r="D382" s="172" t="s">
        <v>144</v>
      </c>
      <c r="E382" s="173" t="s">
        <v>458</v>
      </c>
      <c r="F382" s="174" t="s">
        <v>459</v>
      </c>
      <c r="G382" s="175" t="s">
        <v>301</v>
      </c>
      <c r="H382" s="176">
        <v>1.02</v>
      </c>
      <c r="I382" s="177"/>
      <c r="J382" s="178">
        <f>ROUND(I382*H382,2)</f>
        <v>0</v>
      </c>
      <c r="K382" s="179"/>
      <c r="L382" s="38"/>
      <c r="M382" s="180" t="s">
        <v>1</v>
      </c>
      <c r="N382" s="181" t="s">
        <v>41</v>
      </c>
      <c r="O382" s="76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4" t="s">
        <v>251</v>
      </c>
      <c r="AT382" s="184" t="s">
        <v>144</v>
      </c>
      <c r="AU382" s="184" t="s">
        <v>86</v>
      </c>
      <c r="AY382" s="18" t="s">
        <v>142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8" t="s">
        <v>84</v>
      </c>
      <c r="BK382" s="185">
        <f>ROUND(I382*H382,2)</f>
        <v>0</v>
      </c>
      <c r="BL382" s="18" t="s">
        <v>251</v>
      </c>
      <c r="BM382" s="184" t="s">
        <v>460</v>
      </c>
    </row>
    <row r="383" s="2" customFormat="1">
      <c r="A383" s="37"/>
      <c r="B383" s="38"/>
      <c r="C383" s="37"/>
      <c r="D383" s="186" t="s">
        <v>150</v>
      </c>
      <c r="E383" s="37"/>
      <c r="F383" s="187" t="s">
        <v>461</v>
      </c>
      <c r="G383" s="37"/>
      <c r="H383" s="37"/>
      <c r="I383" s="188"/>
      <c r="J383" s="37"/>
      <c r="K383" s="37"/>
      <c r="L383" s="38"/>
      <c r="M383" s="189"/>
      <c r="N383" s="190"/>
      <c r="O383" s="76"/>
      <c r="P383" s="76"/>
      <c r="Q383" s="76"/>
      <c r="R383" s="76"/>
      <c r="S383" s="76"/>
      <c r="T383" s="7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8" t="s">
        <v>150</v>
      </c>
      <c r="AU383" s="18" t="s">
        <v>86</v>
      </c>
    </row>
    <row r="384" s="2" customFormat="1">
      <c r="A384" s="37"/>
      <c r="B384" s="38"/>
      <c r="C384" s="37"/>
      <c r="D384" s="191" t="s">
        <v>152</v>
      </c>
      <c r="E384" s="37"/>
      <c r="F384" s="192" t="s">
        <v>462</v>
      </c>
      <c r="G384" s="37"/>
      <c r="H384" s="37"/>
      <c r="I384" s="188"/>
      <c r="J384" s="37"/>
      <c r="K384" s="37"/>
      <c r="L384" s="38"/>
      <c r="M384" s="189"/>
      <c r="N384" s="190"/>
      <c r="O384" s="76"/>
      <c r="P384" s="76"/>
      <c r="Q384" s="76"/>
      <c r="R384" s="76"/>
      <c r="S384" s="76"/>
      <c r="T384" s="7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8" t="s">
        <v>152</v>
      </c>
      <c r="AU384" s="18" t="s">
        <v>86</v>
      </c>
    </row>
    <row r="385" s="12" customFormat="1" ht="22.8" customHeight="1">
      <c r="A385" s="12"/>
      <c r="B385" s="158"/>
      <c r="C385" s="12"/>
      <c r="D385" s="159" t="s">
        <v>75</v>
      </c>
      <c r="E385" s="169" t="s">
        <v>463</v>
      </c>
      <c r="F385" s="169" t="s">
        <v>464</v>
      </c>
      <c r="G385" s="12"/>
      <c r="H385" s="12"/>
      <c r="I385" s="161"/>
      <c r="J385" s="170">
        <f>BK385</f>
        <v>0</v>
      </c>
      <c r="K385" s="12"/>
      <c r="L385" s="158"/>
      <c r="M385" s="163"/>
      <c r="N385" s="164"/>
      <c r="O385" s="164"/>
      <c r="P385" s="165">
        <f>SUM(P386:P446)</f>
        <v>0</v>
      </c>
      <c r="Q385" s="164"/>
      <c r="R385" s="165">
        <f>SUM(R386:R446)</f>
        <v>0.14568</v>
      </c>
      <c r="S385" s="164"/>
      <c r="T385" s="166">
        <f>SUM(T386:T446)</f>
        <v>3.94646666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59" t="s">
        <v>86</v>
      </c>
      <c r="AT385" s="167" t="s">
        <v>75</v>
      </c>
      <c r="AU385" s="167" t="s">
        <v>84</v>
      </c>
      <c r="AY385" s="159" t="s">
        <v>142</v>
      </c>
      <c r="BK385" s="168">
        <f>SUM(BK386:BK446)</f>
        <v>0</v>
      </c>
    </row>
    <row r="386" s="2" customFormat="1" ht="16.5" customHeight="1">
      <c r="A386" s="37"/>
      <c r="B386" s="171"/>
      <c r="C386" s="172" t="s">
        <v>465</v>
      </c>
      <c r="D386" s="172" t="s">
        <v>144</v>
      </c>
      <c r="E386" s="173" t="s">
        <v>466</v>
      </c>
      <c r="F386" s="174" t="s">
        <v>467</v>
      </c>
      <c r="G386" s="175" t="s">
        <v>161</v>
      </c>
      <c r="H386" s="176">
        <v>108.717</v>
      </c>
      <c r="I386" s="177"/>
      <c r="J386" s="178">
        <f>ROUND(I386*H386,2)</f>
        <v>0</v>
      </c>
      <c r="K386" s="179"/>
      <c r="L386" s="38"/>
      <c r="M386" s="180" t="s">
        <v>1</v>
      </c>
      <c r="N386" s="181" t="s">
        <v>41</v>
      </c>
      <c r="O386" s="76"/>
      <c r="P386" s="182">
        <f>O386*H386</f>
        <v>0</v>
      </c>
      <c r="Q386" s="182">
        <v>0</v>
      </c>
      <c r="R386" s="182">
        <f>Q386*H386</f>
        <v>0</v>
      </c>
      <c r="S386" s="182">
        <v>0.01098</v>
      </c>
      <c r="T386" s="183">
        <f>S386*H386</f>
        <v>1.1937126600000001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4" t="s">
        <v>251</v>
      </c>
      <c r="AT386" s="184" t="s">
        <v>144</v>
      </c>
      <c r="AU386" s="184" t="s">
        <v>86</v>
      </c>
      <c r="AY386" s="18" t="s">
        <v>142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8" t="s">
        <v>84</v>
      </c>
      <c r="BK386" s="185">
        <f>ROUND(I386*H386,2)</f>
        <v>0</v>
      </c>
      <c r="BL386" s="18" t="s">
        <v>251</v>
      </c>
      <c r="BM386" s="184" t="s">
        <v>468</v>
      </c>
    </row>
    <row r="387" s="2" customFormat="1">
      <c r="A387" s="37"/>
      <c r="B387" s="38"/>
      <c r="C387" s="37"/>
      <c r="D387" s="186" t="s">
        <v>150</v>
      </c>
      <c r="E387" s="37"/>
      <c r="F387" s="187" t="s">
        <v>469</v>
      </c>
      <c r="G387" s="37"/>
      <c r="H387" s="37"/>
      <c r="I387" s="188"/>
      <c r="J387" s="37"/>
      <c r="K387" s="37"/>
      <c r="L387" s="38"/>
      <c r="M387" s="189"/>
      <c r="N387" s="190"/>
      <c r="O387" s="76"/>
      <c r="P387" s="76"/>
      <c r="Q387" s="76"/>
      <c r="R387" s="76"/>
      <c r="S387" s="76"/>
      <c r="T387" s="7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8" t="s">
        <v>150</v>
      </c>
      <c r="AU387" s="18" t="s">
        <v>86</v>
      </c>
    </row>
    <row r="388" s="2" customFormat="1">
      <c r="A388" s="37"/>
      <c r="B388" s="38"/>
      <c r="C388" s="37"/>
      <c r="D388" s="191" t="s">
        <v>152</v>
      </c>
      <c r="E388" s="37"/>
      <c r="F388" s="192" t="s">
        <v>470</v>
      </c>
      <c r="G388" s="37"/>
      <c r="H388" s="37"/>
      <c r="I388" s="188"/>
      <c r="J388" s="37"/>
      <c r="K388" s="37"/>
      <c r="L388" s="38"/>
      <c r="M388" s="189"/>
      <c r="N388" s="190"/>
      <c r="O388" s="76"/>
      <c r="P388" s="76"/>
      <c r="Q388" s="76"/>
      <c r="R388" s="76"/>
      <c r="S388" s="76"/>
      <c r="T388" s="7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8" t="s">
        <v>152</v>
      </c>
      <c r="AU388" s="18" t="s">
        <v>86</v>
      </c>
    </row>
    <row r="389" s="15" customFormat="1">
      <c r="A389" s="15"/>
      <c r="B389" s="209"/>
      <c r="C389" s="15"/>
      <c r="D389" s="186" t="s">
        <v>154</v>
      </c>
      <c r="E389" s="210" t="s">
        <v>1</v>
      </c>
      <c r="F389" s="211" t="s">
        <v>178</v>
      </c>
      <c r="G389" s="15"/>
      <c r="H389" s="210" t="s">
        <v>1</v>
      </c>
      <c r="I389" s="212"/>
      <c r="J389" s="15"/>
      <c r="K389" s="15"/>
      <c r="L389" s="209"/>
      <c r="M389" s="213"/>
      <c r="N389" s="214"/>
      <c r="O389" s="214"/>
      <c r="P389" s="214"/>
      <c r="Q389" s="214"/>
      <c r="R389" s="214"/>
      <c r="S389" s="214"/>
      <c r="T389" s="2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10" t="s">
        <v>154</v>
      </c>
      <c r="AU389" s="210" t="s">
        <v>86</v>
      </c>
      <c r="AV389" s="15" t="s">
        <v>84</v>
      </c>
      <c r="AW389" s="15" t="s">
        <v>32</v>
      </c>
      <c r="AX389" s="15" t="s">
        <v>76</v>
      </c>
      <c r="AY389" s="210" t="s">
        <v>142</v>
      </c>
    </row>
    <row r="390" s="13" customFormat="1">
      <c r="A390" s="13"/>
      <c r="B390" s="193"/>
      <c r="C390" s="13"/>
      <c r="D390" s="186" t="s">
        <v>154</v>
      </c>
      <c r="E390" s="194" t="s">
        <v>1</v>
      </c>
      <c r="F390" s="195" t="s">
        <v>471</v>
      </c>
      <c r="G390" s="13"/>
      <c r="H390" s="196">
        <v>108.717</v>
      </c>
      <c r="I390" s="197"/>
      <c r="J390" s="13"/>
      <c r="K390" s="13"/>
      <c r="L390" s="193"/>
      <c r="M390" s="198"/>
      <c r="N390" s="199"/>
      <c r="O390" s="199"/>
      <c r="P390" s="199"/>
      <c r="Q390" s="199"/>
      <c r="R390" s="199"/>
      <c r="S390" s="199"/>
      <c r="T390" s="20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4" t="s">
        <v>154</v>
      </c>
      <c r="AU390" s="194" t="s">
        <v>86</v>
      </c>
      <c r="AV390" s="13" t="s">
        <v>86</v>
      </c>
      <c r="AW390" s="13" t="s">
        <v>32</v>
      </c>
      <c r="AX390" s="13" t="s">
        <v>76</v>
      </c>
      <c r="AY390" s="194" t="s">
        <v>142</v>
      </c>
    </row>
    <row r="391" s="14" customFormat="1">
      <c r="A391" s="14"/>
      <c r="B391" s="201"/>
      <c r="C391" s="14"/>
      <c r="D391" s="186" t="s">
        <v>154</v>
      </c>
      <c r="E391" s="202" t="s">
        <v>1</v>
      </c>
      <c r="F391" s="203" t="s">
        <v>156</v>
      </c>
      <c r="G391" s="14"/>
      <c r="H391" s="204">
        <v>108.717</v>
      </c>
      <c r="I391" s="205"/>
      <c r="J391" s="14"/>
      <c r="K391" s="14"/>
      <c r="L391" s="201"/>
      <c r="M391" s="206"/>
      <c r="N391" s="207"/>
      <c r="O391" s="207"/>
      <c r="P391" s="207"/>
      <c r="Q391" s="207"/>
      <c r="R391" s="207"/>
      <c r="S391" s="207"/>
      <c r="T391" s="20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2" t="s">
        <v>154</v>
      </c>
      <c r="AU391" s="202" t="s">
        <v>86</v>
      </c>
      <c r="AV391" s="14" t="s">
        <v>148</v>
      </c>
      <c r="AW391" s="14" t="s">
        <v>32</v>
      </c>
      <c r="AX391" s="14" t="s">
        <v>84</v>
      </c>
      <c r="AY391" s="202" t="s">
        <v>142</v>
      </c>
    </row>
    <row r="392" s="2" customFormat="1" ht="24.15" customHeight="1">
      <c r="A392" s="37"/>
      <c r="B392" s="171"/>
      <c r="C392" s="172" t="s">
        <v>472</v>
      </c>
      <c r="D392" s="172" t="s">
        <v>144</v>
      </c>
      <c r="E392" s="173" t="s">
        <v>473</v>
      </c>
      <c r="F392" s="174" t="s">
        <v>474</v>
      </c>
      <c r="G392" s="175" t="s">
        <v>161</v>
      </c>
      <c r="H392" s="176">
        <v>108.717</v>
      </c>
      <c r="I392" s="177"/>
      <c r="J392" s="178">
        <f>ROUND(I392*H392,2)</f>
        <v>0</v>
      </c>
      <c r="K392" s="179"/>
      <c r="L392" s="38"/>
      <c r="M392" s="180" t="s">
        <v>1</v>
      </c>
      <c r="N392" s="181" t="s">
        <v>41</v>
      </c>
      <c r="O392" s="76"/>
      <c r="P392" s="182">
        <f>O392*H392</f>
        <v>0</v>
      </c>
      <c r="Q392" s="182">
        <v>0</v>
      </c>
      <c r="R392" s="182">
        <f>Q392*H392</f>
        <v>0</v>
      </c>
      <c r="S392" s="182">
        <v>0.0080000000000000002</v>
      </c>
      <c r="T392" s="183">
        <f>S392*H392</f>
        <v>0.86973599999999995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4" t="s">
        <v>251</v>
      </c>
      <c r="AT392" s="184" t="s">
        <v>144</v>
      </c>
      <c r="AU392" s="184" t="s">
        <v>86</v>
      </c>
      <c r="AY392" s="18" t="s">
        <v>142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8" t="s">
        <v>84</v>
      </c>
      <c r="BK392" s="185">
        <f>ROUND(I392*H392,2)</f>
        <v>0</v>
      </c>
      <c r="BL392" s="18" t="s">
        <v>251</v>
      </c>
      <c r="BM392" s="184" t="s">
        <v>475</v>
      </c>
    </row>
    <row r="393" s="2" customFormat="1">
      <c r="A393" s="37"/>
      <c r="B393" s="38"/>
      <c r="C393" s="37"/>
      <c r="D393" s="186" t="s">
        <v>150</v>
      </c>
      <c r="E393" s="37"/>
      <c r="F393" s="187" t="s">
        <v>476</v>
      </c>
      <c r="G393" s="37"/>
      <c r="H393" s="37"/>
      <c r="I393" s="188"/>
      <c r="J393" s="37"/>
      <c r="K393" s="37"/>
      <c r="L393" s="38"/>
      <c r="M393" s="189"/>
      <c r="N393" s="190"/>
      <c r="O393" s="76"/>
      <c r="P393" s="76"/>
      <c r="Q393" s="76"/>
      <c r="R393" s="76"/>
      <c r="S393" s="76"/>
      <c r="T393" s="7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8" t="s">
        <v>150</v>
      </c>
      <c r="AU393" s="18" t="s">
        <v>86</v>
      </c>
    </row>
    <row r="394" s="2" customFormat="1">
      <c r="A394" s="37"/>
      <c r="B394" s="38"/>
      <c r="C394" s="37"/>
      <c r="D394" s="191" t="s">
        <v>152</v>
      </c>
      <c r="E394" s="37"/>
      <c r="F394" s="192" t="s">
        <v>477</v>
      </c>
      <c r="G394" s="37"/>
      <c r="H394" s="37"/>
      <c r="I394" s="188"/>
      <c r="J394" s="37"/>
      <c r="K394" s="37"/>
      <c r="L394" s="38"/>
      <c r="M394" s="189"/>
      <c r="N394" s="190"/>
      <c r="O394" s="76"/>
      <c r="P394" s="76"/>
      <c r="Q394" s="76"/>
      <c r="R394" s="76"/>
      <c r="S394" s="76"/>
      <c r="T394" s="7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8" t="s">
        <v>152</v>
      </c>
      <c r="AU394" s="18" t="s">
        <v>86</v>
      </c>
    </row>
    <row r="395" s="2" customFormat="1" ht="21.75" customHeight="1">
      <c r="A395" s="37"/>
      <c r="B395" s="171"/>
      <c r="C395" s="172" t="s">
        <v>478</v>
      </c>
      <c r="D395" s="172" t="s">
        <v>144</v>
      </c>
      <c r="E395" s="173" t="s">
        <v>479</v>
      </c>
      <c r="F395" s="174" t="s">
        <v>480</v>
      </c>
      <c r="G395" s="175" t="s">
        <v>161</v>
      </c>
      <c r="H395" s="176">
        <v>94.099999999999994</v>
      </c>
      <c r="I395" s="177"/>
      <c r="J395" s="178">
        <f>ROUND(I395*H395,2)</f>
        <v>0</v>
      </c>
      <c r="K395" s="179"/>
      <c r="L395" s="38"/>
      <c r="M395" s="180" t="s">
        <v>1</v>
      </c>
      <c r="N395" s="181" t="s">
        <v>41</v>
      </c>
      <c r="O395" s="76"/>
      <c r="P395" s="182">
        <f>O395*H395</f>
        <v>0</v>
      </c>
      <c r="Q395" s="182">
        <v>0</v>
      </c>
      <c r="R395" s="182">
        <f>Q395*H395</f>
        <v>0</v>
      </c>
      <c r="S395" s="182">
        <v>0.01098</v>
      </c>
      <c r="T395" s="183">
        <f>S395*H395</f>
        <v>1.033218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4" t="s">
        <v>251</v>
      </c>
      <c r="AT395" s="184" t="s">
        <v>144</v>
      </c>
      <c r="AU395" s="184" t="s">
        <v>86</v>
      </c>
      <c r="AY395" s="18" t="s">
        <v>142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8" t="s">
        <v>84</v>
      </c>
      <c r="BK395" s="185">
        <f>ROUND(I395*H395,2)</f>
        <v>0</v>
      </c>
      <c r="BL395" s="18" t="s">
        <v>251</v>
      </c>
      <c r="BM395" s="184" t="s">
        <v>481</v>
      </c>
    </row>
    <row r="396" s="2" customFormat="1">
      <c r="A396" s="37"/>
      <c r="B396" s="38"/>
      <c r="C396" s="37"/>
      <c r="D396" s="186" t="s">
        <v>150</v>
      </c>
      <c r="E396" s="37"/>
      <c r="F396" s="187" t="s">
        <v>482</v>
      </c>
      <c r="G396" s="37"/>
      <c r="H396" s="37"/>
      <c r="I396" s="188"/>
      <c r="J396" s="37"/>
      <c r="K396" s="37"/>
      <c r="L396" s="38"/>
      <c r="M396" s="189"/>
      <c r="N396" s="190"/>
      <c r="O396" s="76"/>
      <c r="P396" s="76"/>
      <c r="Q396" s="76"/>
      <c r="R396" s="76"/>
      <c r="S396" s="76"/>
      <c r="T396" s="7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8" t="s">
        <v>150</v>
      </c>
      <c r="AU396" s="18" t="s">
        <v>86</v>
      </c>
    </row>
    <row r="397" s="2" customFormat="1">
      <c r="A397" s="37"/>
      <c r="B397" s="38"/>
      <c r="C397" s="37"/>
      <c r="D397" s="191" t="s">
        <v>152</v>
      </c>
      <c r="E397" s="37"/>
      <c r="F397" s="192" t="s">
        <v>483</v>
      </c>
      <c r="G397" s="37"/>
      <c r="H397" s="37"/>
      <c r="I397" s="188"/>
      <c r="J397" s="37"/>
      <c r="K397" s="37"/>
      <c r="L397" s="38"/>
      <c r="M397" s="189"/>
      <c r="N397" s="190"/>
      <c r="O397" s="76"/>
      <c r="P397" s="76"/>
      <c r="Q397" s="76"/>
      <c r="R397" s="76"/>
      <c r="S397" s="76"/>
      <c r="T397" s="7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8" t="s">
        <v>152</v>
      </c>
      <c r="AU397" s="18" t="s">
        <v>86</v>
      </c>
    </row>
    <row r="398" s="15" customFormat="1">
      <c r="A398" s="15"/>
      <c r="B398" s="209"/>
      <c r="C398" s="15"/>
      <c r="D398" s="186" t="s">
        <v>154</v>
      </c>
      <c r="E398" s="210" t="s">
        <v>1</v>
      </c>
      <c r="F398" s="211" t="s">
        <v>178</v>
      </c>
      <c r="G398" s="15"/>
      <c r="H398" s="210" t="s">
        <v>1</v>
      </c>
      <c r="I398" s="212"/>
      <c r="J398" s="15"/>
      <c r="K398" s="15"/>
      <c r="L398" s="209"/>
      <c r="M398" s="213"/>
      <c r="N398" s="214"/>
      <c r="O398" s="214"/>
      <c r="P398" s="214"/>
      <c r="Q398" s="214"/>
      <c r="R398" s="214"/>
      <c r="S398" s="214"/>
      <c r="T398" s="2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10" t="s">
        <v>154</v>
      </c>
      <c r="AU398" s="210" t="s">
        <v>86</v>
      </c>
      <c r="AV398" s="15" t="s">
        <v>84</v>
      </c>
      <c r="AW398" s="15" t="s">
        <v>32</v>
      </c>
      <c r="AX398" s="15" t="s">
        <v>76</v>
      </c>
      <c r="AY398" s="210" t="s">
        <v>142</v>
      </c>
    </row>
    <row r="399" s="13" customFormat="1">
      <c r="A399" s="13"/>
      <c r="B399" s="193"/>
      <c r="C399" s="13"/>
      <c r="D399" s="186" t="s">
        <v>154</v>
      </c>
      <c r="E399" s="194" t="s">
        <v>1</v>
      </c>
      <c r="F399" s="195" t="s">
        <v>484</v>
      </c>
      <c r="G399" s="13"/>
      <c r="H399" s="196">
        <v>94.099999999999994</v>
      </c>
      <c r="I399" s="197"/>
      <c r="J399" s="13"/>
      <c r="K399" s="13"/>
      <c r="L399" s="193"/>
      <c r="M399" s="198"/>
      <c r="N399" s="199"/>
      <c r="O399" s="199"/>
      <c r="P399" s="199"/>
      <c r="Q399" s="199"/>
      <c r="R399" s="199"/>
      <c r="S399" s="199"/>
      <c r="T399" s="20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4" t="s">
        <v>154</v>
      </c>
      <c r="AU399" s="194" t="s">
        <v>86</v>
      </c>
      <c r="AV399" s="13" t="s">
        <v>86</v>
      </c>
      <c r="AW399" s="13" t="s">
        <v>32</v>
      </c>
      <c r="AX399" s="13" t="s">
        <v>76</v>
      </c>
      <c r="AY399" s="194" t="s">
        <v>142</v>
      </c>
    </row>
    <row r="400" s="14" customFormat="1">
      <c r="A400" s="14"/>
      <c r="B400" s="201"/>
      <c r="C400" s="14"/>
      <c r="D400" s="186" t="s">
        <v>154</v>
      </c>
      <c r="E400" s="202" t="s">
        <v>1</v>
      </c>
      <c r="F400" s="203" t="s">
        <v>156</v>
      </c>
      <c r="G400" s="14"/>
      <c r="H400" s="204">
        <v>94.099999999999994</v>
      </c>
      <c r="I400" s="205"/>
      <c r="J400" s="14"/>
      <c r="K400" s="14"/>
      <c r="L400" s="201"/>
      <c r="M400" s="206"/>
      <c r="N400" s="207"/>
      <c r="O400" s="207"/>
      <c r="P400" s="207"/>
      <c r="Q400" s="207"/>
      <c r="R400" s="207"/>
      <c r="S400" s="207"/>
      <c r="T400" s="20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2" t="s">
        <v>154</v>
      </c>
      <c r="AU400" s="202" t="s">
        <v>86</v>
      </c>
      <c r="AV400" s="14" t="s">
        <v>148</v>
      </c>
      <c r="AW400" s="14" t="s">
        <v>32</v>
      </c>
      <c r="AX400" s="14" t="s">
        <v>84</v>
      </c>
      <c r="AY400" s="202" t="s">
        <v>142</v>
      </c>
    </row>
    <row r="401" s="2" customFormat="1" ht="24.15" customHeight="1">
      <c r="A401" s="37"/>
      <c r="B401" s="171"/>
      <c r="C401" s="172" t="s">
        <v>485</v>
      </c>
      <c r="D401" s="172" t="s">
        <v>144</v>
      </c>
      <c r="E401" s="173" t="s">
        <v>486</v>
      </c>
      <c r="F401" s="174" t="s">
        <v>487</v>
      </c>
      <c r="G401" s="175" t="s">
        <v>161</v>
      </c>
      <c r="H401" s="176">
        <v>94.099999999999994</v>
      </c>
      <c r="I401" s="177"/>
      <c r="J401" s="178">
        <f>ROUND(I401*H401,2)</f>
        <v>0</v>
      </c>
      <c r="K401" s="179"/>
      <c r="L401" s="38"/>
      <c r="M401" s="180" t="s">
        <v>1</v>
      </c>
      <c r="N401" s="181" t="s">
        <v>41</v>
      </c>
      <c r="O401" s="76"/>
      <c r="P401" s="182">
        <f>O401*H401</f>
        <v>0</v>
      </c>
      <c r="Q401" s="182">
        <v>0</v>
      </c>
      <c r="R401" s="182">
        <f>Q401*H401</f>
        <v>0</v>
      </c>
      <c r="S401" s="182">
        <v>0.0080000000000000002</v>
      </c>
      <c r="T401" s="183">
        <f>S401*H401</f>
        <v>0.75280000000000002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4" t="s">
        <v>251</v>
      </c>
      <c r="AT401" s="184" t="s">
        <v>144</v>
      </c>
      <c r="AU401" s="184" t="s">
        <v>86</v>
      </c>
      <c r="AY401" s="18" t="s">
        <v>142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8" t="s">
        <v>84</v>
      </c>
      <c r="BK401" s="185">
        <f>ROUND(I401*H401,2)</f>
        <v>0</v>
      </c>
      <c r="BL401" s="18" t="s">
        <v>251</v>
      </c>
      <c r="BM401" s="184" t="s">
        <v>488</v>
      </c>
    </row>
    <row r="402" s="2" customFormat="1">
      <c r="A402" s="37"/>
      <c r="B402" s="38"/>
      <c r="C402" s="37"/>
      <c r="D402" s="186" t="s">
        <v>150</v>
      </c>
      <c r="E402" s="37"/>
      <c r="F402" s="187" t="s">
        <v>489</v>
      </c>
      <c r="G402" s="37"/>
      <c r="H402" s="37"/>
      <c r="I402" s="188"/>
      <c r="J402" s="37"/>
      <c r="K402" s="37"/>
      <c r="L402" s="38"/>
      <c r="M402" s="189"/>
      <c r="N402" s="190"/>
      <c r="O402" s="76"/>
      <c r="P402" s="76"/>
      <c r="Q402" s="76"/>
      <c r="R402" s="76"/>
      <c r="S402" s="76"/>
      <c r="T402" s="7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8" t="s">
        <v>150</v>
      </c>
      <c r="AU402" s="18" t="s">
        <v>86</v>
      </c>
    </row>
    <row r="403" s="2" customFormat="1">
      <c r="A403" s="37"/>
      <c r="B403" s="38"/>
      <c r="C403" s="37"/>
      <c r="D403" s="191" t="s">
        <v>152</v>
      </c>
      <c r="E403" s="37"/>
      <c r="F403" s="192" t="s">
        <v>490</v>
      </c>
      <c r="G403" s="37"/>
      <c r="H403" s="37"/>
      <c r="I403" s="188"/>
      <c r="J403" s="37"/>
      <c r="K403" s="37"/>
      <c r="L403" s="38"/>
      <c r="M403" s="189"/>
      <c r="N403" s="190"/>
      <c r="O403" s="76"/>
      <c r="P403" s="76"/>
      <c r="Q403" s="76"/>
      <c r="R403" s="76"/>
      <c r="S403" s="76"/>
      <c r="T403" s="7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8" t="s">
        <v>152</v>
      </c>
      <c r="AU403" s="18" t="s">
        <v>86</v>
      </c>
    </row>
    <row r="404" s="2" customFormat="1" ht="16.5" customHeight="1">
      <c r="A404" s="37"/>
      <c r="B404" s="171"/>
      <c r="C404" s="172" t="s">
        <v>491</v>
      </c>
      <c r="D404" s="172" t="s">
        <v>144</v>
      </c>
      <c r="E404" s="173" t="s">
        <v>492</v>
      </c>
      <c r="F404" s="174" t="s">
        <v>493</v>
      </c>
      <c r="G404" s="175" t="s">
        <v>228</v>
      </c>
      <c r="H404" s="176">
        <v>1</v>
      </c>
      <c r="I404" s="177"/>
      <c r="J404" s="178">
        <f>ROUND(I404*H404,2)</f>
        <v>0</v>
      </c>
      <c r="K404" s="179"/>
      <c r="L404" s="38"/>
      <c r="M404" s="180" t="s">
        <v>1</v>
      </c>
      <c r="N404" s="181" t="s">
        <v>41</v>
      </c>
      <c r="O404" s="76"/>
      <c r="P404" s="182">
        <f>O404*H404</f>
        <v>0</v>
      </c>
      <c r="Q404" s="182">
        <v>0</v>
      </c>
      <c r="R404" s="182">
        <f>Q404*H404</f>
        <v>0</v>
      </c>
      <c r="S404" s="182">
        <v>0.001</v>
      </c>
      <c r="T404" s="183">
        <f>S404*H404</f>
        <v>0.001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4" t="s">
        <v>251</v>
      </c>
      <c r="AT404" s="184" t="s">
        <v>144</v>
      </c>
      <c r="AU404" s="184" t="s">
        <v>86</v>
      </c>
      <c r="AY404" s="18" t="s">
        <v>142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8" t="s">
        <v>84</v>
      </c>
      <c r="BK404" s="185">
        <f>ROUND(I404*H404,2)</f>
        <v>0</v>
      </c>
      <c r="BL404" s="18" t="s">
        <v>251</v>
      </c>
      <c r="BM404" s="184" t="s">
        <v>494</v>
      </c>
    </row>
    <row r="405" s="2" customFormat="1">
      <c r="A405" s="37"/>
      <c r="B405" s="38"/>
      <c r="C405" s="37"/>
      <c r="D405" s="186" t="s">
        <v>150</v>
      </c>
      <c r="E405" s="37"/>
      <c r="F405" s="187" t="s">
        <v>493</v>
      </c>
      <c r="G405" s="37"/>
      <c r="H405" s="37"/>
      <c r="I405" s="188"/>
      <c r="J405" s="37"/>
      <c r="K405" s="37"/>
      <c r="L405" s="38"/>
      <c r="M405" s="189"/>
      <c r="N405" s="190"/>
      <c r="O405" s="76"/>
      <c r="P405" s="76"/>
      <c r="Q405" s="76"/>
      <c r="R405" s="76"/>
      <c r="S405" s="76"/>
      <c r="T405" s="7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8" t="s">
        <v>150</v>
      </c>
      <c r="AU405" s="18" t="s">
        <v>86</v>
      </c>
    </row>
    <row r="406" s="15" customFormat="1">
      <c r="A406" s="15"/>
      <c r="B406" s="209"/>
      <c r="C406" s="15"/>
      <c r="D406" s="186" t="s">
        <v>154</v>
      </c>
      <c r="E406" s="210" t="s">
        <v>1</v>
      </c>
      <c r="F406" s="211" t="s">
        <v>178</v>
      </c>
      <c r="G406" s="15"/>
      <c r="H406" s="210" t="s">
        <v>1</v>
      </c>
      <c r="I406" s="212"/>
      <c r="J406" s="15"/>
      <c r="K406" s="15"/>
      <c r="L406" s="209"/>
      <c r="M406" s="213"/>
      <c r="N406" s="214"/>
      <c r="O406" s="214"/>
      <c r="P406" s="214"/>
      <c r="Q406" s="214"/>
      <c r="R406" s="214"/>
      <c r="S406" s="214"/>
      <c r="T406" s="2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10" t="s">
        <v>154</v>
      </c>
      <c r="AU406" s="210" t="s">
        <v>86</v>
      </c>
      <c r="AV406" s="15" t="s">
        <v>84</v>
      </c>
      <c r="AW406" s="15" t="s">
        <v>32</v>
      </c>
      <c r="AX406" s="15" t="s">
        <v>76</v>
      </c>
      <c r="AY406" s="210" t="s">
        <v>142</v>
      </c>
    </row>
    <row r="407" s="13" customFormat="1">
      <c r="A407" s="13"/>
      <c r="B407" s="193"/>
      <c r="C407" s="13"/>
      <c r="D407" s="186" t="s">
        <v>154</v>
      </c>
      <c r="E407" s="194" t="s">
        <v>1</v>
      </c>
      <c r="F407" s="195" t="s">
        <v>84</v>
      </c>
      <c r="G407" s="13"/>
      <c r="H407" s="196">
        <v>1</v>
      </c>
      <c r="I407" s="197"/>
      <c r="J407" s="13"/>
      <c r="K407" s="13"/>
      <c r="L407" s="193"/>
      <c r="M407" s="198"/>
      <c r="N407" s="199"/>
      <c r="O407" s="199"/>
      <c r="P407" s="199"/>
      <c r="Q407" s="199"/>
      <c r="R407" s="199"/>
      <c r="S407" s="199"/>
      <c r="T407" s="20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4" t="s">
        <v>154</v>
      </c>
      <c r="AU407" s="194" t="s">
        <v>86</v>
      </c>
      <c r="AV407" s="13" t="s">
        <v>86</v>
      </c>
      <c r="AW407" s="13" t="s">
        <v>32</v>
      </c>
      <c r="AX407" s="13" t="s">
        <v>76</v>
      </c>
      <c r="AY407" s="194" t="s">
        <v>142</v>
      </c>
    </row>
    <row r="408" s="14" customFormat="1">
      <c r="A408" s="14"/>
      <c r="B408" s="201"/>
      <c r="C408" s="14"/>
      <c r="D408" s="186" t="s">
        <v>154</v>
      </c>
      <c r="E408" s="202" t="s">
        <v>1</v>
      </c>
      <c r="F408" s="203" t="s">
        <v>156</v>
      </c>
      <c r="G408" s="14"/>
      <c r="H408" s="204">
        <v>1</v>
      </c>
      <c r="I408" s="205"/>
      <c r="J408" s="14"/>
      <c r="K408" s="14"/>
      <c r="L408" s="201"/>
      <c r="M408" s="206"/>
      <c r="N408" s="207"/>
      <c r="O408" s="207"/>
      <c r="P408" s="207"/>
      <c r="Q408" s="207"/>
      <c r="R408" s="207"/>
      <c r="S408" s="207"/>
      <c r="T408" s="20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2" t="s">
        <v>154</v>
      </c>
      <c r="AU408" s="202" t="s">
        <v>86</v>
      </c>
      <c r="AV408" s="14" t="s">
        <v>148</v>
      </c>
      <c r="AW408" s="14" t="s">
        <v>32</v>
      </c>
      <c r="AX408" s="14" t="s">
        <v>84</v>
      </c>
      <c r="AY408" s="202" t="s">
        <v>142</v>
      </c>
    </row>
    <row r="409" s="2" customFormat="1" ht="24.15" customHeight="1">
      <c r="A409" s="37"/>
      <c r="B409" s="171"/>
      <c r="C409" s="172" t="s">
        <v>495</v>
      </c>
      <c r="D409" s="172" t="s">
        <v>144</v>
      </c>
      <c r="E409" s="173" t="s">
        <v>496</v>
      </c>
      <c r="F409" s="174" t="s">
        <v>497</v>
      </c>
      <c r="G409" s="175" t="s">
        <v>228</v>
      </c>
      <c r="H409" s="176">
        <v>2</v>
      </c>
      <c r="I409" s="177"/>
      <c r="J409" s="178">
        <f>ROUND(I409*H409,2)</f>
        <v>0</v>
      </c>
      <c r="K409" s="179"/>
      <c r="L409" s="38"/>
      <c r="M409" s="180" t="s">
        <v>1</v>
      </c>
      <c r="N409" s="181" t="s">
        <v>41</v>
      </c>
      <c r="O409" s="76"/>
      <c r="P409" s="182">
        <f>O409*H409</f>
        <v>0</v>
      </c>
      <c r="Q409" s="182">
        <v>0</v>
      </c>
      <c r="R409" s="182">
        <f>Q409*H409</f>
        <v>0</v>
      </c>
      <c r="S409" s="182">
        <v>0</v>
      </c>
      <c r="T409" s="18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4" t="s">
        <v>251</v>
      </c>
      <c r="AT409" s="184" t="s">
        <v>144</v>
      </c>
      <c r="AU409" s="184" t="s">
        <v>86</v>
      </c>
      <c r="AY409" s="18" t="s">
        <v>142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8" t="s">
        <v>84</v>
      </c>
      <c r="BK409" s="185">
        <f>ROUND(I409*H409,2)</f>
        <v>0</v>
      </c>
      <c r="BL409" s="18" t="s">
        <v>251</v>
      </c>
      <c r="BM409" s="184" t="s">
        <v>498</v>
      </c>
    </row>
    <row r="410" s="2" customFormat="1">
      <c r="A410" s="37"/>
      <c r="B410" s="38"/>
      <c r="C410" s="37"/>
      <c r="D410" s="186" t="s">
        <v>150</v>
      </c>
      <c r="E410" s="37"/>
      <c r="F410" s="187" t="s">
        <v>499</v>
      </c>
      <c r="G410" s="37"/>
      <c r="H410" s="37"/>
      <c r="I410" s="188"/>
      <c r="J410" s="37"/>
      <c r="K410" s="37"/>
      <c r="L410" s="38"/>
      <c r="M410" s="189"/>
      <c r="N410" s="190"/>
      <c r="O410" s="76"/>
      <c r="P410" s="76"/>
      <c r="Q410" s="76"/>
      <c r="R410" s="76"/>
      <c r="S410" s="76"/>
      <c r="T410" s="7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8" t="s">
        <v>150</v>
      </c>
      <c r="AU410" s="18" t="s">
        <v>86</v>
      </c>
    </row>
    <row r="411" s="2" customFormat="1">
      <c r="A411" s="37"/>
      <c r="B411" s="38"/>
      <c r="C411" s="37"/>
      <c r="D411" s="191" t="s">
        <v>152</v>
      </c>
      <c r="E411" s="37"/>
      <c r="F411" s="192" t="s">
        <v>500</v>
      </c>
      <c r="G411" s="37"/>
      <c r="H411" s="37"/>
      <c r="I411" s="188"/>
      <c r="J411" s="37"/>
      <c r="K411" s="37"/>
      <c r="L411" s="38"/>
      <c r="M411" s="189"/>
      <c r="N411" s="190"/>
      <c r="O411" s="76"/>
      <c r="P411" s="76"/>
      <c r="Q411" s="76"/>
      <c r="R411" s="76"/>
      <c r="S411" s="76"/>
      <c r="T411" s="7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8" t="s">
        <v>152</v>
      </c>
      <c r="AU411" s="18" t="s">
        <v>86</v>
      </c>
    </row>
    <row r="412" s="2" customFormat="1" ht="24.15" customHeight="1">
      <c r="A412" s="37"/>
      <c r="B412" s="171"/>
      <c r="C412" s="172" t="s">
        <v>501</v>
      </c>
      <c r="D412" s="172" t="s">
        <v>144</v>
      </c>
      <c r="E412" s="173" t="s">
        <v>502</v>
      </c>
      <c r="F412" s="174" t="s">
        <v>503</v>
      </c>
      <c r="G412" s="175" t="s">
        <v>228</v>
      </c>
      <c r="H412" s="176">
        <v>2</v>
      </c>
      <c r="I412" s="177"/>
      <c r="J412" s="178">
        <f>ROUND(I412*H412,2)</f>
        <v>0</v>
      </c>
      <c r="K412" s="179"/>
      <c r="L412" s="38"/>
      <c r="M412" s="180" t="s">
        <v>1</v>
      </c>
      <c r="N412" s="181" t="s">
        <v>41</v>
      </c>
      <c r="O412" s="76"/>
      <c r="P412" s="182">
        <f>O412*H412</f>
        <v>0</v>
      </c>
      <c r="Q412" s="182">
        <v>0</v>
      </c>
      <c r="R412" s="182">
        <f>Q412*H412</f>
        <v>0</v>
      </c>
      <c r="S412" s="182">
        <v>0</v>
      </c>
      <c r="T412" s="18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4" t="s">
        <v>251</v>
      </c>
      <c r="AT412" s="184" t="s">
        <v>144</v>
      </c>
      <c r="AU412" s="184" t="s">
        <v>86</v>
      </c>
      <c r="AY412" s="18" t="s">
        <v>142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8" t="s">
        <v>84</v>
      </c>
      <c r="BK412" s="185">
        <f>ROUND(I412*H412,2)</f>
        <v>0</v>
      </c>
      <c r="BL412" s="18" t="s">
        <v>251</v>
      </c>
      <c r="BM412" s="184" t="s">
        <v>504</v>
      </c>
    </row>
    <row r="413" s="2" customFormat="1">
      <c r="A413" s="37"/>
      <c r="B413" s="38"/>
      <c r="C413" s="37"/>
      <c r="D413" s="186" t="s">
        <v>150</v>
      </c>
      <c r="E413" s="37"/>
      <c r="F413" s="187" t="s">
        <v>505</v>
      </c>
      <c r="G413" s="37"/>
      <c r="H413" s="37"/>
      <c r="I413" s="188"/>
      <c r="J413" s="37"/>
      <c r="K413" s="37"/>
      <c r="L413" s="38"/>
      <c r="M413" s="189"/>
      <c r="N413" s="190"/>
      <c r="O413" s="76"/>
      <c r="P413" s="76"/>
      <c r="Q413" s="76"/>
      <c r="R413" s="76"/>
      <c r="S413" s="76"/>
      <c r="T413" s="7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8" t="s">
        <v>150</v>
      </c>
      <c r="AU413" s="18" t="s">
        <v>86</v>
      </c>
    </row>
    <row r="414" s="2" customFormat="1">
      <c r="A414" s="37"/>
      <c r="B414" s="38"/>
      <c r="C414" s="37"/>
      <c r="D414" s="191" t="s">
        <v>152</v>
      </c>
      <c r="E414" s="37"/>
      <c r="F414" s="192" t="s">
        <v>506</v>
      </c>
      <c r="G414" s="37"/>
      <c r="H414" s="37"/>
      <c r="I414" s="188"/>
      <c r="J414" s="37"/>
      <c r="K414" s="37"/>
      <c r="L414" s="38"/>
      <c r="M414" s="189"/>
      <c r="N414" s="190"/>
      <c r="O414" s="76"/>
      <c r="P414" s="76"/>
      <c r="Q414" s="76"/>
      <c r="R414" s="76"/>
      <c r="S414" s="76"/>
      <c r="T414" s="7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8" t="s">
        <v>152</v>
      </c>
      <c r="AU414" s="18" t="s">
        <v>86</v>
      </c>
    </row>
    <row r="415" s="2" customFormat="1" ht="24.15" customHeight="1">
      <c r="A415" s="37"/>
      <c r="B415" s="171"/>
      <c r="C415" s="216" t="s">
        <v>507</v>
      </c>
      <c r="D415" s="216" t="s">
        <v>232</v>
      </c>
      <c r="E415" s="217" t="s">
        <v>508</v>
      </c>
      <c r="F415" s="218" t="s">
        <v>509</v>
      </c>
      <c r="G415" s="219" t="s">
        <v>228</v>
      </c>
      <c r="H415" s="220">
        <v>2</v>
      </c>
      <c r="I415" s="221"/>
      <c r="J415" s="222">
        <f>ROUND(I415*H415,2)</f>
        <v>0</v>
      </c>
      <c r="K415" s="223"/>
      <c r="L415" s="224"/>
      <c r="M415" s="225" t="s">
        <v>1</v>
      </c>
      <c r="N415" s="226" t="s">
        <v>41</v>
      </c>
      <c r="O415" s="76"/>
      <c r="P415" s="182">
        <f>O415*H415</f>
        <v>0</v>
      </c>
      <c r="Q415" s="182">
        <v>0.019</v>
      </c>
      <c r="R415" s="182">
        <f>Q415*H415</f>
        <v>0.037999999999999999</v>
      </c>
      <c r="S415" s="182">
        <v>0</v>
      </c>
      <c r="T415" s="183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4" t="s">
        <v>369</v>
      </c>
      <c r="AT415" s="184" t="s">
        <v>232</v>
      </c>
      <c r="AU415" s="184" t="s">
        <v>86</v>
      </c>
      <c r="AY415" s="18" t="s">
        <v>142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8" t="s">
        <v>84</v>
      </c>
      <c r="BK415" s="185">
        <f>ROUND(I415*H415,2)</f>
        <v>0</v>
      </c>
      <c r="BL415" s="18" t="s">
        <v>251</v>
      </c>
      <c r="BM415" s="184" t="s">
        <v>510</v>
      </c>
    </row>
    <row r="416" s="2" customFormat="1">
      <c r="A416" s="37"/>
      <c r="B416" s="38"/>
      <c r="C416" s="37"/>
      <c r="D416" s="186" t="s">
        <v>150</v>
      </c>
      <c r="E416" s="37"/>
      <c r="F416" s="187" t="s">
        <v>509</v>
      </c>
      <c r="G416" s="37"/>
      <c r="H416" s="37"/>
      <c r="I416" s="188"/>
      <c r="J416" s="37"/>
      <c r="K416" s="37"/>
      <c r="L416" s="38"/>
      <c r="M416" s="189"/>
      <c r="N416" s="190"/>
      <c r="O416" s="76"/>
      <c r="P416" s="76"/>
      <c r="Q416" s="76"/>
      <c r="R416" s="76"/>
      <c r="S416" s="76"/>
      <c r="T416" s="7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8" t="s">
        <v>150</v>
      </c>
      <c r="AU416" s="18" t="s">
        <v>86</v>
      </c>
    </row>
    <row r="417" s="2" customFormat="1" ht="24.15" customHeight="1">
      <c r="A417" s="37"/>
      <c r="B417" s="171"/>
      <c r="C417" s="172" t="s">
        <v>511</v>
      </c>
      <c r="D417" s="172" t="s">
        <v>144</v>
      </c>
      <c r="E417" s="173" t="s">
        <v>512</v>
      </c>
      <c r="F417" s="174" t="s">
        <v>513</v>
      </c>
      <c r="G417" s="175" t="s">
        <v>228</v>
      </c>
      <c r="H417" s="176">
        <v>2</v>
      </c>
      <c r="I417" s="177"/>
      <c r="J417" s="178">
        <f>ROUND(I417*H417,2)</f>
        <v>0</v>
      </c>
      <c r="K417" s="179"/>
      <c r="L417" s="38"/>
      <c r="M417" s="180" t="s">
        <v>1</v>
      </c>
      <c r="N417" s="181" t="s">
        <v>41</v>
      </c>
      <c r="O417" s="76"/>
      <c r="P417" s="182">
        <f>O417*H417</f>
        <v>0</v>
      </c>
      <c r="Q417" s="182">
        <v>0</v>
      </c>
      <c r="R417" s="182">
        <f>Q417*H417</f>
        <v>0</v>
      </c>
      <c r="S417" s="182">
        <v>0</v>
      </c>
      <c r="T417" s="18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4" t="s">
        <v>251</v>
      </c>
      <c r="AT417" s="184" t="s">
        <v>144</v>
      </c>
      <c r="AU417" s="184" t="s">
        <v>86</v>
      </c>
      <c r="AY417" s="18" t="s">
        <v>142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8" t="s">
        <v>84</v>
      </c>
      <c r="BK417" s="185">
        <f>ROUND(I417*H417,2)</f>
        <v>0</v>
      </c>
      <c r="BL417" s="18" t="s">
        <v>251</v>
      </c>
      <c r="BM417" s="184" t="s">
        <v>514</v>
      </c>
    </row>
    <row r="418" s="2" customFormat="1">
      <c r="A418" s="37"/>
      <c r="B418" s="38"/>
      <c r="C418" s="37"/>
      <c r="D418" s="186" t="s">
        <v>150</v>
      </c>
      <c r="E418" s="37"/>
      <c r="F418" s="187" t="s">
        <v>515</v>
      </c>
      <c r="G418" s="37"/>
      <c r="H418" s="37"/>
      <c r="I418" s="188"/>
      <c r="J418" s="37"/>
      <c r="K418" s="37"/>
      <c r="L418" s="38"/>
      <c r="M418" s="189"/>
      <c r="N418" s="190"/>
      <c r="O418" s="76"/>
      <c r="P418" s="76"/>
      <c r="Q418" s="76"/>
      <c r="R418" s="76"/>
      <c r="S418" s="76"/>
      <c r="T418" s="7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8" t="s">
        <v>150</v>
      </c>
      <c r="AU418" s="18" t="s">
        <v>86</v>
      </c>
    </row>
    <row r="419" s="2" customFormat="1">
      <c r="A419" s="37"/>
      <c r="B419" s="38"/>
      <c r="C419" s="37"/>
      <c r="D419" s="191" t="s">
        <v>152</v>
      </c>
      <c r="E419" s="37"/>
      <c r="F419" s="192" t="s">
        <v>516</v>
      </c>
      <c r="G419" s="37"/>
      <c r="H419" s="37"/>
      <c r="I419" s="188"/>
      <c r="J419" s="37"/>
      <c r="K419" s="37"/>
      <c r="L419" s="38"/>
      <c r="M419" s="189"/>
      <c r="N419" s="190"/>
      <c r="O419" s="76"/>
      <c r="P419" s="76"/>
      <c r="Q419" s="76"/>
      <c r="R419" s="76"/>
      <c r="S419" s="76"/>
      <c r="T419" s="7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8" t="s">
        <v>152</v>
      </c>
      <c r="AU419" s="18" t="s">
        <v>86</v>
      </c>
    </row>
    <row r="420" s="2" customFormat="1" ht="24.15" customHeight="1">
      <c r="A420" s="37"/>
      <c r="B420" s="171"/>
      <c r="C420" s="216" t="s">
        <v>517</v>
      </c>
      <c r="D420" s="216" t="s">
        <v>232</v>
      </c>
      <c r="E420" s="217" t="s">
        <v>518</v>
      </c>
      <c r="F420" s="218" t="s">
        <v>519</v>
      </c>
      <c r="G420" s="219" t="s">
        <v>228</v>
      </c>
      <c r="H420" s="220">
        <v>2</v>
      </c>
      <c r="I420" s="221"/>
      <c r="J420" s="222">
        <f>ROUND(I420*H420,2)</f>
        <v>0</v>
      </c>
      <c r="K420" s="223"/>
      <c r="L420" s="224"/>
      <c r="M420" s="225" t="s">
        <v>1</v>
      </c>
      <c r="N420" s="226" t="s">
        <v>41</v>
      </c>
      <c r="O420" s="76"/>
      <c r="P420" s="182">
        <f>O420*H420</f>
        <v>0</v>
      </c>
      <c r="Q420" s="182">
        <v>0.020500000000000001</v>
      </c>
      <c r="R420" s="182">
        <f>Q420*H420</f>
        <v>0.041000000000000002</v>
      </c>
      <c r="S420" s="182">
        <v>0</v>
      </c>
      <c r="T420" s="18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4" t="s">
        <v>369</v>
      </c>
      <c r="AT420" s="184" t="s">
        <v>232</v>
      </c>
      <c r="AU420" s="184" t="s">
        <v>86</v>
      </c>
      <c r="AY420" s="18" t="s">
        <v>142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8" t="s">
        <v>84</v>
      </c>
      <c r="BK420" s="185">
        <f>ROUND(I420*H420,2)</f>
        <v>0</v>
      </c>
      <c r="BL420" s="18" t="s">
        <v>251</v>
      </c>
      <c r="BM420" s="184" t="s">
        <v>520</v>
      </c>
    </row>
    <row r="421" s="2" customFormat="1">
      <c r="A421" s="37"/>
      <c r="B421" s="38"/>
      <c r="C421" s="37"/>
      <c r="D421" s="186" t="s">
        <v>150</v>
      </c>
      <c r="E421" s="37"/>
      <c r="F421" s="187" t="s">
        <v>519</v>
      </c>
      <c r="G421" s="37"/>
      <c r="H421" s="37"/>
      <c r="I421" s="188"/>
      <c r="J421" s="37"/>
      <c r="K421" s="37"/>
      <c r="L421" s="38"/>
      <c r="M421" s="189"/>
      <c r="N421" s="190"/>
      <c r="O421" s="76"/>
      <c r="P421" s="76"/>
      <c r="Q421" s="76"/>
      <c r="R421" s="76"/>
      <c r="S421" s="76"/>
      <c r="T421" s="7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8" t="s">
        <v>150</v>
      </c>
      <c r="AU421" s="18" t="s">
        <v>86</v>
      </c>
    </row>
    <row r="422" s="2" customFormat="1" ht="24.15" customHeight="1">
      <c r="A422" s="37"/>
      <c r="B422" s="171"/>
      <c r="C422" s="172" t="s">
        <v>521</v>
      </c>
      <c r="D422" s="172" t="s">
        <v>144</v>
      </c>
      <c r="E422" s="173" t="s">
        <v>522</v>
      </c>
      <c r="F422" s="174" t="s">
        <v>523</v>
      </c>
      <c r="G422" s="175" t="s">
        <v>228</v>
      </c>
      <c r="H422" s="176">
        <v>1</v>
      </c>
      <c r="I422" s="177"/>
      <c r="J422" s="178">
        <f>ROUND(I422*H422,2)</f>
        <v>0</v>
      </c>
      <c r="K422" s="179"/>
      <c r="L422" s="38"/>
      <c r="M422" s="180" t="s">
        <v>1</v>
      </c>
      <c r="N422" s="181" t="s">
        <v>41</v>
      </c>
      <c r="O422" s="76"/>
      <c r="P422" s="182">
        <f>O422*H422</f>
        <v>0</v>
      </c>
      <c r="Q422" s="182">
        <v>0</v>
      </c>
      <c r="R422" s="182">
        <f>Q422*H422</f>
        <v>0</v>
      </c>
      <c r="S422" s="182">
        <v>0</v>
      </c>
      <c r="T422" s="18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4" t="s">
        <v>251</v>
      </c>
      <c r="AT422" s="184" t="s">
        <v>144</v>
      </c>
      <c r="AU422" s="184" t="s">
        <v>86</v>
      </c>
      <c r="AY422" s="18" t="s">
        <v>142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8" t="s">
        <v>84</v>
      </c>
      <c r="BK422" s="185">
        <f>ROUND(I422*H422,2)</f>
        <v>0</v>
      </c>
      <c r="BL422" s="18" t="s">
        <v>251</v>
      </c>
      <c r="BM422" s="184" t="s">
        <v>524</v>
      </c>
    </row>
    <row r="423" s="2" customFormat="1">
      <c r="A423" s="37"/>
      <c r="B423" s="38"/>
      <c r="C423" s="37"/>
      <c r="D423" s="186" t="s">
        <v>150</v>
      </c>
      <c r="E423" s="37"/>
      <c r="F423" s="187" t="s">
        <v>525</v>
      </c>
      <c r="G423" s="37"/>
      <c r="H423" s="37"/>
      <c r="I423" s="188"/>
      <c r="J423" s="37"/>
      <c r="K423" s="37"/>
      <c r="L423" s="38"/>
      <c r="M423" s="189"/>
      <c r="N423" s="190"/>
      <c r="O423" s="76"/>
      <c r="P423" s="76"/>
      <c r="Q423" s="76"/>
      <c r="R423" s="76"/>
      <c r="S423" s="76"/>
      <c r="T423" s="7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8" t="s">
        <v>150</v>
      </c>
      <c r="AU423" s="18" t="s">
        <v>86</v>
      </c>
    </row>
    <row r="424" s="2" customFormat="1">
      <c r="A424" s="37"/>
      <c r="B424" s="38"/>
      <c r="C424" s="37"/>
      <c r="D424" s="191" t="s">
        <v>152</v>
      </c>
      <c r="E424" s="37"/>
      <c r="F424" s="192" t="s">
        <v>526</v>
      </c>
      <c r="G424" s="37"/>
      <c r="H424" s="37"/>
      <c r="I424" s="188"/>
      <c r="J424" s="37"/>
      <c r="K424" s="37"/>
      <c r="L424" s="38"/>
      <c r="M424" s="189"/>
      <c r="N424" s="190"/>
      <c r="O424" s="76"/>
      <c r="P424" s="76"/>
      <c r="Q424" s="76"/>
      <c r="R424" s="76"/>
      <c r="S424" s="76"/>
      <c r="T424" s="7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8" t="s">
        <v>152</v>
      </c>
      <c r="AU424" s="18" t="s">
        <v>86</v>
      </c>
    </row>
    <row r="425" s="2" customFormat="1" ht="33" customHeight="1">
      <c r="A425" s="37"/>
      <c r="B425" s="171"/>
      <c r="C425" s="216" t="s">
        <v>527</v>
      </c>
      <c r="D425" s="216" t="s">
        <v>232</v>
      </c>
      <c r="E425" s="217" t="s">
        <v>528</v>
      </c>
      <c r="F425" s="218" t="s">
        <v>529</v>
      </c>
      <c r="G425" s="219" t="s">
        <v>228</v>
      </c>
      <c r="H425" s="220">
        <v>1</v>
      </c>
      <c r="I425" s="221"/>
      <c r="J425" s="222">
        <f>ROUND(I425*H425,2)</f>
        <v>0</v>
      </c>
      <c r="K425" s="223"/>
      <c r="L425" s="224"/>
      <c r="M425" s="225" t="s">
        <v>1</v>
      </c>
      <c r="N425" s="226" t="s">
        <v>41</v>
      </c>
      <c r="O425" s="76"/>
      <c r="P425" s="182">
        <f>O425*H425</f>
        <v>0</v>
      </c>
      <c r="Q425" s="182">
        <v>0.052479999999999999</v>
      </c>
      <c r="R425" s="182">
        <f>Q425*H425</f>
        <v>0.052479999999999999</v>
      </c>
      <c r="S425" s="182">
        <v>0</v>
      </c>
      <c r="T425" s="183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4" t="s">
        <v>369</v>
      </c>
      <c r="AT425" s="184" t="s">
        <v>232</v>
      </c>
      <c r="AU425" s="184" t="s">
        <v>86</v>
      </c>
      <c r="AY425" s="18" t="s">
        <v>142</v>
      </c>
      <c r="BE425" s="185">
        <f>IF(N425="základní",J425,0)</f>
        <v>0</v>
      </c>
      <c r="BF425" s="185">
        <f>IF(N425="snížená",J425,0)</f>
        <v>0</v>
      </c>
      <c r="BG425" s="185">
        <f>IF(N425="zákl. přenesená",J425,0)</f>
        <v>0</v>
      </c>
      <c r="BH425" s="185">
        <f>IF(N425="sníž. přenesená",J425,0)</f>
        <v>0</v>
      </c>
      <c r="BI425" s="185">
        <f>IF(N425="nulová",J425,0)</f>
        <v>0</v>
      </c>
      <c r="BJ425" s="18" t="s">
        <v>84</v>
      </c>
      <c r="BK425" s="185">
        <f>ROUND(I425*H425,2)</f>
        <v>0</v>
      </c>
      <c r="BL425" s="18" t="s">
        <v>251</v>
      </c>
      <c r="BM425" s="184" t="s">
        <v>530</v>
      </c>
    </row>
    <row r="426" s="2" customFormat="1">
      <c r="A426" s="37"/>
      <c r="B426" s="38"/>
      <c r="C426" s="37"/>
      <c r="D426" s="186" t="s">
        <v>150</v>
      </c>
      <c r="E426" s="37"/>
      <c r="F426" s="187" t="s">
        <v>529</v>
      </c>
      <c r="G426" s="37"/>
      <c r="H426" s="37"/>
      <c r="I426" s="188"/>
      <c r="J426" s="37"/>
      <c r="K426" s="37"/>
      <c r="L426" s="38"/>
      <c r="M426" s="189"/>
      <c r="N426" s="190"/>
      <c r="O426" s="76"/>
      <c r="P426" s="76"/>
      <c r="Q426" s="76"/>
      <c r="R426" s="76"/>
      <c r="S426" s="76"/>
      <c r="T426" s="7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8" t="s">
        <v>150</v>
      </c>
      <c r="AU426" s="18" t="s">
        <v>86</v>
      </c>
    </row>
    <row r="427" s="2" customFormat="1" ht="16.5" customHeight="1">
      <c r="A427" s="37"/>
      <c r="B427" s="171"/>
      <c r="C427" s="172" t="s">
        <v>531</v>
      </c>
      <c r="D427" s="172" t="s">
        <v>144</v>
      </c>
      <c r="E427" s="173" t="s">
        <v>532</v>
      </c>
      <c r="F427" s="174" t="s">
        <v>533</v>
      </c>
      <c r="G427" s="175" t="s">
        <v>228</v>
      </c>
      <c r="H427" s="176">
        <v>6</v>
      </c>
      <c r="I427" s="177"/>
      <c r="J427" s="178">
        <f>ROUND(I427*H427,2)</f>
        <v>0</v>
      </c>
      <c r="K427" s="179"/>
      <c r="L427" s="38"/>
      <c r="M427" s="180" t="s">
        <v>1</v>
      </c>
      <c r="N427" s="181" t="s">
        <v>41</v>
      </c>
      <c r="O427" s="76"/>
      <c r="P427" s="182">
        <f>O427*H427</f>
        <v>0</v>
      </c>
      <c r="Q427" s="182">
        <v>0</v>
      </c>
      <c r="R427" s="182">
        <f>Q427*H427</f>
        <v>0</v>
      </c>
      <c r="S427" s="182">
        <v>0</v>
      </c>
      <c r="T427" s="18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4" t="s">
        <v>251</v>
      </c>
      <c r="AT427" s="184" t="s">
        <v>144</v>
      </c>
      <c r="AU427" s="184" t="s">
        <v>86</v>
      </c>
      <c r="AY427" s="18" t="s">
        <v>142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8" t="s">
        <v>84</v>
      </c>
      <c r="BK427" s="185">
        <f>ROUND(I427*H427,2)</f>
        <v>0</v>
      </c>
      <c r="BL427" s="18" t="s">
        <v>251</v>
      </c>
      <c r="BM427" s="184" t="s">
        <v>534</v>
      </c>
    </row>
    <row r="428" s="2" customFormat="1">
      <c r="A428" s="37"/>
      <c r="B428" s="38"/>
      <c r="C428" s="37"/>
      <c r="D428" s="186" t="s">
        <v>150</v>
      </c>
      <c r="E428" s="37"/>
      <c r="F428" s="187" t="s">
        <v>535</v>
      </c>
      <c r="G428" s="37"/>
      <c r="H428" s="37"/>
      <c r="I428" s="188"/>
      <c r="J428" s="37"/>
      <c r="K428" s="37"/>
      <c r="L428" s="38"/>
      <c r="M428" s="189"/>
      <c r="N428" s="190"/>
      <c r="O428" s="76"/>
      <c r="P428" s="76"/>
      <c r="Q428" s="76"/>
      <c r="R428" s="76"/>
      <c r="S428" s="76"/>
      <c r="T428" s="7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8" t="s">
        <v>150</v>
      </c>
      <c r="AU428" s="18" t="s">
        <v>86</v>
      </c>
    </row>
    <row r="429" s="2" customFormat="1">
      <c r="A429" s="37"/>
      <c r="B429" s="38"/>
      <c r="C429" s="37"/>
      <c r="D429" s="191" t="s">
        <v>152</v>
      </c>
      <c r="E429" s="37"/>
      <c r="F429" s="192" t="s">
        <v>536</v>
      </c>
      <c r="G429" s="37"/>
      <c r="H429" s="37"/>
      <c r="I429" s="188"/>
      <c r="J429" s="37"/>
      <c r="K429" s="37"/>
      <c r="L429" s="38"/>
      <c r="M429" s="189"/>
      <c r="N429" s="190"/>
      <c r="O429" s="76"/>
      <c r="P429" s="76"/>
      <c r="Q429" s="76"/>
      <c r="R429" s="76"/>
      <c r="S429" s="76"/>
      <c r="T429" s="7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8" t="s">
        <v>152</v>
      </c>
      <c r="AU429" s="18" t="s">
        <v>86</v>
      </c>
    </row>
    <row r="430" s="2" customFormat="1" ht="16.5" customHeight="1">
      <c r="A430" s="37"/>
      <c r="B430" s="171"/>
      <c r="C430" s="216" t="s">
        <v>537</v>
      </c>
      <c r="D430" s="216" t="s">
        <v>232</v>
      </c>
      <c r="E430" s="217" t="s">
        <v>538</v>
      </c>
      <c r="F430" s="218" t="s">
        <v>539</v>
      </c>
      <c r="G430" s="219" t="s">
        <v>228</v>
      </c>
      <c r="H430" s="220">
        <v>2</v>
      </c>
      <c r="I430" s="221"/>
      <c r="J430" s="222">
        <f>ROUND(I430*H430,2)</f>
        <v>0</v>
      </c>
      <c r="K430" s="223"/>
      <c r="L430" s="224"/>
      <c r="M430" s="225" t="s">
        <v>1</v>
      </c>
      <c r="N430" s="226" t="s">
        <v>41</v>
      </c>
      <c r="O430" s="76"/>
      <c r="P430" s="182">
        <f>O430*H430</f>
        <v>0</v>
      </c>
      <c r="Q430" s="182">
        <v>0.00059999999999999995</v>
      </c>
      <c r="R430" s="182">
        <f>Q430*H430</f>
        <v>0.0011999999999999999</v>
      </c>
      <c r="S430" s="182">
        <v>0</v>
      </c>
      <c r="T430" s="183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4" t="s">
        <v>369</v>
      </c>
      <c r="AT430" s="184" t="s">
        <v>232</v>
      </c>
      <c r="AU430" s="184" t="s">
        <v>86</v>
      </c>
      <c r="AY430" s="18" t="s">
        <v>142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8" t="s">
        <v>84</v>
      </c>
      <c r="BK430" s="185">
        <f>ROUND(I430*H430,2)</f>
        <v>0</v>
      </c>
      <c r="BL430" s="18" t="s">
        <v>251</v>
      </c>
      <c r="BM430" s="184" t="s">
        <v>540</v>
      </c>
    </row>
    <row r="431" s="2" customFormat="1">
      <c r="A431" s="37"/>
      <c r="B431" s="38"/>
      <c r="C431" s="37"/>
      <c r="D431" s="186" t="s">
        <v>150</v>
      </c>
      <c r="E431" s="37"/>
      <c r="F431" s="187" t="s">
        <v>539</v>
      </c>
      <c r="G431" s="37"/>
      <c r="H431" s="37"/>
      <c r="I431" s="188"/>
      <c r="J431" s="37"/>
      <c r="K431" s="37"/>
      <c r="L431" s="38"/>
      <c r="M431" s="189"/>
      <c r="N431" s="190"/>
      <c r="O431" s="76"/>
      <c r="P431" s="76"/>
      <c r="Q431" s="76"/>
      <c r="R431" s="76"/>
      <c r="S431" s="76"/>
      <c r="T431" s="7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8" t="s">
        <v>150</v>
      </c>
      <c r="AU431" s="18" t="s">
        <v>86</v>
      </c>
    </row>
    <row r="432" s="2" customFormat="1" ht="16.5" customHeight="1">
      <c r="A432" s="37"/>
      <c r="B432" s="171"/>
      <c r="C432" s="216" t="s">
        <v>541</v>
      </c>
      <c r="D432" s="216" t="s">
        <v>232</v>
      </c>
      <c r="E432" s="217" t="s">
        <v>542</v>
      </c>
      <c r="F432" s="218" t="s">
        <v>543</v>
      </c>
      <c r="G432" s="219" t="s">
        <v>228</v>
      </c>
      <c r="H432" s="220">
        <v>4</v>
      </c>
      <c r="I432" s="221"/>
      <c r="J432" s="222">
        <f>ROUND(I432*H432,2)</f>
        <v>0</v>
      </c>
      <c r="K432" s="223"/>
      <c r="L432" s="224"/>
      <c r="M432" s="225" t="s">
        <v>1</v>
      </c>
      <c r="N432" s="226" t="s">
        <v>41</v>
      </c>
      <c r="O432" s="76"/>
      <c r="P432" s="182">
        <f>O432*H432</f>
        <v>0</v>
      </c>
      <c r="Q432" s="182">
        <v>0.00050000000000000001</v>
      </c>
      <c r="R432" s="182">
        <f>Q432*H432</f>
        <v>0.002</v>
      </c>
      <c r="S432" s="182">
        <v>0</v>
      </c>
      <c r="T432" s="18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4" t="s">
        <v>369</v>
      </c>
      <c r="AT432" s="184" t="s">
        <v>232</v>
      </c>
      <c r="AU432" s="184" t="s">
        <v>86</v>
      </c>
      <c r="AY432" s="18" t="s">
        <v>142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8" t="s">
        <v>84</v>
      </c>
      <c r="BK432" s="185">
        <f>ROUND(I432*H432,2)</f>
        <v>0</v>
      </c>
      <c r="BL432" s="18" t="s">
        <v>251</v>
      </c>
      <c r="BM432" s="184" t="s">
        <v>544</v>
      </c>
    </row>
    <row r="433" s="2" customFormat="1">
      <c r="A433" s="37"/>
      <c r="B433" s="38"/>
      <c r="C433" s="37"/>
      <c r="D433" s="186" t="s">
        <v>150</v>
      </c>
      <c r="E433" s="37"/>
      <c r="F433" s="187" t="s">
        <v>543</v>
      </c>
      <c r="G433" s="37"/>
      <c r="H433" s="37"/>
      <c r="I433" s="188"/>
      <c r="J433" s="37"/>
      <c r="K433" s="37"/>
      <c r="L433" s="38"/>
      <c r="M433" s="189"/>
      <c r="N433" s="190"/>
      <c r="O433" s="76"/>
      <c r="P433" s="76"/>
      <c r="Q433" s="76"/>
      <c r="R433" s="76"/>
      <c r="S433" s="76"/>
      <c r="T433" s="7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8" t="s">
        <v>150</v>
      </c>
      <c r="AU433" s="18" t="s">
        <v>86</v>
      </c>
    </row>
    <row r="434" s="2" customFormat="1" ht="21.75" customHeight="1">
      <c r="A434" s="37"/>
      <c r="B434" s="171"/>
      <c r="C434" s="172" t="s">
        <v>545</v>
      </c>
      <c r="D434" s="172" t="s">
        <v>144</v>
      </c>
      <c r="E434" s="173" t="s">
        <v>546</v>
      </c>
      <c r="F434" s="174" t="s">
        <v>547</v>
      </c>
      <c r="G434" s="175" t="s">
        <v>228</v>
      </c>
      <c r="H434" s="176">
        <v>4</v>
      </c>
      <c r="I434" s="177"/>
      <c r="J434" s="178">
        <f>ROUND(I434*H434,2)</f>
        <v>0</v>
      </c>
      <c r="K434" s="179"/>
      <c r="L434" s="38"/>
      <c r="M434" s="180" t="s">
        <v>1</v>
      </c>
      <c r="N434" s="181" t="s">
        <v>41</v>
      </c>
      <c r="O434" s="76"/>
      <c r="P434" s="182">
        <f>O434*H434</f>
        <v>0</v>
      </c>
      <c r="Q434" s="182">
        <v>0</v>
      </c>
      <c r="R434" s="182">
        <f>Q434*H434</f>
        <v>0</v>
      </c>
      <c r="S434" s="182">
        <v>0</v>
      </c>
      <c r="T434" s="18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4" t="s">
        <v>251</v>
      </c>
      <c r="AT434" s="184" t="s">
        <v>144</v>
      </c>
      <c r="AU434" s="184" t="s">
        <v>86</v>
      </c>
      <c r="AY434" s="18" t="s">
        <v>142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8" t="s">
        <v>84</v>
      </c>
      <c r="BK434" s="185">
        <f>ROUND(I434*H434,2)</f>
        <v>0</v>
      </c>
      <c r="BL434" s="18" t="s">
        <v>251</v>
      </c>
      <c r="BM434" s="184" t="s">
        <v>548</v>
      </c>
    </row>
    <row r="435" s="2" customFormat="1">
      <c r="A435" s="37"/>
      <c r="B435" s="38"/>
      <c r="C435" s="37"/>
      <c r="D435" s="186" t="s">
        <v>150</v>
      </c>
      <c r="E435" s="37"/>
      <c r="F435" s="187" t="s">
        <v>549</v>
      </c>
      <c r="G435" s="37"/>
      <c r="H435" s="37"/>
      <c r="I435" s="188"/>
      <c r="J435" s="37"/>
      <c r="K435" s="37"/>
      <c r="L435" s="38"/>
      <c r="M435" s="189"/>
      <c r="N435" s="190"/>
      <c r="O435" s="76"/>
      <c r="P435" s="76"/>
      <c r="Q435" s="76"/>
      <c r="R435" s="76"/>
      <c r="S435" s="76"/>
      <c r="T435" s="7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8" t="s">
        <v>150</v>
      </c>
      <c r="AU435" s="18" t="s">
        <v>86</v>
      </c>
    </row>
    <row r="436" s="2" customFormat="1">
      <c r="A436" s="37"/>
      <c r="B436" s="38"/>
      <c r="C436" s="37"/>
      <c r="D436" s="191" t="s">
        <v>152</v>
      </c>
      <c r="E436" s="37"/>
      <c r="F436" s="192" t="s">
        <v>550</v>
      </c>
      <c r="G436" s="37"/>
      <c r="H436" s="37"/>
      <c r="I436" s="188"/>
      <c r="J436" s="37"/>
      <c r="K436" s="37"/>
      <c r="L436" s="38"/>
      <c r="M436" s="189"/>
      <c r="N436" s="190"/>
      <c r="O436" s="76"/>
      <c r="P436" s="76"/>
      <c r="Q436" s="76"/>
      <c r="R436" s="76"/>
      <c r="S436" s="76"/>
      <c r="T436" s="7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8" t="s">
        <v>152</v>
      </c>
      <c r="AU436" s="18" t="s">
        <v>86</v>
      </c>
    </row>
    <row r="437" s="2" customFormat="1" ht="16.5" customHeight="1">
      <c r="A437" s="37"/>
      <c r="B437" s="171"/>
      <c r="C437" s="216" t="s">
        <v>551</v>
      </c>
      <c r="D437" s="216" t="s">
        <v>232</v>
      </c>
      <c r="E437" s="217" t="s">
        <v>552</v>
      </c>
      <c r="F437" s="218" t="s">
        <v>553</v>
      </c>
      <c r="G437" s="219" t="s">
        <v>228</v>
      </c>
      <c r="H437" s="220">
        <v>4</v>
      </c>
      <c r="I437" s="221"/>
      <c r="J437" s="222">
        <f>ROUND(I437*H437,2)</f>
        <v>0</v>
      </c>
      <c r="K437" s="223"/>
      <c r="L437" s="224"/>
      <c r="M437" s="225" t="s">
        <v>1</v>
      </c>
      <c r="N437" s="226" t="s">
        <v>41</v>
      </c>
      <c r="O437" s="76"/>
      <c r="P437" s="182">
        <f>O437*H437</f>
        <v>0</v>
      </c>
      <c r="Q437" s="182">
        <v>0.0022000000000000001</v>
      </c>
      <c r="R437" s="182">
        <f>Q437*H437</f>
        <v>0.0088000000000000005</v>
      </c>
      <c r="S437" s="182">
        <v>0</v>
      </c>
      <c r="T437" s="18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4" t="s">
        <v>369</v>
      </c>
      <c r="AT437" s="184" t="s">
        <v>232</v>
      </c>
      <c r="AU437" s="184" t="s">
        <v>86</v>
      </c>
      <c r="AY437" s="18" t="s">
        <v>142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18" t="s">
        <v>84</v>
      </c>
      <c r="BK437" s="185">
        <f>ROUND(I437*H437,2)</f>
        <v>0</v>
      </c>
      <c r="BL437" s="18" t="s">
        <v>251</v>
      </c>
      <c r="BM437" s="184" t="s">
        <v>554</v>
      </c>
    </row>
    <row r="438" s="2" customFormat="1">
      <c r="A438" s="37"/>
      <c r="B438" s="38"/>
      <c r="C438" s="37"/>
      <c r="D438" s="186" t="s">
        <v>150</v>
      </c>
      <c r="E438" s="37"/>
      <c r="F438" s="187" t="s">
        <v>553</v>
      </c>
      <c r="G438" s="37"/>
      <c r="H438" s="37"/>
      <c r="I438" s="188"/>
      <c r="J438" s="37"/>
      <c r="K438" s="37"/>
      <c r="L438" s="38"/>
      <c r="M438" s="189"/>
      <c r="N438" s="190"/>
      <c r="O438" s="76"/>
      <c r="P438" s="76"/>
      <c r="Q438" s="76"/>
      <c r="R438" s="76"/>
      <c r="S438" s="76"/>
      <c r="T438" s="7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8" t="s">
        <v>150</v>
      </c>
      <c r="AU438" s="18" t="s">
        <v>86</v>
      </c>
    </row>
    <row r="439" s="2" customFormat="1" ht="24.15" customHeight="1">
      <c r="A439" s="37"/>
      <c r="B439" s="171"/>
      <c r="C439" s="172" t="s">
        <v>555</v>
      </c>
      <c r="D439" s="172" t="s">
        <v>144</v>
      </c>
      <c r="E439" s="173" t="s">
        <v>556</v>
      </c>
      <c r="F439" s="174" t="s">
        <v>557</v>
      </c>
      <c r="G439" s="175" t="s">
        <v>228</v>
      </c>
      <c r="H439" s="176">
        <v>1</v>
      </c>
      <c r="I439" s="177"/>
      <c r="J439" s="178">
        <f>ROUND(I439*H439,2)</f>
        <v>0</v>
      </c>
      <c r="K439" s="179"/>
      <c r="L439" s="38"/>
      <c r="M439" s="180" t="s">
        <v>1</v>
      </c>
      <c r="N439" s="181" t="s">
        <v>41</v>
      </c>
      <c r="O439" s="76"/>
      <c r="P439" s="182">
        <f>O439*H439</f>
        <v>0</v>
      </c>
      <c r="Q439" s="182">
        <v>0</v>
      </c>
      <c r="R439" s="182">
        <f>Q439*H439</f>
        <v>0</v>
      </c>
      <c r="S439" s="182">
        <v>0</v>
      </c>
      <c r="T439" s="18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4" t="s">
        <v>251</v>
      </c>
      <c r="AT439" s="184" t="s">
        <v>144</v>
      </c>
      <c r="AU439" s="184" t="s">
        <v>86</v>
      </c>
      <c r="AY439" s="18" t="s">
        <v>142</v>
      </c>
      <c r="BE439" s="185">
        <f>IF(N439="základní",J439,0)</f>
        <v>0</v>
      </c>
      <c r="BF439" s="185">
        <f>IF(N439="snížená",J439,0)</f>
        <v>0</v>
      </c>
      <c r="BG439" s="185">
        <f>IF(N439="zákl. přenesená",J439,0)</f>
        <v>0</v>
      </c>
      <c r="BH439" s="185">
        <f>IF(N439="sníž. přenesená",J439,0)</f>
        <v>0</v>
      </c>
      <c r="BI439" s="185">
        <f>IF(N439="nulová",J439,0)</f>
        <v>0</v>
      </c>
      <c r="BJ439" s="18" t="s">
        <v>84</v>
      </c>
      <c r="BK439" s="185">
        <f>ROUND(I439*H439,2)</f>
        <v>0</v>
      </c>
      <c r="BL439" s="18" t="s">
        <v>251</v>
      </c>
      <c r="BM439" s="184" t="s">
        <v>558</v>
      </c>
    </row>
    <row r="440" s="2" customFormat="1">
      <c r="A440" s="37"/>
      <c r="B440" s="38"/>
      <c r="C440" s="37"/>
      <c r="D440" s="186" t="s">
        <v>150</v>
      </c>
      <c r="E440" s="37"/>
      <c r="F440" s="187" t="s">
        <v>559</v>
      </c>
      <c r="G440" s="37"/>
      <c r="H440" s="37"/>
      <c r="I440" s="188"/>
      <c r="J440" s="37"/>
      <c r="K440" s="37"/>
      <c r="L440" s="38"/>
      <c r="M440" s="189"/>
      <c r="N440" s="190"/>
      <c r="O440" s="76"/>
      <c r="P440" s="76"/>
      <c r="Q440" s="76"/>
      <c r="R440" s="76"/>
      <c r="S440" s="76"/>
      <c r="T440" s="7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8" t="s">
        <v>150</v>
      </c>
      <c r="AU440" s="18" t="s">
        <v>86</v>
      </c>
    </row>
    <row r="441" s="2" customFormat="1">
      <c r="A441" s="37"/>
      <c r="B441" s="38"/>
      <c r="C441" s="37"/>
      <c r="D441" s="191" t="s">
        <v>152</v>
      </c>
      <c r="E441" s="37"/>
      <c r="F441" s="192" t="s">
        <v>560</v>
      </c>
      <c r="G441" s="37"/>
      <c r="H441" s="37"/>
      <c r="I441" s="188"/>
      <c r="J441" s="37"/>
      <c r="K441" s="37"/>
      <c r="L441" s="38"/>
      <c r="M441" s="189"/>
      <c r="N441" s="190"/>
      <c r="O441" s="76"/>
      <c r="P441" s="76"/>
      <c r="Q441" s="76"/>
      <c r="R441" s="76"/>
      <c r="S441" s="76"/>
      <c r="T441" s="7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8" t="s">
        <v>152</v>
      </c>
      <c r="AU441" s="18" t="s">
        <v>86</v>
      </c>
    </row>
    <row r="442" s="2" customFormat="1" ht="16.5" customHeight="1">
      <c r="A442" s="37"/>
      <c r="B442" s="171"/>
      <c r="C442" s="216" t="s">
        <v>561</v>
      </c>
      <c r="D442" s="216" t="s">
        <v>232</v>
      </c>
      <c r="E442" s="217" t="s">
        <v>562</v>
      </c>
      <c r="F442" s="218" t="s">
        <v>563</v>
      </c>
      <c r="G442" s="219" t="s">
        <v>228</v>
      </c>
      <c r="H442" s="220">
        <v>1</v>
      </c>
      <c r="I442" s="221"/>
      <c r="J442" s="222">
        <f>ROUND(I442*H442,2)</f>
        <v>0</v>
      </c>
      <c r="K442" s="223"/>
      <c r="L442" s="224"/>
      <c r="M442" s="225" t="s">
        <v>1</v>
      </c>
      <c r="N442" s="226" t="s">
        <v>41</v>
      </c>
      <c r="O442" s="76"/>
      <c r="P442" s="182">
        <f>O442*H442</f>
        <v>0</v>
      </c>
      <c r="Q442" s="182">
        <v>0.0022000000000000001</v>
      </c>
      <c r="R442" s="182">
        <f>Q442*H442</f>
        <v>0.0022000000000000001</v>
      </c>
      <c r="S442" s="182">
        <v>0</v>
      </c>
      <c r="T442" s="18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4" t="s">
        <v>369</v>
      </c>
      <c r="AT442" s="184" t="s">
        <v>232</v>
      </c>
      <c r="AU442" s="184" t="s">
        <v>86</v>
      </c>
      <c r="AY442" s="18" t="s">
        <v>142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8" t="s">
        <v>84</v>
      </c>
      <c r="BK442" s="185">
        <f>ROUND(I442*H442,2)</f>
        <v>0</v>
      </c>
      <c r="BL442" s="18" t="s">
        <v>251</v>
      </c>
      <c r="BM442" s="184" t="s">
        <v>564</v>
      </c>
    </row>
    <row r="443" s="2" customFormat="1">
      <c r="A443" s="37"/>
      <c r="B443" s="38"/>
      <c r="C443" s="37"/>
      <c r="D443" s="186" t="s">
        <v>150</v>
      </c>
      <c r="E443" s="37"/>
      <c r="F443" s="187" t="s">
        <v>563</v>
      </c>
      <c r="G443" s="37"/>
      <c r="H443" s="37"/>
      <c r="I443" s="188"/>
      <c r="J443" s="37"/>
      <c r="K443" s="37"/>
      <c r="L443" s="38"/>
      <c r="M443" s="189"/>
      <c r="N443" s="190"/>
      <c r="O443" s="76"/>
      <c r="P443" s="76"/>
      <c r="Q443" s="76"/>
      <c r="R443" s="76"/>
      <c r="S443" s="76"/>
      <c r="T443" s="7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8" t="s">
        <v>150</v>
      </c>
      <c r="AU443" s="18" t="s">
        <v>86</v>
      </c>
    </row>
    <row r="444" s="2" customFormat="1" ht="24.15" customHeight="1">
      <c r="A444" s="37"/>
      <c r="B444" s="171"/>
      <c r="C444" s="172" t="s">
        <v>565</v>
      </c>
      <c r="D444" s="172" t="s">
        <v>144</v>
      </c>
      <c r="E444" s="173" t="s">
        <v>566</v>
      </c>
      <c r="F444" s="174" t="s">
        <v>567</v>
      </c>
      <c r="G444" s="175" t="s">
        <v>228</v>
      </c>
      <c r="H444" s="176">
        <v>4</v>
      </c>
      <c r="I444" s="177"/>
      <c r="J444" s="178">
        <f>ROUND(I444*H444,2)</f>
        <v>0</v>
      </c>
      <c r="K444" s="179"/>
      <c r="L444" s="38"/>
      <c r="M444" s="180" t="s">
        <v>1</v>
      </c>
      <c r="N444" s="181" t="s">
        <v>41</v>
      </c>
      <c r="O444" s="76"/>
      <c r="P444" s="182">
        <f>O444*H444</f>
        <v>0</v>
      </c>
      <c r="Q444" s="182">
        <v>0</v>
      </c>
      <c r="R444" s="182">
        <f>Q444*H444</f>
        <v>0</v>
      </c>
      <c r="S444" s="182">
        <v>0.024</v>
      </c>
      <c r="T444" s="183">
        <f>S444*H444</f>
        <v>0.096000000000000002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4" t="s">
        <v>251</v>
      </c>
      <c r="AT444" s="184" t="s">
        <v>144</v>
      </c>
      <c r="AU444" s="184" t="s">
        <v>86</v>
      </c>
      <c r="AY444" s="18" t="s">
        <v>142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8" t="s">
        <v>84</v>
      </c>
      <c r="BK444" s="185">
        <f>ROUND(I444*H444,2)</f>
        <v>0</v>
      </c>
      <c r="BL444" s="18" t="s">
        <v>251</v>
      </c>
      <c r="BM444" s="184" t="s">
        <v>568</v>
      </c>
    </row>
    <row r="445" s="2" customFormat="1">
      <c r="A445" s="37"/>
      <c r="B445" s="38"/>
      <c r="C445" s="37"/>
      <c r="D445" s="186" t="s">
        <v>150</v>
      </c>
      <c r="E445" s="37"/>
      <c r="F445" s="187" t="s">
        <v>569</v>
      </c>
      <c r="G445" s="37"/>
      <c r="H445" s="37"/>
      <c r="I445" s="188"/>
      <c r="J445" s="37"/>
      <c r="K445" s="37"/>
      <c r="L445" s="38"/>
      <c r="M445" s="189"/>
      <c r="N445" s="190"/>
      <c r="O445" s="76"/>
      <c r="P445" s="76"/>
      <c r="Q445" s="76"/>
      <c r="R445" s="76"/>
      <c r="S445" s="76"/>
      <c r="T445" s="7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8" t="s">
        <v>150</v>
      </c>
      <c r="AU445" s="18" t="s">
        <v>86</v>
      </c>
    </row>
    <row r="446" s="2" customFormat="1">
      <c r="A446" s="37"/>
      <c r="B446" s="38"/>
      <c r="C446" s="37"/>
      <c r="D446" s="191" t="s">
        <v>152</v>
      </c>
      <c r="E446" s="37"/>
      <c r="F446" s="192" t="s">
        <v>570</v>
      </c>
      <c r="G446" s="37"/>
      <c r="H446" s="37"/>
      <c r="I446" s="188"/>
      <c r="J446" s="37"/>
      <c r="K446" s="37"/>
      <c r="L446" s="38"/>
      <c r="M446" s="189"/>
      <c r="N446" s="190"/>
      <c r="O446" s="76"/>
      <c r="P446" s="76"/>
      <c r="Q446" s="76"/>
      <c r="R446" s="76"/>
      <c r="S446" s="76"/>
      <c r="T446" s="7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8" t="s">
        <v>152</v>
      </c>
      <c r="AU446" s="18" t="s">
        <v>86</v>
      </c>
    </row>
    <row r="447" s="12" customFormat="1" ht="22.8" customHeight="1">
      <c r="A447" s="12"/>
      <c r="B447" s="158"/>
      <c r="C447" s="12"/>
      <c r="D447" s="159" t="s">
        <v>75</v>
      </c>
      <c r="E447" s="169" t="s">
        <v>571</v>
      </c>
      <c r="F447" s="169" t="s">
        <v>572</v>
      </c>
      <c r="G447" s="12"/>
      <c r="H447" s="12"/>
      <c r="I447" s="161"/>
      <c r="J447" s="170">
        <f>BK447</f>
        <v>0</v>
      </c>
      <c r="K447" s="12"/>
      <c r="L447" s="158"/>
      <c r="M447" s="163"/>
      <c r="N447" s="164"/>
      <c r="O447" s="164"/>
      <c r="P447" s="165">
        <f>SUM(P448:P500)</f>
        <v>0</v>
      </c>
      <c r="Q447" s="164"/>
      <c r="R447" s="165">
        <f>SUM(R448:R500)</f>
        <v>4.2799517399999996</v>
      </c>
      <c r="S447" s="164"/>
      <c r="T447" s="166">
        <f>SUM(T448:T500)</f>
        <v>3.8805290000000001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59" t="s">
        <v>86</v>
      </c>
      <c r="AT447" s="167" t="s">
        <v>75</v>
      </c>
      <c r="AU447" s="167" t="s">
        <v>84</v>
      </c>
      <c r="AY447" s="159" t="s">
        <v>142</v>
      </c>
      <c r="BK447" s="168">
        <f>SUM(BK448:BK500)</f>
        <v>0</v>
      </c>
    </row>
    <row r="448" s="2" customFormat="1" ht="16.5" customHeight="1">
      <c r="A448" s="37"/>
      <c r="B448" s="171"/>
      <c r="C448" s="172" t="s">
        <v>573</v>
      </c>
      <c r="D448" s="172" t="s">
        <v>144</v>
      </c>
      <c r="E448" s="173" t="s">
        <v>574</v>
      </c>
      <c r="F448" s="174" t="s">
        <v>575</v>
      </c>
      <c r="G448" s="175" t="s">
        <v>161</v>
      </c>
      <c r="H448" s="176">
        <v>108.81999999999999</v>
      </c>
      <c r="I448" s="177"/>
      <c r="J448" s="178">
        <f>ROUND(I448*H448,2)</f>
        <v>0</v>
      </c>
      <c r="K448" s="179"/>
      <c r="L448" s="38"/>
      <c r="M448" s="180" t="s">
        <v>1</v>
      </c>
      <c r="N448" s="181" t="s">
        <v>41</v>
      </c>
      <c r="O448" s="76"/>
      <c r="P448" s="182">
        <f>O448*H448</f>
        <v>0</v>
      </c>
      <c r="Q448" s="182">
        <v>0</v>
      </c>
      <c r="R448" s="182">
        <f>Q448*H448</f>
        <v>0</v>
      </c>
      <c r="S448" s="182">
        <v>0</v>
      </c>
      <c r="T448" s="183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4" t="s">
        <v>251</v>
      </c>
      <c r="AT448" s="184" t="s">
        <v>144</v>
      </c>
      <c r="AU448" s="184" t="s">
        <v>86</v>
      </c>
      <c r="AY448" s="18" t="s">
        <v>142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8" t="s">
        <v>84</v>
      </c>
      <c r="BK448" s="185">
        <f>ROUND(I448*H448,2)</f>
        <v>0</v>
      </c>
      <c r="BL448" s="18" t="s">
        <v>251</v>
      </c>
      <c r="BM448" s="184" t="s">
        <v>576</v>
      </c>
    </row>
    <row r="449" s="2" customFormat="1">
      <c r="A449" s="37"/>
      <c r="B449" s="38"/>
      <c r="C449" s="37"/>
      <c r="D449" s="186" t="s">
        <v>150</v>
      </c>
      <c r="E449" s="37"/>
      <c r="F449" s="187" t="s">
        <v>577</v>
      </c>
      <c r="G449" s="37"/>
      <c r="H449" s="37"/>
      <c r="I449" s="188"/>
      <c r="J449" s="37"/>
      <c r="K449" s="37"/>
      <c r="L449" s="38"/>
      <c r="M449" s="189"/>
      <c r="N449" s="190"/>
      <c r="O449" s="76"/>
      <c r="P449" s="76"/>
      <c r="Q449" s="76"/>
      <c r="R449" s="76"/>
      <c r="S449" s="76"/>
      <c r="T449" s="7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8" t="s">
        <v>150</v>
      </c>
      <c r="AU449" s="18" t="s">
        <v>86</v>
      </c>
    </row>
    <row r="450" s="2" customFormat="1">
      <c r="A450" s="37"/>
      <c r="B450" s="38"/>
      <c r="C450" s="37"/>
      <c r="D450" s="191" t="s">
        <v>152</v>
      </c>
      <c r="E450" s="37"/>
      <c r="F450" s="192" t="s">
        <v>578</v>
      </c>
      <c r="G450" s="37"/>
      <c r="H450" s="37"/>
      <c r="I450" s="188"/>
      <c r="J450" s="37"/>
      <c r="K450" s="37"/>
      <c r="L450" s="38"/>
      <c r="M450" s="189"/>
      <c r="N450" s="190"/>
      <c r="O450" s="76"/>
      <c r="P450" s="76"/>
      <c r="Q450" s="76"/>
      <c r="R450" s="76"/>
      <c r="S450" s="76"/>
      <c r="T450" s="7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8" t="s">
        <v>152</v>
      </c>
      <c r="AU450" s="18" t="s">
        <v>86</v>
      </c>
    </row>
    <row r="451" s="15" customFormat="1">
      <c r="A451" s="15"/>
      <c r="B451" s="209"/>
      <c r="C451" s="15"/>
      <c r="D451" s="186" t="s">
        <v>154</v>
      </c>
      <c r="E451" s="210" t="s">
        <v>1</v>
      </c>
      <c r="F451" s="211" t="s">
        <v>171</v>
      </c>
      <c r="G451" s="15"/>
      <c r="H451" s="210" t="s">
        <v>1</v>
      </c>
      <c r="I451" s="212"/>
      <c r="J451" s="15"/>
      <c r="K451" s="15"/>
      <c r="L451" s="209"/>
      <c r="M451" s="213"/>
      <c r="N451" s="214"/>
      <c r="O451" s="214"/>
      <c r="P451" s="214"/>
      <c r="Q451" s="214"/>
      <c r="R451" s="214"/>
      <c r="S451" s="214"/>
      <c r="T451" s="2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10" t="s">
        <v>154</v>
      </c>
      <c r="AU451" s="210" t="s">
        <v>86</v>
      </c>
      <c r="AV451" s="15" t="s">
        <v>84</v>
      </c>
      <c r="AW451" s="15" t="s">
        <v>32</v>
      </c>
      <c r="AX451" s="15" t="s">
        <v>76</v>
      </c>
      <c r="AY451" s="210" t="s">
        <v>142</v>
      </c>
    </row>
    <row r="452" s="13" customFormat="1">
      <c r="A452" s="13"/>
      <c r="B452" s="193"/>
      <c r="C452" s="13"/>
      <c r="D452" s="186" t="s">
        <v>154</v>
      </c>
      <c r="E452" s="194" t="s">
        <v>1</v>
      </c>
      <c r="F452" s="195" t="s">
        <v>431</v>
      </c>
      <c r="G452" s="13"/>
      <c r="H452" s="196">
        <v>5.2999999999999998</v>
      </c>
      <c r="I452" s="197"/>
      <c r="J452" s="13"/>
      <c r="K452" s="13"/>
      <c r="L452" s="193"/>
      <c r="M452" s="198"/>
      <c r="N452" s="199"/>
      <c r="O452" s="199"/>
      <c r="P452" s="199"/>
      <c r="Q452" s="199"/>
      <c r="R452" s="199"/>
      <c r="S452" s="199"/>
      <c r="T452" s="20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4" t="s">
        <v>154</v>
      </c>
      <c r="AU452" s="194" t="s">
        <v>86</v>
      </c>
      <c r="AV452" s="13" t="s">
        <v>86</v>
      </c>
      <c r="AW452" s="13" t="s">
        <v>32</v>
      </c>
      <c r="AX452" s="13" t="s">
        <v>76</v>
      </c>
      <c r="AY452" s="194" t="s">
        <v>142</v>
      </c>
    </row>
    <row r="453" s="15" customFormat="1">
      <c r="A453" s="15"/>
      <c r="B453" s="209"/>
      <c r="C453" s="15"/>
      <c r="D453" s="186" t="s">
        <v>154</v>
      </c>
      <c r="E453" s="210" t="s">
        <v>1</v>
      </c>
      <c r="F453" s="211" t="s">
        <v>178</v>
      </c>
      <c r="G453" s="15"/>
      <c r="H453" s="210" t="s">
        <v>1</v>
      </c>
      <c r="I453" s="212"/>
      <c r="J453" s="15"/>
      <c r="K453" s="15"/>
      <c r="L453" s="209"/>
      <c r="M453" s="213"/>
      <c r="N453" s="214"/>
      <c r="O453" s="214"/>
      <c r="P453" s="214"/>
      <c r="Q453" s="214"/>
      <c r="R453" s="214"/>
      <c r="S453" s="214"/>
      <c r="T453" s="2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10" t="s">
        <v>154</v>
      </c>
      <c r="AU453" s="210" t="s">
        <v>86</v>
      </c>
      <c r="AV453" s="15" t="s">
        <v>84</v>
      </c>
      <c r="AW453" s="15" t="s">
        <v>32</v>
      </c>
      <c r="AX453" s="15" t="s">
        <v>76</v>
      </c>
      <c r="AY453" s="210" t="s">
        <v>142</v>
      </c>
    </row>
    <row r="454" s="13" customFormat="1">
      <c r="A454" s="13"/>
      <c r="B454" s="193"/>
      <c r="C454" s="13"/>
      <c r="D454" s="186" t="s">
        <v>154</v>
      </c>
      <c r="E454" s="194" t="s">
        <v>1</v>
      </c>
      <c r="F454" s="195" t="s">
        <v>206</v>
      </c>
      <c r="G454" s="13"/>
      <c r="H454" s="196">
        <v>103.52</v>
      </c>
      <c r="I454" s="197"/>
      <c r="J454" s="13"/>
      <c r="K454" s="13"/>
      <c r="L454" s="193"/>
      <c r="M454" s="198"/>
      <c r="N454" s="199"/>
      <c r="O454" s="199"/>
      <c r="P454" s="199"/>
      <c r="Q454" s="199"/>
      <c r="R454" s="199"/>
      <c r="S454" s="199"/>
      <c r="T454" s="20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4" t="s">
        <v>154</v>
      </c>
      <c r="AU454" s="194" t="s">
        <v>86</v>
      </c>
      <c r="AV454" s="13" t="s">
        <v>86</v>
      </c>
      <c r="AW454" s="13" t="s">
        <v>32</v>
      </c>
      <c r="AX454" s="13" t="s">
        <v>76</v>
      </c>
      <c r="AY454" s="194" t="s">
        <v>142</v>
      </c>
    </row>
    <row r="455" s="14" customFormat="1">
      <c r="A455" s="14"/>
      <c r="B455" s="201"/>
      <c r="C455" s="14"/>
      <c r="D455" s="186" t="s">
        <v>154</v>
      </c>
      <c r="E455" s="202" t="s">
        <v>1</v>
      </c>
      <c r="F455" s="203" t="s">
        <v>156</v>
      </c>
      <c r="G455" s="14"/>
      <c r="H455" s="204">
        <v>108.81999999999999</v>
      </c>
      <c r="I455" s="205"/>
      <c r="J455" s="14"/>
      <c r="K455" s="14"/>
      <c r="L455" s="201"/>
      <c r="M455" s="206"/>
      <c r="N455" s="207"/>
      <c r="O455" s="207"/>
      <c r="P455" s="207"/>
      <c r="Q455" s="207"/>
      <c r="R455" s="207"/>
      <c r="S455" s="207"/>
      <c r="T455" s="20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2" t="s">
        <v>154</v>
      </c>
      <c r="AU455" s="202" t="s">
        <v>86</v>
      </c>
      <c r="AV455" s="14" t="s">
        <v>148</v>
      </c>
      <c r="AW455" s="14" t="s">
        <v>32</v>
      </c>
      <c r="AX455" s="14" t="s">
        <v>84</v>
      </c>
      <c r="AY455" s="202" t="s">
        <v>142</v>
      </c>
    </row>
    <row r="456" s="2" customFormat="1" ht="16.5" customHeight="1">
      <c r="A456" s="37"/>
      <c r="B456" s="171"/>
      <c r="C456" s="172" t="s">
        <v>579</v>
      </c>
      <c r="D456" s="172" t="s">
        <v>144</v>
      </c>
      <c r="E456" s="173" t="s">
        <v>580</v>
      </c>
      <c r="F456" s="174" t="s">
        <v>581</v>
      </c>
      <c r="G456" s="175" t="s">
        <v>161</v>
      </c>
      <c r="H456" s="176">
        <v>108.81999999999999</v>
      </c>
      <c r="I456" s="177"/>
      <c r="J456" s="178">
        <f>ROUND(I456*H456,2)</f>
        <v>0</v>
      </c>
      <c r="K456" s="179"/>
      <c r="L456" s="38"/>
      <c r="M456" s="180" t="s">
        <v>1</v>
      </c>
      <c r="N456" s="181" t="s">
        <v>41</v>
      </c>
      <c r="O456" s="76"/>
      <c r="P456" s="182">
        <f>O456*H456</f>
        <v>0</v>
      </c>
      <c r="Q456" s="182">
        <v>0.00029999999999999997</v>
      </c>
      <c r="R456" s="182">
        <f>Q456*H456</f>
        <v>0.032645999999999994</v>
      </c>
      <c r="S456" s="182">
        <v>0</v>
      </c>
      <c r="T456" s="183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4" t="s">
        <v>251</v>
      </c>
      <c r="AT456" s="184" t="s">
        <v>144</v>
      </c>
      <c r="AU456" s="184" t="s">
        <v>86</v>
      </c>
      <c r="AY456" s="18" t="s">
        <v>142</v>
      </c>
      <c r="BE456" s="185">
        <f>IF(N456="základní",J456,0)</f>
        <v>0</v>
      </c>
      <c r="BF456" s="185">
        <f>IF(N456="snížená",J456,0)</f>
        <v>0</v>
      </c>
      <c r="BG456" s="185">
        <f>IF(N456="zákl. přenesená",J456,0)</f>
        <v>0</v>
      </c>
      <c r="BH456" s="185">
        <f>IF(N456="sníž. přenesená",J456,0)</f>
        <v>0</v>
      </c>
      <c r="BI456" s="185">
        <f>IF(N456="nulová",J456,0)</f>
        <v>0</v>
      </c>
      <c r="BJ456" s="18" t="s">
        <v>84</v>
      </c>
      <c r="BK456" s="185">
        <f>ROUND(I456*H456,2)</f>
        <v>0</v>
      </c>
      <c r="BL456" s="18" t="s">
        <v>251</v>
      </c>
      <c r="BM456" s="184" t="s">
        <v>582</v>
      </c>
    </row>
    <row r="457" s="2" customFormat="1">
      <c r="A457" s="37"/>
      <c r="B457" s="38"/>
      <c r="C457" s="37"/>
      <c r="D457" s="186" t="s">
        <v>150</v>
      </c>
      <c r="E457" s="37"/>
      <c r="F457" s="187" t="s">
        <v>583</v>
      </c>
      <c r="G457" s="37"/>
      <c r="H457" s="37"/>
      <c r="I457" s="188"/>
      <c r="J457" s="37"/>
      <c r="K457" s="37"/>
      <c r="L457" s="38"/>
      <c r="M457" s="189"/>
      <c r="N457" s="190"/>
      <c r="O457" s="76"/>
      <c r="P457" s="76"/>
      <c r="Q457" s="76"/>
      <c r="R457" s="76"/>
      <c r="S457" s="76"/>
      <c r="T457" s="7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8" t="s">
        <v>150</v>
      </c>
      <c r="AU457" s="18" t="s">
        <v>86</v>
      </c>
    </row>
    <row r="458" s="2" customFormat="1">
      <c r="A458" s="37"/>
      <c r="B458" s="38"/>
      <c r="C458" s="37"/>
      <c r="D458" s="191" t="s">
        <v>152</v>
      </c>
      <c r="E458" s="37"/>
      <c r="F458" s="192" t="s">
        <v>584</v>
      </c>
      <c r="G458" s="37"/>
      <c r="H458" s="37"/>
      <c r="I458" s="188"/>
      <c r="J458" s="37"/>
      <c r="K458" s="37"/>
      <c r="L458" s="38"/>
      <c r="M458" s="189"/>
      <c r="N458" s="190"/>
      <c r="O458" s="76"/>
      <c r="P458" s="76"/>
      <c r="Q458" s="76"/>
      <c r="R458" s="76"/>
      <c r="S458" s="76"/>
      <c r="T458" s="7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8" t="s">
        <v>152</v>
      </c>
      <c r="AU458" s="18" t="s">
        <v>86</v>
      </c>
    </row>
    <row r="459" s="2" customFormat="1" ht="24.15" customHeight="1">
      <c r="A459" s="37"/>
      <c r="B459" s="171"/>
      <c r="C459" s="172" t="s">
        <v>585</v>
      </c>
      <c r="D459" s="172" t="s">
        <v>144</v>
      </c>
      <c r="E459" s="173" t="s">
        <v>586</v>
      </c>
      <c r="F459" s="174" t="s">
        <v>587</v>
      </c>
      <c r="G459" s="175" t="s">
        <v>161</v>
      </c>
      <c r="H459" s="176">
        <v>108.81999999999999</v>
      </c>
      <c r="I459" s="177"/>
      <c r="J459" s="178">
        <f>ROUND(I459*H459,2)</f>
        <v>0</v>
      </c>
      <c r="K459" s="179"/>
      <c r="L459" s="38"/>
      <c r="M459" s="180" t="s">
        <v>1</v>
      </c>
      <c r="N459" s="181" t="s">
        <v>41</v>
      </c>
      <c r="O459" s="76"/>
      <c r="P459" s="182">
        <f>O459*H459</f>
        <v>0</v>
      </c>
      <c r="Q459" s="182">
        <v>0</v>
      </c>
      <c r="R459" s="182">
        <f>Q459*H459</f>
        <v>0</v>
      </c>
      <c r="S459" s="182">
        <v>0</v>
      </c>
      <c r="T459" s="18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4" t="s">
        <v>251</v>
      </c>
      <c r="AT459" s="184" t="s">
        <v>144</v>
      </c>
      <c r="AU459" s="184" t="s">
        <v>86</v>
      </c>
      <c r="AY459" s="18" t="s">
        <v>142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8" t="s">
        <v>84</v>
      </c>
      <c r="BK459" s="185">
        <f>ROUND(I459*H459,2)</f>
        <v>0</v>
      </c>
      <c r="BL459" s="18" t="s">
        <v>251</v>
      </c>
      <c r="BM459" s="184" t="s">
        <v>588</v>
      </c>
    </row>
    <row r="460" s="2" customFormat="1">
      <c r="A460" s="37"/>
      <c r="B460" s="38"/>
      <c r="C460" s="37"/>
      <c r="D460" s="186" t="s">
        <v>150</v>
      </c>
      <c r="E460" s="37"/>
      <c r="F460" s="187" t="s">
        <v>589</v>
      </c>
      <c r="G460" s="37"/>
      <c r="H460" s="37"/>
      <c r="I460" s="188"/>
      <c r="J460" s="37"/>
      <c r="K460" s="37"/>
      <c r="L460" s="38"/>
      <c r="M460" s="189"/>
      <c r="N460" s="190"/>
      <c r="O460" s="76"/>
      <c r="P460" s="76"/>
      <c r="Q460" s="76"/>
      <c r="R460" s="76"/>
      <c r="S460" s="76"/>
      <c r="T460" s="7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8" t="s">
        <v>150</v>
      </c>
      <c r="AU460" s="18" t="s">
        <v>86</v>
      </c>
    </row>
    <row r="461" s="2" customFormat="1">
      <c r="A461" s="37"/>
      <c r="B461" s="38"/>
      <c r="C461" s="37"/>
      <c r="D461" s="191" t="s">
        <v>152</v>
      </c>
      <c r="E461" s="37"/>
      <c r="F461" s="192" t="s">
        <v>590</v>
      </c>
      <c r="G461" s="37"/>
      <c r="H461" s="37"/>
      <c r="I461" s="188"/>
      <c r="J461" s="37"/>
      <c r="K461" s="37"/>
      <c r="L461" s="38"/>
      <c r="M461" s="189"/>
      <c r="N461" s="190"/>
      <c r="O461" s="76"/>
      <c r="P461" s="76"/>
      <c r="Q461" s="76"/>
      <c r="R461" s="76"/>
      <c r="S461" s="76"/>
      <c r="T461" s="7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8" t="s">
        <v>152</v>
      </c>
      <c r="AU461" s="18" t="s">
        <v>86</v>
      </c>
    </row>
    <row r="462" s="2" customFormat="1" ht="24.15" customHeight="1">
      <c r="A462" s="37"/>
      <c r="B462" s="171"/>
      <c r="C462" s="172" t="s">
        <v>591</v>
      </c>
      <c r="D462" s="172" t="s">
        <v>144</v>
      </c>
      <c r="E462" s="173" t="s">
        <v>592</v>
      </c>
      <c r="F462" s="174" t="s">
        <v>593</v>
      </c>
      <c r="G462" s="175" t="s">
        <v>161</v>
      </c>
      <c r="H462" s="176">
        <v>108.81999999999999</v>
      </c>
      <c r="I462" s="177"/>
      <c r="J462" s="178">
        <f>ROUND(I462*H462,2)</f>
        <v>0</v>
      </c>
      <c r="K462" s="179"/>
      <c r="L462" s="38"/>
      <c r="M462" s="180" t="s">
        <v>1</v>
      </c>
      <c r="N462" s="181" t="s">
        <v>41</v>
      </c>
      <c r="O462" s="76"/>
      <c r="P462" s="182">
        <f>O462*H462</f>
        <v>0</v>
      </c>
      <c r="Q462" s="182">
        <v>0.012</v>
      </c>
      <c r="R462" s="182">
        <f>Q462*H462</f>
        <v>1.3058399999999999</v>
      </c>
      <c r="S462" s="182">
        <v>0</v>
      </c>
      <c r="T462" s="183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4" t="s">
        <v>251</v>
      </c>
      <c r="AT462" s="184" t="s">
        <v>144</v>
      </c>
      <c r="AU462" s="184" t="s">
        <v>86</v>
      </c>
      <c r="AY462" s="18" t="s">
        <v>142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8" t="s">
        <v>84</v>
      </c>
      <c r="BK462" s="185">
        <f>ROUND(I462*H462,2)</f>
        <v>0</v>
      </c>
      <c r="BL462" s="18" t="s">
        <v>251</v>
      </c>
      <c r="BM462" s="184" t="s">
        <v>594</v>
      </c>
    </row>
    <row r="463" s="2" customFormat="1">
      <c r="A463" s="37"/>
      <c r="B463" s="38"/>
      <c r="C463" s="37"/>
      <c r="D463" s="186" t="s">
        <v>150</v>
      </c>
      <c r="E463" s="37"/>
      <c r="F463" s="187" t="s">
        <v>595</v>
      </c>
      <c r="G463" s="37"/>
      <c r="H463" s="37"/>
      <c r="I463" s="188"/>
      <c r="J463" s="37"/>
      <c r="K463" s="37"/>
      <c r="L463" s="38"/>
      <c r="M463" s="189"/>
      <c r="N463" s="190"/>
      <c r="O463" s="76"/>
      <c r="P463" s="76"/>
      <c r="Q463" s="76"/>
      <c r="R463" s="76"/>
      <c r="S463" s="76"/>
      <c r="T463" s="7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8" t="s">
        <v>150</v>
      </c>
      <c r="AU463" s="18" t="s">
        <v>86</v>
      </c>
    </row>
    <row r="464" s="2" customFormat="1">
      <c r="A464" s="37"/>
      <c r="B464" s="38"/>
      <c r="C464" s="37"/>
      <c r="D464" s="191" t="s">
        <v>152</v>
      </c>
      <c r="E464" s="37"/>
      <c r="F464" s="192" t="s">
        <v>596</v>
      </c>
      <c r="G464" s="37"/>
      <c r="H464" s="37"/>
      <c r="I464" s="188"/>
      <c r="J464" s="37"/>
      <c r="K464" s="37"/>
      <c r="L464" s="38"/>
      <c r="M464" s="189"/>
      <c r="N464" s="190"/>
      <c r="O464" s="76"/>
      <c r="P464" s="76"/>
      <c r="Q464" s="76"/>
      <c r="R464" s="76"/>
      <c r="S464" s="76"/>
      <c r="T464" s="7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8" t="s">
        <v>152</v>
      </c>
      <c r="AU464" s="18" t="s">
        <v>86</v>
      </c>
    </row>
    <row r="465" s="2" customFormat="1" ht="16.5" customHeight="1">
      <c r="A465" s="37"/>
      <c r="B465" s="171"/>
      <c r="C465" s="172" t="s">
        <v>597</v>
      </c>
      <c r="D465" s="172" t="s">
        <v>144</v>
      </c>
      <c r="E465" s="173" t="s">
        <v>598</v>
      </c>
      <c r="F465" s="174" t="s">
        <v>599</v>
      </c>
      <c r="G465" s="175" t="s">
        <v>161</v>
      </c>
      <c r="H465" s="176">
        <v>109.93000000000001</v>
      </c>
      <c r="I465" s="177"/>
      <c r="J465" s="178">
        <f>ROUND(I465*H465,2)</f>
        <v>0</v>
      </c>
      <c r="K465" s="179"/>
      <c r="L465" s="38"/>
      <c r="M465" s="180" t="s">
        <v>1</v>
      </c>
      <c r="N465" s="181" t="s">
        <v>41</v>
      </c>
      <c r="O465" s="76"/>
      <c r="P465" s="182">
        <f>O465*H465</f>
        <v>0</v>
      </c>
      <c r="Q465" s="182">
        <v>0</v>
      </c>
      <c r="R465" s="182">
        <f>Q465*H465</f>
        <v>0</v>
      </c>
      <c r="S465" s="182">
        <v>0.035299999999999998</v>
      </c>
      <c r="T465" s="183">
        <f>S465*H465</f>
        <v>3.8805290000000001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4" t="s">
        <v>251</v>
      </c>
      <c r="AT465" s="184" t="s">
        <v>144</v>
      </c>
      <c r="AU465" s="184" t="s">
        <v>86</v>
      </c>
      <c r="AY465" s="18" t="s">
        <v>142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8" t="s">
        <v>84</v>
      </c>
      <c r="BK465" s="185">
        <f>ROUND(I465*H465,2)</f>
        <v>0</v>
      </c>
      <c r="BL465" s="18" t="s">
        <v>251</v>
      </c>
      <c r="BM465" s="184" t="s">
        <v>600</v>
      </c>
    </row>
    <row r="466" s="2" customFormat="1">
      <c r="A466" s="37"/>
      <c r="B466" s="38"/>
      <c r="C466" s="37"/>
      <c r="D466" s="186" t="s">
        <v>150</v>
      </c>
      <c r="E466" s="37"/>
      <c r="F466" s="187" t="s">
        <v>599</v>
      </c>
      <c r="G466" s="37"/>
      <c r="H466" s="37"/>
      <c r="I466" s="188"/>
      <c r="J466" s="37"/>
      <c r="K466" s="37"/>
      <c r="L466" s="38"/>
      <c r="M466" s="189"/>
      <c r="N466" s="190"/>
      <c r="O466" s="76"/>
      <c r="P466" s="76"/>
      <c r="Q466" s="76"/>
      <c r="R466" s="76"/>
      <c r="S466" s="76"/>
      <c r="T466" s="7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8" t="s">
        <v>150</v>
      </c>
      <c r="AU466" s="18" t="s">
        <v>86</v>
      </c>
    </row>
    <row r="467" s="2" customFormat="1">
      <c r="A467" s="37"/>
      <c r="B467" s="38"/>
      <c r="C467" s="37"/>
      <c r="D467" s="191" t="s">
        <v>152</v>
      </c>
      <c r="E467" s="37"/>
      <c r="F467" s="192" t="s">
        <v>601</v>
      </c>
      <c r="G467" s="37"/>
      <c r="H467" s="37"/>
      <c r="I467" s="188"/>
      <c r="J467" s="37"/>
      <c r="K467" s="37"/>
      <c r="L467" s="38"/>
      <c r="M467" s="189"/>
      <c r="N467" s="190"/>
      <c r="O467" s="76"/>
      <c r="P467" s="76"/>
      <c r="Q467" s="76"/>
      <c r="R467" s="76"/>
      <c r="S467" s="76"/>
      <c r="T467" s="7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8" t="s">
        <v>152</v>
      </c>
      <c r="AU467" s="18" t="s">
        <v>86</v>
      </c>
    </row>
    <row r="468" s="15" customFormat="1">
      <c r="A468" s="15"/>
      <c r="B468" s="209"/>
      <c r="C468" s="15"/>
      <c r="D468" s="186" t="s">
        <v>154</v>
      </c>
      <c r="E468" s="210" t="s">
        <v>1</v>
      </c>
      <c r="F468" s="211" t="s">
        <v>171</v>
      </c>
      <c r="G468" s="15"/>
      <c r="H468" s="210" t="s">
        <v>1</v>
      </c>
      <c r="I468" s="212"/>
      <c r="J468" s="15"/>
      <c r="K468" s="15"/>
      <c r="L468" s="209"/>
      <c r="M468" s="213"/>
      <c r="N468" s="214"/>
      <c r="O468" s="214"/>
      <c r="P468" s="214"/>
      <c r="Q468" s="214"/>
      <c r="R468" s="214"/>
      <c r="S468" s="214"/>
      <c r="T468" s="2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10" t="s">
        <v>154</v>
      </c>
      <c r="AU468" s="210" t="s">
        <v>86</v>
      </c>
      <c r="AV468" s="15" t="s">
        <v>84</v>
      </c>
      <c r="AW468" s="15" t="s">
        <v>32</v>
      </c>
      <c r="AX468" s="15" t="s">
        <v>76</v>
      </c>
      <c r="AY468" s="210" t="s">
        <v>142</v>
      </c>
    </row>
    <row r="469" s="13" customFormat="1">
      <c r="A469" s="13"/>
      <c r="B469" s="193"/>
      <c r="C469" s="13"/>
      <c r="D469" s="186" t="s">
        <v>154</v>
      </c>
      <c r="E469" s="194" t="s">
        <v>1</v>
      </c>
      <c r="F469" s="195" t="s">
        <v>602</v>
      </c>
      <c r="G469" s="13"/>
      <c r="H469" s="196">
        <v>5.3799999999999999</v>
      </c>
      <c r="I469" s="197"/>
      <c r="J469" s="13"/>
      <c r="K469" s="13"/>
      <c r="L469" s="193"/>
      <c r="M469" s="198"/>
      <c r="N469" s="199"/>
      <c r="O469" s="199"/>
      <c r="P469" s="199"/>
      <c r="Q469" s="199"/>
      <c r="R469" s="199"/>
      <c r="S469" s="199"/>
      <c r="T469" s="20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4" t="s">
        <v>154</v>
      </c>
      <c r="AU469" s="194" t="s">
        <v>86</v>
      </c>
      <c r="AV469" s="13" t="s">
        <v>86</v>
      </c>
      <c r="AW469" s="13" t="s">
        <v>32</v>
      </c>
      <c r="AX469" s="13" t="s">
        <v>76</v>
      </c>
      <c r="AY469" s="194" t="s">
        <v>142</v>
      </c>
    </row>
    <row r="470" s="15" customFormat="1">
      <c r="A470" s="15"/>
      <c r="B470" s="209"/>
      <c r="C470" s="15"/>
      <c r="D470" s="186" t="s">
        <v>154</v>
      </c>
      <c r="E470" s="210" t="s">
        <v>1</v>
      </c>
      <c r="F470" s="211" t="s">
        <v>178</v>
      </c>
      <c r="G470" s="15"/>
      <c r="H470" s="210" t="s">
        <v>1</v>
      </c>
      <c r="I470" s="212"/>
      <c r="J470" s="15"/>
      <c r="K470" s="15"/>
      <c r="L470" s="209"/>
      <c r="M470" s="213"/>
      <c r="N470" s="214"/>
      <c r="O470" s="214"/>
      <c r="P470" s="214"/>
      <c r="Q470" s="214"/>
      <c r="R470" s="214"/>
      <c r="S470" s="214"/>
      <c r="T470" s="2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10" t="s">
        <v>154</v>
      </c>
      <c r="AU470" s="210" t="s">
        <v>86</v>
      </c>
      <c r="AV470" s="15" t="s">
        <v>84</v>
      </c>
      <c r="AW470" s="15" t="s">
        <v>32</v>
      </c>
      <c r="AX470" s="15" t="s">
        <v>76</v>
      </c>
      <c r="AY470" s="210" t="s">
        <v>142</v>
      </c>
    </row>
    <row r="471" s="13" customFormat="1">
      <c r="A471" s="13"/>
      <c r="B471" s="193"/>
      <c r="C471" s="13"/>
      <c r="D471" s="186" t="s">
        <v>154</v>
      </c>
      <c r="E471" s="194" t="s">
        <v>1</v>
      </c>
      <c r="F471" s="195" t="s">
        <v>603</v>
      </c>
      <c r="G471" s="13"/>
      <c r="H471" s="196">
        <v>104.55</v>
      </c>
      <c r="I471" s="197"/>
      <c r="J471" s="13"/>
      <c r="K471" s="13"/>
      <c r="L471" s="193"/>
      <c r="M471" s="198"/>
      <c r="N471" s="199"/>
      <c r="O471" s="199"/>
      <c r="P471" s="199"/>
      <c r="Q471" s="199"/>
      <c r="R471" s="199"/>
      <c r="S471" s="199"/>
      <c r="T471" s="20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4" t="s">
        <v>154</v>
      </c>
      <c r="AU471" s="194" t="s">
        <v>86</v>
      </c>
      <c r="AV471" s="13" t="s">
        <v>86</v>
      </c>
      <c r="AW471" s="13" t="s">
        <v>32</v>
      </c>
      <c r="AX471" s="13" t="s">
        <v>76</v>
      </c>
      <c r="AY471" s="194" t="s">
        <v>142</v>
      </c>
    </row>
    <row r="472" s="14" customFormat="1">
      <c r="A472" s="14"/>
      <c r="B472" s="201"/>
      <c r="C472" s="14"/>
      <c r="D472" s="186" t="s">
        <v>154</v>
      </c>
      <c r="E472" s="202" t="s">
        <v>1</v>
      </c>
      <c r="F472" s="203" t="s">
        <v>156</v>
      </c>
      <c r="G472" s="14"/>
      <c r="H472" s="204">
        <v>109.92999999999999</v>
      </c>
      <c r="I472" s="205"/>
      <c r="J472" s="14"/>
      <c r="K472" s="14"/>
      <c r="L472" s="201"/>
      <c r="M472" s="206"/>
      <c r="N472" s="207"/>
      <c r="O472" s="207"/>
      <c r="P472" s="207"/>
      <c r="Q472" s="207"/>
      <c r="R472" s="207"/>
      <c r="S472" s="207"/>
      <c r="T472" s="20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2" t="s">
        <v>154</v>
      </c>
      <c r="AU472" s="202" t="s">
        <v>86</v>
      </c>
      <c r="AV472" s="14" t="s">
        <v>148</v>
      </c>
      <c r="AW472" s="14" t="s">
        <v>32</v>
      </c>
      <c r="AX472" s="14" t="s">
        <v>84</v>
      </c>
      <c r="AY472" s="202" t="s">
        <v>142</v>
      </c>
    </row>
    <row r="473" s="2" customFormat="1" ht="33" customHeight="1">
      <c r="A473" s="37"/>
      <c r="B473" s="171"/>
      <c r="C473" s="172" t="s">
        <v>604</v>
      </c>
      <c r="D473" s="172" t="s">
        <v>144</v>
      </c>
      <c r="E473" s="173" t="s">
        <v>605</v>
      </c>
      <c r="F473" s="174" t="s">
        <v>606</v>
      </c>
      <c r="G473" s="175" t="s">
        <v>161</v>
      </c>
      <c r="H473" s="176">
        <v>93.923000000000002</v>
      </c>
      <c r="I473" s="177"/>
      <c r="J473" s="178">
        <f>ROUND(I473*H473,2)</f>
        <v>0</v>
      </c>
      <c r="K473" s="179"/>
      <c r="L473" s="38"/>
      <c r="M473" s="180" t="s">
        <v>1</v>
      </c>
      <c r="N473" s="181" t="s">
        <v>41</v>
      </c>
      <c r="O473" s="76"/>
      <c r="P473" s="182">
        <f>O473*H473</f>
        <v>0</v>
      </c>
      <c r="Q473" s="182">
        <v>0.0053800000000000002</v>
      </c>
      <c r="R473" s="182">
        <f>Q473*H473</f>
        <v>0.50530574000000006</v>
      </c>
      <c r="S473" s="182">
        <v>0</v>
      </c>
      <c r="T473" s="183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4" t="s">
        <v>251</v>
      </c>
      <c r="AT473" s="184" t="s">
        <v>144</v>
      </c>
      <c r="AU473" s="184" t="s">
        <v>86</v>
      </c>
      <c r="AY473" s="18" t="s">
        <v>142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8" t="s">
        <v>84</v>
      </c>
      <c r="BK473" s="185">
        <f>ROUND(I473*H473,2)</f>
        <v>0</v>
      </c>
      <c r="BL473" s="18" t="s">
        <v>251</v>
      </c>
      <c r="BM473" s="184" t="s">
        <v>607</v>
      </c>
    </row>
    <row r="474" s="2" customFormat="1">
      <c r="A474" s="37"/>
      <c r="B474" s="38"/>
      <c r="C474" s="37"/>
      <c r="D474" s="186" t="s">
        <v>150</v>
      </c>
      <c r="E474" s="37"/>
      <c r="F474" s="187" t="s">
        <v>608</v>
      </c>
      <c r="G474" s="37"/>
      <c r="H474" s="37"/>
      <c r="I474" s="188"/>
      <c r="J474" s="37"/>
      <c r="K474" s="37"/>
      <c r="L474" s="38"/>
      <c r="M474" s="189"/>
      <c r="N474" s="190"/>
      <c r="O474" s="76"/>
      <c r="P474" s="76"/>
      <c r="Q474" s="76"/>
      <c r="R474" s="76"/>
      <c r="S474" s="76"/>
      <c r="T474" s="7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8" t="s">
        <v>150</v>
      </c>
      <c r="AU474" s="18" t="s">
        <v>86</v>
      </c>
    </row>
    <row r="475" s="2" customFormat="1">
      <c r="A475" s="37"/>
      <c r="B475" s="38"/>
      <c r="C475" s="37"/>
      <c r="D475" s="191" t="s">
        <v>152</v>
      </c>
      <c r="E475" s="37"/>
      <c r="F475" s="192" t="s">
        <v>609</v>
      </c>
      <c r="G475" s="37"/>
      <c r="H475" s="37"/>
      <c r="I475" s="188"/>
      <c r="J475" s="37"/>
      <c r="K475" s="37"/>
      <c r="L475" s="38"/>
      <c r="M475" s="189"/>
      <c r="N475" s="190"/>
      <c r="O475" s="76"/>
      <c r="P475" s="76"/>
      <c r="Q475" s="76"/>
      <c r="R475" s="76"/>
      <c r="S475" s="76"/>
      <c r="T475" s="7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8" t="s">
        <v>152</v>
      </c>
      <c r="AU475" s="18" t="s">
        <v>86</v>
      </c>
    </row>
    <row r="476" s="15" customFormat="1">
      <c r="A476" s="15"/>
      <c r="B476" s="209"/>
      <c r="C476" s="15"/>
      <c r="D476" s="186" t="s">
        <v>154</v>
      </c>
      <c r="E476" s="210" t="s">
        <v>1</v>
      </c>
      <c r="F476" s="211" t="s">
        <v>171</v>
      </c>
      <c r="G476" s="15"/>
      <c r="H476" s="210" t="s">
        <v>1</v>
      </c>
      <c r="I476" s="212"/>
      <c r="J476" s="15"/>
      <c r="K476" s="15"/>
      <c r="L476" s="209"/>
      <c r="M476" s="213"/>
      <c r="N476" s="214"/>
      <c r="O476" s="214"/>
      <c r="P476" s="214"/>
      <c r="Q476" s="214"/>
      <c r="R476" s="214"/>
      <c r="S476" s="214"/>
      <c r="T476" s="2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10" t="s">
        <v>154</v>
      </c>
      <c r="AU476" s="210" t="s">
        <v>86</v>
      </c>
      <c r="AV476" s="15" t="s">
        <v>84</v>
      </c>
      <c r="AW476" s="15" t="s">
        <v>32</v>
      </c>
      <c r="AX476" s="15" t="s">
        <v>76</v>
      </c>
      <c r="AY476" s="210" t="s">
        <v>142</v>
      </c>
    </row>
    <row r="477" s="13" customFormat="1">
      <c r="A477" s="13"/>
      <c r="B477" s="193"/>
      <c r="C477" s="13"/>
      <c r="D477" s="186" t="s">
        <v>154</v>
      </c>
      <c r="E477" s="194" t="s">
        <v>1</v>
      </c>
      <c r="F477" s="195" t="s">
        <v>438</v>
      </c>
      <c r="G477" s="13"/>
      <c r="H477" s="196">
        <v>5.2999999999999998</v>
      </c>
      <c r="I477" s="197"/>
      <c r="J477" s="13"/>
      <c r="K477" s="13"/>
      <c r="L477" s="193"/>
      <c r="M477" s="198"/>
      <c r="N477" s="199"/>
      <c r="O477" s="199"/>
      <c r="P477" s="199"/>
      <c r="Q477" s="199"/>
      <c r="R477" s="199"/>
      <c r="S477" s="199"/>
      <c r="T477" s="20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4" t="s">
        <v>154</v>
      </c>
      <c r="AU477" s="194" t="s">
        <v>86</v>
      </c>
      <c r="AV477" s="13" t="s">
        <v>86</v>
      </c>
      <c r="AW477" s="13" t="s">
        <v>32</v>
      </c>
      <c r="AX477" s="13" t="s">
        <v>76</v>
      </c>
      <c r="AY477" s="194" t="s">
        <v>142</v>
      </c>
    </row>
    <row r="478" s="15" customFormat="1">
      <c r="A478" s="15"/>
      <c r="B478" s="209"/>
      <c r="C478" s="15"/>
      <c r="D478" s="186" t="s">
        <v>154</v>
      </c>
      <c r="E478" s="210" t="s">
        <v>1</v>
      </c>
      <c r="F478" s="211" t="s">
        <v>178</v>
      </c>
      <c r="G478" s="15"/>
      <c r="H478" s="210" t="s">
        <v>1</v>
      </c>
      <c r="I478" s="212"/>
      <c r="J478" s="15"/>
      <c r="K478" s="15"/>
      <c r="L478" s="209"/>
      <c r="M478" s="213"/>
      <c r="N478" s="214"/>
      <c r="O478" s="214"/>
      <c r="P478" s="214"/>
      <c r="Q478" s="214"/>
      <c r="R478" s="214"/>
      <c r="S478" s="214"/>
      <c r="T478" s="2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10" t="s">
        <v>154</v>
      </c>
      <c r="AU478" s="210" t="s">
        <v>86</v>
      </c>
      <c r="AV478" s="15" t="s">
        <v>84</v>
      </c>
      <c r="AW478" s="15" t="s">
        <v>32</v>
      </c>
      <c r="AX478" s="15" t="s">
        <v>76</v>
      </c>
      <c r="AY478" s="210" t="s">
        <v>142</v>
      </c>
    </row>
    <row r="479" s="13" customFormat="1">
      <c r="A479" s="13"/>
      <c r="B479" s="193"/>
      <c r="C479" s="13"/>
      <c r="D479" s="186" t="s">
        <v>154</v>
      </c>
      <c r="E479" s="194" t="s">
        <v>1</v>
      </c>
      <c r="F479" s="195" t="s">
        <v>206</v>
      </c>
      <c r="G479" s="13"/>
      <c r="H479" s="196">
        <v>103.52</v>
      </c>
      <c r="I479" s="197"/>
      <c r="J479" s="13"/>
      <c r="K479" s="13"/>
      <c r="L479" s="193"/>
      <c r="M479" s="198"/>
      <c r="N479" s="199"/>
      <c r="O479" s="199"/>
      <c r="P479" s="199"/>
      <c r="Q479" s="199"/>
      <c r="R479" s="199"/>
      <c r="S479" s="199"/>
      <c r="T479" s="20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4" t="s">
        <v>154</v>
      </c>
      <c r="AU479" s="194" t="s">
        <v>86</v>
      </c>
      <c r="AV479" s="13" t="s">
        <v>86</v>
      </c>
      <c r="AW479" s="13" t="s">
        <v>32</v>
      </c>
      <c r="AX479" s="13" t="s">
        <v>76</v>
      </c>
      <c r="AY479" s="194" t="s">
        <v>142</v>
      </c>
    </row>
    <row r="480" s="13" customFormat="1">
      <c r="A480" s="13"/>
      <c r="B480" s="193"/>
      <c r="C480" s="13"/>
      <c r="D480" s="186" t="s">
        <v>154</v>
      </c>
      <c r="E480" s="194" t="s">
        <v>1</v>
      </c>
      <c r="F480" s="195" t="s">
        <v>610</v>
      </c>
      <c r="G480" s="13"/>
      <c r="H480" s="196">
        <v>-9.0969999999999995</v>
      </c>
      <c r="I480" s="197"/>
      <c r="J480" s="13"/>
      <c r="K480" s="13"/>
      <c r="L480" s="193"/>
      <c r="M480" s="198"/>
      <c r="N480" s="199"/>
      <c r="O480" s="199"/>
      <c r="P480" s="199"/>
      <c r="Q480" s="199"/>
      <c r="R480" s="199"/>
      <c r="S480" s="199"/>
      <c r="T480" s="20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4" t="s">
        <v>154</v>
      </c>
      <c r="AU480" s="194" t="s">
        <v>86</v>
      </c>
      <c r="AV480" s="13" t="s">
        <v>86</v>
      </c>
      <c r="AW480" s="13" t="s">
        <v>32</v>
      </c>
      <c r="AX480" s="13" t="s">
        <v>76</v>
      </c>
      <c r="AY480" s="194" t="s">
        <v>142</v>
      </c>
    </row>
    <row r="481" s="13" customFormat="1">
      <c r="A481" s="13"/>
      <c r="B481" s="193"/>
      <c r="C481" s="13"/>
      <c r="D481" s="186" t="s">
        <v>154</v>
      </c>
      <c r="E481" s="194" t="s">
        <v>1</v>
      </c>
      <c r="F481" s="195" t="s">
        <v>611</v>
      </c>
      <c r="G481" s="13"/>
      <c r="H481" s="196">
        <v>-5.7999999999999998</v>
      </c>
      <c r="I481" s="197"/>
      <c r="J481" s="13"/>
      <c r="K481" s="13"/>
      <c r="L481" s="193"/>
      <c r="M481" s="198"/>
      <c r="N481" s="199"/>
      <c r="O481" s="199"/>
      <c r="P481" s="199"/>
      <c r="Q481" s="199"/>
      <c r="R481" s="199"/>
      <c r="S481" s="199"/>
      <c r="T481" s="20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4" t="s">
        <v>154</v>
      </c>
      <c r="AU481" s="194" t="s">
        <v>86</v>
      </c>
      <c r="AV481" s="13" t="s">
        <v>86</v>
      </c>
      <c r="AW481" s="13" t="s">
        <v>32</v>
      </c>
      <c r="AX481" s="13" t="s">
        <v>76</v>
      </c>
      <c r="AY481" s="194" t="s">
        <v>142</v>
      </c>
    </row>
    <row r="482" s="14" customFormat="1">
      <c r="A482" s="14"/>
      <c r="B482" s="201"/>
      <c r="C482" s="14"/>
      <c r="D482" s="186" t="s">
        <v>154</v>
      </c>
      <c r="E482" s="202" t="s">
        <v>1</v>
      </c>
      <c r="F482" s="203" t="s">
        <v>156</v>
      </c>
      <c r="G482" s="14"/>
      <c r="H482" s="204">
        <v>93.923000000000002</v>
      </c>
      <c r="I482" s="205"/>
      <c r="J482" s="14"/>
      <c r="K482" s="14"/>
      <c r="L482" s="201"/>
      <c r="M482" s="206"/>
      <c r="N482" s="207"/>
      <c r="O482" s="207"/>
      <c r="P482" s="207"/>
      <c r="Q482" s="207"/>
      <c r="R482" s="207"/>
      <c r="S482" s="207"/>
      <c r="T482" s="20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2" t="s">
        <v>154</v>
      </c>
      <c r="AU482" s="202" t="s">
        <v>86</v>
      </c>
      <c r="AV482" s="14" t="s">
        <v>148</v>
      </c>
      <c r="AW482" s="14" t="s">
        <v>32</v>
      </c>
      <c r="AX482" s="14" t="s">
        <v>84</v>
      </c>
      <c r="AY482" s="202" t="s">
        <v>142</v>
      </c>
    </row>
    <row r="483" s="2" customFormat="1" ht="33" customHeight="1">
      <c r="A483" s="37"/>
      <c r="B483" s="171"/>
      <c r="C483" s="216" t="s">
        <v>612</v>
      </c>
      <c r="D483" s="216" t="s">
        <v>232</v>
      </c>
      <c r="E483" s="217" t="s">
        <v>613</v>
      </c>
      <c r="F483" s="218" t="s">
        <v>614</v>
      </c>
      <c r="G483" s="219" t="s">
        <v>161</v>
      </c>
      <c r="H483" s="220">
        <v>103.315</v>
      </c>
      <c r="I483" s="221"/>
      <c r="J483" s="222">
        <f>ROUND(I483*H483,2)</f>
        <v>0</v>
      </c>
      <c r="K483" s="223"/>
      <c r="L483" s="224"/>
      <c r="M483" s="225" t="s">
        <v>1</v>
      </c>
      <c r="N483" s="226" t="s">
        <v>41</v>
      </c>
      <c r="O483" s="76"/>
      <c r="P483" s="182">
        <f>O483*H483</f>
        <v>0</v>
      </c>
      <c r="Q483" s="182">
        <v>0.021999999999999999</v>
      </c>
      <c r="R483" s="182">
        <f>Q483*H483</f>
        <v>2.2729299999999997</v>
      </c>
      <c r="S483" s="182">
        <v>0</v>
      </c>
      <c r="T483" s="18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4" t="s">
        <v>369</v>
      </c>
      <c r="AT483" s="184" t="s">
        <v>232</v>
      </c>
      <c r="AU483" s="184" t="s">
        <v>86</v>
      </c>
      <c r="AY483" s="18" t="s">
        <v>142</v>
      </c>
      <c r="BE483" s="185">
        <f>IF(N483="základní",J483,0)</f>
        <v>0</v>
      </c>
      <c r="BF483" s="185">
        <f>IF(N483="snížená",J483,0)</f>
        <v>0</v>
      </c>
      <c r="BG483" s="185">
        <f>IF(N483="zákl. přenesená",J483,0)</f>
        <v>0</v>
      </c>
      <c r="BH483" s="185">
        <f>IF(N483="sníž. přenesená",J483,0)</f>
        <v>0</v>
      </c>
      <c r="BI483" s="185">
        <f>IF(N483="nulová",J483,0)</f>
        <v>0</v>
      </c>
      <c r="BJ483" s="18" t="s">
        <v>84</v>
      </c>
      <c r="BK483" s="185">
        <f>ROUND(I483*H483,2)</f>
        <v>0</v>
      </c>
      <c r="BL483" s="18" t="s">
        <v>251</v>
      </c>
      <c r="BM483" s="184" t="s">
        <v>615</v>
      </c>
    </row>
    <row r="484" s="2" customFormat="1">
      <c r="A484" s="37"/>
      <c r="B484" s="38"/>
      <c r="C484" s="37"/>
      <c r="D484" s="186" t="s">
        <v>150</v>
      </c>
      <c r="E484" s="37"/>
      <c r="F484" s="187" t="s">
        <v>614</v>
      </c>
      <c r="G484" s="37"/>
      <c r="H484" s="37"/>
      <c r="I484" s="188"/>
      <c r="J484" s="37"/>
      <c r="K484" s="37"/>
      <c r="L484" s="38"/>
      <c r="M484" s="189"/>
      <c r="N484" s="190"/>
      <c r="O484" s="76"/>
      <c r="P484" s="76"/>
      <c r="Q484" s="76"/>
      <c r="R484" s="76"/>
      <c r="S484" s="76"/>
      <c r="T484" s="7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8" t="s">
        <v>150</v>
      </c>
      <c r="AU484" s="18" t="s">
        <v>86</v>
      </c>
    </row>
    <row r="485" s="13" customFormat="1">
      <c r="A485" s="13"/>
      <c r="B485" s="193"/>
      <c r="C485" s="13"/>
      <c r="D485" s="186" t="s">
        <v>154</v>
      </c>
      <c r="E485" s="13"/>
      <c r="F485" s="195" t="s">
        <v>616</v>
      </c>
      <c r="G485" s="13"/>
      <c r="H485" s="196">
        <v>103.315</v>
      </c>
      <c r="I485" s="197"/>
      <c r="J485" s="13"/>
      <c r="K485" s="13"/>
      <c r="L485" s="193"/>
      <c r="M485" s="198"/>
      <c r="N485" s="199"/>
      <c r="O485" s="199"/>
      <c r="P485" s="199"/>
      <c r="Q485" s="199"/>
      <c r="R485" s="199"/>
      <c r="S485" s="199"/>
      <c r="T485" s="20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4" t="s">
        <v>154</v>
      </c>
      <c r="AU485" s="194" t="s">
        <v>86</v>
      </c>
      <c r="AV485" s="13" t="s">
        <v>86</v>
      </c>
      <c r="AW485" s="13" t="s">
        <v>3</v>
      </c>
      <c r="AX485" s="13" t="s">
        <v>84</v>
      </c>
      <c r="AY485" s="194" t="s">
        <v>142</v>
      </c>
    </row>
    <row r="486" s="2" customFormat="1" ht="33" customHeight="1">
      <c r="A486" s="37"/>
      <c r="B486" s="171"/>
      <c r="C486" s="172" t="s">
        <v>617</v>
      </c>
      <c r="D486" s="172" t="s">
        <v>144</v>
      </c>
      <c r="E486" s="173" t="s">
        <v>618</v>
      </c>
      <c r="F486" s="174" t="s">
        <v>619</v>
      </c>
      <c r="G486" s="175" t="s">
        <v>161</v>
      </c>
      <c r="H486" s="176">
        <v>5.2999999999999998</v>
      </c>
      <c r="I486" s="177"/>
      <c r="J486" s="178">
        <f>ROUND(I486*H486,2)</f>
        <v>0</v>
      </c>
      <c r="K486" s="179"/>
      <c r="L486" s="38"/>
      <c r="M486" s="180" t="s">
        <v>1</v>
      </c>
      <c r="N486" s="181" t="s">
        <v>41</v>
      </c>
      <c r="O486" s="76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4" t="s">
        <v>251</v>
      </c>
      <c r="AT486" s="184" t="s">
        <v>144</v>
      </c>
      <c r="AU486" s="184" t="s">
        <v>86</v>
      </c>
      <c r="AY486" s="18" t="s">
        <v>142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8" t="s">
        <v>84</v>
      </c>
      <c r="BK486" s="185">
        <f>ROUND(I486*H486,2)</f>
        <v>0</v>
      </c>
      <c r="BL486" s="18" t="s">
        <v>251</v>
      </c>
      <c r="BM486" s="184" t="s">
        <v>620</v>
      </c>
    </row>
    <row r="487" s="2" customFormat="1">
      <c r="A487" s="37"/>
      <c r="B487" s="38"/>
      <c r="C487" s="37"/>
      <c r="D487" s="186" t="s">
        <v>150</v>
      </c>
      <c r="E487" s="37"/>
      <c r="F487" s="187" t="s">
        <v>621</v>
      </c>
      <c r="G487" s="37"/>
      <c r="H487" s="37"/>
      <c r="I487" s="188"/>
      <c r="J487" s="37"/>
      <c r="K487" s="37"/>
      <c r="L487" s="38"/>
      <c r="M487" s="189"/>
      <c r="N487" s="190"/>
      <c r="O487" s="76"/>
      <c r="P487" s="76"/>
      <c r="Q487" s="76"/>
      <c r="R487" s="76"/>
      <c r="S487" s="76"/>
      <c r="T487" s="7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8" t="s">
        <v>150</v>
      </c>
      <c r="AU487" s="18" t="s">
        <v>86</v>
      </c>
    </row>
    <row r="488" s="2" customFormat="1">
      <c r="A488" s="37"/>
      <c r="B488" s="38"/>
      <c r="C488" s="37"/>
      <c r="D488" s="191" t="s">
        <v>152</v>
      </c>
      <c r="E488" s="37"/>
      <c r="F488" s="192" t="s">
        <v>622</v>
      </c>
      <c r="G488" s="37"/>
      <c r="H488" s="37"/>
      <c r="I488" s="188"/>
      <c r="J488" s="37"/>
      <c r="K488" s="37"/>
      <c r="L488" s="38"/>
      <c r="M488" s="189"/>
      <c r="N488" s="190"/>
      <c r="O488" s="76"/>
      <c r="P488" s="76"/>
      <c r="Q488" s="76"/>
      <c r="R488" s="76"/>
      <c r="S488" s="76"/>
      <c r="T488" s="7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8" t="s">
        <v>152</v>
      </c>
      <c r="AU488" s="18" t="s">
        <v>86</v>
      </c>
    </row>
    <row r="489" s="2" customFormat="1" ht="33" customHeight="1">
      <c r="A489" s="37"/>
      <c r="B489" s="171"/>
      <c r="C489" s="172" t="s">
        <v>623</v>
      </c>
      <c r="D489" s="172" t="s">
        <v>144</v>
      </c>
      <c r="E489" s="173" t="s">
        <v>624</v>
      </c>
      <c r="F489" s="174" t="s">
        <v>625</v>
      </c>
      <c r="G489" s="175" t="s">
        <v>161</v>
      </c>
      <c r="H489" s="176">
        <v>5.2999999999999998</v>
      </c>
      <c r="I489" s="177"/>
      <c r="J489" s="178">
        <f>ROUND(I489*H489,2)</f>
        <v>0</v>
      </c>
      <c r="K489" s="179"/>
      <c r="L489" s="38"/>
      <c r="M489" s="180" t="s">
        <v>1</v>
      </c>
      <c r="N489" s="181" t="s">
        <v>41</v>
      </c>
      <c r="O489" s="76"/>
      <c r="P489" s="182">
        <f>O489*H489</f>
        <v>0</v>
      </c>
      <c r="Q489" s="182">
        <v>0</v>
      </c>
      <c r="R489" s="182">
        <f>Q489*H489</f>
        <v>0</v>
      </c>
      <c r="S489" s="182">
        <v>0</v>
      </c>
      <c r="T489" s="18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4" t="s">
        <v>251</v>
      </c>
      <c r="AT489" s="184" t="s">
        <v>144</v>
      </c>
      <c r="AU489" s="184" t="s">
        <v>86</v>
      </c>
      <c r="AY489" s="18" t="s">
        <v>142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8" t="s">
        <v>84</v>
      </c>
      <c r="BK489" s="185">
        <f>ROUND(I489*H489,2)</f>
        <v>0</v>
      </c>
      <c r="BL489" s="18" t="s">
        <v>251</v>
      </c>
      <c r="BM489" s="184" t="s">
        <v>626</v>
      </c>
    </row>
    <row r="490" s="2" customFormat="1">
      <c r="A490" s="37"/>
      <c r="B490" s="38"/>
      <c r="C490" s="37"/>
      <c r="D490" s="186" t="s">
        <v>150</v>
      </c>
      <c r="E490" s="37"/>
      <c r="F490" s="187" t="s">
        <v>627</v>
      </c>
      <c r="G490" s="37"/>
      <c r="H490" s="37"/>
      <c r="I490" s="188"/>
      <c r="J490" s="37"/>
      <c r="K490" s="37"/>
      <c r="L490" s="38"/>
      <c r="M490" s="189"/>
      <c r="N490" s="190"/>
      <c r="O490" s="76"/>
      <c r="P490" s="76"/>
      <c r="Q490" s="76"/>
      <c r="R490" s="76"/>
      <c r="S490" s="76"/>
      <c r="T490" s="7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8" t="s">
        <v>150</v>
      </c>
      <c r="AU490" s="18" t="s">
        <v>86</v>
      </c>
    </row>
    <row r="491" s="2" customFormat="1">
      <c r="A491" s="37"/>
      <c r="B491" s="38"/>
      <c r="C491" s="37"/>
      <c r="D491" s="191" t="s">
        <v>152</v>
      </c>
      <c r="E491" s="37"/>
      <c r="F491" s="192" t="s">
        <v>628</v>
      </c>
      <c r="G491" s="37"/>
      <c r="H491" s="37"/>
      <c r="I491" s="188"/>
      <c r="J491" s="37"/>
      <c r="K491" s="37"/>
      <c r="L491" s="38"/>
      <c r="M491" s="189"/>
      <c r="N491" s="190"/>
      <c r="O491" s="76"/>
      <c r="P491" s="76"/>
      <c r="Q491" s="76"/>
      <c r="R491" s="76"/>
      <c r="S491" s="76"/>
      <c r="T491" s="7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8" t="s">
        <v>152</v>
      </c>
      <c r="AU491" s="18" t="s">
        <v>86</v>
      </c>
    </row>
    <row r="492" s="2" customFormat="1" ht="24.15" customHeight="1">
      <c r="A492" s="37"/>
      <c r="B492" s="171"/>
      <c r="C492" s="172" t="s">
        <v>629</v>
      </c>
      <c r="D492" s="172" t="s">
        <v>144</v>
      </c>
      <c r="E492" s="173" t="s">
        <v>630</v>
      </c>
      <c r="F492" s="174" t="s">
        <v>631</v>
      </c>
      <c r="G492" s="175" t="s">
        <v>161</v>
      </c>
      <c r="H492" s="176">
        <v>108.81999999999999</v>
      </c>
      <c r="I492" s="177"/>
      <c r="J492" s="178">
        <f>ROUND(I492*H492,2)</f>
        <v>0</v>
      </c>
      <c r="K492" s="179"/>
      <c r="L492" s="38"/>
      <c r="M492" s="180" t="s">
        <v>1</v>
      </c>
      <c r="N492" s="181" t="s">
        <v>41</v>
      </c>
      <c r="O492" s="76"/>
      <c r="P492" s="182">
        <f>O492*H492</f>
        <v>0</v>
      </c>
      <c r="Q492" s="182">
        <v>0.0015</v>
      </c>
      <c r="R492" s="182">
        <f>Q492*H492</f>
        <v>0.16322999999999999</v>
      </c>
      <c r="S492" s="182">
        <v>0</v>
      </c>
      <c r="T492" s="183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84" t="s">
        <v>251</v>
      </c>
      <c r="AT492" s="184" t="s">
        <v>144</v>
      </c>
      <c r="AU492" s="184" t="s">
        <v>86</v>
      </c>
      <c r="AY492" s="18" t="s">
        <v>142</v>
      </c>
      <c r="BE492" s="185">
        <f>IF(N492="základní",J492,0)</f>
        <v>0</v>
      </c>
      <c r="BF492" s="185">
        <f>IF(N492="snížená",J492,0)</f>
        <v>0</v>
      </c>
      <c r="BG492" s="185">
        <f>IF(N492="zákl. přenesená",J492,0)</f>
        <v>0</v>
      </c>
      <c r="BH492" s="185">
        <f>IF(N492="sníž. přenesená",J492,0)</f>
        <v>0</v>
      </c>
      <c r="BI492" s="185">
        <f>IF(N492="nulová",J492,0)</f>
        <v>0</v>
      </c>
      <c r="BJ492" s="18" t="s">
        <v>84</v>
      </c>
      <c r="BK492" s="185">
        <f>ROUND(I492*H492,2)</f>
        <v>0</v>
      </c>
      <c r="BL492" s="18" t="s">
        <v>251</v>
      </c>
      <c r="BM492" s="184" t="s">
        <v>632</v>
      </c>
    </row>
    <row r="493" s="2" customFormat="1">
      <c r="A493" s="37"/>
      <c r="B493" s="38"/>
      <c r="C493" s="37"/>
      <c r="D493" s="186" t="s">
        <v>150</v>
      </c>
      <c r="E493" s="37"/>
      <c r="F493" s="187" t="s">
        <v>633</v>
      </c>
      <c r="G493" s="37"/>
      <c r="H493" s="37"/>
      <c r="I493" s="188"/>
      <c r="J493" s="37"/>
      <c r="K493" s="37"/>
      <c r="L493" s="38"/>
      <c r="M493" s="189"/>
      <c r="N493" s="190"/>
      <c r="O493" s="76"/>
      <c r="P493" s="76"/>
      <c r="Q493" s="76"/>
      <c r="R493" s="76"/>
      <c r="S493" s="76"/>
      <c r="T493" s="7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8" t="s">
        <v>150</v>
      </c>
      <c r="AU493" s="18" t="s">
        <v>86</v>
      </c>
    </row>
    <row r="494" s="2" customFormat="1">
      <c r="A494" s="37"/>
      <c r="B494" s="38"/>
      <c r="C494" s="37"/>
      <c r="D494" s="191" t="s">
        <v>152</v>
      </c>
      <c r="E494" s="37"/>
      <c r="F494" s="192" t="s">
        <v>634</v>
      </c>
      <c r="G494" s="37"/>
      <c r="H494" s="37"/>
      <c r="I494" s="188"/>
      <c r="J494" s="37"/>
      <c r="K494" s="37"/>
      <c r="L494" s="38"/>
      <c r="M494" s="189"/>
      <c r="N494" s="190"/>
      <c r="O494" s="76"/>
      <c r="P494" s="76"/>
      <c r="Q494" s="76"/>
      <c r="R494" s="76"/>
      <c r="S494" s="76"/>
      <c r="T494" s="7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8" t="s">
        <v>152</v>
      </c>
      <c r="AU494" s="18" t="s">
        <v>86</v>
      </c>
    </row>
    <row r="495" s="2" customFormat="1" ht="24.15" customHeight="1">
      <c r="A495" s="37"/>
      <c r="B495" s="171"/>
      <c r="C495" s="172" t="s">
        <v>635</v>
      </c>
      <c r="D495" s="172" t="s">
        <v>144</v>
      </c>
      <c r="E495" s="173" t="s">
        <v>636</v>
      </c>
      <c r="F495" s="174" t="s">
        <v>637</v>
      </c>
      <c r="G495" s="175" t="s">
        <v>301</v>
      </c>
      <c r="H495" s="176">
        <v>4.2800000000000002</v>
      </c>
      <c r="I495" s="177"/>
      <c r="J495" s="178">
        <f>ROUND(I495*H495,2)</f>
        <v>0</v>
      </c>
      <c r="K495" s="179"/>
      <c r="L495" s="38"/>
      <c r="M495" s="180" t="s">
        <v>1</v>
      </c>
      <c r="N495" s="181" t="s">
        <v>41</v>
      </c>
      <c r="O495" s="76"/>
      <c r="P495" s="182">
        <f>O495*H495</f>
        <v>0</v>
      </c>
      <c r="Q495" s="182">
        <v>0</v>
      </c>
      <c r="R495" s="182">
        <f>Q495*H495</f>
        <v>0</v>
      </c>
      <c r="S495" s="182">
        <v>0</v>
      </c>
      <c r="T495" s="18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4" t="s">
        <v>251</v>
      </c>
      <c r="AT495" s="184" t="s">
        <v>144</v>
      </c>
      <c r="AU495" s="184" t="s">
        <v>86</v>
      </c>
      <c r="AY495" s="18" t="s">
        <v>142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8" t="s">
        <v>84</v>
      </c>
      <c r="BK495" s="185">
        <f>ROUND(I495*H495,2)</f>
        <v>0</v>
      </c>
      <c r="BL495" s="18" t="s">
        <v>251</v>
      </c>
      <c r="BM495" s="184" t="s">
        <v>638</v>
      </c>
    </row>
    <row r="496" s="2" customFormat="1">
      <c r="A496" s="37"/>
      <c r="B496" s="38"/>
      <c r="C496" s="37"/>
      <c r="D496" s="186" t="s">
        <v>150</v>
      </c>
      <c r="E496" s="37"/>
      <c r="F496" s="187" t="s">
        <v>639</v>
      </c>
      <c r="G496" s="37"/>
      <c r="H496" s="37"/>
      <c r="I496" s="188"/>
      <c r="J496" s="37"/>
      <c r="K496" s="37"/>
      <c r="L496" s="38"/>
      <c r="M496" s="189"/>
      <c r="N496" s="190"/>
      <c r="O496" s="76"/>
      <c r="P496" s="76"/>
      <c r="Q496" s="76"/>
      <c r="R496" s="76"/>
      <c r="S496" s="76"/>
      <c r="T496" s="7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8" t="s">
        <v>150</v>
      </c>
      <c r="AU496" s="18" t="s">
        <v>86</v>
      </c>
    </row>
    <row r="497" s="2" customFormat="1">
      <c r="A497" s="37"/>
      <c r="B497" s="38"/>
      <c r="C497" s="37"/>
      <c r="D497" s="191" t="s">
        <v>152</v>
      </c>
      <c r="E497" s="37"/>
      <c r="F497" s="192" t="s">
        <v>640</v>
      </c>
      <c r="G497" s="37"/>
      <c r="H497" s="37"/>
      <c r="I497" s="188"/>
      <c r="J497" s="37"/>
      <c r="K497" s="37"/>
      <c r="L497" s="38"/>
      <c r="M497" s="189"/>
      <c r="N497" s="190"/>
      <c r="O497" s="76"/>
      <c r="P497" s="76"/>
      <c r="Q497" s="76"/>
      <c r="R497" s="76"/>
      <c r="S497" s="76"/>
      <c r="T497" s="7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8" t="s">
        <v>152</v>
      </c>
      <c r="AU497" s="18" t="s">
        <v>86</v>
      </c>
    </row>
    <row r="498" s="2" customFormat="1" ht="33" customHeight="1">
      <c r="A498" s="37"/>
      <c r="B498" s="171"/>
      <c r="C498" s="172" t="s">
        <v>641</v>
      </c>
      <c r="D498" s="172" t="s">
        <v>144</v>
      </c>
      <c r="E498" s="173" t="s">
        <v>642</v>
      </c>
      <c r="F498" s="174" t="s">
        <v>643</v>
      </c>
      <c r="G498" s="175" t="s">
        <v>301</v>
      </c>
      <c r="H498" s="176">
        <v>4.2800000000000002</v>
      </c>
      <c r="I498" s="177"/>
      <c r="J498" s="178">
        <f>ROUND(I498*H498,2)</f>
        <v>0</v>
      </c>
      <c r="K498" s="179"/>
      <c r="L498" s="38"/>
      <c r="M498" s="180" t="s">
        <v>1</v>
      </c>
      <c r="N498" s="181" t="s">
        <v>41</v>
      </c>
      <c r="O498" s="76"/>
      <c r="P498" s="182">
        <f>O498*H498</f>
        <v>0</v>
      </c>
      <c r="Q498" s="182">
        <v>0</v>
      </c>
      <c r="R498" s="182">
        <f>Q498*H498</f>
        <v>0</v>
      </c>
      <c r="S498" s="182">
        <v>0</v>
      </c>
      <c r="T498" s="183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4" t="s">
        <v>251</v>
      </c>
      <c r="AT498" s="184" t="s">
        <v>144</v>
      </c>
      <c r="AU498" s="184" t="s">
        <v>86</v>
      </c>
      <c r="AY498" s="18" t="s">
        <v>142</v>
      </c>
      <c r="BE498" s="185">
        <f>IF(N498="základní",J498,0)</f>
        <v>0</v>
      </c>
      <c r="BF498" s="185">
        <f>IF(N498="snížená",J498,0)</f>
        <v>0</v>
      </c>
      <c r="BG498" s="185">
        <f>IF(N498="zákl. přenesená",J498,0)</f>
        <v>0</v>
      </c>
      <c r="BH498" s="185">
        <f>IF(N498="sníž. přenesená",J498,0)</f>
        <v>0</v>
      </c>
      <c r="BI498" s="185">
        <f>IF(N498="nulová",J498,0)</f>
        <v>0</v>
      </c>
      <c r="BJ498" s="18" t="s">
        <v>84</v>
      </c>
      <c r="BK498" s="185">
        <f>ROUND(I498*H498,2)</f>
        <v>0</v>
      </c>
      <c r="BL498" s="18" t="s">
        <v>251</v>
      </c>
      <c r="BM498" s="184" t="s">
        <v>644</v>
      </c>
    </row>
    <row r="499" s="2" customFormat="1">
      <c r="A499" s="37"/>
      <c r="B499" s="38"/>
      <c r="C499" s="37"/>
      <c r="D499" s="186" t="s">
        <v>150</v>
      </c>
      <c r="E499" s="37"/>
      <c r="F499" s="187" t="s">
        <v>645</v>
      </c>
      <c r="G499" s="37"/>
      <c r="H499" s="37"/>
      <c r="I499" s="188"/>
      <c r="J499" s="37"/>
      <c r="K499" s="37"/>
      <c r="L499" s="38"/>
      <c r="M499" s="189"/>
      <c r="N499" s="190"/>
      <c r="O499" s="76"/>
      <c r="P499" s="76"/>
      <c r="Q499" s="76"/>
      <c r="R499" s="76"/>
      <c r="S499" s="76"/>
      <c r="T499" s="7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8" t="s">
        <v>150</v>
      </c>
      <c r="AU499" s="18" t="s">
        <v>86</v>
      </c>
    </row>
    <row r="500" s="2" customFormat="1">
      <c r="A500" s="37"/>
      <c r="B500" s="38"/>
      <c r="C500" s="37"/>
      <c r="D500" s="191" t="s">
        <v>152</v>
      </c>
      <c r="E500" s="37"/>
      <c r="F500" s="192" t="s">
        <v>646</v>
      </c>
      <c r="G500" s="37"/>
      <c r="H500" s="37"/>
      <c r="I500" s="188"/>
      <c r="J500" s="37"/>
      <c r="K500" s="37"/>
      <c r="L500" s="38"/>
      <c r="M500" s="189"/>
      <c r="N500" s="190"/>
      <c r="O500" s="76"/>
      <c r="P500" s="76"/>
      <c r="Q500" s="76"/>
      <c r="R500" s="76"/>
      <c r="S500" s="76"/>
      <c r="T500" s="7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8" t="s">
        <v>152</v>
      </c>
      <c r="AU500" s="18" t="s">
        <v>86</v>
      </c>
    </row>
    <row r="501" s="12" customFormat="1" ht="22.8" customHeight="1">
      <c r="A501" s="12"/>
      <c r="B501" s="158"/>
      <c r="C501" s="12"/>
      <c r="D501" s="159" t="s">
        <v>75</v>
      </c>
      <c r="E501" s="169" t="s">
        <v>647</v>
      </c>
      <c r="F501" s="169" t="s">
        <v>648</v>
      </c>
      <c r="G501" s="12"/>
      <c r="H501" s="12"/>
      <c r="I501" s="161"/>
      <c r="J501" s="170">
        <f>BK501</f>
        <v>0</v>
      </c>
      <c r="K501" s="12"/>
      <c r="L501" s="158"/>
      <c r="M501" s="163"/>
      <c r="N501" s="164"/>
      <c r="O501" s="164"/>
      <c r="P501" s="165">
        <f>SUM(P502:P507)</f>
        <v>0</v>
      </c>
      <c r="Q501" s="164"/>
      <c r="R501" s="165">
        <f>SUM(R502:R507)</f>
        <v>0</v>
      </c>
      <c r="S501" s="164"/>
      <c r="T501" s="166">
        <f>SUM(T502:T507)</f>
        <v>0.2823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159" t="s">
        <v>86</v>
      </c>
      <c r="AT501" s="167" t="s">
        <v>75</v>
      </c>
      <c r="AU501" s="167" t="s">
        <v>84</v>
      </c>
      <c r="AY501" s="159" t="s">
        <v>142</v>
      </c>
      <c r="BK501" s="168">
        <f>SUM(BK502:BK507)</f>
        <v>0</v>
      </c>
    </row>
    <row r="502" s="2" customFormat="1" ht="24.15" customHeight="1">
      <c r="A502" s="37"/>
      <c r="B502" s="171"/>
      <c r="C502" s="172" t="s">
        <v>649</v>
      </c>
      <c r="D502" s="172" t="s">
        <v>144</v>
      </c>
      <c r="E502" s="173" t="s">
        <v>650</v>
      </c>
      <c r="F502" s="174" t="s">
        <v>651</v>
      </c>
      <c r="G502" s="175" t="s">
        <v>161</v>
      </c>
      <c r="H502" s="176">
        <v>94.099999999999994</v>
      </c>
      <c r="I502" s="177"/>
      <c r="J502" s="178">
        <f>ROUND(I502*H502,2)</f>
        <v>0</v>
      </c>
      <c r="K502" s="179"/>
      <c r="L502" s="38"/>
      <c r="M502" s="180" t="s">
        <v>1</v>
      </c>
      <c r="N502" s="181" t="s">
        <v>41</v>
      </c>
      <c r="O502" s="76"/>
      <c r="P502" s="182">
        <f>O502*H502</f>
        <v>0</v>
      </c>
      <c r="Q502" s="182">
        <v>0</v>
      </c>
      <c r="R502" s="182">
        <f>Q502*H502</f>
        <v>0</v>
      </c>
      <c r="S502" s="182">
        <v>0.0030000000000000001</v>
      </c>
      <c r="T502" s="183">
        <f>S502*H502</f>
        <v>0.2823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4" t="s">
        <v>251</v>
      </c>
      <c r="AT502" s="184" t="s">
        <v>144</v>
      </c>
      <c r="AU502" s="184" t="s">
        <v>86</v>
      </c>
      <c r="AY502" s="18" t="s">
        <v>142</v>
      </c>
      <c r="BE502" s="185">
        <f>IF(N502="základní",J502,0)</f>
        <v>0</v>
      </c>
      <c r="BF502" s="185">
        <f>IF(N502="snížená",J502,0)</f>
        <v>0</v>
      </c>
      <c r="BG502" s="185">
        <f>IF(N502="zákl. přenesená",J502,0)</f>
        <v>0</v>
      </c>
      <c r="BH502" s="185">
        <f>IF(N502="sníž. přenesená",J502,0)</f>
        <v>0</v>
      </c>
      <c r="BI502" s="185">
        <f>IF(N502="nulová",J502,0)</f>
        <v>0</v>
      </c>
      <c r="BJ502" s="18" t="s">
        <v>84</v>
      </c>
      <c r="BK502" s="185">
        <f>ROUND(I502*H502,2)</f>
        <v>0</v>
      </c>
      <c r="BL502" s="18" t="s">
        <v>251</v>
      </c>
      <c r="BM502" s="184" t="s">
        <v>652</v>
      </c>
    </row>
    <row r="503" s="2" customFormat="1">
      <c r="A503" s="37"/>
      <c r="B503" s="38"/>
      <c r="C503" s="37"/>
      <c r="D503" s="186" t="s">
        <v>150</v>
      </c>
      <c r="E503" s="37"/>
      <c r="F503" s="187" t="s">
        <v>651</v>
      </c>
      <c r="G503" s="37"/>
      <c r="H503" s="37"/>
      <c r="I503" s="188"/>
      <c r="J503" s="37"/>
      <c r="K503" s="37"/>
      <c r="L503" s="38"/>
      <c r="M503" s="189"/>
      <c r="N503" s="190"/>
      <c r="O503" s="76"/>
      <c r="P503" s="76"/>
      <c r="Q503" s="76"/>
      <c r="R503" s="76"/>
      <c r="S503" s="76"/>
      <c r="T503" s="7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8" t="s">
        <v>150</v>
      </c>
      <c r="AU503" s="18" t="s">
        <v>86</v>
      </c>
    </row>
    <row r="504" s="2" customFormat="1">
      <c r="A504" s="37"/>
      <c r="B504" s="38"/>
      <c r="C504" s="37"/>
      <c r="D504" s="191" t="s">
        <v>152</v>
      </c>
      <c r="E504" s="37"/>
      <c r="F504" s="192" t="s">
        <v>653</v>
      </c>
      <c r="G504" s="37"/>
      <c r="H504" s="37"/>
      <c r="I504" s="188"/>
      <c r="J504" s="37"/>
      <c r="K504" s="37"/>
      <c r="L504" s="38"/>
      <c r="M504" s="189"/>
      <c r="N504" s="190"/>
      <c r="O504" s="76"/>
      <c r="P504" s="76"/>
      <c r="Q504" s="76"/>
      <c r="R504" s="76"/>
      <c r="S504" s="76"/>
      <c r="T504" s="7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8" t="s">
        <v>152</v>
      </c>
      <c r="AU504" s="18" t="s">
        <v>86</v>
      </c>
    </row>
    <row r="505" s="15" customFormat="1">
      <c r="A505" s="15"/>
      <c r="B505" s="209"/>
      <c r="C505" s="15"/>
      <c r="D505" s="186" t="s">
        <v>154</v>
      </c>
      <c r="E505" s="210" t="s">
        <v>1</v>
      </c>
      <c r="F505" s="211" t="s">
        <v>178</v>
      </c>
      <c r="G505" s="15"/>
      <c r="H505" s="210" t="s">
        <v>1</v>
      </c>
      <c r="I505" s="212"/>
      <c r="J505" s="15"/>
      <c r="K505" s="15"/>
      <c r="L505" s="209"/>
      <c r="M505" s="213"/>
      <c r="N505" s="214"/>
      <c r="O505" s="214"/>
      <c r="P505" s="214"/>
      <c r="Q505" s="214"/>
      <c r="R505" s="214"/>
      <c r="S505" s="214"/>
      <c r="T505" s="2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10" t="s">
        <v>154</v>
      </c>
      <c r="AU505" s="210" t="s">
        <v>86</v>
      </c>
      <c r="AV505" s="15" t="s">
        <v>84</v>
      </c>
      <c r="AW505" s="15" t="s">
        <v>32</v>
      </c>
      <c r="AX505" s="15" t="s">
        <v>76</v>
      </c>
      <c r="AY505" s="210" t="s">
        <v>142</v>
      </c>
    </row>
    <row r="506" s="13" customFormat="1">
      <c r="A506" s="13"/>
      <c r="B506" s="193"/>
      <c r="C506" s="13"/>
      <c r="D506" s="186" t="s">
        <v>154</v>
      </c>
      <c r="E506" s="194" t="s">
        <v>1</v>
      </c>
      <c r="F506" s="195" t="s">
        <v>484</v>
      </c>
      <c r="G506" s="13"/>
      <c r="H506" s="196">
        <v>94.099999999999994</v>
      </c>
      <c r="I506" s="197"/>
      <c r="J506" s="13"/>
      <c r="K506" s="13"/>
      <c r="L506" s="193"/>
      <c r="M506" s="198"/>
      <c r="N506" s="199"/>
      <c r="O506" s="199"/>
      <c r="P506" s="199"/>
      <c r="Q506" s="199"/>
      <c r="R506" s="199"/>
      <c r="S506" s="199"/>
      <c r="T506" s="20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4" t="s">
        <v>154</v>
      </c>
      <c r="AU506" s="194" t="s">
        <v>86</v>
      </c>
      <c r="AV506" s="13" t="s">
        <v>86</v>
      </c>
      <c r="AW506" s="13" t="s">
        <v>32</v>
      </c>
      <c r="AX506" s="13" t="s">
        <v>76</v>
      </c>
      <c r="AY506" s="194" t="s">
        <v>142</v>
      </c>
    </row>
    <row r="507" s="14" customFormat="1">
      <c r="A507" s="14"/>
      <c r="B507" s="201"/>
      <c r="C507" s="14"/>
      <c r="D507" s="186" t="s">
        <v>154</v>
      </c>
      <c r="E507" s="202" t="s">
        <v>1</v>
      </c>
      <c r="F507" s="203" t="s">
        <v>156</v>
      </c>
      <c r="G507" s="14"/>
      <c r="H507" s="204">
        <v>94.099999999999994</v>
      </c>
      <c r="I507" s="205"/>
      <c r="J507" s="14"/>
      <c r="K507" s="14"/>
      <c r="L507" s="201"/>
      <c r="M507" s="206"/>
      <c r="N507" s="207"/>
      <c r="O507" s="207"/>
      <c r="P507" s="207"/>
      <c r="Q507" s="207"/>
      <c r="R507" s="207"/>
      <c r="S507" s="207"/>
      <c r="T507" s="20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2" t="s">
        <v>154</v>
      </c>
      <c r="AU507" s="202" t="s">
        <v>86</v>
      </c>
      <c r="AV507" s="14" t="s">
        <v>148</v>
      </c>
      <c r="AW507" s="14" t="s">
        <v>32</v>
      </c>
      <c r="AX507" s="14" t="s">
        <v>84</v>
      </c>
      <c r="AY507" s="202" t="s">
        <v>142</v>
      </c>
    </row>
    <row r="508" s="12" customFormat="1" ht="22.8" customHeight="1">
      <c r="A508" s="12"/>
      <c r="B508" s="158"/>
      <c r="C508" s="12"/>
      <c r="D508" s="159" t="s">
        <v>75</v>
      </c>
      <c r="E508" s="169" t="s">
        <v>654</v>
      </c>
      <c r="F508" s="169" t="s">
        <v>655</v>
      </c>
      <c r="G508" s="12"/>
      <c r="H508" s="12"/>
      <c r="I508" s="161"/>
      <c r="J508" s="170">
        <f>BK508</f>
        <v>0</v>
      </c>
      <c r="K508" s="12"/>
      <c r="L508" s="158"/>
      <c r="M508" s="163"/>
      <c r="N508" s="164"/>
      <c r="O508" s="164"/>
      <c r="P508" s="165">
        <f>SUM(P509:P572)</f>
        <v>0</v>
      </c>
      <c r="Q508" s="164"/>
      <c r="R508" s="165">
        <f>SUM(R509:R572)</f>
        <v>5.5925199499999998</v>
      </c>
      <c r="S508" s="164"/>
      <c r="T508" s="166">
        <f>SUM(T509:T572)</f>
        <v>1.2757343999999999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59" t="s">
        <v>86</v>
      </c>
      <c r="AT508" s="167" t="s">
        <v>75</v>
      </c>
      <c r="AU508" s="167" t="s">
        <v>84</v>
      </c>
      <c r="AY508" s="159" t="s">
        <v>142</v>
      </c>
      <c r="BK508" s="168">
        <f>SUM(BK509:BK572)</f>
        <v>0</v>
      </c>
    </row>
    <row r="509" s="2" customFormat="1" ht="16.5" customHeight="1">
      <c r="A509" s="37"/>
      <c r="B509" s="171"/>
      <c r="C509" s="172" t="s">
        <v>656</v>
      </c>
      <c r="D509" s="172" t="s">
        <v>144</v>
      </c>
      <c r="E509" s="173" t="s">
        <v>657</v>
      </c>
      <c r="F509" s="174" t="s">
        <v>658</v>
      </c>
      <c r="G509" s="175" t="s">
        <v>161</v>
      </c>
      <c r="H509" s="176">
        <v>205.45400000000001</v>
      </c>
      <c r="I509" s="177"/>
      <c r="J509" s="178">
        <f>ROUND(I509*H509,2)</f>
        <v>0</v>
      </c>
      <c r="K509" s="179"/>
      <c r="L509" s="38"/>
      <c r="M509" s="180" t="s">
        <v>1</v>
      </c>
      <c r="N509" s="181" t="s">
        <v>41</v>
      </c>
      <c r="O509" s="76"/>
      <c r="P509" s="182">
        <f>O509*H509</f>
        <v>0</v>
      </c>
      <c r="Q509" s="182">
        <v>0</v>
      </c>
      <c r="R509" s="182">
        <f>Q509*H509</f>
        <v>0</v>
      </c>
      <c r="S509" s="182">
        <v>0</v>
      </c>
      <c r="T509" s="18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4" t="s">
        <v>251</v>
      </c>
      <c r="AT509" s="184" t="s">
        <v>144</v>
      </c>
      <c r="AU509" s="184" t="s">
        <v>86</v>
      </c>
      <c r="AY509" s="18" t="s">
        <v>142</v>
      </c>
      <c r="BE509" s="185">
        <f>IF(N509="základní",J509,0)</f>
        <v>0</v>
      </c>
      <c r="BF509" s="185">
        <f>IF(N509="snížená",J509,0)</f>
        <v>0</v>
      </c>
      <c r="BG509" s="185">
        <f>IF(N509="zákl. přenesená",J509,0)</f>
        <v>0</v>
      </c>
      <c r="BH509" s="185">
        <f>IF(N509="sníž. přenesená",J509,0)</f>
        <v>0</v>
      </c>
      <c r="BI509" s="185">
        <f>IF(N509="nulová",J509,0)</f>
        <v>0</v>
      </c>
      <c r="BJ509" s="18" t="s">
        <v>84</v>
      </c>
      <c r="BK509" s="185">
        <f>ROUND(I509*H509,2)</f>
        <v>0</v>
      </c>
      <c r="BL509" s="18" t="s">
        <v>251</v>
      </c>
      <c r="BM509" s="184" t="s">
        <v>659</v>
      </c>
    </row>
    <row r="510" s="2" customFormat="1">
      <c r="A510" s="37"/>
      <c r="B510" s="38"/>
      <c r="C510" s="37"/>
      <c r="D510" s="186" t="s">
        <v>150</v>
      </c>
      <c r="E510" s="37"/>
      <c r="F510" s="187" t="s">
        <v>660</v>
      </c>
      <c r="G510" s="37"/>
      <c r="H510" s="37"/>
      <c r="I510" s="188"/>
      <c r="J510" s="37"/>
      <c r="K510" s="37"/>
      <c r="L510" s="38"/>
      <c r="M510" s="189"/>
      <c r="N510" s="190"/>
      <c r="O510" s="76"/>
      <c r="P510" s="76"/>
      <c r="Q510" s="76"/>
      <c r="R510" s="76"/>
      <c r="S510" s="76"/>
      <c r="T510" s="7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8" t="s">
        <v>150</v>
      </c>
      <c r="AU510" s="18" t="s">
        <v>86</v>
      </c>
    </row>
    <row r="511" s="2" customFormat="1">
      <c r="A511" s="37"/>
      <c r="B511" s="38"/>
      <c r="C511" s="37"/>
      <c r="D511" s="191" t="s">
        <v>152</v>
      </c>
      <c r="E511" s="37"/>
      <c r="F511" s="192" t="s">
        <v>661</v>
      </c>
      <c r="G511" s="37"/>
      <c r="H511" s="37"/>
      <c r="I511" s="188"/>
      <c r="J511" s="37"/>
      <c r="K511" s="37"/>
      <c r="L511" s="38"/>
      <c r="M511" s="189"/>
      <c r="N511" s="190"/>
      <c r="O511" s="76"/>
      <c r="P511" s="76"/>
      <c r="Q511" s="76"/>
      <c r="R511" s="76"/>
      <c r="S511" s="76"/>
      <c r="T511" s="7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8" t="s">
        <v>152</v>
      </c>
      <c r="AU511" s="18" t="s">
        <v>86</v>
      </c>
    </row>
    <row r="512" s="15" customFormat="1">
      <c r="A512" s="15"/>
      <c r="B512" s="209"/>
      <c r="C512" s="15"/>
      <c r="D512" s="186" t="s">
        <v>154</v>
      </c>
      <c r="E512" s="210" t="s">
        <v>1</v>
      </c>
      <c r="F512" s="211" t="s">
        <v>171</v>
      </c>
      <c r="G512" s="15"/>
      <c r="H512" s="210" t="s">
        <v>1</v>
      </c>
      <c r="I512" s="212"/>
      <c r="J512" s="15"/>
      <c r="K512" s="15"/>
      <c r="L512" s="209"/>
      <c r="M512" s="213"/>
      <c r="N512" s="214"/>
      <c r="O512" s="214"/>
      <c r="P512" s="214"/>
      <c r="Q512" s="214"/>
      <c r="R512" s="214"/>
      <c r="S512" s="214"/>
      <c r="T512" s="2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10" t="s">
        <v>154</v>
      </c>
      <c r="AU512" s="210" t="s">
        <v>86</v>
      </c>
      <c r="AV512" s="15" t="s">
        <v>84</v>
      </c>
      <c r="AW512" s="15" t="s">
        <v>32</v>
      </c>
      <c r="AX512" s="15" t="s">
        <v>76</v>
      </c>
      <c r="AY512" s="210" t="s">
        <v>142</v>
      </c>
    </row>
    <row r="513" s="13" customFormat="1">
      <c r="A513" s="13"/>
      <c r="B513" s="193"/>
      <c r="C513" s="13"/>
      <c r="D513" s="186" t="s">
        <v>154</v>
      </c>
      <c r="E513" s="194" t="s">
        <v>1</v>
      </c>
      <c r="F513" s="195" t="s">
        <v>662</v>
      </c>
      <c r="G513" s="13"/>
      <c r="H513" s="196">
        <v>27.068000000000001</v>
      </c>
      <c r="I513" s="197"/>
      <c r="J513" s="13"/>
      <c r="K513" s="13"/>
      <c r="L513" s="193"/>
      <c r="M513" s="198"/>
      <c r="N513" s="199"/>
      <c r="O513" s="199"/>
      <c r="P513" s="199"/>
      <c r="Q513" s="199"/>
      <c r="R513" s="199"/>
      <c r="S513" s="199"/>
      <c r="T513" s="20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4" t="s">
        <v>154</v>
      </c>
      <c r="AU513" s="194" t="s">
        <v>86</v>
      </c>
      <c r="AV513" s="13" t="s">
        <v>86</v>
      </c>
      <c r="AW513" s="13" t="s">
        <v>32</v>
      </c>
      <c r="AX513" s="13" t="s">
        <v>76</v>
      </c>
      <c r="AY513" s="194" t="s">
        <v>142</v>
      </c>
    </row>
    <row r="514" s="15" customFormat="1">
      <c r="A514" s="15"/>
      <c r="B514" s="209"/>
      <c r="C514" s="15"/>
      <c r="D514" s="186" t="s">
        <v>154</v>
      </c>
      <c r="E514" s="210" t="s">
        <v>1</v>
      </c>
      <c r="F514" s="211" t="s">
        <v>178</v>
      </c>
      <c r="G514" s="15"/>
      <c r="H514" s="210" t="s">
        <v>1</v>
      </c>
      <c r="I514" s="212"/>
      <c r="J514" s="15"/>
      <c r="K514" s="15"/>
      <c r="L514" s="209"/>
      <c r="M514" s="213"/>
      <c r="N514" s="214"/>
      <c r="O514" s="214"/>
      <c r="P514" s="214"/>
      <c r="Q514" s="214"/>
      <c r="R514" s="214"/>
      <c r="S514" s="214"/>
      <c r="T514" s="2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10" t="s">
        <v>154</v>
      </c>
      <c r="AU514" s="210" t="s">
        <v>86</v>
      </c>
      <c r="AV514" s="15" t="s">
        <v>84</v>
      </c>
      <c r="AW514" s="15" t="s">
        <v>32</v>
      </c>
      <c r="AX514" s="15" t="s">
        <v>76</v>
      </c>
      <c r="AY514" s="210" t="s">
        <v>142</v>
      </c>
    </row>
    <row r="515" s="13" customFormat="1">
      <c r="A515" s="13"/>
      <c r="B515" s="193"/>
      <c r="C515" s="13"/>
      <c r="D515" s="186" t="s">
        <v>154</v>
      </c>
      <c r="E515" s="194" t="s">
        <v>1</v>
      </c>
      <c r="F515" s="195" t="s">
        <v>663</v>
      </c>
      <c r="G515" s="13"/>
      <c r="H515" s="196">
        <v>150.34999999999999</v>
      </c>
      <c r="I515" s="197"/>
      <c r="J515" s="13"/>
      <c r="K515" s="13"/>
      <c r="L515" s="193"/>
      <c r="M515" s="198"/>
      <c r="N515" s="199"/>
      <c r="O515" s="199"/>
      <c r="P515" s="199"/>
      <c r="Q515" s="199"/>
      <c r="R515" s="199"/>
      <c r="S515" s="199"/>
      <c r="T515" s="20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4" t="s">
        <v>154</v>
      </c>
      <c r="AU515" s="194" t="s">
        <v>86</v>
      </c>
      <c r="AV515" s="13" t="s">
        <v>86</v>
      </c>
      <c r="AW515" s="13" t="s">
        <v>32</v>
      </c>
      <c r="AX515" s="13" t="s">
        <v>76</v>
      </c>
      <c r="AY515" s="194" t="s">
        <v>142</v>
      </c>
    </row>
    <row r="516" s="13" customFormat="1">
      <c r="A516" s="13"/>
      <c r="B516" s="193"/>
      <c r="C516" s="13"/>
      <c r="D516" s="186" t="s">
        <v>154</v>
      </c>
      <c r="E516" s="194" t="s">
        <v>1</v>
      </c>
      <c r="F516" s="195" t="s">
        <v>664</v>
      </c>
      <c r="G516" s="13"/>
      <c r="H516" s="196">
        <v>28.036000000000001</v>
      </c>
      <c r="I516" s="197"/>
      <c r="J516" s="13"/>
      <c r="K516" s="13"/>
      <c r="L516" s="193"/>
      <c r="M516" s="198"/>
      <c r="N516" s="199"/>
      <c r="O516" s="199"/>
      <c r="P516" s="199"/>
      <c r="Q516" s="199"/>
      <c r="R516" s="199"/>
      <c r="S516" s="199"/>
      <c r="T516" s="20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4" t="s">
        <v>154</v>
      </c>
      <c r="AU516" s="194" t="s">
        <v>86</v>
      </c>
      <c r="AV516" s="13" t="s">
        <v>86</v>
      </c>
      <c r="AW516" s="13" t="s">
        <v>32</v>
      </c>
      <c r="AX516" s="13" t="s">
        <v>76</v>
      </c>
      <c r="AY516" s="194" t="s">
        <v>142</v>
      </c>
    </row>
    <row r="517" s="14" customFormat="1">
      <c r="A517" s="14"/>
      <c r="B517" s="201"/>
      <c r="C517" s="14"/>
      <c r="D517" s="186" t="s">
        <v>154</v>
      </c>
      <c r="E517" s="202" t="s">
        <v>1</v>
      </c>
      <c r="F517" s="203" t="s">
        <v>156</v>
      </c>
      <c r="G517" s="14"/>
      <c r="H517" s="204">
        <v>205.45400000000001</v>
      </c>
      <c r="I517" s="205"/>
      <c r="J517" s="14"/>
      <c r="K517" s="14"/>
      <c r="L517" s="201"/>
      <c r="M517" s="206"/>
      <c r="N517" s="207"/>
      <c r="O517" s="207"/>
      <c r="P517" s="207"/>
      <c r="Q517" s="207"/>
      <c r="R517" s="207"/>
      <c r="S517" s="207"/>
      <c r="T517" s="20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2" t="s">
        <v>154</v>
      </c>
      <c r="AU517" s="202" t="s">
        <v>86</v>
      </c>
      <c r="AV517" s="14" t="s">
        <v>148</v>
      </c>
      <c r="AW517" s="14" t="s">
        <v>32</v>
      </c>
      <c r="AX517" s="14" t="s">
        <v>84</v>
      </c>
      <c r="AY517" s="202" t="s">
        <v>142</v>
      </c>
    </row>
    <row r="518" s="2" customFormat="1" ht="16.5" customHeight="1">
      <c r="A518" s="37"/>
      <c r="B518" s="171"/>
      <c r="C518" s="172" t="s">
        <v>665</v>
      </c>
      <c r="D518" s="172" t="s">
        <v>144</v>
      </c>
      <c r="E518" s="173" t="s">
        <v>666</v>
      </c>
      <c r="F518" s="174" t="s">
        <v>667</v>
      </c>
      <c r="G518" s="175" t="s">
        <v>161</v>
      </c>
      <c r="H518" s="176">
        <v>205.45400000000001</v>
      </c>
      <c r="I518" s="177"/>
      <c r="J518" s="178">
        <f>ROUND(I518*H518,2)</f>
        <v>0</v>
      </c>
      <c r="K518" s="179"/>
      <c r="L518" s="38"/>
      <c r="M518" s="180" t="s">
        <v>1</v>
      </c>
      <c r="N518" s="181" t="s">
        <v>41</v>
      </c>
      <c r="O518" s="76"/>
      <c r="P518" s="182">
        <f>O518*H518</f>
        <v>0</v>
      </c>
      <c r="Q518" s="182">
        <v>0.00029999999999999997</v>
      </c>
      <c r="R518" s="182">
        <f>Q518*H518</f>
        <v>0.061636199999999995</v>
      </c>
      <c r="S518" s="182">
        <v>0</v>
      </c>
      <c r="T518" s="18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4" t="s">
        <v>251</v>
      </c>
      <c r="AT518" s="184" t="s">
        <v>144</v>
      </c>
      <c r="AU518" s="184" t="s">
        <v>86</v>
      </c>
      <c r="AY518" s="18" t="s">
        <v>142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18" t="s">
        <v>84</v>
      </c>
      <c r="BK518" s="185">
        <f>ROUND(I518*H518,2)</f>
        <v>0</v>
      </c>
      <c r="BL518" s="18" t="s">
        <v>251</v>
      </c>
      <c r="BM518" s="184" t="s">
        <v>668</v>
      </c>
    </row>
    <row r="519" s="2" customFormat="1">
      <c r="A519" s="37"/>
      <c r="B519" s="38"/>
      <c r="C519" s="37"/>
      <c r="D519" s="186" t="s">
        <v>150</v>
      </c>
      <c r="E519" s="37"/>
      <c r="F519" s="187" t="s">
        <v>669</v>
      </c>
      <c r="G519" s="37"/>
      <c r="H519" s="37"/>
      <c r="I519" s="188"/>
      <c r="J519" s="37"/>
      <c r="K519" s="37"/>
      <c r="L519" s="38"/>
      <c r="M519" s="189"/>
      <c r="N519" s="190"/>
      <c r="O519" s="76"/>
      <c r="P519" s="76"/>
      <c r="Q519" s="76"/>
      <c r="R519" s="76"/>
      <c r="S519" s="76"/>
      <c r="T519" s="7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8" t="s">
        <v>150</v>
      </c>
      <c r="AU519" s="18" t="s">
        <v>86</v>
      </c>
    </row>
    <row r="520" s="2" customFormat="1">
      <c r="A520" s="37"/>
      <c r="B520" s="38"/>
      <c r="C520" s="37"/>
      <c r="D520" s="191" t="s">
        <v>152</v>
      </c>
      <c r="E520" s="37"/>
      <c r="F520" s="192" t="s">
        <v>670</v>
      </c>
      <c r="G520" s="37"/>
      <c r="H520" s="37"/>
      <c r="I520" s="188"/>
      <c r="J520" s="37"/>
      <c r="K520" s="37"/>
      <c r="L520" s="38"/>
      <c r="M520" s="189"/>
      <c r="N520" s="190"/>
      <c r="O520" s="76"/>
      <c r="P520" s="76"/>
      <c r="Q520" s="76"/>
      <c r="R520" s="76"/>
      <c r="S520" s="76"/>
      <c r="T520" s="7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8" t="s">
        <v>152</v>
      </c>
      <c r="AU520" s="18" t="s">
        <v>86</v>
      </c>
    </row>
    <row r="521" s="2" customFormat="1" ht="24.15" customHeight="1">
      <c r="A521" s="37"/>
      <c r="B521" s="171"/>
      <c r="C521" s="172" t="s">
        <v>671</v>
      </c>
      <c r="D521" s="172" t="s">
        <v>144</v>
      </c>
      <c r="E521" s="173" t="s">
        <v>672</v>
      </c>
      <c r="F521" s="174" t="s">
        <v>673</v>
      </c>
      <c r="G521" s="175" t="s">
        <v>161</v>
      </c>
      <c r="H521" s="176">
        <v>5.6559999999999997</v>
      </c>
      <c r="I521" s="177"/>
      <c r="J521" s="178">
        <f>ROUND(I521*H521,2)</f>
        <v>0</v>
      </c>
      <c r="K521" s="179"/>
      <c r="L521" s="38"/>
      <c r="M521" s="180" t="s">
        <v>1</v>
      </c>
      <c r="N521" s="181" t="s">
        <v>41</v>
      </c>
      <c r="O521" s="76"/>
      <c r="P521" s="182">
        <f>O521*H521</f>
        <v>0</v>
      </c>
      <c r="Q521" s="182">
        <v>0.0015</v>
      </c>
      <c r="R521" s="182">
        <f>Q521*H521</f>
        <v>0.0084840000000000002</v>
      </c>
      <c r="S521" s="182">
        <v>0</v>
      </c>
      <c r="T521" s="183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4" t="s">
        <v>251</v>
      </c>
      <c r="AT521" s="184" t="s">
        <v>144</v>
      </c>
      <c r="AU521" s="184" t="s">
        <v>86</v>
      </c>
      <c r="AY521" s="18" t="s">
        <v>142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8" t="s">
        <v>84</v>
      </c>
      <c r="BK521" s="185">
        <f>ROUND(I521*H521,2)</f>
        <v>0</v>
      </c>
      <c r="BL521" s="18" t="s">
        <v>251</v>
      </c>
      <c r="BM521" s="184" t="s">
        <v>674</v>
      </c>
    </row>
    <row r="522" s="2" customFormat="1">
      <c r="A522" s="37"/>
      <c r="B522" s="38"/>
      <c r="C522" s="37"/>
      <c r="D522" s="186" t="s">
        <v>150</v>
      </c>
      <c r="E522" s="37"/>
      <c r="F522" s="187" t="s">
        <v>675</v>
      </c>
      <c r="G522" s="37"/>
      <c r="H522" s="37"/>
      <c r="I522" s="188"/>
      <c r="J522" s="37"/>
      <c r="K522" s="37"/>
      <c r="L522" s="38"/>
      <c r="M522" s="189"/>
      <c r="N522" s="190"/>
      <c r="O522" s="76"/>
      <c r="P522" s="76"/>
      <c r="Q522" s="76"/>
      <c r="R522" s="76"/>
      <c r="S522" s="76"/>
      <c r="T522" s="7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8" t="s">
        <v>150</v>
      </c>
      <c r="AU522" s="18" t="s">
        <v>86</v>
      </c>
    </row>
    <row r="523" s="2" customFormat="1">
      <c r="A523" s="37"/>
      <c r="B523" s="38"/>
      <c r="C523" s="37"/>
      <c r="D523" s="191" t="s">
        <v>152</v>
      </c>
      <c r="E523" s="37"/>
      <c r="F523" s="192" t="s">
        <v>676</v>
      </c>
      <c r="G523" s="37"/>
      <c r="H523" s="37"/>
      <c r="I523" s="188"/>
      <c r="J523" s="37"/>
      <c r="K523" s="37"/>
      <c r="L523" s="38"/>
      <c r="M523" s="189"/>
      <c r="N523" s="190"/>
      <c r="O523" s="76"/>
      <c r="P523" s="76"/>
      <c r="Q523" s="76"/>
      <c r="R523" s="76"/>
      <c r="S523" s="76"/>
      <c r="T523" s="7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8" t="s">
        <v>152</v>
      </c>
      <c r="AU523" s="18" t="s">
        <v>86</v>
      </c>
    </row>
    <row r="524" s="15" customFormat="1">
      <c r="A524" s="15"/>
      <c r="B524" s="209"/>
      <c r="C524" s="15"/>
      <c r="D524" s="186" t="s">
        <v>154</v>
      </c>
      <c r="E524" s="210" t="s">
        <v>1</v>
      </c>
      <c r="F524" s="211" t="s">
        <v>171</v>
      </c>
      <c r="G524" s="15"/>
      <c r="H524" s="210" t="s">
        <v>1</v>
      </c>
      <c r="I524" s="212"/>
      <c r="J524" s="15"/>
      <c r="K524" s="15"/>
      <c r="L524" s="209"/>
      <c r="M524" s="213"/>
      <c r="N524" s="214"/>
      <c r="O524" s="214"/>
      <c r="P524" s="214"/>
      <c r="Q524" s="214"/>
      <c r="R524" s="214"/>
      <c r="S524" s="214"/>
      <c r="T524" s="2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10" t="s">
        <v>154</v>
      </c>
      <c r="AU524" s="210" t="s">
        <v>86</v>
      </c>
      <c r="AV524" s="15" t="s">
        <v>84</v>
      </c>
      <c r="AW524" s="15" t="s">
        <v>32</v>
      </c>
      <c r="AX524" s="15" t="s">
        <v>76</v>
      </c>
      <c r="AY524" s="210" t="s">
        <v>142</v>
      </c>
    </row>
    <row r="525" s="13" customFormat="1">
      <c r="A525" s="13"/>
      <c r="B525" s="193"/>
      <c r="C525" s="13"/>
      <c r="D525" s="186" t="s">
        <v>154</v>
      </c>
      <c r="E525" s="194" t="s">
        <v>1</v>
      </c>
      <c r="F525" s="195" t="s">
        <v>677</v>
      </c>
      <c r="G525" s="13"/>
      <c r="H525" s="196">
        <v>5.6559999999999997</v>
      </c>
      <c r="I525" s="197"/>
      <c r="J525" s="13"/>
      <c r="K525" s="13"/>
      <c r="L525" s="193"/>
      <c r="M525" s="198"/>
      <c r="N525" s="199"/>
      <c r="O525" s="199"/>
      <c r="P525" s="199"/>
      <c r="Q525" s="199"/>
      <c r="R525" s="199"/>
      <c r="S525" s="199"/>
      <c r="T525" s="20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4" t="s">
        <v>154</v>
      </c>
      <c r="AU525" s="194" t="s">
        <v>86</v>
      </c>
      <c r="AV525" s="13" t="s">
        <v>86</v>
      </c>
      <c r="AW525" s="13" t="s">
        <v>32</v>
      </c>
      <c r="AX525" s="13" t="s">
        <v>76</v>
      </c>
      <c r="AY525" s="194" t="s">
        <v>142</v>
      </c>
    </row>
    <row r="526" s="14" customFormat="1">
      <c r="A526" s="14"/>
      <c r="B526" s="201"/>
      <c r="C526" s="14"/>
      <c r="D526" s="186" t="s">
        <v>154</v>
      </c>
      <c r="E526" s="202" t="s">
        <v>1</v>
      </c>
      <c r="F526" s="203" t="s">
        <v>156</v>
      </c>
      <c r="G526" s="14"/>
      <c r="H526" s="204">
        <v>5.6559999999999997</v>
      </c>
      <c r="I526" s="205"/>
      <c r="J526" s="14"/>
      <c r="K526" s="14"/>
      <c r="L526" s="201"/>
      <c r="M526" s="206"/>
      <c r="N526" s="207"/>
      <c r="O526" s="207"/>
      <c r="P526" s="207"/>
      <c r="Q526" s="207"/>
      <c r="R526" s="207"/>
      <c r="S526" s="207"/>
      <c r="T526" s="20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2" t="s">
        <v>154</v>
      </c>
      <c r="AU526" s="202" t="s">
        <v>86</v>
      </c>
      <c r="AV526" s="14" t="s">
        <v>148</v>
      </c>
      <c r="AW526" s="14" t="s">
        <v>32</v>
      </c>
      <c r="AX526" s="14" t="s">
        <v>84</v>
      </c>
      <c r="AY526" s="202" t="s">
        <v>142</v>
      </c>
    </row>
    <row r="527" s="2" customFormat="1" ht="16.5" customHeight="1">
      <c r="A527" s="37"/>
      <c r="B527" s="171"/>
      <c r="C527" s="172" t="s">
        <v>678</v>
      </c>
      <c r="D527" s="172" t="s">
        <v>144</v>
      </c>
      <c r="E527" s="173" t="s">
        <v>679</v>
      </c>
      <c r="F527" s="174" t="s">
        <v>680</v>
      </c>
      <c r="G527" s="175" t="s">
        <v>161</v>
      </c>
      <c r="H527" s="176">
        <v>205.45400000000001</v>
      </c>
      <c r="I527" s="177"/>
      <c r="J527" s="178">
        <f>ROUND(I527*H527,2)</f>
        <v>0</v>
      </c>
      <c r="K527" s="179"/>
      <c r="L527" s="38"/>
      <c r="M527" s="180" t="s">
        <v>1</v>
      </c>
      <c r="N527" s="181" t="s">
        <v>41</v>
      </c>
      <c r="O527" s="76"/>
      <c r="P527" s="182">
        <f>O527*H527</f>
        <v>0</v>
      </c>
      <c r="Q527" s="182">
        <v>0.0044999999999999997</v>
      </c>
      <c r="R527" s="182">
        <f>Q527*H527</f>
        <v>0.924543</v>
      </c>
      <c r="S527" s="182">
        <v>0</v>
      </c>
      <c r="T527" s="183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4" t="s">
        <v>251</v>
      </c>
      <c r="AT527" s="184" t="s">
        <v>144</v>
      </c>
      <c r="AU527" s="184" t="s">
        <v>86</v>
      </c>
      <c r="AY527" s="18" t="s">
        <v>142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8" t="s">
        <v>84</v>
      </c>
      <c r="BK527" s="185">
        <f>ROUND(I527*H527,2)</f>
        <v>0</v>
      </c>
      <c r="BL527" s="18" t="s">
        <v>251</v>
      </c>
      <c r="BM527" s="184" t="s">
        <v>681</v>
      </c>
    </row>
    <row r="528" s="2" customFormat="1">
      <c r="A528" s="37"/>
      <c r="B528" s="38"/>
      <c r="C528" s="37"/>
      <c r="D528" s="186" t="s">
        <v>150</v>
      </c>
      <c r="E528" s="37"/>
      <c r="F528" s="187" t="s">
        <v>682</v>
      </c>
      <c r="G528" s="37"/>
      <c r="H528" s="37"/>
      <c r="I528" s="188"/>
      <c r="J528" s="37"/>
      <c r="K528" s="37"/>
      <c r="L528" s="38"/>
      <c r="M528" s="189"/>
      <c r="N528" s="190"/>
      <c r="O528" s="76"/>
      <c r="P528" s="76"/>
      <c r="Q528" s="76"/>
      <c r="R528" s="76"/>
      <c r="S528" s="76"/>
      <c r="T528" s="7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8" t="s">
        <v>150</v>
      </c>
      <c r="AU528" s="18" t="s">
        <v>86</v>
      </c>
    </row>
    <row r="529" s="2" customFormat="1">
      <c r="A529" s="37"/>
      <c r="B529" s="38"/>
      <c r="C529" s="37"/>
      <c r="D529" s="191" t="s">
        <v>152</v>
      </c>
      <c r="E529" s="37"/>
      <c r="F529" s="192" t="s">
        <v>683</v>
      </c>
      <c r="G529" s="37"/>
      <c r="H529" s="37"/>
      <c r="I529" s="188"/>
      <c r="J529" s="37"/>
      <c r="K529" s="37"/>
      <c r="L529" s="38"/>
      <c r="M529" s="189"/>
      <c r="N529" s="190"/>
      <c r="O529" s="76"/>
      <c r="P529" s="76"/>
      <c r="Q529" s="76"/>
      <c r="R529" s="76"/>
      <c r="S529" s="76"/>
      <c r="T529" s="7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8" t="s">
        <v>152</v>
      </c>
      <c r="AU529" s="18" t="s">
        <v>86</v>
      </c>
    </row>
    <row r="530" s="2" customFormat="1" ht="24.15" customHeight="1">
      <c r="A530" s="37"/>
      <c r="B530" s="171"/>
      <c r="C530" s="172" t="s">
        <v>684</v>
      </c>
      <c r="D530" s="172" t="s">
        <v>144</v>
      </c>
      <c r="E530" s="173" t="s">
        <v>685</v>
      </c>
      <c r="F530" s="174" t="s">
        <v>686</v>
      </c>
      <c r="G530" s="175" t="s">
        <v>161</v>
      </c>
      <c r="H530" s="176">
        <v>410.77100000000002</v>
      </c>
      <c r="I530" s="177"/>
      <c r="J530" s="178">
        <f>ROUND(I530*H530,2)</f>
        <v>0</v>
      </c>
      <c r="K530" s="179"/>
      <c r="L530" s="38"/>
      <c r="M530" s="180" t="s">
        <v>1</v>
      </c>
      <c r="N530" s="181" t="s">
        <v>41</v>
      </c>
      <c r="O530" s="76"/>
      <c r="P530" s="182">
        <f>O530*H530</f>
        <v>0</v>
      </c>
      <c r="Q530" s="182">
        <v>0.0014499999999999999</v>
      </c>
      <c r="R530" s="182">
        <f>Q530*H530</f>
        <v>0.59561794999999995</v>
      </c>
      <c r="S530" s="182">
        <v>0</v>
      </c>
      <c r="T530" s="183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4" t="s">
        <v>251</v>
      </c>
      <c r="AT530" s="184" t="s">
        <v>144</v>
      </c>
      <c r="AU530" s="184" t="s">
        <v>86</v>
      </c>
      <c r="AY530" s="18" t="s">
        <v>142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8" t="s">
        <v>84</v>
      </c>
      <c r="BK530" s="185">
        <f>ROUND(I530*H530,2)</f>
        <v>0</v>
      </c>
      <c r="BL530" s="18" t="s">
        <v>251</v>
      </c>
      <c r="BM530" s="184" t="s">
        <v>687</v>
      </c>
    </row>
    <row r="531" s="2" customFormat="1">
      <c r="A531" s="37"/>
      <c r="B531" s="38"/>
      <c r="C531" s="37"/>
      <c r="D531" s="186" t="s">
        <v>150</v>
      </c>
      <c r="E531" s="37"/>
      <c r="F531" s="187" t="s">
        <v>688</v>
      </c>
      <c r="G531" s="37"/>
      <c r="H531" s="37"/>
      <c r="I531" s="188"/>
      <c r="J531" s="37"/>
      <c r="K531" s="37"/>
      <c r="L531" s="38"/>
      <c r="M531" s="189"/>
      <c r="N531" s="190"/>
      <c r="O531" s="76"/>
      <c r="P531" s="76"/>
      <c r="Q531" s="76"/>
      <c r="R531" s="76"/>
      <c r="S531" s="76"/>
      <c r="T531" s="7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8" t="s">
        <v>150</v>
      </c>
      <c r="AU531" s="18" t="s">
        <v>86</v>
      </c>
    </row>
    <row r="532" s="2" customFormat="1">
      <c r="A532" s="37"/>
      <c r="B532" s="38"/>
      <c r="C532" s="37"/>
      <c r="D532" s="191" t="s">
        <v>152</v>
      </c>
      <c r="E532" s="37"/>
      <c r="F532" s="192" t="s">
        <v>689</v>
      </c>
      <c r="G532" s="37"/>
      <c r="H532" s="37"/>
      <c r="I532" s="188"/>
      <c r="J532" s="37"/>
      <c r="K532" s="37"/>
      <c r="L532" s="38"/>
      <c r="M532" s="189"/>
      <c r="N532" s="190"/>
      <c r="O532" s="76"/>
      <c r="P532" s="76"/>
      <c r="Q532" s="76"/>
      <c r="R532" s="76"/>
      <c r="S532" s="76"/>
      <c r="T532" s="7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8" t="s">
        <v>152</v>
      </c>
      <c r="AU532" s="18" t="s">
        <v>86</v>
      </c>
    </row>
    <row r="533" s="15" customFormat="1">
      <c r="A533" s="15"/>
      <c r="B533" s="209"/>
      <c r="C533" s="15"/>
      <c r="D533" s="186" t="s">
        <v>154</v>
      </c>
      <c r="E533" s="210" t="s">
        <v>1</v>
      </c>
      <c r="F533" s="211" t="s">
        <v>171</v>
      </c>
      <c r="G533" s="15"/>
      <c r="H533" s="210" t="s">
        <v>1</v>
      </c>
      <c r="I533" s="212"/>
      <c r="J533" s="15"/>
      <c r="K533" s="15"/>
      <c r="L533" s="209"/>
      <c r="M533" s="213"/>
      <c r="N533" s="214"/>
      <c r="O533" s="214"/>
      <c r="P533" s="214"/>
      <c r="Q533" s="214"/>
      <c r="R533" s="214"/>
      <c r="S533" s="214"/>
      <c r="T533" s="2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10" t="s">
        <v>154</v>
      </c>
      <c r="AU533" s="210" t="s">
        <v>86</v>
      </c>
      <c r="AV533" s="15" t="s">
        <v>84</v>
      </c>
      <c r="AW533" s="15" t="s">
        <v>32</v>
      </c>
      <c r="AX533" s="15" t="s">
        <v>76</v>
      </c>
      <c r="AY533" s="210" t="s">
        <v>142</v>
      </c>
    </row>
    <row r="534" s="13" customFormat="1">
      <c r="A534" s="13"/>
      <c r="B534" s="193"/>
      <c r="C534" s="13"/>
      <c r="D534" s="186" t="s">
        <v>154</v>
      </c>
      <c r="E534" s="194" t="s">
        <v>1</v>
      </c>
      <c r="F534" s="195" t="s">
        <v>690</v>
      </c>
      <c r="G534" s="13"/>
      <c r="H534" s="196">
        <v>54</v>
      </c>
      <c r="I534" s="197"/>
      <c r="J534" s="13"/>
      <c r="K534" s="13"/>
      <c r="L534" s="193"/>
      <c r="M534" s="198"/>
      <c r="N534" s="199"/>
      <c r="O534" s="199"/>
      <c r="P534" s="199"/>
      <c r="Q534" s="199"/>
      <c r="R534" s="199"/>
      <c r="S534" s="199"/>
      <c r="T534" s="20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4" t="s">
        <v>154</v>
      </c>
      <c r="AU534" s="194" t="s">
        <v>86</v>
      </c>
      <c r="AV534" s="13" t="s">
        <v>86</v>
      </c>
      <c r="AW534" s="13" t="s">
        <v>32</v>
      </c>
      <c r="AX534" s="13" t="s">
        <v>76</v>
      </c>
      <c r="AY534" s="194" t="s">
        <v>142</v>
      </c>
    </row>
    <row r="535" s="15" customFormat="1">
      <c r="A535" s="15"/>
      <c r="B535" s="209"/>
      <c r="C535" s="15"/>
      <c r="D535" s="186" t="s">
        <v>154</v>
      </c>
      <c r="E535" s="210" t="s">
        <v>1</v>
      </c>
      <c r="F535" s="211" t="s">
        <v>178</v>
      </c>
      <c r="G535" s="15"/>
      <c r="H535" s="210" t="s">
        <v>1</v>
      </c>
      <c r="I535" s="212"/>
      <c r="J535" s="15"/>
      <c r="K535" s="15"/>
      <c r="L535" s="209"/>
      <c r="M535" s="213"/>
      <c r="N535" s="214"/>
      <c r="O535" s="214"/>
      <c r="P535" s="214"/>
      <c r="Q535" s="214"/>
      <c r="R535" s="214"/>
      <c r="S535" s="214"/>
      <c r="T535" s="2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0" t="s">
        <v>154</v>
      </c>
      <c r="AU535" s="210" t="s">
        <v>86</v>
      </c>
      <c r="AV535" s="15" t="s">
        <v>84</v>
      </c>
      <c r="AW535" s="15" t="s">
        <v>32</v>
      </c>
      <c r="AX535" s="15" t="s">
        <v>76</v>
      </c>
      <c r="AY535" s="210" t="s">
        <v>142</v>
      </c>
    </row>
    <row r="536" s="13" customFormat="1">
      <c r="A536" s="13"/>
      <c r="B536" s="193"/>
      <c r="C536" s="13"/>
      <c r="D536" s="186" t="s">
        <v>154</v>
      </c>
      <c r="E536" s="194" t="s">
        <v>1</v>
      </c>
      <c r="F536" s="195" t="s">
        <v>691</v>
      </c>
      <c r="G536" s="13"/>
      <c r="H536" s="196">
        <v>288.65899999999999</v>
      </c>
      <c r="I536" s="197"/>
      <c r="J536" s="13"/>
      <c r="K536" s="13"/>
      <c r="L536" s="193"/>
      <c r="M536" s="198"/>
      <c r="N536" s="199"/>
      <c r="O536" s="199"/>
      <c r="P536" s="199"/>
      <c r="Q536" s="199"/>
      <c r="R536" s="199"/>
      <c r="S536" s="199"/>
      <c r="T536" s="20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4" t="s">
        <v>154</v>
      </c>
      <c r="AU536" s="194" t="s">
        <v>86</v>
      </c>
      <c r="AV536" s="13" t="s">
        <v>86</v>
      </c>
      <c r="AW536" s="13" t="s">
        <v>32</v>
      </c>
      <c r="AX536" s="13" t="s">
        <v>76</v>
      </c>
      <c r="AY536" s="194" t="s">
        <v>142</v>
      </c>
    </row>
    <row r="537" s="13" customFormat="1">
      <c r="A537" s="13"/>
      <c r="B537" s="193"/>
      <c r="C537" s="13"/>
      <c r="D537" s="186" t="s">
        <v>154</v>
      </c>
      <c r="E537" s="194" t="s">
        <v>1</v>
      </c>
      <c r="F537" s="195" t="s">
        <v>692</v>
      </c>
      <c r="G537" s="13"/>
      <c r="H537" s="196">
        <v>68.111999999999995</v>
      </c>
      <c r="I537" s="197"/>
      <c r="J537" s="13"/>
      <c r="K537" s="13"/>
      <c r="L537" s="193"/>
      <c r="M537" s="198"/>
      <c r="N537" s="199"/>
      <c r="O537" s="199"/>
      <c r="P537" s="199"/>
      <c r="Q537" s="199"/>
      <c r="R537" s="199"/>
      <c r="S537" s="199"/>
      <c r="T537" s="20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4" t="s">
        <v>154</v>
      </c>
      <c r="AU537" s="194" t="s">
        <v>86</v>
      </c>
      <c r="AV537" s="13" t="s">
        <v>86</v>
      </c>
      <c r="AW537" s="13" t="s">
        <v>32</v>
      </c>
      <c r="AX537" s="13" t="s">
        <v>76</v>
      </c>
      <c r="AY537" s="194" t="s">
        <v>142</v>
      </c>
    </row>
    <row r="538" s="14" customFormat="1">
      <c r="A538" s="14"/>
      <c r="B538" s="201"/>
      <c r="C538" s="14"/>
      <c r="D538" s="186" t="s">
        <v>154</v>
      </c>
      <c r="E538" s="202" t="s">
        <v>1</v>
      </c>
      <c r="F538" s="203" t="s">
        <v>156</v>
      </c>
      <c r="G538" s="14"/>
      <c r="H538" s="204">
        <v>410.77099999999996</v>
      </c>
      <c r="I538" s="205"/>
      <c r="J538" s="14"/>
      <c r="K538" s="14"/>
      <c r="L538" s="201"/>
      <c r="M538" s="206"/>
      <c r="N538" s="207"/>
      <c r="O538" s="207"/>
      <c r="P538" s="207"/>
      <c r="Q538" s="207"/>
      <c r="R538" s="207"/>
      <c r="S538" s="207"/>
      <c r="T538" s="20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02" t="s">
        <v>154</v>
      </c>
      <c r="AU538" s="202" t="s">
        <v>86</v>
      </c>
      <c r="AV538" s="14" t="s">
        <v>148</v>
      </c>
      <c r="AW538" s="14" t="s">
        <v>32</v>
      </c>
      <c r="AX538" s="14" t="s">
        <v>84</v>
      </c>
      <c r="AY538" s="202" t="s">
        <v>142</v>
      </c>
    </row>
    <row r="539" s="2" customFormat="1" ht="33" customHeight="1">
      <c r="A539" s="37"/>
      <c r="B539" s="171"/>
      <c r="C539" s="172" t="s">
        <v>693</v>
      </c>
      <c r="D539" s="172" t="s">
        <v>144</v>
      </c>
      <c r="E539" s="173" t="s">
        <v>694</v>
      </c>
      <c r="F539" s="174" t="s">
        <v>695</v>
      </c>
      <c r="G539" s="175" t="s">
        <v>161</v>
      </c>
      <c r="H539" s="176">
        <v>205.45400000000001</v>
      </c>
      <c r="I539" s="177"/>
      <c r="J539" s="178">
        <f>ROUND(I539*H539,2)</f>
        <v>0</v>
      </c>
      <c r="K539" s="179"/>
      <c r="L539" s="38"/>
      <c r="M539" s="180" t="s">
        <v>1</v>
      </c>
      <c r="N539" s="181" t="s">
        <v>41</v>
      </c>
      <c r="O539" s="76"/>
      <c r="P539" s="182">
        <f>O539*H539</f>
        <v>0</v>
      </c>
      <c r="Q539" s="182">
        <v>0.0053499999999999997</v>
      </c>
      <c r="R539" s="182">
        <f>Q539*H539</f>
        <v>1.0991789000000001</v>
      </c>
      <c r="S539" s="182">
        <v>0</v>
      </c>
      <c r="T539" s="18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4" t="s">
        <v>251</v>
      </c>
      <c r="AT539" s="184" t="s">
        <v>144</v>
      </c>
      <c r="AU539" s="184" t="s">
        <v>86</v>
      </c>
      <c r="AY539" s="18" t="s">
        <v>142</v>
      </c>
      <c r="BE539" s="185">
        <f>IF(N539="základní",J539,0)</f>
        <v>0</v>
      </c>
      <c r="BF539" s="185">
        <f>IF(N539="snížená",J539,0)</f>
        <v>0</v>
      </c>
      <c r="BG539" s="185">
        <f>IF(N539="zákl. přenesená",J539,0)</f>
        <v>0</v>
      </c>
      <c r="BH539" s="185">
        <f>IF(N539="sníž. přenesená",J539,0)</f>
        <v>0</v>
      </c>
      <c r="BI539" s="185">
        <f>IF(N539="nulová",J539,0)</f>
        <v>0</v>
      </c>
      <c r="BJ539" s="18" t="s">
        <v>84</v>
      </c>
      <c r="BK539" s="185">
        <f>ROUND(I539*H539,2)</f>
        <v>0</v>
      </c>
      <c r="BL539" s="18" t="s">
        <v>251</v>
      </c>
      <c r="BM539" s="184" t="s">
        <v>696</v>
      </c>
    </row>
    <row r="540" s="2" customFormat="1">
      <c r="A540" s="37"/>
      <c r="B540" s="38"/>
      <c r="C540" s="37"/>
      <c r="D540" s="186" t="s">
        <v>150</v>
      </c>
      <c r="E540" s="37"/>
      <c r="F540" s="187" t="s">
        <v>697</v>
      </c>
      <c r="G540" s="37"/>
      <c r="H540" s="37"/>
      <c r="I540" s="188"/>
      <c r="J540" s="37"/>
      <c r="K540" s="37"/>
      <c r="L540" s="38"/>
      <c r="M540" s="189"/>
      <c r="N540" s="190"/>
      <c r="O540" s="76"/>
      <c r="P540" s="76"/>
      <c r="Q540" s="76"/>
      <c r="R540" s="76"/>
      <c r="S540" s="76"/>
      <c r="T540" s="7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8" t="s">
        <v>150</v>
      </c>
      <c r="AU540" s="18" t="s">
        <v>86</v>
      </c>
    </row>
    <row r="541" s="2" customFormat="1">
      <c r="A541" s="37"/>
      <c r="B541" s="38"/>
      <c r="C541" s="37"/>
      <c r="D541" s="191" t="s">
        <v>152</v>
      </c>
      <c r="E541" s="37"/>
      <c r="F541" s="192" t="s">
        <v>698</v>
      </c>
      <c r="G541" s="37"/>
      <c r="H541" s="37"/>
      <c r="I541" s="188"/>
      <c r="J541" s="37"/>
      <c r="K541" s="37"/>
      <c r="L541" s="38"/>
      <c r="M541" s="189"/>
      <c r="N541" s="190"/>
      <c r="O541" s="76"/>
      <c r="P541" s="76"/>
      <c r="Q541" s="76"/>
      <c r="R541" s="76"/>
      <c r="S541" s="76"/>
      <c r="T541" s="7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8" t="s">
        <v>152</v>
      </c>
      <c r="AU541" s="18" t="s">
        <v>86</v>
      </c>
    </row>
    <row r="542" s="15" customFormat="1">
      <c r="A542" s="15"/>
      <c r="B542" s="209"/>
      <c r="C542" s="15"/>
      <c r="D542" s="186" t="s">
        <v>154</v>
      </c>
      <c r="E542" s="210" t="s">
        <v>1</v>
      </c>
      <c r="F542" s="211" t="s">
        <v>171</v>
      </c>
      <c r="G542" s="15"/>
      <c r="H542" s="210" t="s">
        <v>1</v>
      </c>
      <c r="I542" s="212"/>
      <c r="J542" s="15"/>
      <c r="K542" s="15"/>
      <c r="L542" s="209"/>
      <c r="M542" s="213"/>
      <c r="N542" s="214"/>
      <c r="O542" s="214"/>
      <c r="P542" s="214"/>
      <c r="Q542" s="214"/>
      <c r="R542" s="214"/>
      <c r="S542" s="214"/>
      <c r="T542" s="2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0" t="s">
        <v>154</v>
      </c>
      <c r="AU542" s="210" t="s">
        <v>86</v>
      </c>
      <c r="AV542" s="15" t="s">
        <v>84</v>
      </c>
      <c r="AW542" s="15" t="s">
        <v>32</v>
      </c>
      <c r="AX542" s="15" t="s">
        <v>76</v>
      </c>
      <c r="AY542" s="210" t="s">
        <v>142</v>
      </c>
    </row>
    <row r="543" s="13" customFormat="1">
      <c r="A543" s="13"/>
      <c r="B543" s="193"/>
      <c r="C543" s="13"/>
      <c r="D543" s="186" t="s">
        <v>154</v>
      </c>
      <c r="E543" s="194" t="s">
        <v>1</v>
      </c>
      <c r="F543" s="195" t="s">
        <v>662</v>
      </c>
      <c r="G543" s="13"/>
      <c r="H543" s="196">
        <v>27.068000000000001</v>
      </c>
      <c r="I543" s="197"/>
      <c r="J543" s="13"/>
      <c r="K543" s="13"/>
      <c r="L543" s="193"/>
      <c r="M543" s="198"/>
      <c r="N543" s="199"/>
      <c r="O543" s="199"/>
      <c r="P543" s="199"/>
      <c r="Q543" s="199"/>
      <c r="R543" s="199"/>
      <c r="S543" s="199"/>
      <c r="T543" s="20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4" t="s">
        <v>154</v>
      </c>
      <c r="AU543" s="194" t="s">
        <v>86</v>
      </c>
      <c r="AV543" s="13" t="s">
        <v>86</v>
      </c>
      <c r="AW543" s="13" t="s">
        <v>32</v>
      </c>
      <c r="AX543" s="13" t="s">
        <v>76</v>
      </c>
      <c r="AY543" s="194" t="s">
        <v>142</v>
      </c>
    </row>
    <row r="544" s="15" customFormat="1">
      <c r="A544" s="15"/>
      <c r="B544" s="209"/>
      <c r="C544" s="15"/>
      <c r="D544" s="186" t="s">
        <v>154</v>
      </c>
      <c r="E544" s="210" t="s">
        <v>1</v>
      </c>
      <c r="F544" s="211" t="s">
        <v>178</v>
      </c>
      <c r="G544" s="15"/>
      <c r="H544" s="210" t="s">
        <v>1</v>
      </c>
      <c r="I544" s="212"/>
      <c r="J544" s="15"/>
      <c r="K544" s="15"/>
      <c r="L544" s="209"/>
      <c r="M544" s="213"/>
      <c r="N544" s="214"/>
      <c r="O544" s="214"/>
      <c r="P544" s="214"/>
      <c r="Q544" s="214"/>
      <c r="R544" s="214"/>
      <c r="S544" s="214"/>
      <c r="T544" s="2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10" t="s">
        <v>154</v>
      </c>
      <c r="AU544" s="210" t="s">
        <v>86</v>
      </c>
      <c r="AV544" s="15" t="s">
        <v>84</v>
      </c>
      <c r="AW544" s="15" t="s">
        <v>32</v>
      </c>
      <c r="AX544" s="15" t="s">
        <v>76</v>
      </c>
      <c r="AY544" s="210" t="s">
        <v>142</v>
      </c>
    </row>
    <row r="545" s="13" customFormat="1">
      <c r="A545" s="13"/>
      <c r="B545" s="193"/>
      <c r="C545" s="13"/>
      <c r="D545" s="186" t="s">
        <v>154</v>
      </c>
      <c r="E545" s="194" t="s">
        <v>1</v>
      </c>
      <c r="F545" s="195" t="s">
        <v>663</v>
      </c>
      <c r="G545" s="13"/>
      <c r="H545" s="196">
        <v>150.34999999999999</v>
      </c>
      <c r="I545" s="197"/>
      <c r="J545" s="13"/>
      <c r="K545" s="13"/>
      <c r="L545" s="193"/>
      <c r="M545" s="198"/>
      <c r="N545" s="199"/>
      <c r="O545" s="199"/>
      <c r="P545" s="199"/>
      <c r="Q545" s="199"/>
      <c r="R545" s="199"/>
      <c r="S545" s="199"/>
      <c r="T545" s="20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4" t="s">
        <v>154</v>
      </c>
      <c r="AU545" s="194" t="s">
        <v>86</v>
      </c>
      <c r="AV545" s="13" t="s">
        <v>86</v>
      </c>
      <c r="AW545" s="13" t="s">
        <v>32</v>
      </c>
      <c r="AX545" s="13" t="s">
        <v>76</v>
      </c>
      <c r="AY545" s="194" t="s">
        <v>142</v>
      </c>
    </row>
    <row r="546" s="13" customFormat="1">
      <c r="A546" s="13"/>
      <c r="B546" s="193"/>
      <c r="C546" s="13"/>
      <c r="D546" s="186" t="s">
        <v>154</v>
      </c>
      <c r="E546" s="194" t="s">
        <v>1</v>
      </c>
      <c r="F546" s="195" t="s">
        <v>664</v>
      </c>
      <c r="G546" s="13"/>
      <c r="H546" s="196">
        <v>28.036000000000001</v>
      </c>
      <c r="I546" s="197"/>
      <c r="J546" s="13"/>
      <c r="K546" s="13"/>
      <c r="L546" s="193"/>
      <c r="M546" s="198"/>
      <c r="N546" s="199"/>
      <c r="O546" s="199"/>
      <c r="P546" s="199"/>
      <c r="Q546" s="199"/>
      <c r="R546" s="199"/>
      <c r="S546" s="199"/>
      <c r="T546" s="20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4" t="s">
        <v>154</v>
      </c>
      <c r="AU546" s="194" t="s">
        <v>86</v>
      </c>
      <c r="AV546" s="13" t="s">
        <v>86</v>
      </c>
      <c r="AW546" s="13" t="s">
        <v>32</v>
      </c>
      <c r="AX546" s="13" t="s">
        <v>76</v>
      </c>
      <c r="AY546" s="194" t="s">
        <v>142</v>
      </c>
    </row>
    <row r="547" s="14" customFormat="1">
      <c r="A547" s="14"/>
      <c r="B547" s="201"/>
      <c r="C547" s="14"/>
      <c r="D547" s="186" t="s">
        <v>154</v>
      </c>
      <c r="E547" s="202" t="s">
        <v>1</v>
      </c>
      <c r="F547" s="203" t="s">
        <v>156</v>
      </c>
      <c r="G547" s="14"/>
      <c r="H547" s="204">
        <v>205.45400000000001</v>
      </c>
      <c r="I547" s="205"/>
      <c r="J547" s="14"/>
      <c r="K547" s="14"/>
      <c r="L547" s="201"/>
      <c r="M547" s="206"/>
      <c r="N547" s="207"/>
      <c r="O547" s="207"/>
      <c r="P547" s="207"/>
      <c r="Q547" s="207"/>
      <c r="R547" s="207"/>
      <c r="S547" s="207"/>
      <c r="T547" s="20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2" t="s">
        <v>154</v>
      </c>
      <c r="AU547" s="202" t="s">
        <v>86</v>
      </c>
      <c r="AV547" s="14" t="s">
        <v>148</v>
      </c>
      <c r="AW547" s="14" t="s">
        <v>32</v>
      </c>
      <c r="AX547" s="14" t="s">
        <v>84</v>
      </c>
      <c r="AY547" s="202" t="s">
        <v>142</v>
      </c>
    </row>
    <row r="548" s="2" customFormat="1" ht="33" customHeight="1">
      <c r="A548" s="37"/>
      <c r="B548" s="171"/>
      <c r="C548" s="216" t="s">
        <v>699</v>
      </c>
      <c r="D548" s="216" t="s">
        <v>232</v>
      </c>
      <c r="E548" s="217" t="s">
        <v>700</v>
      </c>
      <c r="F548" s="218" t="s">
        <v>701</v>
      </c>
      <c r="G548" s="219" t="s">
        <v>161</v>
      </c>
      <c r="H548" s="220">
        <v>225.999</v>
      </c>
      <c r="I548" s="221"/>
      <c r="J548" s="222">
        <f>ROUND(I548*H548,2)</f>
        <v>0</v>
      </c>
      <c r="K548" s="223"/>
      <c r="L548" s="224"/>
      <c r="M548" s="225" t="s">
        <v>1</v>
      </c>
      <c r="N548" s="226" t="s">
        <v>41</v>
      </c>
      <c r="O548" s="76"/>
      <c r="P548" s="182">
        <f>O548*H548</f>
        <v>0</v>
      </c>
      <c r="Q548" s="182">
        <v>0.012800000000000001</v>
      </c>
      <c r="R548" s="182">
        <f>Q548*H548</f>
        <v>2.8927871999999999</v>
      </c>
      <c r="S548" s="182">
        <v>0</v>
      </c>
      <c r="T548" s="183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84" t="s">
        <v>369</v>
      </c>
      <c r="AT548" s="184" t="s">
        <v>232</v>
      </c>
      <c r="AU548" s="184" t="s">
        <v>86</v>
      </c>
      <c r="AY548" s="18" t="s">
        <v>142</v>
      </c>
      <c r="BE548" s="185">
        <f>IF(N548="základní",J548,0)</f>
        <v>0</v>
      </c>
      <c r="BF548" s="185">
        <f>IF(N548="snížená",J548,0)</f>
        <v>0</v>
      </c>
      <c r="BG548" s="185">
        <f>IF(N548="zákl. přenesená",J548,0)</f>
        <v>0</v>
      </c>
      <c r="BH548" s="185">
        <f>IF(N548="sníž. přenesená",J548,0)</f>
        <v>0</v>
      </c>
      <c r="BI548" s="185">
        <f>IF(N548="nulová",J548,0)</f>
        <v>0</v>
      </c>
      <c r="BJ548" s="18" t="s">
        <v>84</v>
      </c>
      <c r="BK548" s="185">
        <f>ROUND(I548*H548,2)</f>
        <v>0</v>
      </c>
      <c r="BL548" s="18" t="s">
        <v>251</v>
      </c>
      <c r="BM548" s="184" t="s">
        <v>702</v>
      </c>
    </row>
    <row r="549" s="2" customFormat="1">
      <c r="A549" s="37"/>
      <c r="B549" s="38"/>
      <c r="C549" s="37"/>
      <c r="D549" s="186" t="s">
        <v>150</v>
      </c>
      <c r="E549" s="37"/>
      <c r="F549" s="187" t="s">
        <v>701</v>
      </c>
      <c r="G549" s="37"/>
      <c r="H549" s="37"/>
      <c r="I549" s="188"/>
      <c r="J549" s="37"/>
      <c r="K549" s="37"/>
      <c r="L549" s="38"/>
      <c r="M549" s="189"/>
      <c r="N549" s="190"/>
      <c r="O549" s="76"/>
      <c r="P549" s="76"/>
      <c r="Q549" s="76"/>
      <c r="R549" s="76"/>
      <c r="S549" s="76"/>
      <c r="T549" s="7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8" t="s">
        <v>150</v>
      </c>
      <c r="AU549" s="18" t="s">
        <v>86</v>
      </c>
    </row>
    <row r="550" s="13" customFormat="1">
      <c r="A550" s="13"/>
      <c r="B550" s="193"/>
      <c r="C550" s="13"/>
      <c r="D550" s="186" t="s">
        <v>154</v>
      </c>
      <c r="E550" s="13"/>
      <c r="F550" s="195" t="s">
        <v>703</v>
      </c>
      <c r="G550" s="13"/>
      <c r="H550" s="196">
        <v>225.999</v>
      </c>
      <c r="I550" s="197"/>
      <c r="J550" s="13"/>
      <c r="K550" s="13"/>
      <c r="L550" s="193"/>
      <c r="M550" s="198"/>
      <c r="N550" s="199"/>
      <c r="O550" s="199"/>
      <c r="P550" s="199"/>
      <c r="Q550" s="199"/>
      <c r="R550" s="199"/>
      <c r="S550" s="199"/>
      <c r="T550" s="20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4" t="s">
        <v>154</v>
      </c>
      <c r="AU550" s="194" t="s">
        <v>86</v>
      </c>
      <c r="AV550" s="13" t="s">
        <v>86</v>
      </c>
      <c r="AW550" s="13" t="s">
        <v>3</v>
      </c>
      <c r="AX550" s="13" t="s">
        <v>84</v>
      </c>
      <c r="AY550" s="194" t="s">
        <v>142</v>
      </c>
    </row>
    <row r="551" s="2" customFormat="1" ht="33" customHeight="1">
      <c r="A551" s="37"/>
      <c r="B551" s="171"/>
      <c r="C551" s="172" t="s">
        <v>704</v>
      </c>
      <c r="D551" s="172" t="s">
        <v>144</v>
      </c>
      <c r="E551" s="173" t="s">
        <v>705</v>
      </c>
      <c r="F551" s="174" t="s">
        <v>706</v>
      </c>
      <c r="G551" s="175" t="s">
        <v>161</v>
      </c>
      <c r="H551" s="176">
        <v>205.45400000000001</v>
      </c>
      <c r="I551" s="177"/>
      <c r="J551" s="178">
        <f>ROUND(I551*H551,2)</f>
        <v>0</v>
      </c>
      <c r="K551" s="179"/>
      <c r="L551" s="38"/>
      <c r="M551" s="180" t="s">
        <v>1</v>
      </c>
      <c r="N551" s="181" t="s">
        <v>41</v>
      </c>
      <c r="O551" s="76"/>
      <c r="P551" s="182">
        <f>O551*H551</f>
        <v>0</v>
      </c>
      <c r="Q551" s="182">
        <v>0</v>
      </c>
      <c r="R551" s="182">
        <f>Q551*H551</f>
        <v>0</v>
      </c>
      <c r="S551" s="182">
        <v>0</v>
      </c>
      <c r="T551" s="183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4" t="s">
        <v>251</v>
      </c>
      <c r="AT551" s="184" t="s">
        <v>144</v>
      </c>
      <c r="AU551" s="184" t="s">
        <v>86</v>
      </c>
      <c r="AY551" s="18" t="s">
        <v>142</v>
      </c>
      <c r="BE551" s="185">
        <f>IF(N551="základní",J551,0)</f>
        <v>0</v>
      </c>
      <c r="BF551" s="185">
        <f>IF(N551="snížená",J551,0)</f>
        <v>0</v>
      </c>
      <c r="BG551" s="185">
        <f>IF(N551="zákl. přenesená",J551,0)</f>
        <v>0</v>
      </c>
      <c r="BH551" s="185">
        <f>IF(N551="sníž. přenesená",J551,0)</f>
        <v>0</v>
      </c>
      <c r="BI551" s="185">
        <f>IF(N551="nulová",J551,0)</f>
        <v>0</v>
      </c>
      <c r="BJ551" s="18" t="s">
        <v>84</v>
      </c>
      <c r="BK551" s="185">
        <f>ROUND(I551*H551,2)</f>
        <v>0</v>
      </c>
      <c r="BL551" s="18" t="s">
        <v>251</v>
      </c>
      <c r="BM551" s="184" t="s">
        <v>707</v>
      </c>
    </row>
    <row r="552" s="2" customFormat="1">
      <c r="A552" s="37"/>
      <c r="B552" s="38"/>
      <c r="C552" s="37"/>
      <c r="D552" s="186" t="s">
        <v>150</v>
      </c>
      <c r="E552" s="37"/>
      <c r="F552" s="187" t="s">
        <v>708</v>
      </c>
      <c r="G552" s="37"/>
      <c r="H552" s="37"/>
      <c r="I552" s="188"/>
      <c r="J552" s="37"/>
      <c r="K552" s="37"/>
      <c r="L552" s="38"/>
      <c r="M552" s="189"/>
      <c r="N552" s="190"/>
      <c r="O552" s="76"/>
      <c r="P552" s="76"/>
      <c r="Q552" s="76"/>
      <c r="R552" s="76"/>
      <c r="S552" s="76"/>
      <c r="T552" s="7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8" t="s">
        <v>150</v>
      </c>
      <c r="AU552" s="18" t="s">
        <v>86</v>
      </c>
    </row>
    <row r="553" s="2" customFormat="1">
      <c r="A553" s="37"/>
      <c r="B553" s="38"/>
      <c r="C553" s="37"/>
      <c r="D553" s="191" t="s">
        <v>152</v>
      </c>
      <c r="E553" s="37"/>
      <c r="F553" s="192" t="s">
        <v>709</v>
      </c>
      <c r="G553" s="37"/>
      <c r="H553" s="37"/>
      <c r="I553" s="188"/>
      <c r="J553" s="37"/>
      <c r="K553" s="37"/>
      <c r="L553" s="38"/>
      <c r="M553" s="189"/>
      <c r="N553" s="190"/>
      <c r="O553" s="76"/>
      <c r="P553" s="76"/>
      <c r="Q553" s="76"/>
      <c r="R553" s="76"/>
      <c r="S553" s="76"/>
      <c r="T553" s="7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8" t="s">
        <v>152</v>
      </c>
      <c r="AU553" s="18" t="s">
        <v>86</v>
      </c>
    </row>
    <row r="554" s="2" customFormat="1" ht="24.15" customHeight="1">
      <c r="A554" s="37"/>
      <c r="B554" s="171"/>
      <c r="C554" s="172" t="s">
        <v>710</v>
      </c>
      <c r="D554" s="172" t="s">
        <v>144</v>
      </c>
      <c r="E554" s="173" t="s">
        <v>711</v>
      </c>
      <c r="F554" s="174" t="s">
        <v>712</v>
      </c>
      <c r="G554" s="175" t="s">
        <v>161</v>
      </c>
      <c r="H554" s="176">
        <v>46.902000000000001</v>
      </c>
      <c r="I554" s="177"/>
      <c r="J554" s="178">
        <f>ROUND(I554*H554,2)</f>
        <v>0</v>
      </c>
      <c r="K554" s="179"/>
      <c r="L554" s="38"/>
      <c r="M554" s="180" t="s">
        <v>1</v>
      </c>
      <c r="N554" s="181" t="s">
        <v>41</v>
      </c>
      <c r="O554" s="76"/>
      <c r="P554" s="182">
        <f>O554*H554</f>
        <v>0</v>
      </c>
      <c r="Q554" s="182">
        <v>0</v>
      </c>
      <c r="R554" s="182">
        <f>Q554*H554</f>
        <v>0</v>
      </c>
      <c r="S554" s="182">
        <v>0.027199999999999998</v>
      </c>
      <c r="T554" s="183">
        <f>S554*H554</f>
        <v>1.2757343999999999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4" t="s">
        <v>251</v>
      </c>
      <c r="AT554" s="184" t="s">
        <v>144</v>
      </c>
      <c r="AU554" s="184" t="s">
        <v>86</v>
      </c>
      <c r="AY554" s="18" t="s">
        <v>142</v>
      </c>
      <c r="BE554" s="185">
        <f>IF(N554="základní",J554,0)</f>
        <v>0</v>
      </c>
      <c r="BF554" s="185">
        <f>IF(N554="snížená",J554,0)</f>
        <v>0</v>
      </c>
      <c r="BG554" s="185">
        <f>IF(N554="zákl. přenesená",J554,0)</f>
        <v>0</v>
      </c>
      <c r="BH554" s="185">
        <f>IF(N554="sníž. přenesená",J554,0)</f>
        <v>0</v>
      </c>
      <c r="BI554" s="185">
        <f>IF(N554="nulová",J554,0)</f>
        <v>0</v>
      </c>
      <c r="BJ554" s="18" t="s">
        <v>84</v>
      </c>
      <c r="BK554" s="185">
        <f>ROUND(I554*H554,2)</f>
        <v>0</v>
      </c>
      <c r="BL554" s="18" t="s">
        <v>251</v>
      </c>
      <c r="BM554" s="184" t="s">
        <v>713</v>
      </c>
    </row>
    <row r="555" s="2" customFormat="1">
      <c r="A555" s="37"/>
      <c r="B555" s="38"/>
      <c r="C555" s="37"/>
      <c r="D555" s="186" t="s">
        <v>150</v>
      </c>
      <c r="E555" s="37"/>
      <c r="F555" s="187" t="s">
        <v>714</v>
      </c>
      <c r="G555" s="37"/>
      <c r="H555" s="37"/>
      <c r="I555" s="188"/>
      <c r="J555" s="37"/>
      <c r="K555" s="37"/>
      <c r="L555" s="38"/>
      <c r="M555" s="189"/>
      <c r="N555" s="190"/>
      <c r="O555" s="76"/>
      <c r="P555" s="76"/>
      <c r="Q555" s="76"/>
      <c r="R555" s="76"/>
      <c r="S555" s="76"/>
      <c r="T555" s="7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8" t="s">
        <v>150</v>
      </c>
      <c r="AU555" s="18" t="s">
        <v>86</v>
      </c>
    </row>
    <row r="556" s="2" customFormat="1">
      <c r="A556" s="37"/>
      <c r="B556" s="38"/>
      <c r="C556" s="37"/>
      <c r="D556" s="191" t="s">
        <v>152</v>
      </c>
      <c r="E556" s="37"/>
      <c r="F556" s="192" t="s">
        <v>715</v>
      </c>
      <c r="G556" s="37"/>
      <c r="H556" s="37"/>
      <c r="I556" s="188"/>
      <c r="J556" s="37"/>
      <c r="K556" s="37"/>
      <c r="L556" s="38"/>
      <c r="M556" s="189"/>
      <c r="N556" s="190"/>
      <c r="O556" s="76"/>
      <c r="P556" s="76"/>
      <c r="Q556" s="76"/>
      <c r="R556" s="76"/>
      <c r="S556" s="76"/>
      <c r="T556" s="7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8" t="s">
        <v>152</v>
      </c>
      <c r="AU556" s="18" t="s">
        <v>86</v>
      </c>
    </row>
    <row r="557" s="15" customFormat="1">
      <c r="A557" s="15"/>
      <c r="B557" s="209"/>
      <c r="C557" s="15"/>
      <c r="D557" s="186" t="s">
        <v>154</v>
      </c>
      <c r="E557" s="210" t="s">
        <v>1</v>
      </c>
      <c r="F557" s="211" t="s">
        <v>171</v>
      </c>
      <c r="G557" s="15"/>
      <c r="H557" s="210" t="s">
        <v>1</v>
      </c>
      <c r="I557" s="212"/>
      <c r="J557" s="15"/>
      <c r="K557" s="15"/>
      <c r="L557" s="209"/>
      <c r="M557" s="213"/>
      <c r="N557" s="214"/>
      <c r="O557" s="214"/>
      <c r="P557" s="214"/>
      <c r="Q557" s="214"/>
      <c r="R557" s="214"/>
      <c r="S557" s="214"/>
      <c r="T557" s="2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10" t="s">
        <v>154</v>
      </c>
      <c r="AU557" s="210" t="s">
        <v>86</v>
      </c>
      <c r="AV557" s="15" t="s">
        <v>84</v>
      </c>
      <c r="AW557" s="15" t="s">
        <v>32</v>
      </c>
      <c r="AX557" s="15" t="s">
        <v>76</v>
      </c>
      <c r="AY557" s="210" t="s">
        <v>142</v>
      </c>
    </row>
    <row r="558" s="13" customFormat="1">
      <c r="A558" s="13"/>
      <c r="B558" s="193"/>
      <c r="C558" s="13"/>
      <c r="D558" s="186" t="s">
        <v>154</v>
      </c>
      <c r="E558" s="194" t="s">
        <v>1</v>
      </c>
      <c r="F558" s="195" t="s">
        <v>716</v>
      </c>
      <c r="G558" s="13"/>
      <c r="H558" s="196">
        <v>20.393999999999998</v>
      </c>
      <c r="I558" s="197"/>
      <c r="J558" s="13"/>
      <c r="K558" s="13"/>
      <c r="L558" s="193"/>
      <c r="M558" s="198"/>
      <c r="N558" s="199"/>
      <c r="O558" s="199"/>
      <c r="P558" s="199"/>
      <c r="Q558" s="199"/>
      <c r="R558" s="199"/>
      <c r="S558" s="199"/>
      <c r="T558" s="20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4" t="s">
        <v>154</v>
      </c>
      <c r="AU558" s="194" t="s">
        <v>86</v>
      </c>
      <c r="AV558" s="13" t="s">
        <v>86</v>
      </c>
      <c r="AW558" s="13" t="s">
        <v>32</v>
      </c>
      <c r="AX558" s="13" t="s">
        <v>76</v>
      </c>
      <c r="AY558" s="194" t="s">
        <v>142</v>
      </c>
    </row>
    <row r="559" s="13" customFormat="1">
      <c r="A559" s="13"/>
      <c r="B559" s="193"/>
      <c r="C559" s="13"/>
      <c r="D559" s="186" t="s">
        <v>154</v>
      </c>
      <c r="E559" s="194" t="s">
        <v>1</v>
      </c>
      <c r="F559" s="195" t="s">
        <v>717</v>
      </c>
      <c r="G559" s="13"/>
      <c r="H559" s="196">
        <v>-1.3999999999999999</v>
      </c>
      <c r="I559" s="197"/>
      <c r="J559" s="13"/>
      <c r="K559" s="13"/>
      <c r="L559" s="193"/>
      <c r="M559" s="198"/>
      <c r="N559" s="199"/>
      <c r="O559" s="199"/>
      <c r="P559" s="199"/>
      <c r="Q559" s="199"/>
      <c r="R559" s="199"/>
      <c r="S559" s="199"/>
      <c r="T559" s="20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4" t="s">
        <v>154</v>
      </c>
      <c r="AU559" s="194" t="s">
        <v>86</v>
      </c>
      <c r="AV559" s="13" t="s">
        <v>86</v>
      </c>
      <c r="AW559" s="13" t="s">
        <v>32</v>
      </c>
      <c r="AX559" s="13" t="s">
        <v>76</v>
      </c>
      <c r="AY559" s="194" t="s">
        <v>142</v>
      </c>
    </row>
    <row r="560" s="15" customFormat="1">
      <c r="A560" s="15"/>
      <c r="B560" s="209"/>
      <c r="C560" s="15"/>
      <c r="D560" s="186" t="s">
        <v>154</v>
      </c>
      <c r="E560" s="210" t="s">
        <v>1</v>
      </c>
      <c r="F560" s="211" t="s">
        <v>178</v>
      </c>
      <c r="G560" s="15"/>
      <c r="H560" s="210" t="s">
        <v>1</v>
      </c>
      <c r="I560" s="212"/>
      <c r="J560" s="15"/>
      <c r="K560" s="15"/>
      <c r="L560" s="209"/>
      <c r="M560" s="213"/>
      <c r="N560" s="214"/>
      <c r="O560" s="214"/>
      <c r="P560" s="214"/>
      <c r="Q560" s="214"/>
      <c r="R560" s="214"/>
      <c r="S560" s="214"/>
      <c r="T560" s="2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10" t="s">
        <v>154</v>
      </c>
      <c r="AU560" s="210" t="s">
        <v>86</v>
      </c>
      <c r="AV560" s="15" t="s">
        <v>84</v>
      </c>
      <c r="AW560" s="15" t="s">
        <v>32</v>
      </c>
      <c r="AX560" s="15" t="s">
        <v>76</v>
      </c>
      <c r="AY560" s="210" t="s">
        <v>142</v>
      </c>
    </row>
    <row r="561" s="13" customFormat="1">
      <c r="A561" s="13"/>
      <c r="B561" s="193"/>
      <c r="C561" s="13"/>
      <c r="D561" s="186" t="s">
        <v>154</v>
      </c>
      <c r="E561" s="194" t="s">
        <v>1</v>
      </c>
      <c r="F561" s="195" t="s">
        <v>718</v>
      </c>
      <c r="G561" s="13"/>
      <c r="H561" s="196">
        <v>29.707999999999998</v>
      </c>
      <c r="I561" s="197"/>
      <c r="J561" s="13"/>
      <c r="K561" s="13"/>
      <c r="L561" s="193"/>
      <c r="M561" s="198"/>
      <c r="N561" s="199"/>
      <c r="O561" s="199"/>
      <c r="P561" s="199"/>
      <c r="Q561" s="199"/>
      <c r="R561" s="199"/>
      <c r="S561" s="199"/>
      <c r="T561" s="20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4" t="s">
        <v>154</v>
      </c>
      <c r="AU561" s="194" t="s">
        <v>86</v>
      </c>
      <c r="AV561" s="13" t="s">
        <v>86</v>
      </c>
      <c r="AW561" s="13" t="s">
        <v>32</v>
      </c>
      <c r="AX561" s="13" t="s">
        <v>76</v>
      </c>
      <c r="AY561" s="194" t="s">
        <v>142</v>
      </c>
    </row>
    <row r="562" s="13" customFormat="1">
      <c r="A562" s="13"/>
      <c r="B562" s="193"/>
      <c r="C562" s="13"/>
      <c r="D562" s="186" t="s">
        <v>154</v>
      </c>
      <c r="E562" s="194" t="s">
        <v>1</v>
      </c>
      <c r="F562" s="195" t="s">
        <v>719</v>
      </c>
      <c r="G562" s="13"/>
      <c r="H562" s="196">
        <v>-1.8</v>
      </c>
      <c r="I562" s="197"/>
      <c r="J562" s="13"/>
      <c r="K562" s="13"/>
      <c r="L562" s="193"/>
      <c r="M562" s="198"/>
      <c r="N562" s="199"/>
      <c r="O562" s="199"/>
      <c r="P562" s="199"/>
      <c r="Q562" s="199"/>
      <c r="R562" s="199"/>
      <c r="S562" s="199"/>
      <c r="T562" s="20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4" t="s">
        <v>154</v>
      </c>
      <c r="AU562" s="194" t="s">
        <v>86</v>
      </c>
      <c r="AV562" s="13" t="s">
        <v>86</v>
      </c>
      <c r="AW562" s="13" t="s">
        <v>32</v>
      </c>
      <c r="AX562" s="13" t="s">
        <v>76</v>
      </c>
      <c r="AY562" s="194" t="s">
        <v>142</v>
      </c>
    </row>
    <row r="563" s="14" customFormat="1">
      <c r="A563" s="14"/>
      <c r="B563" s="201"/>
      <c r="C563" s="14"/>
      <c r="D563" s="186" t="s">
        <v>154</v>
      </c>
      <c r="E563" s="202" t="s">
        <v>1</v>
      </c>
      <c r="F563" s="203" t="s">
        <v>156</v>
      </c>
      <c r="G563" s="14"/>
      <c r="H563" s="204">
        <v>46.902000000000001</v>
      </c>
      <c r="I563" s="205"/>
      <c r="J563" s="14"/>
      <c r="K563" s="14"/>
      <c r="L563" s="201"/>
      <c r="M563" s="206"/>
      <c r="N563" s="207"/>
      <c r="O563" s="207"/>
      <c r="P563" s="207"/>
      <c r="Q563" s="207"/>
      <c r="R563" s="207"/>
      <c r="S563" s="207"/>
      <c r="T563" s="20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02" t="s">
        <v>154</v>
      </c>
      <c r="AU563" s="202" t="s">
        <v>86</v>
      </c>
      <c r="AV563" s="14" t="s">
        <v>148</v>
      </c>
      <c r="AW563" s="14" t="s">
        <v>32</v>
      </c>
      <c r="AX563" s="14" t="s">
        <v>84</v>
      </c>
      <c r="AY563" s="202" t="s">
        <v>142</v>
      </c>
    </row>
    <row r="564" s="2" customFormat="1" ht="24.15" customHeight="1">
      <c r="A564" s="37"/>
      <c r="B564" s="171"/>
      <c r="C564" s="172" t="s">
        <v>720</v>
      </c>
      <c r="D564" s="172" t="s">
        <v>144</v>
      </c>
      <c r="E564" s="173" t="s">
        <v>721</v>
      </c>
      <c r="F564" s="174" t="s">
        <v>722</v>
      </c>
      <c r="G564" s="175" t="s">
        <v>161</v>
      </c>
      <c r="H564" s="176">
        <v>205.45400000000001</v>
      </c>
      <c r="I564" s="177"/>
      <c r="J564" s="178">
        <f>ROUND(I564*H564,2)</f>
        <v>0</v>
      </c>
      <c r="K564" s="179"/>
      <c r="L564" s="38"/>
      <c r="M564" s="180" t="s">
        <v>1</v>
      </c>
      <c r="N564" s="181" t="s">
        <v>41</v>
      </c>
      <c r="O564" s="76"/>
      <c r="P564" s="182">
        <f>O564*H564</f>
        <v>0</v>
      </c>
      <c r="Q564" s="182">
        <v>5.0000000000000002E-05</v>
      </c>
      <c r="R564" s="182">
        <f>Q564*H564</f>
        <v>0.010272700000000001</v>
      </c>
      <c r="S564" s="182">
        <v>0</v>
      </c>
      <c r="T564" s="18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84" t="s">
        <v>251</v>
      </c>
      <c r="AT564" s="184" t="s">
        <v>144</v>
      </c>
      <c r="AU564" s="184" t="s">
        <v>86</v>
      </c>
      <c r="AY564" s="18" t="s">
        <v>142</v>
      </c>
      <c r="BE564" s="185">
        <f>IF(N564="základní",J564,0)</f>
        <v>0</v>
      </c>
      <c r="BF564" s="185">
        <f>IF(N564="snížená",J564,0)</f>
        <v>0</v>
      </c>
      <c r="BG564" s="185">
        <f>IF(N564="zákl. přenesená",J564,0)</f>
        <v>0</v>
      </c>
      <c r="BH564" s="185">
        <f>IF(N564="sníž. přenesená",J564,0)</f>
        <v>0</v>
      </c>
      <c r="BI564" s="185">
        <f>IF(N564="nulová",J564,0)</f>
        <v>0</v>
      </c>
      <c r="BJ564" s="18" t="s">
        <v>84</v>
      </c>
      <c r="BK564" s="185">
        <f>ROUND(I564*H564,2)</f>
        <v>0</v>
      </c>
      <c r="BL564" s="18" t="s">
        <v>251</v>
      </c>
      <c r="BM564" s="184" t="s">
        <v>723</v>
      </c>
    </row>
    <row r="565" s="2" customFormat="1">
      <c r="A565" s="37"/>
      <c r="B565" s="38"/>
      <c r="C565" s="37"/>
      <c r="D565" s="186" t="s">
        <v>150</v>
      </c>
      <c r="E565" s="37"/>
      <c r="F565" s="187" t="s">
        <v>724</v>
      </c>
      <c r="G565" s="37"/>
      <c r="H565" s="37"/>
      <c r="I565" s="188"/>
      <c r="J565" s="37"/>
      <c r="K565" s="37"/>
      <c r="L565" s="38"/>
      <c r="M565" s="189"/>
      <c r="N565" s="190"/>
      <c r="O565" s="76"/>
      <c r="P565" s="76"/>
      <c r="Q565" s="76"/>
      <c r="R565" s="76"/>
      <c r="S565" s="76"/>
      <c r="T565" s="7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18" t="s">
        <v>150</v>
      </c>
      <c r="AU565" s="18" t="s">
        <v>86</v>
      </c>
    </row>
    <row r="566" s="2" customFormat="1">
      <c r="A566" s="37"/>
      <c r="B566" s="38"/>
      <c r="C566" s="37"/>
      <c r="D566" s="191" t="s">
        <v>152</v>
      </c>
      <c r="E566" s="37"/>
      <c r="F566" s="192" t="s">
        <v>725</v>
      </c>
      <c r="G566" s="37"/>
      <c r="H566" s="37"/>
      <c r="I566" s="188"/>
      <c r="J566" s="37"/>
      <c r="K566" s="37"/>
      <c r="L566" s="38"/>
      <c r="M566" s="189"/>
      <c r="N566" s="190"/>
      <c r="O566" s="76"/>
      <c r="P566" s="76"/>
      <c r="Q566" s="76"/>
      <c r="R566" s="76"/>
      <c r="S566" s="76"/>
      <c r="T566" s="7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8" t="s">
        <v>152</v>
      </c>
      <c r="AU566" s="18" t="s">
        <v>86</v>
      </c>
    </row>
    <row r="567" s="2" customFormat="1" ht="24.15" customHeight="1">
      <c r="A567" s="37"/>
      <c r="B567" s="171"/>
      <c r="C567" s="172" t="s">
        <v>726</v>
      </c>
      <c r="D567" s="172" t="s">
        <v>144</v>
      </c>
      <c r="E567" s="173" t="s">
        <v>727</v>
      </c>
      <c r="F567" s="174" t="s">
        <v>728</v>
      </c>
      <c r="G567" s="175" t="s">
        <v>301</v>
      </c>
      <c r="H567" s="176">
        <v>5.593</v>
      </c>
      <c r="I567" s="177"/>
      <c r="J567" s="178">
        <f>ROUND(I567*H567,2)</f>
        <v>0</v>
      </c>
      <c r="K567" s="179"/>
      <c r="L567" s="38"/>
      <c r="M567" s="180" t="s">
        <v>1</v>
      </c>
      <c r="N567" s="181" t="s">
        <v>41</v>
      </c>
      <c r="O567" s="76"/>
      <c r="P567" s="182">
        <f>O567*H567</f>
        <v>0</v>
      </c>
      <c r="Q567" s="182">
        <v>0</v>
      </c>
      <c r="R567" s="182">
        <f>Q567*H567</f>
        <v>0</v>
      </c>
      <c r="S567" s="182">
        <v>0</v>
      </c>
      <c r="T567" s="183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84" t="s">
        <v>251</v>
      </c>
      <c r="AT567" s="184" t="s">
        <v>144</v>
      </c>
      <c r="AU567" s="184" t="s">
        <v>86</v>
      </c>
      <c r="AY567" s="18" t="s">
        <v>142</v>
      </c>
      <c r="BE567" s="185">
        <f>IF(N567="základní",J567,0)</f>
        <v>0</v>
      </c>
      <c r="BF567" s="185">
        <f>IF(N567="snížená",J567,0)</f>
        <v>0</v>
      </c>
      <c r="BG567" s="185">
        <f>IF(N567="zákl. přenesená",J567,0)</f>
        <v>0</v>
      </c>
      <c r="BH567" s="185">
        <f>IF(N567="sníž. přenesená",J567,0)</f>
        <v>0</v>
      </c>
      <c r="BI567" s="185">
        <f>IF(N567="nulová",J567,0)</f>
        <v>0</v>
      </c>
      <c r="BJ567" s="18" t="s">
        <v>84</v>
      </c>
      <c r="BK567" s="185">
        <f>ROUND(I567*H567,2)</f>
        <v>0</v>
      </c>
      <c r="BL567" s="18" t="s">
        <v>251</v>
      </c>
      <c r="BM567" s="184" t="s">
        <v>729</v>
      </c>
    </row>
    <row r="568" s="2" customFormat="1">
      <c r="A568" s="37"/>
      <c r="B568" s="38"/>
      <c r="C568" s="37"/>
      <c r="D568" s="186" t="s">
        <v>150</v>
      </c>
      <c r="E568" s="37"/>
      <c r="F568" s="187" t="s">
        <v>730</v>
      </c>
      <c r="G568" s="37"/>
      <c r="H568" s="37"/>
      <c r="I568" s="188"/>
      <c r="J568" s="37"/>
      <c r="K568" s="37"/>
      <c r="L568" s="38"/>
      <c r="M568" s="189"/>
      <c r="N568" s="190"/>
      <c r="O568" s="76"/>
      <c r="P568" s="76"/>
      <c r="Q568" s="76"/>
      <c r="R568" s="76"/>
      <c r="S568" s="76"/>
      <c r="T568" s="7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18" t="s">
        <v>150</v>
      </c>
      <c r="AU568" s="18" t="s">
        <v>86</v>
      </c>
    </row>
    <row r="569" s="2" customFormat="1">
      <c r="A569" s="37"/>
      <c r="B569" s="38"/>
      <c r="C569" s="37"/>
      <c r="D569" s="191" t="s">
        <v>152</v>
      </c>
      <c r="E569" s="37"/>
      <c r="F569" s="192" t="s">
        <v>731</v>
      </c>
      <c r="G569" s="37"/>
      <c r="H569" s="37"/>
      <c r="I569" s="188"/>
      <c r="J569" s="37"/>
      <c r="K569" s="37"/>
      <c r="L569" s="38"/>
      <c r="M569" s="189"/>
      <c r="N569" s="190"/>
      <c r="O569" s="76"/>
      <c r="P569" s="76"/>
      <c r="Q569" s="76"/>
      <c r="R569" s="76"/>
      <c r="S569" s="76"/>
      <c r="T569" s="7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8" t="s">
        <v>152</v>
      </c>
      <c r="AU569" s="18" t="s">
        <v>86</v>
      </c>
    </row>
    <row r="570" s="2" customFormat="1" ht="33" customHeight="1">
      <c r="A570" s="37"/>
      <c r="B570" s="171"/>
      <c r="C570" s="172" t="s">
        <v>732</v>
      </c>
      <c r="D570" s="172" t="s">
        <v>144</v>
      </c>
      <c r="E570" s="173" t="s">
        <v>733</v>
      </c>
      <c r="F570" s="174" t="s">
        <v>734</v>
      </c>
      <c r="G570" s="175" t="s">
        <v>301</v>
      </c>
      <c r="H570" s="176">
        <v>5.593</v>
      </c>
      <c r="I570" s="177"/>
      <c r="J570" s="178">
        <f>ROUND(I570*H570,2)</f>
        <v>0</v>
      </c>
      <c r="K570" s="179"/>
      <c r="L570" s="38"/>
      <c r="M570" s="180" t="s">
        <v>1</v>
      </c>
      <c r="N570" s="181" t="s">
        <v>41</v>
      </c>
      <c r="O570" s="76"/>
      <c r="P570" s="182">
        <f>O570*H570</f>
        <v>0</v>
      </c>
      <c r="Q570" s="182">
        <v>0</v>
      </c>
      <c r="R570" s="182">
        <f>Q570*H570</f>
        <v>0</v>
      </c>
      <c r="S570" s="182">
        <v>0</v>
      </c>
      <c r="T570" s="183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84" t="s">
        <v>251</v>
      </c>
      <c r="AT570" s="184" t="s">
        <v>144</v>
      </c>
      <c r="AU570" s="184" t="s">
        <v>86</v>
      </c>
      <c r="AY570" s="18" t="s">
        <v>142</v>
      </c>
      <c r="BE570" s="185">
        <f>IF(N570="základní",J570,0)</f>
        <v>0</v>
      </c>
      <c r="BF570" s="185">
        <f>IF(N570="snížená",J570,0)</f>
        <v>0</v>
      </c>
      <c r="BG570" s="185">
        <f>IF(N570="zákl. přenesená",J570,0)</f>
        <v>0</v>
      </c>
      <c r="BH570" s="185">
        <f>IF(N570="sníž. přenesená",J570,0)</f>
        <v>0</v>
      </c>
      <c r="BI570" s="185">
        <f>IF(N570="nulová",J570,0)</f>
        <v>0</v>
      </c>
      <c r="BJ570" s="18" t="s">
        <v>84</v>
      </c>
      <c r="BK570" s="185">
        <f>ROUND(I570*H570,2)</f>
        <v>0</v>
      </c>
      <c r="BL570" s="18" t="s">
        <v>251</v>
      </c>
      <c r="BM570" s="184" t="s">
        <v>735</v>
      </c>
    </row>
    <row r="571" s="2" customFormat="1">
      <c r="A571" s="37"/>
      <c r="B571" s="38"/>
      <c r="C571" s="37"/>
      <c r="D571" s="186" t="s">
        <v>150</v>
      </c>
      <c r="E571" s="37"/>
      <c r="F571" s="187" t="s">
        <v>736</v>
      </c>
      <c r="G571" s="37"/>
      <c r="H571" s="37"/>
      <c r="I571" s="188"/>
      <c r="J571" s="37"/>
      <c r="K571" s="37"/>
      <c r="L571" s="38"/>
      <c r="M571" s="189"/>
      <c r="N571" s="190"/>
      <c r="O571" s="76"/>
      <c r="P571" s="76"/>
      <c r="Q571" s="76"/>
      <c r="R571" s="76"/>
      <c r="S571" s="76"/>
      <c r="T571" s="7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18" t="s">
        <v>150</v>
      </c>
      <c r="AU571" s="18" t="s">
        <v>86</v>
      </c>
    </row>
    <row r="572" s="2" customFormat="1">
      <c r="A572" s="37"/>
      <c r="B572" s="38"/>
      <c r="C572" s="37"/>
      <c r="D572" s="191" t="s">
        <v>152</v>
      </c>
      <c r="E572" s="37"/>
      <c r="F572" s="192" t="s">
        <v>737</v>
      </c>
      <c r="G572" s="37"/>
      <c r="H572" s="37"/>
      <c r="I572" s="188"/>
      <c r="J572" s="37"/>
      <c r="K572" s="37"/>
      <c r="L572" s="38"/>
      <c r="M572" s="189"/>
      <c r="N572" s="190"/>
      <c r="O572" s="76"/>
      <c r="P572" s="76"/>
      <c r="Q572" s="76"/>
      <c r="R572" s="76"/>
      <c r="S572" s="76"/>
      <c r="T572" s="7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8" t="s">
        <v>152</v>
      </c>
      <c r="AU572" s="18" t="s">
        <v>86</v>
      </c>
    </row>
    <row r="573" s="12" customFormat="1" ht="22.8" customHeight="1">
      <c r="A573" s="12"/>
      <c r="B573" s="158"/>
      <c r="C573" s="12"/>
      <c r="D573" s="159" t="s">
        <v>75</v>
      </c>
      <c r="E573" s="169" t="s">
        <v>738</v>
      </c>
      <c r="F573" s="169" t="s">
        <v>739</v>
      </c>
      <c r="G573" s="12"/>
      <c r="H573" s="12"/>
      <c r="I573" s="161"/>
      <c r="J573" s="170">
        <f>BK573</f>
        <v>0</v>
      </c>
      <c r="K573" s="12"/>
      <c r="L573" s="158"/>
      <c r="M573" s="163"/>
      <c r="N573" s="164"/>
      <c r="O573" s="164"/>
      <c r="P573" s="165">
        <f>SUM(P574:P588)</f>
        <v>0</v>
      </c>
      <c r="Q573" s="164"/>
      <c r="R573" s="165">
        <f>SUM(R574:R588)</f>
        <v>0.0019748600000000002</v>
      </c>
      <c r="S573" s="164"/>
      <c r="T573" s="166">
        <f>SUM(T574:T588)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159" t="s">
        <v>86</v>
      </c>
      <c r="AT573" s="167" t="s">
        <v>75</v>
      </c>
      <c r="AU573" s="167" t="s">
        <v>84</v>
      </c>
      <c r="AY573" s="159" t="s">
        <v>142</v>
      </c>
      <c r="BK573" s="168">
        <f>SUM(BK574:BK588)</f>
        <v>0</v>
      </c>
    </row>
    <row r="574" s="2" customFormat="1" ht="24.15" customHeight="1">
      <c r="A574" s="37"/>
      <c r="B574" s="171"/>
      <c r="C574" s="172" t="s">
        <v>740</v>
      </c>
      <c r="D574" s="172" t="s">
        <v>144</v>
      </c>
      <c r="E574" s="173" t="s">
        <v>741</v>
      </c>
      <c r="F574" s="174" t="s">
        <v>742</v>
      </c>
      <c r="G574" s="175" t="s">
        <v>161</v>
      </c>
      <c r="H574" s="176">
        <v>5.1970000000000001</v>
      </c>
      <c r="I574" s="177"/>
      <c r="J574" s="178">
        <f>ROUND(I574*H574,2)</f>
        <v>0</v>
      </c>
      <c r="K574" s="179"/>
      <c r="L574" s="38"/>
      <c r="M574" s="180" t="s">
        <v>1</v>
      </c>
      <c r="N574" s="181" t="s">
        <v>41</v>
      </c>
      <c r="O574" s="76"/>
      <c r="P574" s="182">
        <f>O574*H574</f>
        <v>0</v>
      </c>
      <c r="Q574" s="182">
        <v>0.00013999999999999999</v>
      </c>
      <c r="R574" s="182">
        <f>Q574*H574</f>
        <v>0.00072757999999999992</v>
      </c>
      <c r="S574" s="182">
        <v>0</v>
      </c>
      <c r="T574" s="183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84" t="s">
        <v>251</v>
      </c>
      <c r="AT574" s="184" t="s">
        <v>144</v>
      </c>
      <c r="AU574" s="184" t="s">
        <v>86</v>
      </c>
      <c r="AY574" s="18" t="s">
        <v>142</v>
      </c>
      <c r="BE574" s="185">
        <f>IF(N574="základní",J574,0)</f>
        <v>0</v>
      </c>
      <c r="BF574" s="185">
        <f>IF(N574="snížená",J574,0)</f>
        <v>0</v>
      </c>
      <c r="BG574" s="185">
        <f>IF(N574="zákl. přenesená",J574,0)</f>
        <v>0</v>
      </c>
      <c r="BH574" s="185">
        <f>IF(N574="sníž. přenesená",J574,0)</f>
        <v>0</v>
      </c>
      <c r="BI574" s="185">
        <f>IF(N574="nulová",J574,0)</f>
        <v>0</v>
      </c>
      <c r="BJ574" s="18" t="s">
        <v>84</v>
      </c>
      <c r="BK574" s="185">
        <f>ROUND(I574*H574,2)</f>
        <v>0</v>
      </c>
      <c r="BL574" s="18" t="s">
        <v>251</v>
      </c>
      <c r="BM574" s="184" t="s">
        <v>743</v>
      </c>
    </row>
    <row r="575" s="2" customFormat="1">
      <c r="A575" s="37"/>
      <c r="B575" s="38"/>
      <c r="C575" s="37"/>
      <c r="D575" s="186" t="s">
        <v>150</v>
      </c>
      <c r="E575" s="37"/>
      <c r="F575" s="187" t="s">
        <v>744</v>
      </c>
      <c r="G575" s="37"/>
      <c r="H575" s="37"/>
      <c r="I575" s="188"/>
      <c r="J575" s="37"/>
      <c r="K575" s="37"/>
      <c r="L575" s="38"/>
      <c r="M575" s="189"/>
      <c r="N575" s="190"/>
      <c r="O575" s="76"/>
      <c r="P575" s="76"/>
      <c r="Q575" s="76"/>
      <c r="R575" s="76"/>
      <c r="S575" s="76"/>
      <c r="T575" s="7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18" t="s">
        <v>150</v>
      </c>
      <c r="AU575" s="18" t="s">
        <v>86</v>
      </c>
    </row>
    <row r="576" s="2" customFormat="1">
      <c r="A576" s="37"/>
      <c r="B576" s="38"/>
      <c r="C576" s="37"/>
      <c r="D576" s="191" t="s">
        <v>152</v>
      </c>
      <c r="E576" s="37"/>
      <c r="F576" s="192" t="s">
        <v>745</v>
      </c>
      <c r="G576" s="37"/>
      <c r="H576" s="37"/>
      <c r="I576" s="188"/>
      <c r="J576" s="37"/>
      <c r="K576" s="37"/>
      <c r="L576" s="38"/>
      <c r="M576" s="189"/>
      <c r="N576" s="190"/>
      <c r="O576" s="76"/>
      <c r="P576" s="76"/>
      <c r="Q576" s="76"/>
      <c r="R576" s="76"/>
      <c r="S576" s="76"/>
      <c r="T576" s="7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8" t="s">
        <v>152</v>
      </c>
      <c r="AU576" s="18" t="s">
        <v>86</v>
      </c>
    </row>
    <row r="577" s="15" customFormat="1">
      <c r="A577" s="15"/>
      <c r="B577" s="209"/>
      <c r="C577" s="15"/>
      <c r="D577" s="186" t="s">
        <v>154</v>
      </c>
      <c r="E577" s="210" t="s">
        <v>1</v>
      </c>
      <c r="F577" s="211" t="s">
        <v>171</v>
      </c>
      <c r="G577" s="15"/>
      <c r="H577" s="210" t="s">
        <v>1</v>
      </c>
      <c r="I577" s="212"/>
      <c r="J577" s="15"/>
      <c r="K577" s="15"/>
      <c r="L577" s="209"/>
      <c r="M577" s="213"/>
      <c r="N577" s="214"/>
      <c r="O577" s="214"/>
      <c r="P577" s="214"/>
      <c r="Q577" s="214"/>
      <c r="R577" s="214"/>
      <c r="S577" s="214"/>
      <c r="T577" s="2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10" t="s">
        <v>154</v>
      </c>
      <c r="AU577" s="210" t="s">
        <v>86</v>
      </c>
      <c r="AV577" s="15" t="s">
        <v>84</v>
      </c>
      <c r="AW577" s="15" t="s">
        <v>32</v>
      </c>
      <c r="AX577" s="15" t="s">
        <v>76</v>
      </c>
      <c r="AY577" s="210" t="s">
        <v>142</v>
      </c>
    </row>
    <row r="578" s="13" customFormat="1">
      <c r="A578" s="13"/>
      <c r="B578" s="193"/>
      <c r="C578" s="13"/>
      <c r="D578" s="186" t="s">
        <v>154</v>
      </c>
      <c r="E578" s="194" t="s">
        <v>1</v>
      </c>
      <c r="F578" s="195" t="s">
        <v>746</v>
      </c>
      <c r="G578" s="13"/>
      <c r="H578" s="196">
        <v>1.3919999999999999</v>
      </c>
      <c r="I578" s="197"/>
      <c r="J578" s="13"/>
      <c r="K578" s="13"/>
      <c r="L578" s="193"/>
      <c r="M578" s="198"/>
      <c r="N578" s="199"/>
      <c r="O578" s="199"/>
      <c r="P578" s="199"/>
      <c r="Q578" s="199"/>
      <c r="R578" s="199"/>
      <c r="S578" s="199"/>
      <c r="T578" s="20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4" t="s">
        <v>154</v>
      </c>
      <c r="AU578" s="194" t="s">
        <v>86</v>
      </c>
      <c r="AV578" s="13" t="s">
        <v>86</v>
      </c>
      <c r="AW578" s="13" t="s">
        <v>32</v>
      </c>
      <c r="AX578" s="13" t="s">
        <v>76</v>
      </c>
      <c r="AY578" s="194" t="s">
        <v>142</v>
      </c>
    </row>
    <row r="579" s="15" customFormat="1">
      <c r="A579" s="15"/>
      <c r="B579" s="209"/>
      <c r="C579" s="15"/>
      <c r="D579" s="186" t="s">
        <v>154</v>
      </c>
      <c r="E579" s="210" t="s">
        <v>1</v>
      </c>
      <c r="F579" s="211" t="s">
        <v>178</v>
      </c>
      <c r="G579" s="15"/>
      <c r="H579" s="210" t="s">
        <v>1</v>
      </c>
      <c r="I579" s="212"/>
      <c r="J579" s="15"/>
      <c r="K579" s="15"/>
      <c r="L579" s="209"/>
      <c r="M579" s="213"/>
      <c r="N579" s="214"/>
      <c r="O579" s="214"/>
      <c r="P579" s="214"/>
      <c r="Q579" s="214"/>
      <c r="R579" s="214"/>
      <c r="S579" s="214"/>
      <c r="T579" s="2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0" t="s">
        <v>154</v>
      </c>
      <c r="AU579" s="210" t="s">
        <v>86</v>
      </c>
      <c r="AV579" s="15" t="s">
        <v>84</v>
      </c>
      <c r="AW579" s="15" t="s">
        <v>32</v>
      </c>
      <c r="AX579" s="15" t="s">
        <v>76</v>
      </c>
      <c r="AY579" s="210" t="s">
        <v>142</v>
      </c>
    </row>
    <row r="580" s="13" customFormat="1">
      <c r="A580" s="13"/>
      <c r="B580" s="193"/>
      <c r="C580" s="13"/>
      <c r="D580" s="186" t="s">
        <v>154</v>
      </c>
      <c r="E580" s="194" t="s">
        <v>1</v>
      </c>
      <c r="F580" s="195" t="s">
        <v>747</v>
      </c>
      <c r="G580" s="13"/>
      <c r="H580" s="196">
        <v>2.4199999999999999</v>
      </c>
      <c r="I580" s="197"/>
      <c r="J580" s="13"/>
      <c r="K580" s="13"/>
      <c r="L580" s="193"/>
      <c r="M580" s="198"/>
      <c r="N580" s="199"/>
      <c r="O580" s="199"/>
      <c r="P580" s="199"/>
      <c r="Q580" s="199"/>
      <c r="R580" s="199"/>
      <c r="S580" s="199"/>
      <c r="T580" s="20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4" t="s">
        <v>154</v>
      </c>
      <c r="AU580" s="194" t="s">
        <v>86</v>
      </c>
      <c r="AV580" s="13" t="s">
        <v>86</v>
      </c>
      <c r="AW580" s="13" t="s">
        <v>32</v>
      </c>
      <c r="AX580" s="13" t="s">
        <v>76</v>
      </c>
      <c r="AY580" s="194" t="s">
        <v>142</v>
      </c>
    </row>
    <row r="581" s="13" customFormat="1">
      <c r="A581" s="13"/>
      <c r="B581" s="193"/>
      <c r="C581" s="13"/>
      <c r="D581" s="186" t="s">
        <v>154</v>
      </c>
      <c r="E581" s="194" t="s">
        <v>1</v>
      </c>
      <c r="F581" s="195" t="s">
        <v>748</v>
      </c>
      <c r="G581" s="13"/>
      <c r="H581" s="196">
        <v>1.385</v>
      </c>
      <c r="I581" s="197"/>
      <c r="J581" s="13"/>
      <c r="K581" s="13"/>
      <c r="L581" s="193"/>
      <c r="M581" s="198"/>
      <c r="N581" s="199"/>
      <c r="O581" s="199"/>
      <c r="P581" s="199"/>
      <c r="Q581" s="199"/>
      <c r="R581" s="199"/>
      <c r="S581" s="199"/>
      <c r="T581" s="20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4" t="s">
        <v>154</v>
      </c>
      <c r="AU581" s="194" t="s">
        <v>86</v>
      </c>
      <c r="AV581" s="13" t="s">
        <v>86</v>
      </c>
      <c r="AW581" s="13" t="s">
        <v>32</v>
      </c>
      <c r="AX581" s="13" t="s">
        <v>76</v>
      </c>
      <c r="AY581" s="194" t="s">
        <v>142</v>
      </c>
    </row>
    <row r="582" s="14" customFormat="1">
      <c r="A582" s="14"/>
      <c r="B582" s="201"/>
      <c r="C582" s="14"/>
      <c r="D582" s="186" t="s">
        <v>154</v>
      </c>
      <c r="E582" s="202" t="s">
        <v>1</v>
      </c>
      <c r="F582" s="203" t="s">
        <v>156</v>
      </c>
      <c r="G582" s="14"/>
      <c r="H582" s="204">
        <v>5.1970000000000001</v>
      </c>
      <c r="I582" s="205"/>
      <c r="J582" s="14"/>
      <c r="K582" s="14"/>
      <c r="L582" s="201"/>
      <c r="M582" s="206"/>
      <c r="N582" s="207"/>
      <c r="O582" s="207"/>
      <c r="P582" s="207"/>
      <c r="Q582" s="207"/>
      <c r="R582" s="207"/>
      <c r="S582" s="207"/>
      <c r="T582" s="20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2" t="s">
        <v>154</v>
      </c>
      <c r="AU582" s="202" t="s">
        <v>86</v>
      </c>
      <c r="AV582" s="14" t="s">
        <v>148</v>
      </c>
      <c r="AW582" s="14" t="s">
        <v>32</v>
      </c>
      <c r="AX582" s="14" t="s">
        <v>84</v>
      </c>
      <c r="AY582" s="202" t="s">
        <v>142</v>
      </c>
    </row>
    <row r="583" s="2" customFormat="1" ht="24.15" customHeight="1">
      <c r="A583" s="37"/>
      <c r="B583" s="171"/>
      <c r="C583" s="172" t="s">
        <v>749</v>
      </c>
      <c r="D583" s="172" t="s">
        <v>144</v>
      </c>
      <c r="E583" s="173" t="s">
        <v>750</v>
      </c>
      <c r="F583" s="174" t="s">
        <v>751</v>
      </c>
      <c r="G583" s="175" t="s">
        <v>161</v>
      </c>
      <c r="H583" s="176">
        <v>5.1970000000000001</v>
      </c>
      <c r="I583" s="177"/>
      <c r="J583" s="178">
        <f>ROUND(I583*H583,2)</f>
        <v>0</v>
      </c>
      <c r="K583" s="179"/>
      <c r="L583" s="38"/>
      <c r="M583" s="180" t="s">
        <v>1</v>
      </c>
      <c r="N583" s="181" t="s">
        <v>41</v>
      </c>
      <c r="O583" s="76"/>
      <c r="P583" s="182">
        <f>O583*H583</f>
        <v>0</v>
      </c>
      <c r="Q583" s="182">
        <v>0.00012</v>
      </c>
      <c r="R583" s="182">
        <f>Q583*H583</f>
        <v>0.00062364000000000007</v>
      </c>
      <c r="S583" s="182">
        <v>0</v>
      </c>
      <c r="T583" s="183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4" t="s">
        <v>251</v>
      </c>
      <c r="AT583" s="184" t="s">
        <v>144</v>
      </c>
      <c r="AU583" s="184" t="s">
        <v>86</v>
      </c>
      <c r="AY583" s="18" t="s">
        <v>142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8" t="s">
        <v>84</v>
      </c>
      <c r="BK583" s="185">
        <f>ROUND(I583*H583,2)</f>
        <v>0</v>
      </c>
      <c r="BL583" s="18" t="s">
        <v>251</v>
      </c>
      <c r="BM583" s="184" t="s">
        <v>752</v>
      </c>
    </row>
    <row r="584" s="2" customFormat="1">
      <c r="A584" s="37"/>
      <c r="B584" s="38"/>
      <c r="C584" s="37"/>
      <c r="D584" s="186" t="s">
        <v>150</v>
      </c>
      <c r="E584" s="37"/>
      <c r="F584" s="187" t="s">
        <v>753</v>
      </c>
      <c r="G584" s="37"/>
      <c r="H584" s="37"/>
      <c r="I584" s="188"/>
      <c r="J584" s="37"/>
      <c r="K584" s="37"/>
      <c r="L584" s="38"/>
      <c r="M584" s="189"/>
      <c r="N584" s="190"/>
      <c r="O584" s="76"/>
      <c r="P584" s="76"/>
      <c r="Q584" s="76"/>
      <c r="R584" s="76"/>
      <c r="S584" s="76"/>
      <c r="T584" s="7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18" t="s">
        <v>150</v>
      </c>
      <c r="AU584" s="18" t="s">
        <v>86</v>
      </c>
    </row>
    <row r="585" s="2" customFormat="1">
      <c r="A585" s="37"/>
      <c r="B585" s="38"/>
      <c r="C585" s="37"/>
      <c r="D585" s="191" t="s">
        <v>152</v>
      </c>
      <c r="E585" s="37"/>
      <c r="F585" s="192" t="s">
        <v>754</v>
      </c>
      <c r="G585" s="37"/>
      <c r="H585" s="37"/>
      <c r="I585" s="188"/>
      <c r="J585" s="37"/>
      <c r="K585" s="37"/>
      <c r="L585" s="38"/>
      <c r="M585" s="189"/>
      <c r="N585" s="190"/>
      <c r="O585" s="76"/>
      <c r="P585" s="76"/>
      <c r="Q585" s="76"/>
      <c r="R585" s="76"/>
      <c r="S585" s="76"/>
      <c r="T585" s="7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8" t="s">
        <v>152</v>
      </c>
      <c r="AU585" s="18" t="s">
        <v>86</v>
      </c>
    </row>
    <row r="586" s="2" customFormat="1" ht="24.15" customHeight="1">
      <c r="A586" s="37"/>
      <c r="B586" s="171"/>
      <c r="C586" s="172" t="s">
        <v>755</v>
      </c>
      <c r="D586" s="172" t="s">
        <v>144</v>
      </c>
      <c r="E586" s="173" t="s">
        <v>756</v>
      </c>
      <c r="F586" s="174" t="s">
        <v>757</v>
      </c>
      <c r="G586" s="175" t="s">
        <v>161</v>
      </c>
      <c r="H586" s="176">
        <v>5.1970000000000001</v>
      </c>
      <c r="I586" s="177"/>
      <c r="J586" s="178">
        <f>ROUND(I586*H586,2)</f>
        <v>0</v>
      </c>
      <c r="K586" s="179"/>
      <c r="L586" s="38"/>
      <c r="M586" s="180" t="s">
        <v>1</v>
      </c>
      <c r="N586" s="181" t="s">
        <v>41</v>
      </c>
      <c r="O586" s="76"/>
      <c r="P586" s="182">
        <f>O586*H586</f>
        <v>0</v>
      </c>
      <c r="Q586" s="182">
        <v>0.00012</v>
      </c>
      <c r="R586" s="182">
        <f>Q586*H586</f>
        <v>0.00062364000000000007</v>
      </c>
      <c r="S586" s="182">
        <v>0</v>
      </c>
      <c r="T586" s="183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4" t="s">
        <v>251</v>
      </c>
      <c r="AT586" s="184" t="s">
        <v>144</v>
      </c>
      <c r="AU586" s="184" t="s">
        <v>86</v>
      </c>
      <c r="AY586" s="18" t="s">
        <v>142</v>
      </c>
      <c r="BE586" s="185">
        <f>IF(N586="základní",J586,0)</f>
        <v>0</v>
      </c>
      <c r="BF586" s="185">
        <f>IF(N586="snížená",J586,0)</f>
        <v>0</v>
      </c>
      <c r="BG586" s="185">
        <f>IF(N586="zákl. přenesená",J586,0)</f>
        <v>0</v>
      </c>
      <c r="BH586" s="185">
        <f>IF(N586="sníž. přenesená",J586,0)</f>
        <v>0</v>
      </c>
      <c r="BI586" s="185">
        <f>IF(N586="nulová",J586,0)</f>
        <v>0</v>
      </c>
      <c r="BJ586" s="18" t="s">
        <v>84</v>
      </c>
      <c r="BK586" s="185">
        <f>ROUND(I586*H586,2)</f>
        <v>0</v>
      </c>
      <c r="BL586" s="18" t="s">
        <v>251</v>
      </c>
      <c r="BM586" s="184" t="s">
        <v>758</v>
      </c>
    </row>
    <row r="587" s="2" customFormat="1">
      <c r="A587" s="37"/>
      <c r="B587" s="38"/>
      <c r="C587" s="37"/>
      <c r="D587" s="186" t="s">
        <v>150</v>
      </c>
      <c r="E587" s="37"/>
      <c r="F587" s="187" t="s">
        <v>759</v>
      </c>
      <c r="G587" s="37"/>
      <c r="H587" s="37"/>
      <c r="I587" s="188"/>
      <c r="J587" s="37"/>
      <c r="K587" s="37"/>
      <c r="L587" s="38"/>
      <c r="M587" s="189"/>
      <c r="N587" s="190"/>
      <c r="O587" s="76"/>
      <c r="P587" s="76"/>
      <c r="Q587" s="76"/>
      <c r="R587" s="76"/>
      <c r="S587" s="76"/>
      <c r="T587" s="7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8" t="s">
        <v>150</v>
      </c>
      <c r="AU587" s="18" t="s">
        <v>86</v>
      </c>
    </row>
    <row r="588" s="2" customFormat="1">
      <c r="A588" s="37"/>
      <c r="B588" s="38"/>
      <c r="C588" s="37"/>
      <c r="D588" s="191" t="s">
        <v>152</v>
      </c>
      <c r="E588" s="37"/>
      <c r="F588" s="192" t="s">
        <v>760</v>
      </c>
      <c r="G588" s="37"/>
      <c r="H588" s="37"/>
      <c r="I588" s="188"/>
      <c r="J588" s="37"/>
      <c r="K588" s="37"/>
      <c r="L588" s="38"/>
      <c r="M588" s="189"/>
      <c r="N588" s="190"/>
      <c r="O588" s="76"/>
      <c r="P588" s="76"/>
      <c r="Q588" s="76"/>
      <c r="R588" s="76"/>
      <c r="S588" s="76"/>
      <c r="T588" s="7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18" t="s">
        <v>152</v>
      </c>
      <c r="AU588" s="18" t="s">
        <v>86</v>
      </c>
    </row>
    <row r="589" s="12" customFormat="1" ht="22.8" customHeight="1">
      <c r="A589" s="12"/>
      <c r="B589" s="158"/>
      <c r="C589" s="12"/>
      <c r="D589" s="159" t="s">
        <v>75</v>
      </c>
      <c r="E589" s="169" t="s">
        <v>761</v>
      </c>
      <c r="F589" s="169" t="s">
        <v>762</v>
      </c>
      <c r="G589" s="12"/>
      <c r="H589" s="12"/>
      <c r="I589" s="161"/>
      <c r="J589" s="170">
        <f>BK589</f>
        <v>0</v>
      </c>
      <c r="K589" s="12"/>
      <c r="L589" s="158"/>
      <c r="M589" s="163"/>
      <c r="N589" s="164"/>
      <c r="O589" s="164"/>
      <c r="P589" s="165">
        <f>SUM(P590:P602)</f>
        <v>0</v>
      </c>
      <c r="Q589" s="164"/>
      <c r="R589" s="165">
        <f>SUM(R590:R602)</f>
        <v>0.085191269999999999</v>
      </c>
      <c r="S589" s="164"/>
      <c r="T589" s="166">
        <f>SUM(T590:T602)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159" t="s">
        <v>86</v>
      </c>
      <c r="AT589" s="167" t="s">
        <v>75</v>
      </c>
      <c r="AU589" s="167" t="s">
        <v>84</v>
      </c>
      <c r="AY589" s="159" t="s">
        <v>142</v>
      </c>
      <c r="BK589" s="168">
        <f>SUM(BK590:BK602)</f>
        <v>0</v>
      </c>
    </row>
    <row r="590" s="2" customFormat="1" ht="33" customHeight="1">
      <c r="A590" s="37"/>
      <c r="B590" s="171"/>
      <c r="C590" s="172" t="s">
        <v>763</v>
      </c>
      <c r="D590" s="172" t="s">
        <v>144</v>
      </c>
      <c r="E590" s="173" t="s">
        <v>764</v>
      </c>
      <c r="F590" s="174" t="s">
        <v>765</v>
      </c>
      <c r="G590" s="175" t="s">
        <v>161</v>
      </c>
      <c r="H590" s="176">
        <v>293.76299999999998</v>
      </c>
      <c r="I590" s="177"/>
      <c r="J590" s="178">
        <f>ROUND(I590*H590,2)</f>
        <v>0</v>
      </c>
      <c r="K590" s="179"/>
      <c r="L590" s="38"/>
      <c r="M590" s="180" t="s">
        <v>1</v>
      </c>
      <c r="N590" s="181" t="s">
        <v>41</v>
      </c>
      <c r="O590" s="76"/>
      <c r="P590" s="182">
        <f>O590*H590</f>
        <v>0</v>
      </c>
      <c r="Q590" s="182">
        <v>0.00029</v>
      </c>
      <c r="R590" s="182">
        <f>Q590*H590</f>
        <v>0.085191269999999999</v>
      </c>
      <c r="S590" s="182">
        <v>0</v>
      </c>
      <c r="T590" s="18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4" t="s">
        <v>251</v>
      </c>
      <c r="AT590" s="184" t="s">
        <v>144</v>
      </c>
      <c r="AU590" s="184" t="s">
        <v>86</v>
      </c>
      <c r="AY590" s="18" t="s">
        <v>142</v>
      </c>
      <c r="BE590" s="185">
        <f>IF(N590="základní",J590,0)</f>
        <v>0</v>
      </c>
      <c r="BF590" s="185">
        <f>IF(N590="snížená",J590,0)</f>
        <v>0</v>
      </c>
      <c r="BG590" s="185">
        <f>IF(N590="zákl. přenesená",J590,0)</f>
        <v>0</v>
      </c>
      <c r="BH590" s="185">
        <f>IF(N590="sníž. přenesená",J590,0)</f>
        <v>0</v>
      </c>
      <c r="BI590" s="185">
        <f>IF(N590="nulová",J590,0)</f>
        <v>0</v>
      </c>
      <c r="BJ590" s="18" t="s">
        <v>84</v>
      </c>
      <c r="BK590" s="185">
        <f>ROUND(I590*H590,2)</f>
        <v>0</v>
      </c>
      <c r="BL590" s="18" t="s">
        <v>251</v>
      </c>
      <c r="BM590" s="184" t="s">
        <v>766</v>
      </c>
    </row>
    <row r="591" s="2" customFormat="1">
      <c r="A591" s="37"/>
      <c r="B591" s="38"/>
      <c r="C591" s="37"/>
      <c r="D591" s="186" t="s">
        <v>150</v>
      </c>
      <c r="E591" s="37"/>
      <c r="F591" s="187" t="s">
        <v>767</v>
      </c>
      <c r="G591" s="37"/>
      <c r="H591" s="37"/>
      <c r="I591" s="188"/>
      <c r="J591" s="37"/>
      <c r="K591" s="37"/>
      <c r="L591" s="38"/>
      <c r="M591" s="189"/>
      <c r="N591" s="190"/>
      <c r="O591" s="76"/>
      <c r="P591" s="76"/>
      <c r="Q591" s="76"/>
      <c r="R591" s="76"/>
      <c r="S591" s="76"/>
      <c r="T591" s="7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8" t="s">
        <v>150</v>
      </c>
      <c r="AU591" s="18" t="s">
        <v>86</v>
      </c>
    </row>
    <row r="592" s="2" customFormat="1">
      <c r="A592" s="37"/>
      <c r="B592" s="38"/>
      <c r="C592" s="37"/>
      <c r="D592" s="191" t="s">
        <v>152</v>
      </c>
      <c r="E592" s="37"/>
      <c r="F592" s="192" t="s">
        <v>768</v>
      </c>
      <c r="G592" s="37"/>
      <c r="H592" s="37"/>
      <c r="I592" s="188"/>
      <c r="J592" s="37"/>
      <c r="K592" s="37"/>
      <c r="L592" s="38"/>
      <c r="M592" s="189"/>
      <c r="N592" s="190"/>
      <c r="O592" s="76"/>
      <c r="P592" s="76"/>
      <c r="Q592" s="76"/>
      <c r="R592" s="76"/>
      <c r="S592" s="76"/>
      <c r="T592" s="7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18" t="s">
        <v>152</v>
      </c>
      <c r="AU592" s="18" t="s">
        <v>86</v>
      </c>
    </row>
    <row r="593" s="15" customFormat="1">
      <c r="A593" s="15"/>
      <c r="B593" s="209"/>
      <c r="C593" s="15"/>
      <c r="D593" s="186" t="s">
        <v>154</v>
      </c>
      <c r="E593" s="210" t="s">
        <v>1</v>
      </c>
      <c r="F593" s="211" t="s">
        <v>171</v>
      </c>
      <c r="G593" s="15"/>
      <c r="H593" s="210" t="s">
        <v>1</v>
      </c>
      <c r="I593" s="212"/>
      <c r="J593" s="15"/>
      <c r="K593" s="15"/>
      <c r="L593" s="209"/>
      <c r="M593" s="213"/>
      <c r="N593" s="214"/>
      <c r="O593" s="214"/>
      <c r="P593" s="214"/>
      <c r="Q593" s="214"/>
      <c r="R593" s="214"/>
      <c r="S593" s="214"/>
      <c r="T593" s="2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0" t="s">
        <v>154</v>
      </c>
      <c r="AU593" s="210" t="s">
        <v>86</v>
      </c>
      <c r="AV593" s="15" t="s">
        <v>84</v>
      </c>
      <c r="AW593" s="15" t="s">
        <v>32</v>
      </c>
      <c r="AX593" s="15" t="s">
        <v>76</v>
      </c>
      <c r="AY593" s="210" t="s">
        <v>142</v>
      </c>
    </row>
    <row r="594" s="13" customFormat="1">
      <c r="A594" s="13"/>
      <c r="B594" s="193"/>
      <c r="C594" s="13"/>
      <c r="D594" s="186" t="s">
        <v>154</v>
      </c>
      <c r="E594" s="194" t="s">
        <v>1</v>
      </c>
      <c r="F594" s="195" t="s">
        <v>431</v>
      </c>
      <c r="G594" s="13"/>
      <c r="H594" s="196">
        <v>5.2999999999999998</v>
      </c>
      <c r="I594" s="197"/>
      <c r="J594" s="13"/>
      <c r="K594" s="13"/>
      <c r="L594" s="193"/>
      <c r="M594" s="198"/>
      <c r="N594" s="199"/>
      <c r="O594" s="199"/>
      <c r="P594" s="199"/>
      <c r="Q594" s="199"/>
      <c r="R594" s="199"/>
      <c r="S594" s="199"/>
      <c r="T594" s="20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4" t="s">
        <v>154</v>
      </c>
      <c r="AU594" s="194" t="s">
        <v>86</v>
      </c>
      <c r="AV594" s="13" t="s">
        <v>86</v>
      </c>
      <c r="AW594" s="13" t="s">
        <v>32</v>
      </c>
      <c r="AX594" s="13" t="s">
        <v>76</v>
      </c>
      <c r="AY594" s="194" t="s">
        <v>142</v>
      </c>
    </row>
    <row r="595" s="13" customFormat="1">
      <c r="A595" s="13"/>
      <c r="B595" s="193"/>
      <c r="C595" s="13"/>
      <c r="D595" s="186" t="s">
        <v>154</v>
      </c>
      <c r="E595" s="194" t="s">
        <v>1</v>
      </c>
      <c r="F595" s="195" t="s">
        <v>203</v>
      </c>
      <c r="G595" s="13"/>
      <c r="H595" s="196">
        <v>13.4</v>
      </c>
      <c r="I595" s="197"/>
      <c r="J595" s="13"/>
      <c r="K595" s="13"/>
      <c r="L595" s="193"/>
      <c r="M595" s="198"/>
      <c r="N595" s="199"/>
      <c r="O595" s="199"/>
      <c r="P595" s="199"/>
      <c r="Q595" s="199"/>
      <c r="R595" s="199"/>
      <c r="S595" s="199"/>
      <c r="T595" s="20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4" t="s">
        <v>154</v>
      </c>
      <c r="AU595" s="194" t="s">
        <v>86</v>
      </c>
      <c r="AV595" s="13" t="s">
        <v>86</v>
      </c>
      <c r="AW595" s="13" t="s">
        <v>32</v>
      </c>
      <c r="AX595" s="13" t="s">
        <v>76</v>
      </c>
      <c r="AY595" s="194" t="s">
        <v>142</v>
      </c>
    </row>
    <row r="596" s="15" customFormat="1">
      <c r="A596" s="15"/>
      <c r="B596" s="209"/>
      <c r="C596" s="15"/>
      <c r="D596" s="186" t="s">
        <v>154</v>
      </c>
      <c r="E596" s="210" t="s">
        <v>1</v>
      </c>
      <c r="F596" s="211" t="s">
        <v>178</v>
      </c>
      <c r="G596" s="15"/>
      <c r="H596" s="210" t="s">
        <v>1</v>
      </c>
      <c r="I596" s="212"/>
      <c r="J596" s="15"/>
      <c r="K596" s="15"/>
      <c r="L596" s="209"/>
      <c r="M596" s="213"/>
      <c r="N596" s="214"/>
      <c r="O596" s="214"/>
      <c r="P596" s="214"/>
      <c r="Q596" s="214"/>
      <c r="R596" s="214"/>
      <c r="S596" s="214"/>
      <c r="T596" s="2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10" t="s">
        <v>154</v>
      </c>
      <c r="AU596" s="210" t="s">
        <v>86</v>
      </c>
      <c r="AV596" s="15" t="s">
        <v>84</v>
      </c>
      <c r="AW596" s="15" t="s">
        <v>32</v>
      </c>
      <c r="AX596" s="15" t="s">
        <v>76</v>
      </c>
      <c r="AY596" s="210" t="s">
        <v>142</v>
      </c>
    </row>
    <row r="597" s="13" customFormat="1">
      <c r="A597" s="13"/>
      <c r="B597" s="193"/>
      <c r="C597" s="13"/>
      <c r="D597" s="186" t="s">
        <v>154</v>
      </c>
      <c r="E597" s="194" t="s">
        <v>1</v>
      </c>
      <c r="F597" s="195" t="s">
        <v>204</v>
      </c>
      <c r="G597" s="13"/>
      <c r="H597" s="196">
        <v>132.86699999999999</v>
      </c>
      <c r="I597" s="197"/>
      <c r="J597" s="13"/>
      <c r="K597" s="13"/>
      <c r="L597" s="193"/>
      <c r="M597" s="198"/>
      <c r="N597" s="199"/>
      <c r="O597" s="199"/>
      <c r="P597" s="199"/>
      <c r="Q597" s="199"/>
      <c r="R597" s="199"/>
      <c r="S597" s="199"/>
      <c r="T597" s="20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4" t="s">
        <v>154</v>
      </c>
      <c r="AU597" s="194" t="s">
        <v>86</v>
      </c>
      <c r="AV597" s="13" t="s">
        <v>86</v>
      </c>
      <c r="AW597" s="13" t="s">
        <v>32</v>
      </c>
      <c r="AX597" s="13" t="s">
        <v>76</v>
      </c>
      <c r="AY597" s="194" t="s">
        <v>142</v>
      </c>
    </row>
    <row r="598" s="13" customFormat="1">
      <c r="A598" s="13"/>
      <c r="B598" s="193"/>
      <c r="C598" s="13"/>
      <c r="D598" s="186" t="s">
        <v>154</v>
      </c>
      <c r="E598" s="194" t="s">
        <v>1</v>
      </c>
      <c r="F598" s="195" t="s">
        <v>205</v>
      </c>
      <c r="G598" s="13"/>
      <c r="H598" s="196">
        <v>24.776</v>
      </c>
      <c r="I598" s="197"/>
      <c r="J598" s="13"/>
      <c r="K598" s="13"/>
      <c r="L598" s="193"/>
      <c r="M598" s="198"/>
      <c r="N598" s="199"/>
      <c r="O598" s="199"/>
      <c r="P598" s="199"/>
      <c r="Q598" s="199"/>
      <c r="R598" s="199"/>
      <c r="S598" s="199"/>
      <c r="T598" s="20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4" t="s">
        <v>154</v>
      </c>
      <c r="AU598" s="194" t="s">
        <v>86</v>
      </c>
      <c r="AV598" s="13" t="s">
        <v>86</v>
      </c>
      <c r="AW598" s="13" t="s">
        <v>32</v>
      </c>
      <c r="AX598" s="13" t="s">
        <v>76</v>
      </c>
      <c r="AY598" s="194" t="s">
        <v>142</v>
      </c>
    </row>
    <row r="599" s="13" customFormat="1">
      <c r="A599" s="13"/>
      <c r="B599" s="193"/>
      <c r="C599" s="13"/>
      <c r="D599" s="186" t="s">
        <v>154</v>
      </c>
      <c r="E599" s="194" t="s">
        <v>1</v>
      </c>
      <c r="F599" s="195" t="s">
        <v>206</v>
      </c>
      <c r="G599" s="13"/>
      <c r="H599" s="196">
        <v>103.52</v>
      </c>
      <c r="I599" s="197"/>
      <c r="J599" s="13"/>
      <c r="K599" s="13"/>
      <c r="L599" s="193"/>
      <c r="M599" s="198"/>
      <c r="N599" s="199"/>
      <c r="O599" s="199"/>
      <c r="P599" s="199"/>
      <c r="Q599" s="199"/>
      <c r="R599" s="199"/>
      <c r="S599" s="199"/>
      <c r="T599" s="20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4" t="s">
        <v>154</v>
      </c>
      <c r="AU599" s="194" t="s">
        <v>86</v>
      </c>
      <c r="AV599" s="13" t="s">
        <v>86</v>
      </c>
      <c r="AW599" s="13" t="s">
        <v>32</v>
      </c>
      <c r="AX599" s="13" t="s">
        <v>76</v>
      </c>
      <c r="AY599" s="194" t="s">
        <v>142</v>
      </c>
    </row>
    <row r="600" s="15" customFormat="1">
      <c r="A600" s="15"/>
      <c r="B600" s="209"/>
      <c r="C600" s="15"/>
      <c r="D600" s="186" t="s">
        <v>154</v>
      </c>
      <c r="E600" s="210" t="s">
        <v>1</v>
      </c>
      <c r="F600" s="211" t="s">
        <v>195</v>
      </c>
      <c r="G600" s="15"/>
      <c r="H600" s="210" t="s">
        <v>1</v>
      </c>
      <c r="I600" s="212"/>
      <c r="J600" s="15"/>
      <c r="K600" s="15"/>
      <c r="L600" s="209"/>
      <c r="M600" s="213"/>
      <c r="N600" s="214"/>
      <c r="O600" s="214"/>
      <c r="P600" s="214"/>
      <c r="Q600" s="214"/>
      <c r="R600" s="214"/>
      <c r="S600" s="214"/>
      <c r="T600" s="2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10" t="s">
        <v>154</v>
      </c>
      <c r="AU600" s="210" t="s">
        <v>86</v>
      </c>
      <c r="AV600" s="15" t="s">
        <v>84</v>
      </c>
      <c r="AW600" s="15" t="s">
        <v>32</v>
      </c>
      <c r="AX600" s="15" t="s">
        <v>76</v>
      </c>
      <c r="AY600" s="210" t="s">
        <v>142</v>
      </c>
    </row>
    <row r="601" s="13" customFormat="1">
      <c r="A601" s="13"/>
      <c r="B601" s="193"/>
      <c r="C601" s="13"/>
      <c r="D601" s="186" t="s">
        <v>154</v>
      </c>
      <c r="E601" s="194" t="s">
        <v>1</v>
      </c>
      <c r="F601" s="195" t="s">
        <v>196</v>
      </c>
      <c r="G601" s="13"/>
      <c r="H601" s="196">
        <v>13.9</v>
      </c>
      <c r="I601" s="197"/>
      <c r="J601" s="13"/>
      <c r="K601" s="13"/>
      <c r="L601" s="193"/>
      <c r="M601" s="198"/>
      <c r="N601" s="199"/>
      <c r="O601" s="199"/>
      <c r="P601" s="199"/>
      <c r="Q601" s="199"/>
      <c r="R601" s="199"/>
      <c r="S601" s="199"/>
      <c r="T601" s="20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4" t="s">
        <v>154</v>
      </c>
      <c r="AU601" s="194" t="s">
        <v>86</v>
      </c>
      <c r="AV601" s="13" t="s">
        <v>86</v>
      </c>
      <c r="AW601" s="13" t="s">
        <v>32</v>
      </c>
      <c r="AX601" s="13" t="s">
        <v>76</v>
      </c>
      <c r="AY601" s="194" t="s">
        <v>142</v>
      </c>
    </row>
    <row r="602" s="14" customFormat="1">
      <c r="A602" s="14"/>
      <c r="B602" s="201"/>
      <c r="C602" s="14"/>
      <c r="D602" s="186" t="s">
        <v>154</v>
      </c>
      <c r="E602" s="202" t="s">
        <v>1</v>
      </c>
      <c r="F602" s="203" t="s">
        <v>156</v>
      </c>
      <c r="G602" s="14"/>
      <c r="H602" s="204">
        <v>293.76299999999998</v>
      </c>
      <c r="I602" s="205"/>
      <c r="J602" s="14"/>
      <c r="K602" s="14"/>
      <c r="L602" s="201"/>
      <c r="M602" s="206"/>
      <c r="N602" s="207"/>
      <c r="O602" s="207"/>
      <c r="P602" s="207"/>
      <c r="Q602" s="207"/>
      <c r="R602" s="207"/>
      <c r="S602" s="207"/>
      <c r="T602" s="20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2" t="s">
        <v>154</v>
      </c>
      <c r="AU602" s="202" t="s">
        <v>86</v>
      </c>
      <c r="AV602" s="14" t="s">
        <v>148</v>
      </c>
      <c r="AW602" s="14" t="s">
        <v>32</v>
      </c>
      <c r="AX602" s="14" t="s">
        <v>84</v>
      </c>
      <c r="AY602" s="202" t="s">
        <v>142</v>
      </c>
    </row>
    <row r="603" s="12" customFormat="1" ht="25.92" customHeight="1">
      <c r="A603" s="12"/>
      <c r="B603" s="158"/>
      <c r="C603" s="12"/>
      <c r="D603" s="159" t="s">
        <v>75</v>
      </c>
      <c r="E603" s="160" t="s">
        <v>769</v>
      </c>
      <c r="F603" s="160" t="s">
        <v>769</v>
      </c>
      <c r="G603" s="12"/>
      <c r="H603" s="12"/>
      <c r="I603" s="161"/>
      <c r="J603" s="162">
        <f>BK603</f>
        <v>0</v>
      </c>
      <c r="K603" s="12"/>
      <c r="L603" s="158"/>
      <c r="M603" s="163"/>
      <c r="N603" s="164"/>
      <c r="O603" s="164"/>
      <c r="P603" s="165">
        <f>SUM(P604:P611)</f>
        <v>0</v>
      </c>
      <c r="Q603" s="164"/>
      <c r="R603" s="165">
        <f>SUM(R604:R611)</f>
        <v>0</v>
      </c>
      <c r="S603" s="164"/>
      <c r="T603" s="166">
        <f>SUM(T604:T611)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159" t="s">
        <v>148</v>
      </c>
      <c r="AT603" s="167" t="s">
        <v>75</v>
      </c>
      <c r="AU603" s="167" t="s">
        <v>76</v>
      </c>
      <c r="AY603" s="159" t="s">
        <v>142</v>
      </c>
      <c r="BK603" s="168">
        <f>SUM(BK604:BK611)</f>
        <v>0</v>
      </c>
    </row>
    <row r="604" s="2" customFormat="1" ht="24.15" customHeight="1">
      <c r="A604" s="37"/>
      <c r="B604" s="171"/>
      <c r="C604" s="172" t="s">
        <v>770</v>
      </c>
      <c r="D604" s="172" t="s">
        <v>144</v>
      </c>
      <c r="E604" s="173" t="s">
        <v>81</v>
      </c>
      <c r="F604" s="174" t="s">
        <v>771</v>
      </c>
      <c r="G604" s="175" t="s">
        <v>772</v>
      </c>
      <c r="H604" s="176">
        <v>1</v>
      </c>
      <c r="I604" s="177"/>
      <c r="J604" s="178">
        <f>ROUND(I604*H604,2)</f>
        <v>0</v>
      </c>
      <c r="K604" s="179"/>
      <c r="L604" s="38"/>
      <c r="M604" s="180" t="s">
        <v>1</v>
      </c>
      <c r="N604" s="181" t="s">
        <v>41</v>
      </c>
      <c r="O604" s="76"/>
      <c r="P604" s="182">
        <f>O604*H604</f>
        <v>0</v>
      </c>
      <c r="Q604" s="182">
        <v>0</v>
      </c>
      <c r="R604" s="182">
        <f>Q604*H604</f>
        <v>0</v>
      </c>
      <c r="S604" s="182">
        <v>0</v>
      </c>
      <c r="T604" s="183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84" t="s">
        <v>773</v>
      </c>
      <c r="AT604" s="184" t="s">
        <v>144</v>
      </c>
      <c r="AU604" s="184" t="s">
        <v>84</v>
      </c>
      <c r="AY604" s="18" t="s">
        <v>142</v>
      </c>
      <c r="BE604" s="185">
        <f>IF(N604="základní",J604,0)</f>
        <v>0</v>
      </c>
      <c r="BF604" s="185">
        <f>IF(N604="snížená",J604,0)</f>
        <v>0</v>
      </c>
      <c r="BG604" s="185">
        <f>IF(N604="zákl. přenesená",J604,0)</f>
        <v>0</v>
      </c>
      <c r="BH604" s="185">
        <f>IF(N604="sníž. přenesená",J604,0)</f>
        <v>0</v>
      </c>
      <c r="BI604" s="185">
        <f>IF(N604="nulová",J604,0)</f>
        <v>0</v>
      </c>
      <c r="BJ604" s="18" t="s">
        <v>84</v>
      </c>
      <c r="BK604" s="185">
        <f>ROUND(I604*H604,2)</f>
        <v>0</v>
      </c>
      <c r="BL604" s="18" t="s">
        <v>773</v>
      </c>
      <c r="BM604" s="184" t="s">
        <v>774</v>
      </c>
    </row>
    <row r="605" s="2" customFormat="1">
      <c r="A605" s="37"/>
      <c r="B605" s="38"/>
      <c r="C605" s="37"/>
      <c r="D605" s="186" t="s">
        <v>150</v>
      </c>
      <c r="E605" s="37"/>
      <c r="F605" s="187" t="s">
        <v>771</v>
      </c>
      <c r="G605" s="37"/>
      <c r="H605" s="37"/>
      <c r="I605" s="188"/>
      <c r="J605" s="37"/>
      <c r="K605" s="37"/>
      <c r="L605" s="38"/>
      <c r="M605" s="189"/>
      <c r="N605" s="190"/>
      <c r="O605" s="76"/>
      <c r="P605" s="76"/>
      <c r="Q605" s="76"/>
      <c r="R605" s="76"/>
      <c r="S605" s="76"/>
      <c r="T605" s="7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18" t="s">
        <v>150</v>
      </c>
      <c r="AU605" s="18" t="s">
        <v>84</v>
      </c>
    </row>
    <row r="606" s="2" customFormat="1" ht="24.15" customHeight="1">
      <c r="A606" s="37"/>
      <c r="B606" s="171"/>
      <c r="C606" s="172" t="s">
        <v>775</v>
      </c>
      <c r="D606" s="172" t="s">
        <v>144</v>
      </c>
      <c r="E606" s="173" t="s">
        <v>87</v>
      </c>
      <c r="F606" s="174" t="s">
        <v>776</v>
      </c>
      <c r="G606" s="175" t="s">
        <v>772</v>
      </c>
      <c r="H606" s="176">
        <v>1</v>
      </c>
      <c r="I606" s="177"/>
      <c r="J606" s="178">
        <f>ROUND(I606*H606,2)</f>
        <v>0</v>
      </c>
      <c r="K606" s="179"/>
      <c r="L606" s="38"/>
      <c r="M606" s="180" t="s">
        <v>1</v>
      </c>
      <c r="N606" s="181" t="s">
        <v>41</v>
      </c>
      <c r="O606" s="76"/>
      <c r="P606" s="182">
        <f>O606*H606</f>
        <v>0</v>
      </c>
      <c r="Q606" s="182">
        <v>0</v>
      </c>
      <c r="R606" s="182">
        <f>Q606*H606</f>
        <v>0</v>
      </c>
      <c r="S606" s="182">
        <v>0</v>
      </c>
      <c r="T606" s="183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84" t="s">
        <v>773</v>
      </c>
      <c r="AT606" s="184" t="s">
        <v>144</v>
      </c>
      <c r="AU606" s="184" t="s">
        <v>84</v>
      </c>
      <c r="AY606" s="18" t="s">
        <v>142</v>
      </c>
      <c r="BE606" s="185">
        <f>IF(N606="základní",J606,0)</f>
        <v>0</v>
      </c>
      <c r="BF606" s="185">
        <f>IF(N606="snížená",J606,0)</f>
        <v>0</v>
      </c>
      <c r="BG606" s="185">
        <f>IF(N606="zákl. přenesená",J606,0)</f>
        <v>0</v>
      </c>
      <c r="BH606" s="185">
        <f>IF(N606="sníž. přenesená",J606,0)</f>
        <v>0</v>
      </c>
      <c r="BI606" s="185">
        <f>IF(N606="nulová",J606,0)</f>
        <v>0</v>
      </c>
      <c r="BJ606" s="18" t="s">
        <v>84</v>
      </c>
      <c r="BK606" s="185">
        <f>ROUND(I606*H606,2)</f>
        <v>0</v>
      </c>
      <c r="BL606" s="18" t="s">
        <v>773</v>
      </c>
      <c r="BM606" s="184" t="s">
        <v>777</v>
      </c>
    </row>
    <row r="607" s="2" customFormat="1">
      <c r="A607" s="37"/>
      <c r="B607" s="38"/>
      <c r="C607" s="37"/>
      <c r="D607" s="186" t="s">
        <v>150</v>
      </c>
      <c r="E607" s="37"/>
      <c r="F607" s="187" t="s">
        <v>776</v>
      </c>
      <c r="G607" s="37"/>
      <c r="H607" s="37"/>
      <c r="I607" s="188"/>
      <c r="J607" s="37"/>
      <c r="K607" s="37"/>
      <c r="L607" s="38"/>
      <c r="M607" s="189"/>
      <c r="N607" s="190"/>
      <c r="O607" s="76"/>
      <c r="P607" s="76"/>
      <c r="Q607" s="76"/>
      <c r="R607" s="76"/>
      <c r="S607" s="76"/>
      <c r="T607" s="7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18" t="s">
        <v>150</v>
      </c>
      <c r="AU607" s="18" t="s">
        <v>84</v>
      </c>
    </row>
    <row r="608" s="2" customFormat="1" ht="24.15" customHeight="1">
      <c r="A608" s="37"/>
      <c r="B608" s="171"/>
      <c r="C608" s="172" t="s">
        <v>778</v>
      </c>
      <c r="D608" s="172" t="s">
        <v>144</v>
      </c>
      <c r="E608" s="173" t="s">
        <v>90</v>
      </c>
      <c r="F608" s="174" t="s">
        <v>779</v>
      </c>
      <c r="G608" s="175" t="s">
        <v>780</v>
      </c>
      <c r="H608" s="176">
        <v>3</v>
      </c>
      <c r="I608" s="177"/>
      <c r="J608" s="178">
        <f>ROUND(I608*H608,2)</f>
        <v>0</v>
      </c>
      <c r="K608" s="179"/>
      <c r="L608" s="38"/>
      <c r="M608" s="180" t="s">
        <v>1</v>
      </c>
      <c r="N608" s="181" t="s">
        <v>41</v>
      </c>
      <c r="O608" s="76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4" t="s">
        <v>773</v>
      </c>
      <c r="AT608" s="184" t="s">
        <v>144</v>
      </c>
      <c r="AU608" s="184" t="s">
        <v>84</v>
      </c>
      <c r="AY608" s="18" t="s">
        <v>142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8" t="s">
        <v>84</v>
      </c>
      <c r="BK608" s="185">
        <f>ROUND(I608*H608,2)</f>
        <v>0</v>
      </c>
      <c r="BL608" s="18" t="s">
        <v>773</v>
      </c>
      <c r="BM608" s="184" t="s">
        <v>781</v>
      </c>
    </row>
    <row r="609" s="2" customFormat="1">
      <c r="A609" s="37"/>
      <c r="B609" s="38"/>
      <c r="C609" s="37"/>
      <c r="D609" s="186" t="s">
        <v>150</v>
      </c>
      <c r="E609" s="37"/>
      <c r="F609" s="187" t="s">
        <v>779</v>
      </c>
      <c r="G609" s="37"/>
      <c r="H609" s="37"/>
      <c r="I609" s="188"/>
      <c r="J609" s="37"/>
      <c r="K609" s="37"/>
      <c r="L609" s="38"/>
      <c r="M609" s="189"/>
      <c r="N609" s="190"/>
      <c r="O609" s="76"/>
      <c r="P609" s="76"/>
      <c r="Q609" s="76"/>
      <c r="R609" s="76"/>
      <c r="S609" s="76"/>
      <c r="T609" s="7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8" t="s">
        <v>150</v>
      </c>
      <c r="AU609" s="18" t="s">
        <v>84</v>
      </c>
    </row>
    <row r="610" s="2" customFormat="1" ht="16.5" customHeight="1">
      <c r="A610" s="37"/>
      <c r="B610" s="171"/>
      <c r="C610" s="172" t="s">
        <v>782</v>
      </c>
      <c r="D610" s="172" t="s">
        <v>144</v>
      </c>
      <c r="E610" s="173" t="s">
        <v>93</v>
      </c>
      <c r="F610" s="174" t="s">
        <v>783</v>
      </c>
      <c r="G610" s="175" t="s">
        <v>780</v>
      </c>
      <c r="H610" s="176">
        <v>1</v>
      </c>
      <c r="I610" s="177"/>
      <c r="J610" s="178">
        <f>ROUND(I610*H610,2)</f>
        <v>0</v>
      </c>
      <c r="K610" s="179"/>
      <c r="L610" s="38"/>
      <c r="M610" s="180" t="s">
        <v>1</v>
      </c>
      <c r="N610" s="181" t="s">
        <v>41</v>
      </c>
      <c r="O610" s="76"/>
      <c r="P610" s="182">
        <f>O610*H610</f>
        <v>0</v>
      </c>
      <c r="Q610" s="182">
        <v>0</v>
      </c>
      <c r="R610" s="182">
        <f>Q610*H610</f>
        <v>0</v>
      </c>
      <c r="S610" s="182">
        <v>0</v>
      </c>
      <c r="T610" s="183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84" t="s">
        <v>773</v>
      </c>
      <c r="AT610" s="184" t="s">
        <v>144</v>
      </c>
      <c r="AU610" s="184" t="s">
        <v>84</v>
      </c>
      <c r="AY610" s="18" t="s">
        <v>142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8" t="s">
        <v>84</v>
      </c>
      <c r="BK610" s="185">
        <f>ROUND(I610*H610,2)</f>
        <v>0</v>
      </c>
      <c r="BL610" s="18" t="s">
        <v>773</v>
      </c>
      <c r="BM610" s="184" t="s">
        <v>784</v>
      </c>
    </row>
    <row r="611" s="2" customFormat="1">
      <c r="A611" s="37"/>
      <c r="B611" s="38"/>
      <c r="C611" s="37"/>
      <c r="D611" s="186" t="s">
        <v>150</v>
      </c>
      <c r="E611" s="37"/>
      <c r="F611" s="187" t="s">
        <v>783</v>
      </c>
      <c r="G611" s="37"/>
      <c r="H611" s="37"/>
      <c r="I611" s="188"/>
      <c r="J611" s="37"/>
      <c r="K611" s="37"/>
      <c r="L611" s="38"/>
      <c r="M611" s="189"/>
      <c r="N611" s="190"/>
      <c r="O611" s="76"/>
      <c r="P611" s="76"/>
      <c r="Q611" s="76"/>
      <c r="R611" s="76"/>
      <c r="S611" s="76"/>
      <c r="T611" s="7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18" t="s">
        <v>150</v>
      </c>
      <c r="AU611" s="18" t="s">
        <v>84</v>
      </c>
    </row>
    <row r="612" s="12" customFormat="1" ht="25.92" customHeight="1">
      <c r="A612" s="12"/>
      <c r="B612" s="158"/>
      <c r="C612" s="12"/>
      <c r="D612" s="159" t="s">
        <v>75</v>
      </c>
      <c r="E612" s="160" t="s">
        <v>785</v>
      </c>
      <c r="F612" s="160" t="s">
        <v>786</v>
      </c>
      <c r="G612" s="12"/>
      <c r="H612" s="12"/>
      <c r="I612" s="161"/>
      <c r="J612" s="162">
        <f>BK612</f>
        <v>0</v>
      </c>
      <c r="K612" s="12"/>
      <c r="L612" s="158"/>
      <c r="M612" s="163"/>
      <c r="N612" s="164"/>
      <c r="O612" s="164"/>
      <c r="P612" s="165">
        <f>P613+P617+P621+P625</f>
        <v>0</v>
      </c>
      <c r="Q612" s="164"/>
      <c r="R612" s="165">
        <f>R613+R617+R621+R625</f>
        <v>0</v>
      </c>
      <c r="S612" s="164"/>
      <c r="T612" s="166">
        <f>T613+T617+T621+T625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159" t="s">
        <v>183</v>
      </c>
      <c r="AT612" s="167" t="s">
        <v>75</v>
      </c>
      <c r="AU612" s="167" t="s">
        <v>76</v>
      </c>
      <c r="AY612" s="159" t="s">
        <v>142</v>
      </c>
      <c r="BK612" s="168">
        <f>BK613+BK617+BK621+BK625</f>
        <v>0</v>
      </c>
    </row>
    <row r="613" s="12" customFormat="1" ht="22.8" customHeight="1">
      <c r="A613" s="12"/>
      <c r="B613" s="158"/>
      <c r="C613" s="12"/>
      <c r="D613" s="159" t="s">
        <v>75</v>
      </c>
      <c r="E613" s="169" t="s">
        <v>787</v>
      </c>
      <c r="F613" s="169" t="s">
        <v>788</v>
      </c>
      <c r="G613" s="12"/>
      <c r="H613" s="12"/>
      <c r="I613" s="161"/>
      <c r="J613" s="170">
        <f>BK613</f>
        <v>0</v>
      </c>
      <c r="K613" s="12"/>
      <c r="L613" s="158"/>
      <c r="M613" s="163"/>
      <c r="N613" s="164"/>
      <c r="O613" s="164"/>
      <c r="P613" s="165">
        <f>SUM(P614:P616)</f>
        <v>0</v>
      </c>
      <c r="Q613" s="164"/>
      <c r="R613" s="165">
        <f>SUM(R614:R616)</f>
        <v>0</v>
      </c>
      <c r="S613" s="164"/>
      <c r="T613" s="166">
        <f>SUM(T614:T616)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159" t="s">
        <v>183</v>
      </c>
      <c r="AT613" s="167" t="s">
        <v>75</v>
      </c>
      <c r="AU613" s="167" t="s">
        <v>84</v>
      </c>
      <c r="AY613" s="159" t="s">
        <v>142</v>
      </c>
      <c r="BK613" s="168">
        <f>SUM(BK614:BK616)</f>
        <v>0</v>
      </c>
    </row>
    <row r="614" s="2" customFormat="1" ht="16.5" customHeight="1">
      <c r="A614" s="37"/>
      <c r="B614" s="171"/>
      <c r="C614" s="172" t="s">
        <v>789</v>
      </c>
      <c r="D614" s="172" t="s">
        <v>144</v>
      </c>
      <c r="E614" s="173" t="s">
        <v>790</v>
      </c>
      <c r="F614" s="174" t="s">
        <v>788</v>
      </c>
      <c r="G614" s="175" t="s">
        <v>772</v>
      </c>
      <c r="H614" s="176">
        <v>1</v>
      </c>
      <c r="I614" s="177"/>
      <c r="J614" s="178">
        <f>ROUND(I614*H614,2)</f>
        <v>0</v>
      </c>
      <c r="K614" s="179"/>
      <c r="L614" s="38"/>
      <c r="M614" s="180" t="s">
        <v>1</v>
      </c>
      <c r="N614" s="181" t="s">
        <v>41</v>
      </c>
      <c r="O614" s="76"/>
      <c r="P614" s="182">
        <f>O614*H614</f>
        <v>0</v>
      </c>
      <c r="Q614" s="182">
        <v>0</v>
      </c>
      <c r="R614" s="182">
        <f>Q614*H614</f>
        <v>0</v>
      </c>
      <c r="S614" s="182">
        <v>0</v>
      </c>
      <c r="T614" s="183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4" t="s">
        <v>791</v>
      </c>
      <c r="AT614" s="184" t="s">
        <v>144</v>
      </c>
      <c r="AU614" s="184" t="s">
        <v>86</v>
      </c>
      <c r="AY614" s="18" t="s">
        <v>142</v>
      </c>
      <c r="BE614" s="185">
        <f>IF(N614="základní",J614,0)</f>
        <v>0</v>
      </c>
      <c r="BF614" s="185">
        <f>IF(N614="snížená",J614,0)</f>
        <v>0</v>
      </c>
      <c r="BG614" s="185">
        <f>IF(N614="zákl. přenesená",J614,0)</f>
        <v>0</v>
      </c>
      <c r="BH614" s="185">
        <f>IF(N614="sníž. přenesená",J614,0)</f>
        <v>0</v>
      </c>
      <c r="BI614" s="185">
        <f>IF(N614="nulová",J614,0)</f>
        <v>0</v>
      </c>
      <c r="BJ614" s="18" t="s">
        <v>84</v>
      </c>
      <c r="BK614" s="185">
        <f>ROUND(I614*H614,2)</f>
        <v>0</v>
      </c>
      <c r="BL614" s="18" t="s">
        <v>791</v>
      </c>
      <c r="BM614" s="184" t="s">
        <v>792</v>
      </c>
    </row>
    <row r="615" s="2" customFormat="1">
      <c r="A615" s="37"/>
      <c r="B615" s="38"/>
      <c r="C615" s="37"/>
      <c r="D615" s="186" t="s">
        <v>150</v>
      </c>
      <c r="E615" s="37"/>
      <c r="F615" s="187" t="s">
        <v>788</v>
      </c>
      <c r="G615" s="37"/>
      <c r="H615" s="37"/>
      <c r="I615" s="188"/>
      <c r="J615" s="37"/>
      <c r="K615" s="37"/>
      <c r="L615" s="38"/>
      <c r="M615" s="189"/>
      <c r="N615" s="190"/>
      <c r="O615" s="76"/>
      <c r="P615" s="76"/>
      <c r="Q615" s="76"/>
      <c r="R615" s="76"/>
      <c r="S615" s="76"/>
      <c r="T615" s="7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18" t="s">
        <v>150</v>
      </c>
      <c r="AU615" s="18" t="s">
        <v>86</v>
      </c>
    </row>
    <row r="616" s="2" customFormat="1">
      <c r="A616" s="37"/>
      <c r="B616" s="38"/>
      <c r="C616" s="37"/>
      <c r="D616" s="191" t="s">
        <v>152</v>
      </c>
      <c r="E616" s="37"/>
      <c r="F616" s="192" t="s">
        <v>793</v>
      </c>
      <c r="G616" s="37"/>
      <c r="H616" s="37"/>
      <c r="I616" s="188"/>
      <c r="J616" s="37"/>
      <c r="K616" s="37"/>
      <c r="L616" s="38"/>
      <c r="M616" s="189"/>
      <c r="N616" s="190"/>
      <c r="O616" s="76"/>
      <c r="P616" s="76"/>
      <c r="Q616" s="76"/>
      <c r="R616" s="76"/>
      <c r="S616" s="76"/>
      <c r="T616" s="7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8" t="s">
        <v>152</v>
      </c>
      <c r="AU616" s="18" t="s">
        <v>86</v>
      </c>
    </row>
    <row r="617" s="12" customFormat="1" ht="22.8" customHeight="1">
      <c r="A617" s="12"/>
      <c r="B617" s="158"/>
      <c r="C617" s="12"/>
      <c r="D617" s="159" t="s">
        <v>75</v>
      </c>
      <c r="E617" s="169" t="s">
        <v>794</v>
      </c>
      <c r="F617" s="169" t="s">
        <v>795</v>
      </c>
      <c r="G617" s="12"/>
      <c r="H617" s="12"/>
      <c r="I617" s="161"/>
      <c r="J617" s="170">
        <f>BK617</f>
        <v>0</v>
      </c>
      <c r="K617" s="12"/>
      <c r="L617" s="158"/>
      <c r="M617" s="163"/>
      <c r="N617" s="164"/>
      <c r="O617" s="164"/>
      <c r="P617" s="165">
        <f>SUM(P618:P620)</f>
        <v>0</v>
      </c>
      <c r="Q617" s="164"/>
      <c r="R617" s="165">
        <f>SUM(R618:R620)</f>
        <v>0</v>
      </c>
      <c r="S617" s="164"/>
      <c r="T617" s="166">
        <f>SUM(T618:T620)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159" t="s">
        <v>183</v>
      </c>
      <c r="AT617" s="167" t="s">
        <v>75</v>
      </c>
      <c r="AU617" s="167" t="s">
        <v>84</v>
      </c>
      <c r="AY617" s="159" t="s">
        <v>142</v>
      </c>
      <c r="BK617" s="168">
        <f>SUM(BK618:BK620)</f>
        <v>0</v>
      </c>
    </row>
    <row r="618" s="2" customFormat="1" ht="16.5" customHeight="1">
      <c r="A618" s="37"/>
      <c r="B618" s="171"/>
      <c r="C618" s="172" t="s">
        <v>796</v>
      </c>
      <c r="D618" s="172" t="s">
        <v>144</v>
      </c>
      <c r="E618" s="173" t="s">
        <v>797</v>
      </c>
      <c r="F618" s="174" t="s">
        <v>795</v>
      </c>
      <c r="G618" s="175" t="s">
        <v>772</v>
      </c>
      <c r="H618" s="176">
        <v>1</v>
      </c>
      <c r="I618" s="177"/>
      <c r="J618" s="178">
        <f>ROUND(I618*H618,2)</f>
        <v>0</v>
      </c>
      <c r="K618" s="179"/>
      <c r="L618" s="38"/>
      <c r="M618" s="180" t="s">
        <v>1</v>
      </c>
      <c r="N618" s="181" t="s">
        <v>41</v>
      </c>
      <c r="O618" s="76"/>
      <c r="P618" s="182">
        <f>O618*H618</f>
        <v>0</v>
      </c>
      <c r="Q618" s="182">
        <v>0</v>
      </c>
      <c r="R618" s="182">
        <f>Q618*H618</f>
        <v>0</v>
      </c>
      <c r="S618" s="182">
        <v>0</v>
      </c>
      <c r="T618" s="183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84" t="s">
        <v>791</v>
      </c>
      <c r="AT618" s="184" t="s">
        <v>144</v>
      </c>
      <c r="AU618" s="184" t="s">
        <v>86</v>
      </c>
      <c r="AY618" s="18" t="s">
        <v>142</v>
      </c>
      <c r="BE618" s="185">
        <f>IF(N618="základní",J618,0)</f>
        <v>0</v>
      </c>
      <c r="BF618" s="185">
        <f>IF(N618="snížená",J618,0)</f>
        <v>0</v>
      </c>
      <c r="BG618" s="185">
        <f>IF(N618="zákl. přenesená",J618,0)</f>
        <v>0</v>
      </c>
      <c r="BH618" s="185">
        <f>IF(N618="sníž. přenesená",J618,0)</f>
        <v>0</v>
      </c>
      <c r="BI618" s="185">
        <f>IF(N618="nulová",J618,0)</f>
        <v>0</v>
      </c>
      <c r="BJ618" s="18" t="s">
        <v>84</v>
      </c>
      <c r="BK618" s="185">
        <f>ROUND(I618*H618,2)</f>
        <v>0</v>
      </c>
      <c r="BL618" s="18" t="s">
        <v>791</v>
      </c>
      <c r="BM618" s="184" t="s">
        <v>798</v>
      </c>
    </row>
    <row r="619" s="2" customFormat="1">
      <c r="A619" s="37"/>
      <c r="B619" s="38"/>
      <c r="C619" s="37"/>
      <c r="D619" s="186" t="s">
        <v>150</v>
      </c>
      <c r="E619" s="37"/>
      <c r="F619" s="187" t="s">
        <v>795</v>
      </c>
      <c r="G619" s="37"/>
      <c r="H619" s="37"/>
      <c r="I619" s="188"/>
      <c r="J619" s="37"/>
      <c r="K619" s="37"/>
      <c r="L619" s="38"/>
      <c r="M619" s="189"/>
      <c r="N619" s="190"/>
      <c r="O619" s="76"/>
      <c r="P619" s="76"/>
      <c r="Q619" s="76"/>
      <c r="R619" s="76"/>
      <c r="S619" s="76"/>
      <c r="T619" s="7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18" t="s">
        <v>150</v>
      </c>
      <c r="AU619" s="18" t="s">
        <v>86</v>
      </c>
    </row>
    <row r="620" s="2" customFormat="1">
      <c r="A620" s="37"/>
      <c r="B620" s="38"/>
      <c r="C620" s="37"/>
      <c r="D620" s="191" t="s">
        <v>152</v>
      </c>
      <c r="E620" s="37"/>
      <c r="F620" s="192" t="s">
        <v>799</v>
      </c>
      <c r="G620" s="37"/>
      <c r="H620" s="37"/>
      <c r="I620" s="188"/>
      <c r="J620" s="37"/>
      <c r="K620" s="37"/>
      <c r="L620" s="38"/>
      <c r="M620" s="189"/>
      <c r="N620" s="190"/>
      <c r="O620" s="76"/>
      <c r="P620" s="76"/>
      <c r="Q620" s="76"/>
      <c r="R620" s="76"/>
      <c r="S620" s="76"/>
      <c r="T620" s="7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8" t="s">
        <v>152</v>
      </c>
      <c r="AU620" s="18" t="s">
        <v>86</v>
      </c>
    </row>
    <row r="621" s="12" customFormat="1" ht="22.8" customHeight="1">
      <c r="A621" s="12"/>
      <c r="B621" s="158"/>
      <c r="C621" s="12"/>
      <c r="D621" s="159" t="s">
        <v>75</v>
      </c>
      <c r="E621" s="169" t="s">
        <v>800</v>
      </c>
      <c r="F621" s="169" t="s">
        <v>801</v>
      </c>
      <c r="G621" s="12"/>
      <c r="H621" s="12"/>
      <c r="I621" s="161"/>
      <c r="J621" s="170">
        <f>BK621</f>
        <v>0</v>
      </c>
      <c r="K621" s="12"/>
      <c r="L621" s="158"/>
      <c r="M621" s="163"/>
      <c r="N621" s="164"/>
      <c r="O621" s="164"/>
      <c r="P621" s="165">
        <f>SUM(P622:P624)</f>
        <v>0</v>
      </c>
      <c r="Q621" s="164"/>
      <c r="R621" s="165">
        <f>SUM(R622:R624)</f>
        <v>0</v>
      </c>
      <c r="S621" s="164"/>
      <c r="T621" s="166">
        <f>SUM(T622:T624)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159" t="s">
        <v>183</v>
      </c>
      <c r="AT621" s="167" t="s">
        <v>75</v>
      </c>
      <c r="AU621" s="167" t="s">
        <v>84</v>
      </c>
      <c r="AY621" s="159" t="s">
        <v>142</v>
      </c>
      <c r="BK621" s="168">
        <f>SUM(BK622:BK624)</f>
        <v>0</v>
      </c>
    </row>
    <row r="622" s="2" customFormat="1" ht="16.5" customHeight="1">
      <c r="A622" s="37"/>
      <c r="B622" s="171"/>
      <c r="C622" s="172" t="s">
        <v>802</v>
      </c>
      <c r="D622" s="172" t="s">
        <v>144</v>
      </c>
      <c r="E622" s="173" t="s">
        <v>803</v>
      </c>
      <c r="F622" s="174" t="s">
        <v>801</v>
      </c>
      <c r="G622" s="175" t="s">
        <v>772</v>
      </c>
      <c r="H622" s="176">
        <v>1</v>
      </c>
      <c r="I622" s="177"/>
      <c r="J622" s="178">
        <f>ROUND(I622*H622,2)</f>
        <v>0</v>
      </c>
      <c r="K622" s="179"/>
      <c r="L622" s="38"/>
      <c r="M622" s="180" t="s">
        <v>1</v>
      </c>
      <c r="N622" s="181" t="s">
        <v>41</v>
      </c>
      <c r="O622" s="76"/>
      <c r="P622" s="182">
        <f>O622*H622</f>
        <v>0</v>
      </c>
      <c r="Q622" s="182">
        <v>0</v>
      </c>
      <c r="R622" s="182">
        <f>Q622*H622</f>
        <v>0</v>
      </c>
      <c r="S622" s="182">
        <v>0</v>
      </c>
      <c r="T622" s="183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4" t="s">
        <v>791</v>
      </c>
      <c r="AT622" s="184" t="s">
        <v>144</v>
      </c>
      <c r="AU622" s="184" t="s">
        <v>86</v>
      </c>
      <c r="AY622" s="18" t="s">
        <v>142</v>
      </c>
      <c r="BE622" s="185">
        <f>IF(N622="základní",J622,0)</f>
        <v>0</v>
      </c>
      <c r="BF622" s="185">
        <f>IF(N622="snížená",J622,0)</f>
        <v>0</v>
      </c>
      <c r="BG622" s="185">
        <f>IF(N622="zákl. přenesená",J622,0)</f>
        <v>0</v>
      </c>
      <c r="BH622" s="185">
        <f>IF(N622="sníž. přenesená",J622,0)</f>
        <v>0</v>
      </c>
      <c r="BI622" s="185">
        <f>IF(N622="nulová",J622,0)</f>
        <v>0</v>
      </c>
      <c r="BJ622" s="18" t="s">
        <v>84</v>
      </c>
      <c r="BK622" s="185">
        <f>ROUND(I622*H622,2)</f>
        <v>0</v>
      </c>
      <c r="BL622" s="18" t="s">
        <v>791</v>
      </c>
      <c r="BM622" s="184" t="s">
        <v>804</v>
      </c>
    </row>
    <row r="623" s="2" customFormat="1">
      <c r="A623" s="37"/>
      <c r="B623" s="38"/>
      <c r="C623" s="37"/>
      <c r="D623" s="186" t="s">
        <v>150</v>
      </c>
      <c r="E623" s="37"/>
      <c r="F623" s="187" t="s">
        <v>801</v>
      </c>
      <c r="G623" s="37"/>
      <c r="H623" s="37"/>
      <c r="I623" s="188"/>
      <c r="J623" s="37"/>
      <c r="K623" s="37"/>
      <c r="L623" s="38"/>
      <c r="M623" s="189"/>
      <c r="N623" s="190"/>
      <c r="O623" s="76"/>
      <c r="P623" s="76"/>
      <c r="Q623" s="76"/>
      <c r="R623" s="76"/>
      <c r="S623" s="76"/>
      <c r="T623" s="7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18" t="s">
        <v>150</v>
      </c>
      <c r="AU623" s="18" t="s">
        <v>86</v>
      </c>
    </row>
    <row r="624" s="2" customFormat="1">
      <c r="A624" s="37"/>
      <c r="B624" s="38"/>
      <c r="C624" s="37"/>
      <c r="D624" s="191" t="s">
        <v>152</v>
      </c>
      <c r="E624" s="37"/>
      <c r="F624" s="192" t="s">
        <v>805</v>
      </c>
      <c r="G624" s="37"/>
      <c r="H624" s="37"/>
      <c r="I624" s="188"/>
      <c r="J624" s="37"/>
      <c r="K624" s="37"/>
      <c r="L624" s="38"/>
      <c r="M624" s="189"/>
      <c r="N624" s="190"/>
      <c r="O624" s="76"/>
      <c r="P624" s="76"/>
      <c r="Q624" s="76"/>
      <c r="R624" s="76"/>
      <c r="S624" s="76"/>
      <c r="T624" s="7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8" t="s">
        <v>152</v>
      </c>
      <c r="AU624" s="18" t="s">
        <v>86</v>
      </c>
    </row>
    <row r="625" s="12" customFormat="1" ht="22.8" customHeight="1">
      <c r="A625" s="12"/>
      <c r="B625" s="158"/>
      <c r="C625" s="12"/>
      <c r="D625" s="159" t="s">
        <v>75</v>
      </c>
      <c r="E625" s="169" t="s">
        <v>806</v>
      </c>
      <c r="F625" s="169" t="s">
        <v>807</v>
      </c>
      <c r="G625" s="12"/>
      <c r="H625" s="12"/>
      <c r="I625" s="161"/>
      <c r="J625" s="170">
        <f>BK625</f>
        <v>0</v>
      </c>
      <c r="K625" s="12"/>
      <c r="L625" s="158"/>
      <c r="M625" s="163"/>
      <c r="N625" s="164"/>
      <c r="O625" s="164"/>
      <c r="P625" s="165">
        <f>SUM(P626:P628)</f>
        <v>0</v>
      </c>
      <c r="Q625" s="164"/>
      <c r="R625" s="165">
        <f>SUM(R626:R628)</f>
        <v>0</v>
      </c>
      <c r="S625" s="164"/>
      <c r="T625" s="166">
        <f>SUM(T626:T628)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159" t="s">
        <v>183</v>
      </c>
      <c r="AT625" s="167" t="s">
        <v>75</v>
      </c>
      <c r="AU625" s="167" t="s">
        <v>84</v>
      </c>
      <c r="AY625" s="159" t="s">
        <v>142</v>
      </c>
      <c r="BK625" s="168">
        <f>SUM(BK626:BK628)</f>
        <v>0</v>
      </c>
    </row>
    <row r="626" s="2" customFormat="1" ht="16.5" customHeight="1">
      <c r="A626" s="37"/>
      <c r="B626" s="171"/>
      <c r="C626" s="172" t="s">
        <v>808</v>
      </c>
      <c r="D626" s="172" t="s">
        <v>144</v>
      </c>
      <c r="E626" s="173" t="s">
        <v>809</v>
      </c>
      <c r="F626" s="174" t="s">
        <v>807</v>
      </c>
      <c r="G626" s="175" t="s">
        <v>772</v>
      </c>
      <c r="H626" s="176">
        <v>1</v>
      </c>
      <c r="I626" s="177"/>
      <c r="J626" s="178">
        <f>ROUND(I626*H626,2)</f>
        <v>0</v>
      </c>
      <c r="K626" s="179"/>
      <c r="L626" s="38"/>
      <c r="M626" s="180" t="s">
        <v>1</v>
      </c>
      <c r="N626" s="181" t="s">
        <v>41</v>
      </c>
      <c r="O626" s="76"/>
      <c r="P626" s="182">
        <f>O626*H626</f>
        <v>0</v>
      </c>
      <c r="Q626" s="182">
        <v>0</v>
      </c>
      <c r="R626" s="182">
        <f>Q626*H626</f>
        <v>0</v>
      </c>
      <c r="S626" s="182">
        <v>0</v>
      </c>
      <c r="T626" s="183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184" t="s">
        <v>791</v>
      </c>
      <c r="AT626" s="184" t="s">
        <v>144</v>
      </c>
      <c r="AU626" s="184" t="s">
        <v>86</v>
      </c>
      <c r="AY626" s="18" t="s">
        <v>142</v>
      </c>
      <c r="BE626" s="185">
        <f>IF(N626="základní",J626,0)</f>
        <v>0</v>
      </c>
      <c r="BF626" s="185">
        <f>IF(N626="snížená",J626,0)</f>
        <v>0</v>
      </c>
      <c r="BG626" s="185">
        <f>IF(N626="zákl. přenesená",J626,0)</f>
        <v>0</v>
      </c>
      <c r="BH626" s="185">
        <f>IF(N626="sníž. přenesená",J626,0)</f>
        <v>0</v>
      </c>
      <c r="BI626" s="185">
        <f>IF(N626="nulová",J626,0)</f>
        <v>0</v>
      </c>
      <c r="BJ626" s="18" t="s">
        <v>84</v>
      </c>
      <c r="BK626" s="185">
        <f>ROUND(I626*H626,2)</f>
        <v>0</v>
      </c>
      <c r="BL626" s="18" t="s">
        <v>791</v>
      </c>
      <c r="BM626" s="184" t="s">
        <v>810</v>
      </c>
    </row>
    <row r="627" s="2" customFormat="1">
      <c r="A627" s="37"/>
      <c r="B627" s="38"/>
      <c r="C627" s="37"/>
      <c r="D627" s="186" t="s">
        <v>150</v>
      </c>
      <c r="E627" s="37"/>
      <c r="F627" s="187" t="s">
        <v>807</v>
      </c>
      <c r="G627" s="37"/>
      <c r="H627" s="37"/>
      <c r="I627" s="188"/>
      <c r="J627" s="37"/>
      <c r="K627" s="37"/>
      <c r="L627" s="38"/>
      <c r="M627" s="189"/>
      <c r="N627" s="190"/>
      <c r="O627" s="76"/>
      <c r="P627" s="76"/>
      <c r="Q627" s="76"/>
      <c r="R627" s="76"/>
      <c r="S627" s="76"/>
      <c r="T627" s="7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8" t="s">
        <v>150</v>
      </c>
      <c r="AU627" s="18" t="s">
        <v>86</v>
      </c>
    </row>
    <row r="628" s="2" customFormat="1">
      <c r="A628" s="37"/>
      <c r="B628" s="38"/>
      <c r="C628" s="37"/>
      <c r="D628" s="191" t="s">
        <v>152</v>
      </c>
      <c r="E628" s="37"/>
      <c r="F628" s="192" t="s">
        <v>811</v>
      </c>
      <c r="G628" s="37"/>
      <c r="H628" s="37"/>
      <c r="I628" s="188"/>
      <c r="J628" s="37"/>
      <c r="K628" s="37"/>
      <c r="L628" s="38"/>
      <c r="M628" s="227"/>
      <c r="N628" s="228"/>
      <c r="O628" s="229"/>
      <c r="P628" s="229"/>
      <c r="Q628" s="229"/>
      <c r="R628" s="229"/>
      <c r="S628" s="229"/>
      <c r="T628" s="230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18" t="s">
        <v>152</v>
      </c>
      <c r="AU628" s="18" t="s">
        <v>86</v>
      </c>
    </row>
    <row r="629" s="2" customFormat="1" ht="6.96" customHeight="1">
      <c r="A629" s="37"/>
      <c r="B629" s="59"/>
      <c r="C629" s="60"/>
      <c r="D629" s="60"/>
      <c r="E629" s="60"/>
      <c r="F629" s="60"/>
      <c r="G629" s="60"/>
      <c r="H629" s="60"/>
      <c r="I629" s="60"/>
      <c r="J629" s="60"/>
      <c r="K629" s="60"/>
      <c r="L629" s="38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</row>
  </sheetData>
  <autoFilter ref="C138:K628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hyperlinks>
    <hyperlink ref="F144" r:id="rId1" display="https://podminky.urs.cz/item/CS_URS_2025_01/278231111"/>
    <hyperlink ref="F150" r:id="rId2" display="https://podminky.urs.cz/item/CS_URS_2025_01/311237111"/>
    <hyperlink ref="F155" r:id="rId3" display="https://podminky.urs.cz/item/CS_URS_2025_01/342272215"/>
    <hyperlink ref="F161" r:id="rId4" display="https://podminky.urs.cz/item/CS_URS_2025_01/342272235"/>
    <hyperlink ref="F169" r:id="rId5" display="https://podminky.urs.cz/item/CS_URS_2025_01/611325413"/>
    <hyperlink ref="F175" r:id="rId6" display="https://podminky.urs.cz/item/CS_URS_2025_01/612131101"/>
    <hyperlink ref="F181" r:id="rId7" display="https://podminky.urs.cz/item/CS_URS_2025_01/612131121"/>
    <hyperlink ref="F191" r:id="rId8" display="https://podminky.urs.cz/item/CS_URS_2025_01/612321121"/>
    <hyperlink ref="F194" r:id="rId9" display="https://podminky.urs.cz/item/CS_URS_2025_01/612321131"/>
    <hyperlink ref="F204" r:id="rId10" display="https://podminky.urs.cz/item/CS_URS_2025_01/612325413"/>
    <hyperlink ref="F213" r:id="rId11" display="https://podminky.urs.cz/item/CS_URS_2025_01/642942111"/>
    <hyperlink ref="F220" r:id="rId12" display="https://podminky.urs.cz/item/CS_URS_2025_01/642942221"/>
    <hyperlink ref="F226" r:id="rId13" display="https://podminky.urs.cz/item/CS_URS_2025_01/949101112"/>
    <hyperlink ref="F229" r:id="rId14" display="https://podminky.urs.cz/item/CS_URS_2025_01/962031013"/>
    <hyperlink ref="F236" r:id="rId15" display="https://podminky.urs.cz/item/CS_URS_2025_01/965042141"/>
    <hyperlink ref="F243" r:id="rId16" display="https://podminky.urs.cz/item/CS_URS_2025_01/968072357"/>
    <hyperlink ref="F249" r:id="rId17" display="https://podminky.urs.cz/item/CS_URS_2025_01/968072455"/>
    <hyperlink ref="F258" r:id="rId18" display="https://podminky.urs.cz/item/CS_URS_2025_01/968072747"/>
    <hyperlink ref="F265" r:id="rId19" display="https://podminky.urs.cz/item/CS_URS_2025_01/997013211"/>
    <hyperlink ref="F268" r:id="rId20" display="https://podminky.urs.cz/item/CS_URS_2025_01/997013501"/>
    <hyperlink ref="F271" r:id="rId21" display="https://podminky.urs.cz/item/CS_URS_2025_01/997013509"/>
    <hyperlink ref="F275" r:id="rId22" display="https://podminky.urs.cz/item/CS_URS_2025_01/997013631"/>
    <hyperlink ref="F279" r:id="rId23" display="https://podminky.urs.cz/item/CS_URS_2025_01/998018001"/>
    <hyperlink ref="F282" r:id="rId24" display="https://podminky.urs.cz/item/CS_URS_2025_01/998018011"/>
    <hyperlink ref="F287" r:id="rId25" display="https://podminky.urs.cz/item/CS_URS_2025_01/722190901"/>
    <hyperlink ref="F291" r:id="rId26" display="https://podminky.urs.cz/item/CS_URS_2025_01/725110814"/>
    <hyperlink ref="F297" r:id="rId27" display="https://podminky.urs.cz/item/CS_URS_2025_01/725210821"/>
    <hyperlink ref="F303" r:id="rId28" display="https://podminky.urs.cz/item/CS_URS_2025_01/725330820"/>
    <hyperlink ref="F309" r:id="rId29" display="https://podminky.urs.cz/item/CS_URS_2025_01/725810811"/>
    <hyperlink ref="F312" r:id="rId30" display="https://podminky.urs.cz/item/CS_URS_2025_01/725820801"/>
    <hyperlink ref="F318" r:id="rId31" display="https://podminky.urs.cz/item/CS_URS_2025_01/725860811"/>
    <hyperlink ref="F325" r:id="rId32" display="https://podminky.urs.cz/item/CS_URS_2025_01/763121212"/>
    <hyperlink ref="F331" r:id="rId33" display="https://podminky.urs.cz/item/CS_URS_2025_01/763121426"/>
    <hyperlink ref="F339" r:id="rId34" display="https://podminky.urs.cz/item/CS_URS_2025_01/763121714"/>
    <hyperlink ref="F348" r:id="rId35" display="https://podminky.urs.cz/item/CS_URS_2025_01/763121751"/>
    <hyperlink ref="F354" r:id="rId36" display="https://podminky.urs.cz/item/CS_URS_2025_01/763121762"/>
    <hyperlink ref="F363" r:id="rId37" display="https://podminky.urs.cz/item/CS_URS_2025_01/763131451"/>
    <hyperlink ref="F369" r:id="rId38" display="https://podminky.urs.cz/item/CS_URS_2025_01/763131714"/>
    <hyperlink ref="F375" r:id="rId39" display="https://podminky.urs.cz/item/CS_URS_2025_01/763131761"/>
    <hyperlink ref="F378" r:id="rId40" display="https://podminky.urs.cz/item/CS_URS_2025_01/763131772"/>
    <hyperlink ref="F381" r:id="rId41" display="https://podminky.urs.cz/item/CS_URS_2025_01/998763331"/>
    <hyperlink ref="F384" r:id="rId42" display="https://podminky.urs.cz/item/CS_URS_2025_01/998763339"/>
    <hyperlink ref="F388" r:id="rId43" display="https://podminky.urs.cz/item/CS_URS_2025_01/766411821"/>
    <hyperlink ref="F394" r:id="rId44" display="https://podminky.urs.cz/item/CS_URS_2025_01/766411822"/>
    <hyperlink ref="F397" r:id="rId45" display="https://podminky.urs.cz/item/CS_URS_2025_01/766421821"/>
    <hyperlink ref="F403" r:id="rId46" display="https://podminky.urs.cz/item/CS_URS_2025_01/766421822"/>
    <hyperlink ref="F411" r:id="rId47" display="https://podminky.urs.cz/item/CS_URS_2025_01/766622862"/>
    <hyperlink ref="F414" r:id="rId48" display="https://podminky.urs.cz/item/CS_URS_2025_01/766660001"/>
    <hyperlink ref="F419" r:id="rId49" display="https://podminky.urs.cz/item/CS_URS_2025_01/766660002"/>
    <hyperlink ref="F424" r:id="rId50" display="https://podminky.urs.cz/item/CS_URS_2025_01/766660012"/>
    <hyperlink ref="F429" r:id="rId51" display="https://podminky.urs.cz/item/CS_URS_2025_01/766660713"/>
    <hyperlink ref="F436" r:id="rId52" display="https://podminky.urs.cz/item/CS_URS_2025_01/766660729"/>
    <hyperlink ref="F441" r:id="rId53" display="https://podminky.urs.cz/item/CS_URS_2025_01/766660730"/>
    <hyperlink ref="F446" r:id="rId54" display="https://podminky.urs.cz/item/CS_URS_2025_01/766691914"/>
    <hyperlink ref="F450" r:id="rId55" display="https://podminky.urs.cz/item/CS_URS_2025_01/771111011"/>
    <hyperlink ref="F458" r:id="rId56" display="https://podminky.urs.cz/item/CS_URS_2025_01/771121011"/>
    <hyperlink ref="F461" r:id="rId57" display="https://podminky.urs.cz/item/CS_URS_2025_01/771121025"/>
    <hyperlink ref="F464" r:id="rId58" display="https://podminky.urs.cz/item/CS_URS_2025_01/771151013"/>
    <hyperlink ref="F467" r:id="rId59" display="https://podminky.urs.cz/item/CS_URS_2025_01/771573810"/>
    <hyperlink ref="F475" r:id="rId60" display="https://podminky.urs.cz/item/CS_URS_2025_01/771574419"/>
    <hyperlink ref="F488" r:id="rId61" display="https://podminky.urs.cz/item/CS_URS_2025_01/771577211"/>
    <hyperlink ref="F491" r:id="rId62" display="https://podminky.urs.cz/item/CS_URS_2025_01/771577212"/>
    <hyperlink ref="F494" r:id="rId63" display="https://podminky.urs.cz/item/CS_URS_2025_01/771591112"/>
    <hyperlink ref="F497" r:id="rId64" display="https://podminky.urs.cz/item/CS_URS_2025_01/998771121"/>
    <hyperlink ref="F500" r:id="rId65" display="https://podminky.urs.cz/item/CS_URS_2025_01/998771129"/>
    <hyperlink ref="F504" r:id="rId66" display="https://podminky.urs.cz/item/CS_URS_2025_01/776201814"/>
    <hyperlink ref="F511" r:id="rId67" display="https://podminky.urs.cz/item/CS_URS_2025_01/781111011"/>
    <hyperlink ref="F520" r:id="rId68" display="https://podminky.urs.cz/item/CS_URS_2025_01/781121011"/>
    <hyperlink ref="F523" r:id="rId69" display="https://podminky.urs.cz/item/CS_URS_2025_01/781131112"/>
    <hyperlink ref="F529" r:id="rId70" display="https://podminky.urs.cz/item/CS_URS_2025_01/781151031"/>
    <hyperlink ref="F532" r:id="rId71" display="https://podminky.urs.cz/item/CS_URS_2025_01/781151041"/>
    <hyperlink ref="F541" r:id="rId72" display="https://podminky.urs.cz/item/CS_URS_2025_01/781472218"/>
    <hyperlink ref="F553" r:id="rId73" display="https://podminky.urs.cz/item/CS_URS_2025_01/781472291"/>
    <hyperlink ref="F556" r:id="rId74" display="https://podminky.urs.cz/item/CS_URS_2025_01/781473810"/>
    <hyperlink ref="F566" r:id="rId75" display="https://podminky.urs.cz/item/CS_URS_2025_01/781495211"/>
    <hyperlink ref="F569" r:id="rId76" display="https://podminky.urs.cz/item/CS_URS_2025_01/998781121"/>
    <hyperlink ref="F572" r:id="rId77" display="https://podminky.urs.cz/item/CS_URS_2025_01/998781129"/>
    <hyperlink ref="F576" r:id="rId78" display="https://podminky.urs.cz/item/CS_URS_2025_01/783314101"/>
    <hyperlink ref="F585" r:id="rId79" display="https://podminky.urs.cz/item/CS_URS_2025_01/783315101"/>
    <hyperlink ref="F588" r:id="rId80" display="https://podminky.urs.cz/item/CS_URS_2025_01/783317101"/>
    <hyperlink ref="F592" r:id="rId81" display="https://podminky.urs.cz/item/CS_URS_2025_01/784211101"/>
    <hyperlink ref="F616" r:id="rId82" display="https://podminky.urs.cz/item/CS_URS_2025_01/030001000"/>
    <hyperlink ref="F620" r:id="rId83" display="https://podminky.urs.cz/item/CS_URS_2025_01/040001000"/>
    <hyperlink ref="F624" r:id="rId84" display="https://podminky.urs.cz/item/CS_URS_2025_01/070001000"/>
    <hyperlink ref="F628" r:id="rId85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Hotel Krystal - Gastro STAVEBNÍ ÚPRAVY BLOKU B ŘEŠENÉ ČÁSTI V 1.NP A 1.PP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812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26</v>
      </c>
      <c r="G12" s="37"/>
      <c r="H12" s="37"/>
      <c r="I12" s="31" t="s">
        <v>22</v>
      </c>
      <c r="J12" s="68" t="str">
        <f>'Rekapitulace stavby'!AN8</f>
        <v>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Contractis s.r.o.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Krajovský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ROUND((SUM(BE130:BE230)),  2)</f>
        <v>0</v>
      </c>
      <c r="G33" s="37"/>
      <c r="H33" s="37"/>
      <c r="I33" s="127">
        <v>0.20999999999999999</v>
      </c>
      <c r="J33" s="126">
        <f>ROUND(((SUM(BE130:BE230))*I33),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ROUND((SUM(BF130:BF230)),  2)</f>
        <v>0</v>
      </c>
      <c r="G34" s="37"/>
      <c r="H34" s="37"/>
      <c r="I34" s="127">
        <v>0.12</v>
      </c>
      <c r="J34" s="126">
        <f>ROUND(((SUM(BF130:BF230))*I34),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ROUND((SUM(BG130:BG230)),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ROUND((SUM(BH130:BH230)),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ROUND((SUM(BI130:BI230)),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Hotel Krystal - Gastro STAVEBNÍ ÚPRAVY BLOKU B ŘEŠENÉ ČÁSTI V 1.NP A 1.PP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ZTI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Contractis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Krajovský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100</v>
      </c>
      <c r="D94" s="128"/>
      <c r="E94" s="128"/>
      <c r="F94" s="128"/>
      <c r="G94" s="128"/>
      <c r="H94" s="128"/>
      <c r="I94" s="128"/>
      <c r="J94" s="137" t="s">
        <v>101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102</v>
      </c>
      <c r="D96" s="37"/>
      <c r="E96" s="37"/>
      <c r="F96" s="37"/>
      <c r="G96" s="37"/>
      <c r="H96" s="37"/>
      <c r="I96" s="37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103</v>
      </c>
    </row>
    <row r="97" s="9" customFormat="1" ht="24.96" customHeight="1">
      <c r="A97" s="9"/>
      <c r="B97" s="139"/>
      <c r="C97" s="9"/>
      <c r="D97" s="140" t="s">
        <v>813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814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815</v>
      </c>
      <c r="E99" s="141"/>
      <c r="F99" s="141"/>
      <c r="G99" s="141"/>
      <c r="H99" s="141"/>
      <c r="I99" s="141"/>
      <c r="J99" s="142">
        <f>J133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816</v>
      </c>
      <c r="E100" s="141"/>
      <c r="F100" s="141"/>
      <c r="G100" s="141"/>
      <c r="H100" s="141"/>
      <c r="I100" s="141"/>
      <c r="J100" s="142">
        <f>J140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817</v>
      </c>
      <c r="E101" s="141"/>
      <c r="F101" s="141"/>
      <c r="G101" s="141"/>
      <c r="H101" s="141"/>
      <c r="I101" s="141"/>
      <c r="J101" s="142">
        <f>J153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818</v>
      </c>
      <c r="E102" s="141"/>
      <c r="F102" s="141"/>
      <c r="G102" s="141"/>
      <c r="H102" s="141"/>
      <c r="I102" s="141"/>
      <c r="J102" s="142">
        <f>J168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819</v>
      </c>
      <c r="E103" s="145"/>
      <c r="F103" s="145"/>
      <c r="G103" s="145"/>
      <c r="H103" s="145"/>
      <c r="I103" s="145"/>
      <c r="J103" s="146">
        <f>J169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815</v>
      </c>
      <c r="E104" s="141"/>
      <c r="F104" s="141"/>
      <c r="G104" s="141"/>
      <c r="H104" s="141"/>
      <c r="I104" s="141"/>
      <c r="J104" s="142">
        <f>J170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9"/>
      <c r="C105" s="9"/>
      <c r="D105" s="140" t="s">
        <v>820</v>
      </c>
      <c r="E105" s="141"/>
      <c r="F105" s="141"/>
      <c r="G105" s="141"/>
      <c r="H105" s="141"/>
      <c r="I105" s="141"/>
      <c r="J105" s="142">
        <f>J175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39"/>
      <c r="C106" s="9"/>
      <c r="D106" s="140" t="s">
        <v>821</v>
      </c>
      <c r="E106" s="141"/>
      <c r="F106" s="141"/>
      <c r="G106" s="141"/>
      <c r="H106" s="141"/>
      <c r="I106" s="141"/>
      <c r="J106" s="142">
        <f>J176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822</v>
      </c>
      <c r="E107" s="141"/>
      <c r="F107" s="141"/>
      <c r="G107" s="141"/>
      <c r="H107" s="141"/>
      <c r="I107" s="141"/>
      <c r="J107" s="142">
        <f>J189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39"/>
      <c r="C108" s="9"/>
      <c r="D108" s="140" t="s">
        <v>823</v>
      </c>
      <c r="E108" s="141"/>
      <c r="F108" s="141"/>
      <c r="G108" s="141"/>
      <c r="H108" s="141"/>
      <c r="I108" s="141"/>
      <c r="J108" s="142">
        <f>J208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39"/>
      <c r="C109" s="9"/>
      <c r="D109" s="140" t="s">
        <v>824</v>
      </c>
      <c r="E109" s="141"/>
      <c r="F109" s="141"/>
      <c r="G109" s="141"/>
      <c r="H109" s="141"/>
      <c r="I109" s="141"/>
      <c r="J109" s="142">
        <f>J219</f>
        <v>0</v>
      </c>
      <c r="K109" s="9"/>
      <c r="L109" s="13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39"/>
      <c r="C110" s="9"/>
      <c r="D110" s="140" t="s">
        <v>817</v>
      </c>
      <c r="E110" s="141"/>
      <c r="F110" s="141"/>
      <c r="G110" s="141"/>
      <c r="H110" s="141"/>
      <c r="I110" s="141"/>
      <c r="J110" s="142">
        <f>J220</f>
        <v>0</v>
      </c>
      <c r="K110" s="9"/>
      <c r="L110" s="13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127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25" customHeight="1">
      <c r="A120" s="37"/>
      <c r="B120" s="38"/>
      <c r="C120" s="37"/>
      <c r="D120" s="37"/>
      <c r="E120" s="120" t="str">
        <f>E7</f>
        <v>Hotel Krystal - Gastro STAVEBNÍ ÚPRAVY BLOKU B ŘEŠENÉ ČÁSTI V 1.NP A 1.PP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97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E9</f>
        <v>02 - ZTI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 xml:space="preserve"> </v>
      </c>
      <c r="G124" s="37"/>
      <c r="H124" s="37"/>
      <c r="I124" s="31" t="s">
        <v>22</v>
      </c>
      <c r="J124" s="68" t="str">
        <f>IF(J12="","",J12)</f>
        <v>8. 1. 2025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7"/>
      <c r="E126" s="37"/>
      <c r="F126" s="26" t="str">
        <f>E15</f>
        <v xml:space="preserve"> </v>
      </c>
      <c r="G126" s="37"/>
      <c r="H126" s="37"/>
      <c r="I126" s="31" t="s">
        <v>30</v>
      </c>
      <c r="J126" s="35" t="str">
        <f>E21</f>
        <v>Contractis s.r.o.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7"/>
      <c r="E127" s="37"/>
      <c r="F127" s="26" t="str">
        <f>IF(E18="","",E18)</f>
        <v>Vyplň údaj</v>
      </c>
      <c r="G127" s="37"/>
      <c r="H127" s="37"/>
      <c r="I127" s="31" t="s">
        <v>33</v>
      </c>
      <c r="J127" s="35" t="str">
        <f>E24</f>
        <v>Krajovský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47"/>
      <c r="B129" s="148"/>
      <c r="C129" s="149" t="s">
        <v>128</v>
      </c>
      <c r="D129" s="150" t="s">
        <v>61</v>
      </c>
      <c r="E129" s="150" t="s">
        <v>57</v>
      </c>
      <c r="F129" s="150" t="s">
        <v>58</v>
      </c>
      <c r="G129" s="150" t="s">
        <v>129</v>
      </c>
      <c r="H129" s="150" t="s">
        <v>130</v>
      </c>
      <c r="I129" s="150" t="s">
        <v>131</v>
      </c>
      <c r="J129" s="151" t="s">
        <v>101</v>
      </c>
      <c r="K129" s="152" t="s">
        <v>132</v>
      </c>
      <c r="L129" s="153"/>
      <c r="M129" s="85" t="s">
        <v>1</v>
      </c>
      <c r="N129" s="86" t="s">
        <v>40</v>
      </c>
      <c r="O129" s="86" t="s">
        <v>133</v>
      </c>
      <c r="P129" s="86" t="s">
        <v>134</v>
      </c>
      <c r="Q129" s="86" t="s">
        <v>135</v>
      </c>
      <c r="R129" s="86" t="s">
        <v>136</v>
      </c>
      <c r="S129" s="86" t="s">
        <v>137</v>
      </c>
      <c r="T129" s="87" t="s">
        <v>138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7"/>
      <c r="B130" s="38"/>
      <c r="C130" s="92" t="s">
        <v>139</v>
      </c>
      <c r="D130" s="37"/>
      <c r="E130" s="37"/>
      <c r="F130" s="37"/>
      <c r="G130" s="37"/>
      <c r="H130" s="37"/>
      <c r="I130" s="37"/>
      <c r="J130" s="154">
        <f>BK130</f>
        <v>0</v>
      </c>
      <c r="K130" s="37"/>
      <c r="L130" s="38"/>
      <c r="M130" s="88"/>
      <c r="N130" s="72"/>
      <c r="O130" s="89"/>
      <c r="P130" s="155">
        <f>P131+P133+P140+P153+P168+P170+P175+P176+P189+P208+P219+P220</f>
        <v>0</v>
      </c>
      <c r="Q130" s="89"/>
      <c r="R130" s="155">
        <f>R131+R133+R140+R153+R168+R170+R175+R176+R189+R208+R219+R220</f>
        <v>0</v>
      </c>
      <c r="S130" s="89"/>
      <c r="T130" s="156">
        <f>T131+T133+T140+T153+T168+T170+T175+T176+T189+T208+T219+T220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75</v>
      </c>
      <c r="AU130" s="18" t="s">
        <v>103</v>
      </c>
      <c r="BK130" s="157">
        <f>BK131+BK133+BK140+BK153+BK168+BK170+BK175+BK176+BK189+BK208+BK219+BK220</f>
        <v>0</v>
      </c>
    </row>
    <row r="131" s="12" customFormat="1" ht="25.92" customHeight="1">
      <c r="A131" s="12"/>
      <c r="B131" s="158"/>
      <c r="C131" s="12"/>
      <c r="D131" s="159" t="s">
        <v>75</v>
      </c>
      <c r="E131" s="160" t="s">
        <v>825</v>
      </c>
      <c r="F131" s="160" t="s">
        <v>1</v>
      </c>
      <c r="G131" s="12"/>
      <c r="H131" s="12"/>
      <c r="I131" s="161"/>
      <c r="J131" s="162">
        <f>BK131</f>
        <v>0</v>
      </c>
      <c r="K131" s="12"/>
      <c r="L131" s="158"/>
      <c r="M131" s="163"/>
      <c r="N131" s="164"/>
      <c r="O131" s="164"/>
      <c r="P131" s="165">
        <f>P132</f>
        <v>0</v>
      </c>
      <c r="Q131" s="164"/>
      <c r="R131" s="165">
        <f>R132</f>
        <v>0</v>
      </c>
      <c r="S131" s="164"/>
      <c r="T131" s="166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84</v>
      </c>
      <c r="AT131" s="167" t="s">
        <v>75</v>
      </c>
      <c r="AU131" s="167" t="s">
        <v>76</v>
      </c>
      <c r="AY131" s="159" t="s">
        <v>142</v>
      </c>
      <c r="BK131" s="168">
        <f>BK132</f>
        <v>0</v>
      </c>
    </row>
    <row r="132" s="12" customFormat="1" ht="22.8" customHeight="1">
      <c r="A132" s="12"/>
      <c r="B132" s="158"/>
      <c r="C132" s="12"/>
      <c r="D132" s="159" t="s">
        <v>75</v>
      </c>
      <c r="E132" s="169" t="s">
        <v>826</v>
      </c>
      <c r="F132" s="169" t="s">
        <v>827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v>0</v>
      </c>
      <c r="Q132" s="164"/>
      <c r="R132" s="165">
        <v>0</v>
      </c>
      <c r="S132" s="164"/>
      <c r="T132" s="166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84</v>
      </c>
      <c r="AT132" s="167" t="s">
        <v>75</v>
      </c>
      <c r="AU132" s="167" t="s">
        <v>84</v>
      </c>
      <c r="AY132" s="159" t="s">
        <v>142</v>
      </c>
      <c r="BK132" s="168">
        <v>0</v>
      </c>
    </row>
    <row r="133" s="12" customFormat="1" ht="25.92" customHeight="1">
      <c r="A133" s="12"/>
      <c r="B133" s="158"/>
      <c r="C133" s="12"/>
      <c r="D133" s="159" t="s">
        <v>75</v>
      </c>
      <c r="E133" s="160" t="s">
        <v>828</v>
      </c>
      <c r="F133" s="160" t="s">
        <v>829</v>
      </c>
      <c r="G133" s="12"/>
      <c r="H133" s="12"/>
      <c r="I133" s="161"/>
      <c r="J133" s="162">
        <f>BK133</f>
        <v>0</v>
      </c>
      <c r="K133" s="12"/>
      <c r="L133" s="158"/>
      <c r="M133" s="163"/>
      <c r="N133" s="164"/>
      <c r="O133" s="164"/>
      <c r="P133" s="165">
        <f>SUM(P134:P139)</f>
        <v>0</v>
      </c>
      <c r="Q133" s="164"/>
      <c r="R133" s="165">
        <f>SUM(R134:R139)</f>
        <v>0</v>
      </c>
      <c r="S133" s="164"/>
      <c r="T133" s="166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9" t="s">
        <v>84</v>
      </c>
      <c r="AT133" s="167" t="s">
        <v>75</v>
      </c>
      <c r="AU133" s="167" t="s">
        <v>76</v>
      </c>
      <c r="AY133" s="159" t="s">
        <v>142</v>
      </c>
      <c r="BK133" s="168">
        <f>SUM(BK134:BK139)</f>
        <v>0</v>
      </c>
    </row>
    <row r="134" s="2" customFormat="1" ht="33" customHeight="1">
      <c r="A134" s="37"/>
      <c r="B134" s="171"/>
      <c r="C134" s="172" t="s">
        <v>84</v>
      </c>
      <c r="D134" s="172" t="s">
        <v>144</v>
      </c>
      <c r="E134" s="173" t="s">
        <v>830</v>
      </c>
      <c r="F134" s="174" t="s">
        <v>831</v>
      </c>
      <c r="G134" s="175" t="s">
        <v>832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41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148</v>
      </c>
      <c r="AT134" s="184" t="s">
        <v>144</v>
      </c>
      <c r="AU134" s="184" t="s">
        <v>84</v>
      </c>
      <c r="AY134" s="18" t="s">
        <v>142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84</v>
      </c>
      <c r="BK134" s="185">
        <f>ROUND(I134*H134,2)</f>
        <v>0</v>
      </c>
      <c r="BL134" s="18" t="s">
        <v>148</v>
      </c>
      <c r="BM134" s="184" t="s">
        <v>86</v>
      </c>
    </row>
    <row r="135" s="2" customFormat="1">
      <c r="A135" s="37"/>
      <c r="B135" s="38"/>
      <c r="C135" s="37"/>
      <c r="D135" s="186" t="s">
        <v>150</v>
      </c>
      <c r="E135" s="37"/>
      <c r="F135" s="187" t="s">
        <v>831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150</v>
      </c>
      <c r="AU135" s="18" t="s">
        <v>84</v>
      </c>
    </row>
    <row r="136" s="2" customFormat="1" ht="21.75" customHeight="1">
      <c r="A136" s="37"/>
      <c r="B136" s="171"/>
      <c r="C136" s="172" t="s">
        <v>86</v>
      </c>
      <c r="D136" s="172" t="s">
        <v>144</v>
      </c>
      <c r="E136" s="173" t="s">
        <v>833</v>
      </c>
      <c r="F136" s="174" t="s">
        <v>834</v>
      </c>
      <c r="G136" s="175" t="s">
        <v>832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41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148</v>
      </c>
      <c r="AT136" s="184" t="s">
        <v>144</v>
      </c>
      <c r="AU136" s="184" t="s">
        <v>84</v>
      </c>
      <c r="AY136" s="18" t="s">
        <v>142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84</v>
      </c>
      <c r="BK136" s="185">
        <f>ROUND(I136*H136,2)</f>
        <v>0</v>
      </c>
      <c r="BL136" s="18" t="s">
        <v>148</v>
      </c>
      <c r="BM136" s="184" t="s">
        <v>148</v>
      </c>
    </row>
    <row r="137" s="2" customFormat="1">
      <c r="A137" s="37"/>
      <c r="B137" s="38"/>
      <c r="C137" s="37"/>
      <c r="D137" s="186" t="s">
        <v>150</v>
      </c>
      <c r="E137" s="37"/>
      <c r="F137" s="187" t="s">
        <v>834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150</v>
      </c>
      <c r="AU137" s="18" t="s">
        <v>84</v>
      </c>
    </row>
    <row r="138" s="2" customFormat="1" ht="24.15" customHeight="1">
      <c r="A138" s="37"/>
      <c r="B138" s="171"/>
      <c r="C138" s="172" t="s">
        <v>157</v>
      </c>
      <c r="D138" s="172" t="s">
        <v>144</v>
      </c>
      <c r="E138" s="173" t="s">
        <v>835</v>
      </c>
      <c r="F138" s="174" t="s">
        <v>836</v>
      </c>
      <c r="G138" s="175" t="s">
        <v>832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41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148</v>
      </c>
      <c r="AT138" s="184" t="s">
        <v>144</v>
      </c>
      <c r="AU138" s="184" t="s">
        <v>84</v>
      </c>
      <c r="AY138" s="18" t="s">
        <v>142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84</v>
      </c>
      <c r="BK138" s="185">
        <f>ROUND(I138*H138,2)</f>
        <v>0</v>
      </c>
      <c r="BL138" s="18" t="s">
        <v>148</v>
      </c>
      <c r="BM138" s="184" t="s">
        <v>181</v>
      </c>
    </row>
    <row r="139" s="2" customFormat="1">
      <c r="A139" s="37"/>
      <c r="B139" s="38"/>
      <c r="C139" s="37"/>
      <c r="D139" s="186" t="s">
        <v>150</v>
      </c>
      <c r="E139" s="37"/>
      <c r="F139" s="187" t="s">
        <v>836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150</v>
      </c>
      <c r="AU139" s="18" t="s">
        <v>84</v>
      </c>
    </row>
    <row r="140" s="12" customFormat="1" ht="25.92" customHeight="1">
      <c r="A140" s="12"/>
      <c r="B140" s="158"/>
      <c r="C140" s="12"/>
      <c r="D140" s="159" t="s">
        <v>75</v>
      </c>
      <c r="E140" s="160" t="s">
        <v>837</v>
      </c>
      <c r="F140" s="160" t="s">
        <v>838</v>
      </c>
      <c r="G140" s="12"/>
      <c r="H140" s="12"/>
      <c r="I140" s="161"/>
      <c r="J140" s="162">
        <f>BK140</f>
        <v>0</v>
      </c>
      <c r="K140" s="12"/>
      <c r="L140" s="158"/>
      <c r="M140" s="163"/>
      <c r="N140" s="164"/>
      <c r="O140" s="164"/>
      <c r="P140" s="165">
        <f>SUM(P141:P152)</f>
        <v>0</v>
      </c>
      <c r="Q140" s="164"/>
      <c r="R140" s="165">
        <f>SUM(R141:R152)</f>
        <v>0</v>
      </c>
      <c r="S140" s="164"/>
      <c r="T140" s="166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84</v>
      </c>
      <c r="AT140" s="167" t="s">
        <v>75</v>
      </c>
      <c r="AU140" s="167" t="s">
        <v>76</v>
      </c>
      <c r="AY140" s="159" t="s">
        <v>142</v>
      </c>
      <c r="BK140" s="168">
        <f>SUM(BK141:BK152)</f>
        <v>0</v>
      </c>
    </row>
    <row r="141" s="2" customFormat="1" ht="16.5" customHeight="1">
      <c r="A141" s="37"/>
      <c r="B141" s="171"/>
      <c r="C141" s="172" t="s">
        <v>148</v>
      </c>
      <c r="D141" s="172" t="s">
        <v>144</v>
      </c>
      <c r="E141" s="173" t="s">
        <v>839</v>
      </c>
      <c r="F141" s="174" t="s">
        <v>840</v>
      </c>
      <c r="G141" s="175" t="s">
        <v>841</v>
      </c>
      <c r="H141" s="176">
        <v>3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41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148</v>
      </c>
      <c r="AT141" s="184" t="s">
        <v>144</v>
      </c>
      <c r="AU141" s="184" t="s">
        <v>84</v>
      </c>
      <c r="AY141" s="18" t="s">
        <v>142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84</v>
      </c>
      <c r="BK141" s="185">
        <f>ROUND(I141*H141,2)</f>
        <v>0</v>
      </c>
      <c r="BL141" s="18" t="s">
        <v>148</v>
      </c>
      <c r="BM141" s="184" t="s">
        <v>207</v>
      </c>
    </row>
    <row r="142" s="2" customFormat="1">
      <c r="A142" s="37"/>
      <c r="B142" s="38"/>
      <c r="C142" s="37"/>
      <c r="D142" s="186" t="s">
        <v>150</v>
      </c>
      <c r="E142" s="37"/>
      <c r="F142" s="187" t="s">
        <v>840</v>
      </c>
      <c r="G142" s="37"/>
      <c r="H142" s="37"/>
      <c r="I142" s="188"/>
      <c r="J142" s="37"/>
      <c r="K142" s="37"/>
      <c r="L142" s="38"/>
      <c r="M142" s="189"/>
      <c r="N142" s="190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150</v>
      </c>
      <c r="AU142" s="18" t="s">
        <v>84</v>
      </c>
    </row>
    <row r="143" s="2" customFormat="1" ht="16.5" customHeight="1">
      <c r="A143" s="37"/>
      <c r="B143" s="171"/>
      <c r="C143" s="172" t="s">
        <v>183</v>
      </c>
      <c r="D143" s="172" t="s">
        <v>144</v>
      </c>
      <c r="E143" s="173" t="s">
        <v>842</v>
      </c>
      <c r="F143" s="174" t="s">
        <v>843</v>
      </c>
      <c r="G143" s="175" t="s">
        <v>841</v>
      </c>
      <c r="H143" s="176">
        <v>28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41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148</v>
      </c>
      <c r="AT143" s="184" t="s">
        <v>144</v>
      </c>
      <c r="AU143" s="184" t="s">
        <v>84</v>
      </c>
      <c r="AY143" s="18" t="s">
        <v>142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84</v>
      </c>
      <c r="BK143" s="185">
        <f>ROUND(I143*H143,2)</f>
        <v>0</v>
      </c>
      <c r="BL143" s="18" t="s">
        <v>148</v>
      </c>
      <c r="BM143" s="184" t="s">
        <v>219</v>
      </c>
    </row>
    <row r="144" s="2" customFormat="1">
      <c r="A144" s="37"/>
      <c r="B144" s="38"/>
      <c r="C144" s="37"/>
      <c r="D144" s="186" t="s">
        <v>150</v>
      </c>
      <c r="E144" s="37"/>
      <c r="F144" s="187" t="s">
        <v>843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150</v>
      </c>
      <c r="AU144" s="18" t="s">
        <v>84</v>
      </c>
    </row>
    <row r="145" s="2" customFormat="1" ht="16.5" customHeight="1">
      <c r="A145" s="37"/>
      <c r="B145" s="171"/>
      <c r="C145" s="172" t="s">
        <v>181</v>
      </c>
      <c r="D145" s="172" t="s">
        <v>144</v>
      </c>
      <c r="E145" s="173" t="s">
        <v>844</v>
      </c>
      <c r="F145" s="174" t="s">
        <v>845</v>
      </c>
      <c r="G145" s="175" t="s">
        <v>841</v>
      </c>
      <c r="H145" s="176">
        <v>39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41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148</v>
      </c>
      <c r="AT145" s="184" t="s">
        <v>144</v>
      </c>
      <c r="AU145" s="184" t="s">
        <v>84</v>
      </c>
      <c r="AY145" s="18" t="s">
        <v>142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84</v>
      </c>
      <c r="BK145" s="185">
        <f>ROUND(I145*H145,2)</f>
        <v>0</v>
      </c>
      <c r="BL145" s="18" t="s">
        <v>148</v>
      </c>
      <c r="BM145" s="184" t="s">
        <v>8</v>
      </c>
    </row>
    <row r="146" s="2" customFormat="1">
      <c r="A146" s="37"/>
      <c r="B146" s="38"/>
      <c r="C146" s="37"/>
      <c r="D146" s="186" t="s">
        <v>150</v>
      </c>
      <c r="E146" s="37"/>
      <c r="F146" s="187" t="s">
        <v>845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150</v>
      </c>
      <c r="AU146" s="18" t="s">
        <v>84</v>
      </c>
    </row>
    <row r="147" s="2" customFormat="1" ht="16.5" customHeight="1">
      <c r="A147" s="37"/>
      <c r="B147" s="171"/>
      <c r="C147" s="172" t="s">
        <v>197</v>
      </c>
      <c r="D147" s="172" t="s">
        <v>144</v>
      </c>
      <c r="E147" s="173" t="s">
        <v>846</v>
      </c>
      <c r="F147" s="174" t="s">
        <v>847</v>
      </c>
      <c r="G147" s="175" t="s">
        <v>841</v>
      </c>
      <c r="H147" s="176">
        <v>2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41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148</v>
      </c>
      <c r="AT147" s="184" t="s">
        <v>144</v>
      </c>
      <c r="AU147" s="184" t="s">
        <v>84</v>
      </c>
      <c r="AY147" s="18" t="s">
        <v>142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84</v>
      </c>
      <c r="BK147" s="185">
        <f>ROUND(I147*H147,2)</f>
        <v>0</v>
      </c>
      <c r="BL147" s="18" t="s">
        <v>148</v>
      </c>
      <c r="BM147" s="184" t="s">
        <v>240</v>
      </c>
    </row>
    <row r="148" s="2" customFormat="1">
      <c r="A148" s="37"/>
      <c r="B148" s="38"/>
      <c r="C148" s="37"/>
      <c r="D148" s="186" t="s">
        <v>150</v>
      </c>
      <c r="E148" s="37"/>
      <c r="F148" s="187" t="s">
        <v>847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150</v>
      </c>
      <c r="AU148" s="18" t="s">
        <v>84</v>
      </c>
    </row>
    <row r="149" s="2" customFormat="1" ht="44.25" customHeight="1">
      <c r="A149" s="37"/>
      <c r="B149" s="171"/>
      <c r="C149" s="172" t="s">
        <v>207</v>
      </c>
      <c r="D149" s="172" t="s">
        <v>144</v>
      </c>
      <c r="E149" s="173" t="s">
        <v>848</v>
      </c>
      <c r="F149" s="174" t="s">
        <v>849</v>
      </c>
      <c r="G149" s="175" t="s">
        <v>780</v>
      </c>
      <c r="H149" s="176">
        <v>4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41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148</v>
      </c>
      <c r="AT149" s="184" t="s">
        <v>144</v>
      </c>
      <c r="AU149" s="184" t="s">
        <v>84</v>
      </c>
      <c r="AY149" s="18" t="s">
        <v>142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84</v>
      </c>
      <c r="BK149" s="185">
        <f>ROUND(I149*H149,2)</f>
        <v>0</v>
      </c>
      <c r="BL149" s="18" t="s">
        <v>148</v>
      </c>
      <c r="BM149" s="184" t="s">
        <v>251</v>
      </c>
    </row>
    <row r="150" s="2" customFormat="1">
      <c r="A150" s="37"/>
      <c r="B150" s="38"/>
      <c r="C150" s="37"/>
      <c r="D150" s="186" t="s">
        <v>150</v>
      </c>
      <c r="E150" s="37"/>
      <c r="F150" s="187" t="s">
        <v>849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150</v>
      </c>
      <c r="AU150" s="18" t="s">
        <v>84</v>
      </c>
    </row>
    <row r="151" s="2" customFormat="1" ht="16.5" customHeight="1">
      <c r="A151" s="37"/>
      <c r="B151" s="171"/>
      <c r="C151" s="172" t="s">
        <v>213</v>
      </c>
      <c r="D151" s="172" t="s">
        <v>144</v>
      </c>
      <c r="E151" s="173" t="s">
        <v>850</v>
      </c>
      <c r="F151" s="174" t="s">
        <v>851</v>
      </c>
      <c r="G151" s="175" t="s">
        <v>841</v>
      </c>
      <c r="H151" s="176">
        <v>10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41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148</v>
      </c>
      <c r="AT151" s="184" t="s">
        <v>144</v>
      </c>
      <c r="AU151" s="184" t="s">
        <v>84</v>
      </c>
      <c r="AY151" s="18" t="s">
        <v>142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84</v>
      </c>
      <c r="BK151" s="185">
        <f>ROUND(I151*H151,2)</f>
        <v>0</v>
      </c>
      <c r="BL151" s="18" t="s">
        <v>148</v>
      </c>
      <c r="BM151" s="184" t="s">
        <v>266</v>
      </c>
    </row>
    <row r="152" s="2" customFormat="1">
      <c r="A152" s="37"/>
      <c r="B152" s="38"/>
      <c r="C152" s="37"/>
      <c r="D152" s="186" t="s">
        <v>150</v>
      </c>
      <c r="E152" s="37"/>
      <c r="F152" s="187" t="s">
        <v>851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150</v>
      </c>
      <c r="AU152" s="18" t="s">
        <v>84</v>
      </c>
    </row>
    <row r="153" s="12" customFormat="1" ht="25.92" customHeight="1">
      <c r="A153" s="12"/>
      <c r="B153" s="158"/>
      <c r="C153" s="12"/>
      <c r="D153" s="159" t="s">
        <v>75</v>
      </c>
      <c r="E153" s="160" t="s">
        <v>852</v>
      </c>
      <c r="F153" s="160" t="s">
        <v>769</v>
      </c>
      <c r="G153" s="12"/>
      <c r="H153" s="12"/>
      <c r="I153" s="161"/>
      <c r="J153" s="162">
        <f>BK153</f>
        <v>0</v>
      </c>
      <c r="K153" s="12"/>
      <c r="L153" s="158"/>
      <c r="M153" s="163"/>
      <c r="N153" s="164"/>
      <c r="O153" s="164"/>
      <c r="P153" s="165">
        <f>SUM(P154:P167)</f>
        <v>0</v>
      </c>
      <c r="Q153" s="164"/>
      <c r="R153" s="165">
        <f>SUM(R154:R167)</f>
        <v>0</v>
      </c>
      <c r="S153" s="164"/>
      <c r="T153" s="166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84</v>
      </c>
      <c r="AT153" s="167" t="s">
        <v>75</v>
      </c>
      <c r="AU153" s="167" t="s">
        <v>76</v>
      </c>
      <c r="AY153" s="159" t="s">
        <v>142</v>
      </c>
      <c r="BK153" s="168">
        <f>SUM(BK154:BK167)</f>
        <v>0</v>
      </c>
    </row>
    <row r="154" s="2" customFormat="1" ht="37.8" customHeight="1">
      <c r="A154" s="37"/>
      <c r="B154" s="171"/>
      <c r="C154" s="172" t="s">
        <v>219</v>
      </c>
      <c r="D154" s="172" t="s">
        <v>144</v>
      </c>
      <c r="E154" s="173" t="s">
        <v>853</v>
      </c>
      <c r="F154" s="174" t="s">
        <v>854</v>
      </c>
      <c r="G154" s="175" t="s">
        <v>832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41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148</v>
      </c>
      <c r="AT154" s="184" t="s">
        <v>144</v>
      </c>
      <c r="AU154" s="184" t="s">
        <v>84</v>
      </c>
      <c r="AY154" s="18" t="s">
        <v>142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84</v>
      </c>
      <c r="BK154" s="185">
        <f>ROUND(I154*H154,2)</f>
        <v>0</v>
      </c>
      <c r="BL154" s="18" t="s">
        <v>148</v>
      </c>
      <c r="BM154" s="184" t="s">
        <v>280</v>
      </c>
    </row>
    <row r="155" s="2" customFormat="1">
      <c r="A155" s="37"/>
      <c r="B155" s="38"/>
      <c r="C155" s="37"/>
      <c r="D155" s="186" t="s">
        <v>150</v>
      </c>
      <c r="E155" s="37"/>
      <c r="F155" s="187" t="s">
        <v>854</v>
      </c>
      <c r="G155" s="37"/>
      <c r="H155" s="37"/>
      <c r="I155" s="188"/>
      <c r="J155" s="37"/>
      <c r="K155" s="37"/>
      <c r="L155" s="38"/>
      <c r="M155" s="189"/>
      <c r="N155" s="19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150</v>
      </c>
      <c r="AU155" s="18" t="s">
        <v>84</v>
      </c>
    </row>
    <row r="156" s="2" customFormat="1" ht="33" customHeight="1">
      <c r="A156" s="37"/>
      <c r="B156" s="171"/>
      <c r="C156" s="172" t="s">
        <v>225</v>
      </c>
      <c r="D156" s="172" t="s">
        <v>144</v>
      </c>
      <c r="E156" s="173" t="s">
        <v>855</v>
      </c>
      <c r="F156" s="174" t="s">
        <v>856</v>
      </c>
      <c r="G156" s="175" t="s">
        <v>780</v>
      </c>
      <c r="H156" s="176">
        <v>1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41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148</v>
      </c>
      <c r="AT156" s="184" t="s">
        <v>144</v>
      </c>
      <c r="AU156" s="184" t="s">
        <v>84</v>
      </c>
      <c r="AY156" s="18" t="s">
        <v>142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84</v>
      </c>
      <c r="BK156" s="185">
        <f>ROUND(I156*H156,2)</f>
        <v>0</v>
      </c>
      <c r="BL156" s="18" t="s">
        <v>148</v>
      </c>
      <c r="BM156" s="184" t="s">
        <v>298</v>
      </c>
    </row>
    <row r="157" s="2" customFormat="1">
      <c r="A157" s="37"/>
      <c r="B157" s="38"/>
      <c r="C157" s="37"/>
      <c r="D157" s="186" t="s">
        <v>150</v>
      </c>
      <c r="E157" s="37"/>
      <c r="F157" s="187" t="s">
        <v>856</v>
      </c>
      <c r="G157" s="37"/>
      <c r="H157" s="37"/>
      <c r="I157" s="188"/>
      <c r="J157" s="37"/>
      <c r="K157" s="37"/>
      <c r="L157" s="38"/>
      <c r="M157" s="189"/>
      <c r="N157" s="190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150</v>
      </c>
      <c r="AU157" s="18" t="s">
        <v>84</v>
      </c>
    </row>
    <row r="158" s="2" customFormat="1" ht="37.8" customHeight="1">
      <c r="A158" s="37"/>
      <c r="B158" s="171"/>
      <c r="C158" s="172" t="s">
        <v>8</v>
      </c>
      <c r="D158" s="172" t="s">
        <v>144</v>
      </c>
      <c r="E158" s="173" t="s">
        <v>857</v>
      </c>
      <c r="F158" s="174" t="s">
        <v>858</v>
      </c>
      <c r="G158" s="175" t="s">
        <v>780</v>
      </c>
      <c r="H158" s="176">
        <v>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41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148</v>
      </c>
      <c r="AT158" s="184" t="s">
        <v>144</v>
      </c>
      <c r="AU158" s="184" t="s">
        <v>84</v>
      </c>
      <c r="AY158" s="18" t="s">
        <v>142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84</v>
      </c>
      <c r="BK158" s="185">
        <f>ROUND(I158*H158,2)</f>
        <v>0</v>
      </c>
      <c r="BL158" s="18" t="s">
        <v>148</v>
      </c>
      <c r="BM158" s="184" t="s">
        <v>311</v>
      </c>
    </row>
    <row r="159" s="2" customFormat="1">
      <c r="A159" s="37"/>
      <c r="B159" s="38"/>
      <c r="C159" s="37"/>
      <c r="D159" s="186" t="s">
        <v>150</v>
      </c>
      <c r="E159" s="37"/>
      <c r="F159" s="187" t="s">
        <v>858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150</v>
      </c>
      <c r="AU159" s="18" t="s">
        <v>84</v>
      </c>
    </row>
    <row r="160" s="2" customFormat="1" ht="16.5" customHeight="1">
      <c r="A160" s="37"/>
      <c r="B160" s="171"/>
      <c r="C160" s="172" t="s">
        <v>236</v>
      </c>
      <c r="D160" s="172" t="s">
        <v>144</v>
      </c>
      <c r="E160" s="173" t="s">
        <v>859</v>
      </c>
      <c r="F160" s="174" t="s">
        <v>860</v>
      </c>
      <c r="G160" s="175" t="s">
        <v>832</v>
      </c>
      <c r="H160" s="176">
        <v>1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41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148</v>
      </c>
      <c r="AT160" s="184" t="s">
        <v>144</v>
      </c>
      <c r="AU160" s="184" t="s">
        <v>84</v>
      </c>
      <c r="AY160" s="18" t="s">
        <v>142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84</v>
      </c>
      <c r="BK160" s="185">
        <f>ROUND(I160*H160,2)</f>
        <v>0</v>
      </c>
      <c r="BL160" s="18" t="s">
        <v>148</v>
      </c>
      <c r="BM160" s="184" t="s">
        <v>326</v>
      </c>
    </row>
    <row r="161" s="2" customFormat="1">
      <c r="A161" s="37"/>
      <c r="B161" s="38"/>
      <c r="C161" s="37"/>
      <c r="D161" s="186" t="s">
        <v>150</v>
      </c>
      <c r="E161" s="37"/>
      <c r="F161" s="187" t="s">
        <v>860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150</v>
      </c>
      <c r="AU161" s="18" t="s">
        <v>84</v>
      </c>
    </row>
    <row r="162" s="2" customFormat="1" ht="16.5" customHeight="1">
      <c r="A162" s="37"/>
      <c r="B162" s="171"/>
      <c r="C162" s="172" t="s">
        <v>240</v>
      </c>
      <c r="D162" s="172" t="s">
        <v>144</v>
      </c>
      <c r="E162" s="173" t="s">
        <v>861</v>
      </c>
      <c r="F162" s="174" t="s">
        <v>862</v>
      </c>
      <c r="G162" s="175" t="s">
        <v>832</v>
      </c>
      <c r="H162" s="176">
        <v>1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41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148</v>
      </c>
      <c r="AT162" s="184" t="s">
        <v>144</v>
      </c>
      <c r="AU162" s="184" t="s">
        <v>84</v>
      </c>
      <c r="AY162" s="18" t="s">
        <v>142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84</v>
      </c>
      <c r="BK162" s="185">
        <f>ROUND(I162*H162,2)</f>
        <v>0</v>
      </c>
      <c r="BL162" s="18" t="s">
        <v>148</v>
      </c>
      <c r="BM162" s="184" t="s">
        <v>342</v>
      </c>
    </row>
    <row r="163" s="2" customFormat="1">
      <c r="A163" s="37"/>
      <c r="B163" s="38"/>
      <c r="C163" s="37"/>
      <c r="D163" s="186" t="s">
        <v>150</v>
      </c>
      <c r="E163" s="37"/>
      <c r="F163" s="187" t="s">
        <v>862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150</v>
      </c>
      <c r="AU163" s="18" t="s">
        <v>84</v>
      </c>
    </row>
    <row r="164" s="2" customFormat="1" ht="16.5" customHeight="1">
      <c r="A164" s="37"/>
      <c r="B164" s="171"/>
      <c r="C164" s="172" t="s">
        <v>246</v>
      </c>
      <c r="D164" s="172" t="s">
        <v>144</v>
      </c>
      <c r="E164" s="173" t="s">
        <v>863</v>
      </c>
      <c r="F164" s="174" t="s">
        <v>864</v>
      </c>
      <c r="G164" s="175" t="s">
        <v>832</v>
      </c>
      <c r="H164" s="176">
        <v>1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41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148</v>
      </c>
      <c r="AT164" s="184" t="s">
        <v>144</v>
      </c>
      <c r="AU164" s="184" t="s">
        <v>84</v>
      </c>
      <c r="AY164" s="18" t="s">
        <v>142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84</v>
      </c>
      <c r="BK164" s="185">
        <f>ROUND(I164*H164,2)</f>
        <v>0</v>
      </c>
      <c r="BL164" s="18" t="s">
        <v>148</v>
      </c>
      <c r="BM164" s="184" t="s">
        <v>357</v>
      </c>
    </row>
    <row r="165" s="2" customFormat="1">
      <c r="A165" s="37"/>
      <c r="B165" s="38"/>
      <c r="C165" s="37"/>
      <c r="D165" s="186" t="s">
        <v>150</v>
      </c>
      <c r="E165" s="37"/>
      <c r="F165" s="187" t="s">
        <v>864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150</v>
      </c>
      <c r="AU165" s="18" t="s">
        <v>84</v>
      </c>
    </row>
    <row r="166" s="2" customFormat="1" ht="16.5" customHeight="1">
      <c r="A166" s="37"/>
      <c r="B166" s="171"/>
      <c r="C166" s="172" t="s">
        <v>251</v>
      </c>
      <c r="D166" s="172" t="s">
        <v>144</v>
      </c>
      <c r="E166" s="173" t="s">
        <v>865</v>
      </c>
      <c r="F166" s="174" t="s">
        <v>866</v>
      </c>
      <c r="G166" s="175" t="s">
        <v>832</v>
      </c>
      <c r="H166" s="176">
        <v>1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41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148</v>
      </c>
      <c r="AT166" s="184" t="s">
        <v>144</v>
      </c>
      <c r="AU166" s="184" t="s">
        <v>84</v>
      </c>
      <c r="AY166" s="18" t="s">
        <v>142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84</v>
      </c>
      <c r="BK166" s="185">
        <f>ROUND(I166*H166,2)</f>
        <v>0</v>
      </c>
      <c r="BL166" s="18" t="s">
        <v>148</v>
      </c>
      <c r="BM166" s="184" t="s">
        <v>369</v>
      </c>
    </row>
    <row r="167" s="2" customFormat="1">
      <c r="A167" s="37"/>
      <c r="B167" s="38"/>
      <c r="C167" s="37"/>
      <c r="D167" s="186" t="s">
        <v>150</v>
      </c>
      <c r="E167" s="37"/>
      <c r="F167" s="187" t="s">
        <v>866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150</v>
      </c>
      <c r="AU167" s="18" t="s">
        <v>84</v>
      </c>
    </row>
    <row r="168" s="12" customFormat="1" ht="25.92" customHeight="1">
      <c r="A168" s="12"/>
      <c r="B168" s="158"/>
      <c r="C168" s="12"/>
      <c r="D168" s="159" t="s">
        <v>75</v>
      </c>
      <c r="E168" s="160" t="s">
        <v>867</v>
      </c>
      <c r="F168" s="160" t="s">
        <v>868</v>
      </c>
      <c r="G168" s="12"/>
      <c r="H168" s="12"/>
      <c r="I168" s="161"/>
      <c r="J168" s="162">
        <f>BK168</f>
        <v>0</v>
      </c>
      <c r="K168" s="12"/>
      <c r="L168" s="158"/>
      <c r="M168" s="163"/>
      <c r="N168" s="164"/>
      <c r="O168" s="164"/>
      <c r="P168" s="165">
        <f>P169</f>
        <v>0</v>
      </c>
      <c r="Q168" s="164"/>
      <c r="R168" s="165">
        <f>R169</f>
        <v>0</v>
      </c>
      <c r="S168" s="164"/>
      <c r="T168" s="166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9" t="s">
        <v>84</v>
      </c>
      <c r="AT168" s="167" t="s">
        <v>75</v>
      </c>
      <c r="AU168" s="167" t="s">
        <v>76</v>
      </c>
      <c r="AY168" s="159" t="s">
        <v>142</v>
      </c>
      <c r="BK168" s="168">
        <f>BK169</f>
        <v>0</v>
      </c>
    </row>
    <row r="169" s="12" customFormat="1" ht="22.8" customHeight="1">
      <c r="A169" s="12"/>
      <c r="B169" s="158"/>
      <c r="C169" s="12"/>
      <c r="D169" s="159" t="s">
        <v>75</v>
      </c>
      <c r="E169" s="169" t="s">
        <v>869</v>
      </c>
      <c r="F169" s="169" t="s">
        <v>870</v>
      </c>
      <c r="G169" s="12"/>
      <c r="H169" s="12"/>
      <c r="I169" s="161"/>
      <c r="J169" s="170">
        <f>BK169</f>
        <v>0</v>
      </c>
      <c r="K169" s="12"/>
      <c r="L169" s="158"/>
      <c r="M169" s="163"/>
      <c r="N169" s="164"/>
      <c r="O169" s="164"/>
      <c r="P169" s="165">
        <v>0</v>
      </c>
      <c r="Q169" s="164"/>
      <c r="R169" s="165">
        <v>0</v>
      </c>
      <c r="S169" s="164"/>
      <c r="T169" s="166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9" t="s">
        <v>84</v>
      </c>
      <c r="AT169" s="167" t="s">
        <v>75</v>
      </c>
      <c r="AU169" s="167" t="s">
        <v>84</v>
      </c>
      <c r="AY169" s="159" t="s">
        <v>142</v>
      </c>
      <c r="BK169" s="168">
        <v>0</v>
      </c>
    </row>
    <row r="170" s="12" customFormat="1" ht="25.92" customHeight="1">
      <c r="A170" s="12"/>
      <c r="B170" s="158"/>
      <c r="C170" s="12"/>
      <c r="D170" s="159" t="s">
        <v>75</v>
      </c>
      <c r="E170" s="160" t="s">
        <v>828</v>
      </c>
      <c r="F170" s="160" t="s">
        <v>829</v>
      </c>
      <c r="G170" s="12"/>
      <c r="H170" s="12"/>
      <c r="I170" s="161"/>
      <c r="J170" s="162">
        <f>BK170</f>
        <v>0</v>
      </c>
      <c r="K170" s="12"/>
      <c r="L170" s="158"/>
      <c r="M170" s="163"/>
      <c r="N170" s="164"/>
      <c r="O170" s="164"/>
      <c r="P170" s="165">
        <f>SUM(P171:P174)</f>
        <v>0</v>
      </c>
      <c r="Q170" s="164"/>
      <c r="R170" s="165">
        <f>SUM(R171:R174)</f>
        <v>0</v>
      </c>
      <c r="S170" s="164"/>
      <c r="T170" s="166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9" t="s">
        <v>84</v>
      </c>
      <c r="AT170" s="167" t="s">
        <v>75</v>
      </c>
      <c r="AU170" s="167" t="s">
        <v>76</v>
      </c>
      <c r="AY170" s="159" t="s">
        <v>142</v>
      </c>
      <c r="BK170" s="168">
        <f>SUM(BK171:BK174)</f>
        <v>0</v>
      </c>
    </row>
    <row r="171" s="2" customFormat="1" ht="21.75" customHeight="1">
      <c r="A171" s="37"/>
      <c r="B171" s="171"/>
      <c r="C171" s="172" t="s">
        <v>257</v>
      </c>
      <c r="D171" s="172" t="s">
        <v>144</v>
      </c>
      <c r="E171" s="173" t="s">
        <v>871</v>
      </c>
      <c r="F171" s="174" t="s">
        <v>872</v>
      </c>
      <c r="G171" s="175" t="s">
        <v>832</v>
      </c>
      <c r="H171" s="176">
        <v>1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41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148</v>
      </c>
      <c r="AT171" s="184" t="s">
        <v>144</v>
      </c>
      <c r="AU171" s="184" t="s">
        <v>84</v>
      </c>
      <c r="AY171" s="18" t="s">
        <v>142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84</v>
      </c>
      <c r="BK171" s="185">
        <f>ROUND(I171*H171,2)</f>
        <v>0</v>
      </c>
      <c r="BL171" s="18" t="s">
        <v>148</v>
      </c>
      <c r="BM171" s="184" t="s">
        <v>381</v>
      </c>
    </row>
    <row r="172" s="2" customFormat="1">
      <c r="A172" s="37"/>
      <c r="B172" s="38"/>
      <c r="C172" s="37"/>
      <c r="D172" s="186" t="s">
        <v>150</v>
      </c>
      <c r="E172" s="37"/>
      <c r="F172" s="187" t="s">
        <v>872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150</v>
      </c>
      <c r="AU172" s="18" t="s">
        <v>84</v>
      </c>
    </row>
    <row r="173" s="2" customFormat="1" ht="24.15" customHeight="1">
      <c r="A173" s="37"/>
      <c r="B173" s="171"/>
      <c r="C173" s="172" t="s">
        <v>266</v>
      </c>
      <c r="D173" s="172" t="s">
        <v>144</v>
      </c>
      <c r="E173" s="173" t="s">
        <v>873</v>
      </c>
      <c r="F173" s="174" t="s">
        <v>874</v>
      </c>
      <c r="G173" s="175" t="s">
        <v>832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41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148</v>
      </c>
      <c r="AT173" s="184" t="s">
        <v>144</v>
      </c>
      <c r="AU173" s="184" t="s">
        <v>84</v>
      </c>
      <c r="AY173" s="18" t="s">
        <v>142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84</v>
      </c>
      <c r="BK173" s="185">
        <f>ROUND(I173*H173,2)</f>
        <v>0</v>
      </c>
      <c r="BL173" s="18" t="s">
        <v>148</v>
      </c>
      <c r="BM173" s="184" t="s">
        <v>396</v>
      </c>
    </row>
    <row r="174" s="2" customFormat="1">
      <c r="A174" s="37"/>
      <c r="B174" s="38"/>
      <c r="C174" s="37"/>
      <c r="D174" s="186" t="s">
        <v>150</v>
      </c>
      <c r="E174" s="37"/>
      <c r="F174" s="187" t="s">
        <v>874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150</v>
      </c>
      <c r="AU174" s="18" t="s">
        <v>84</v>
      </c>
    </row>
    <row r="175" s="12" customFormat="1" ht="25.92" customHeight="1">
      <c r="A175" s="12"/>
      <c r="B175" s="158"/>
      <c r="C175" s="12"/>
      <c r="D175" s="159" t="s">
        <v>75</v>
      </c>
      <c r="E175" s="160" t="s">
        <v>875</v>
      </c>
      <c r="F175" s="160" t="s">
        <v>876</v>
      </c>
      <c r="G175" s="12"/>
      <c r="H175" s="12"/>
      <c r="I175" s="161"/>
      <c r="J175" s="162">
        <f>BK175</f>
        <v>0</v>
      </c>
      <c r="K175" s="12"/>
      <c r="L175" s="158"/>
      <c r="M175" s="163"/>
      <c r="N175" s="164"/>
      <c r="O175" s="164"/>
      <c r="P175" s="165">
        <v>0</v>
      </c>
      <c r="Q175" s="164"/>
      <c r="R175" s="165">
        <v>0</v>
      </c>
      <c r="S175" s="164"/>
      <c r="T175" s="166"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9" t="s">
        <v>84</v>
      </c>
      <c r="AT175" s="167" t="s">
        <v>75</v>
      </c>
      <c r="AU175" s="167" t="s">
        <v>76</v>
      </c>
      <c r="AY175" s="159" t="s">
        <v>142</v>
      </c>
      <c r="BK175" s="168">
        <v>0</v>
      </c>
    </row>
    <row r="176" s="12" customFormat="1" ht="25.92" customHeight="1">
      <c r="A176" s="12"/>
      <c r="B176" s="158"/>
      <c r="C176" s="12"/>
      <c r="D176" s="159" t="s">
        <v>75</v>
      </c>
      <c r="E176" s="160" t="s">
        <v>877</v>
      </c>
      <c r="F176" s="160" t="s">
        <v>878</v>
      </c>
      <c r="G176" s="12"/>
      <c r="H176" s="12"/>
      <c r="I176" s="161"/>
      <c r="J176" s="162">
        <f>BK176</f>
        <v>0</v>
      </c>
      <c r="K176" s="12"/>
      <c r="L176" s="158"/>
      <c r="M176" s="163"/>
      <c r="N176" s="164"/>
      <c r="O176" s="164"/>
      <c r="P176" s="165">
        <f>SUM(P177:P188)</f>
        <v>0</v>
      </c>
      <c r="Q176" s="164"/>
      <c r="R176" s="165">
        <f>SUM(R177:R188)</f>
        <v>0</v>
      </c>
      <c r="S176" s="164"/>
      <c r="T176" s="166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9" t="s">
        <v>84</v>
      </c>
      <c r="AT176" s="167" t="s">
        <v>75</v>
      </c>
      <c r="AU176" s="167" t="s">
        <v>76</v>
      </c>
      <c r="AY176" s="159" t="s">
        <v>142</v>
      </c>
      <c r="BK176" s="168">
        <f>SUM(BK177:BK188)</f>
        <v>0</v>
      </c>
    </row>
    <row r="177" s="2" customFormat="1" ht="16.5" customHeight="1">
      <c r="A177" s="37"/>
      <c r="B177" s="171"/>
      <c r="C177" s="172" t="s">
        <v>274</v>
      </c>
      <c r="D177" s="172" t="s">
        <v>144</v>
      </c>
      <c r="E177" s="173" t="s">
        <v>879</v>
      </c>
      <c r="F177" s="174" t="s">
        <v>880</v>
      </c>
      <c r="G177" s="175" t="s">
        <v>841</v>
      </c>
      <c r="H177" s="176">
        <v>13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41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148</v>
      </c>
      <c r="AT177" s="184" t="s">
        <v>144</v>
      </c>
      <c r="AU177" s="184" t="s">
        <v>84</v>
      </c>
      <c r="AY177" s="18" t="s">
        <v>142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84</v>
      </c>
      <c r="BK177" s="185">
        <f>ROUND(I177*H177,2)</f>
        <v>0</v>
      </c>
      <c r="BL177" s="18" t="s">
        <v>148</v>
      </c>
      <c r="BM177" s="184" t="s">
        <v>413</v>
      </c>
    </row>
    <row r="178" s="2" customFormat="1">
      <c r="A178" s="37"/>
      <c r="B178" s="38"/>
      <c r="C178" s="37"/>
      <c r="D178" s="186" t="s">
        <v>150</v>
      </c>
      <c r="E178" s="37"/>
      <c r="F178" s="187" t="s">
        <v>880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150</v>
      </c>
      <c r="AU178" s="18" t="s">
        <v>84</v>
      </c>
    </row>
    <row r="179" s="2" customFormat="1" ht="16.5" customHeight="1">
      <c r="A179" s="37"/>
      <c r="B179" s="171"/>
      <c r="C179" s="172" t="s">
        <v>280</v>
      </c>
      <c r="D179" s="172" t="s">
        <v>144</v>
      </c>
      <c r="E179" s="173" t="s">
        <v>881</v>
      </c>
      <c r="F179" s="174" t="s">
        <v>882</v>
      </c>
      <c r="G179" s="175" t="s">
        <v>841</v>
      </c>
      <c r="H179" s="176">
        <v>27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41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148</v>
      </c>
      <c r="AT179" s="184" t="s">
        <v>144</v>
      </c>
      <c r="AU179" s="184" t="s">
        <v>84</v>
      </c>
      <c r="AY179" s="18" t="s">
        <v>142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84</v>
      </c>
      <c r="BK179" s="185">
        <f>ROUND(I179*H179,2)</f>
        <v>0</v>
      </c>
      <c r="BL179" s="18" t="s">
        <v>148</v>
      </c>
      <c r="BM179" s="184" t="s">
        <v>425</v>
      </c>
    </row>
    <row r="180" s="2" customFormat="1">
      <c r="A180" s="37"/>
      <c r="B180" s="38"/>
      <c r="C180" s="37"/>
      <c r="D180" s="186" t="s">
        <v>150</v>
      </c>
      <c r="E180" s="37"/>
      <c r="F180" s="187" t="s">
        <v>882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150</v>
      </c>
      <c r="AU180" s="18" t="s">
        <v>84</v>
      </c>
    </row>
    <row r="181" s="2" customFormat="1" ht="16.5" customHeight="1">
      <c r="A181" s="37"/>
      <c r="B181" s="171"/>
      <c r="C181" s="172" t="s">
        <v>7</v>
      </c>
      <c r="D181" s="172" t="s">
        <v>144</v>
      </c>
      <c r="E181" s="173" t="s">
        <v>850</v>
      </c>
      <c r="F181" s="174" t="s">
        <v>851</v>
      </c>
      <c r="G181" s="175" t="s">
        <v>841</v>
      </c>
      <c r="H181" s="176">
        <v>88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41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148</v>
      </c>
      <c r="AT181" s="184" t="s">
        <v>144</v>
      </c>
      <c r="AU181" s="184" t="s">
        <v>84</v>
      </c>
      <c r="AY181" s="18" t="s">
        <v>142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84</v>
      </c>
      <c r="BK181" s="185">
        <f>ROUND(I181*H181,2)</f>
        <v>0</v>
      </c>
      <c r="BL181" s="18" t="s">
        <v>148</v>
      </c>
      <c r="BM181" s="184" t="s">
        <v>439</v>
      </c>
    </row>
    <row r="182" s="2" customFormat="1">
      <c r="A182" s="37"/>
      <c r="B182" s="38"/>
      <c r="C182" s="37"/>
      <c r="D182" s="186" t="s">
        <v>150</v>
      </c>
      <c r="E182" s="37"/>
      <c r="F182" s="187" t="s">
        <v>851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150</v>
      </c>
      <c r="AU182" s="18" t="s">
        <v>84</v>
      </c>
    </row>
    <row r="183" s="2" customFormat="1" ht="16.5" customHeight="1">
      <c r="A183" s="37"/>
      <c r="B183" s="171"/>
      <c r="C183" s="172" t="s">
        <v>298</v>
      </c>
      <c r="D183" s="172" t="s">
        <v>144</v>
      </c>
      <c r="E183" s="173" t="s">
        <v>883</v>
      </c>
      <c r="F183" s="174" t="s">
        <v>884</v>
      </c>
      <c r="G183" s="175" t="s">
        <v>841</v>
      </c>
      <c r="H183" s="176">
        <v>13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41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148</v>
      </c>
      <c r="AT183" s="184" t="s">
        <v>144</v>
      </c>
      <c r="AU183" s="184" t="s">
        <v>84</v>
      </c>
      <c r="AY183" s="18" t="s">
        <v>142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84</v>
      </c>
      <c r="BK183" s="185">
        <f>ROUND(I183*H183,2)</f>
        <v>0</v>
      </c>
      <c r="BL183" s="18" t="s">
        <v>148</v>
      </c>
      <c r="BM183" s="184" t="s">
        <v>451</v>
      </c>
    </row>
    <row r="184" s="2" customFormat="1">
      <c r="A184" s="37"/>
      <c r="B184" s="38"/>
      <c r="C184" s="37"/>
      <c r="D184" s="186" t="s">
        <v>150</v>
      </c>
      <c r="E184" s="37"/>
      <c r="F184" s="187" t="s">
        <v>884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150</v>
      </c>
      <c r="AU184" s="18" t="s">
        <v>84</v>
      </c>
    </row>
    <row r="185" s="2" customFormat="1" ht="16.5" customHeight="1">
      <c r="A185" s="37"/>
      <c r="B185" s="171"/>
      <c r="C185" s="172" t="s">
        <v>305</v>
      </c>
      <c r="D185" s="172" t="s">
        <v>144</v>
      </c>
      <c r="E185" s="173" t="s">
        <v>885</v>
      </c>
      <c r="F185" s="174" t="s">
        <v>886</v>
      </c>
      <c r="G185" s="175" t="s">
        <v>841</v>
      </c>
      <c r="H185" s="176">
        <v>27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41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148</v>
      </c>
      <c r="AT185" s="184" t="s">
        <v>144</v>
      </c>
      <c r="AU185" s="184" t="s">
        <v>84</v>
      </c>
      <c r="AY185" s="18" t="s">
        <v>142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84</v>
      </c>
      <c r="BK185" s="185">
        <f>ROUND(I185*H185,2)</f>
        <v>0</v>
      </c>
      <c r="BL185" s="18" t="s">
        <v>148</v>
      </c>
      <c r="BM185" s="184" t="s">
        <v>465</v>
      </c>
    </row>
    <row r="186" s="2" customFormat="1">
      <c r="A186" s="37"/>
      <c r="B186" s="38"/>
      <c r="C186" s="37"/>
      <c r="D186" s="186" t="s">
        <v>150</v>
      </c>
      <c r="E186" s="37"/>
      <c r="F186" s="187" t="s">
        <v>886</v>
      </c>
      <c r="G186" s="37"/>
      <c r="H186" s="37"/>
      <c r="I186" s="188"/>
      <c r="J186" s="37"/>
      <c r="K186" s="37"/>
      <c r="L186" s="38"/>
      <c r="M186" s="189"/>
      <c r="N186" s="19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150</v>
      </c>
      <c r="AU186" s="18" t="s">
        <v>84</v>
      </c>
    </row>
    <row r="187" s="2" customFormat="1" ht="16.5" customHeight="1">
      <c r="A187" s="37"/>
      <c r="B187" s="171"/>
      <c r="C187" s="172" t="s">
        <v>311</v>
      </c>
      <c r="D187" s="172" t="s">
        <v>144</v>
      </c>
      <c r="E187" s="173" t="s">
        <v>887</v>
      </c>
      <c r="F187" s="174" t="s">
        <v>888</v>
      </c>
      <c r="G187" s="175" t="s">
        <v>841</v>
      </c>
      <c r="H187" s="176">
        <v>88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41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148</v>
      </c>
      <c r="AT187" s="184" t="s">
        <v>144</v>
      </c>
      <c r="AU187" s="184" t="s">
        <v>84</v>
      </c>
      <c r="AY187" s="18" t="s">
        <v>142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84</v>
      </c>
      <c r="BK187" s="185">
        <f>ROUND(I187*H187,2)</f>
        <v>0</v>
      </c>
      <c r="BL187" s="18" t="s">
        <v>148</v>
      </c>
      <c r="BM187" s="184" t="s">
        <v>478</v>
      </c>
    </row>
    <row r="188" s="2" customFormat="1">
      <c r="A188" s="37"/>
      <c r="B188" s="38"/>
      <c r="C188" s="37"/>
      <c r="D188" s="186" t="s">
        <v>150</v>
      </c>
      <c r="E188" s="37"/>
      <c r="F188" s="187" t="s">
        <v>888</v>
      </c>
      <c r="G188" s="37"/>
      <c r="H188" s="37"/>
      <c r="I188" s="188"/>
      <c r="J188" s="37"/>
      <c r="K188" s="37"/>
      <c r="L188" s="38"/>
      <c r="M188" s="189"/>
      <c r="N188" s="190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150</v>
      </c>
      <c r="AU188" s="18" t="s">
        <v>84</v>
      </c>
    </row>
    <row r="189" s="12" customFormat="1" ht="25.92" customHeight="1">
      <c r="A189" s="12"/>
      <c r="B189" s="158"/>
      <c r="C189" s="12"/>
      <c r="D189" s="159" t="s">
        <v>75</v>
      </c>
      <c r="E189" s="160" t="s">
        <v>889</v>
      </c>
      <c r="F189" s="160" t="s">
        <v>890</v>
      </c>
      <c r="G189" s="12"/>
      <c r="H189" s="12"/>
      <c r="I189" s="161"/>
      <c r="J189" s="162">
        <f>BK189</f>
        <v>0</v>
      </c>
      <c r="K189" s="12"/>
      <c r="L189" s="158"/>
      <c r="M189" s="163"/>
      <c r="N189" s="164"/>
      <c r="O189" s="164"/>
      <c r="P189" s="165">
        <f>SUM(P190:P207)</f>
        <v>0</v>
      </c>
      <c r="Q189" s="164"/>
      <c r="R189" s="165">
        <f>SUM(R190:R207)</f>
        <v>0</v>
      </c>
      <c r="S189" s="164"/>
      <c r="T189" s="166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9" t="s">
        <v>84</v>
      </c>
      <c r="AT189" s="167" t="s">
        <v>75</v>
      </c>
      <c r="AU189" s="167" t="s">
        <v>76</v>
      </c>
      <c r="AY189" s="159" t="s">
        <v>142</v>
      </c>
      <c r="BK189" s="168">
        <f>SUM(BK190:BK207)</f>
        <v>0</v>
      </c>
    </row>
    <row r="190" s="2" customFormat="1" ht="21.75" customHeight="1">
      <c r="A190" s="37"/>
      <c r="B190" s="171"/>
      <c r="C190" s="172" t="s">
        <v>318</v>
      </c>
      <c r="D190" s="172" t="s">
        <v>144</v>
      </c>
      <c r="E190" s="173" t="s">
        <v>891</v>
      </c>
      <c r="F190" s="174" t="s">
        <v>892</v>
      </c>
      <c r="G190" s="175" t="s">
        <v>780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41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148</v>
      </c>
      <c r="AT190" s="184" t="s">
        <v>144</v>
      </c>
      <c r="AU190" s="184" t="s">
        <v>84</v>
      </c>
      <c r="AY190" s="18" t="s">
        <v>142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84</v>
      </c>
      <c r="BK190" s="185">
        <f>ROUND(I190*H190,2)</f>
        <v>0</v>
      </c>
      <c r="BL190" s="18" t="s">
        <v>148</v>
      </c>
      <c r="BM190" s="184" t="s">
        <v>491</v>
      </c>
    </row>
    <row r="191" s="2" customFormat="1">
      <c r="A191" s="37"/>
      <c r="B191" s="38"/>
      <c r="C191" s="37"/>
      <c r="D191" s="186" t="s">
        <v>150</v>
      </c>
      <c r="E191" s="37"/>
      <c r="F191" s="187" t="s">
        <v>892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150</v>
      </c>
      <c r="AU191" s="18" t="s">
        <v>84</v>
      </c>
    </row>
    <row r="192" s="2" customFormat="1" ht="24.15" customHeight="1">
      <c r="A192" s="37"/>
      <c r="B192" s="171"/>
      <c r="C192" s="172" t="s">
        <v>326</v>
      </c>
      <c r="D192" s="172" t="s">
        <v>144</v>
      </c>
      <c r="E192" s="173" t="s">
        <v>893</v>
      </c>
      <c r="F192" s="174" t="s">
        <v>894</v>
      </c>
      <c r="G192" s="175" t="s">
        <v>780</v>
      </c>
      <c r="H192" s="176">
        <v>1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41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148</v>
      </c>
      <c r="AT192" s="184" t="s">
        <v>144</v>
      </c>
      <c r="AU192" s="184" t="s">
        <v>84</v>
      </c>
      <c r="AY192" s="18" t="s">
        <v>142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84</v>
      </c>
      <c r="BK192" s="185">
        <f>ROUND(I192*H192,2)</f>
        <v>0</v>
      </c>
      <c r="BL192" s="18" t="s">
        <v>148</v>
      </c>
      <c r="BM192" s="184" t="s">
        <v>501</v>
      </c>
    </row>
    <row r="193" s="2" customFormat="1">
      <c r="A193" s="37"/>
      <c r="B193" s="38"/>
      <c r="C193" s="37"/>
      <c r="D193" s="186" t="s">
        <v>150</v>
      </c>
      <c r="E193" s="37"/>
      <c r="F193" s="187" t="s">
        <v>894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150</v>
      </c>
      <c r="AU193" s="18" t="s">
        <v>84</v>
      </c>
    </row>
    <row r="194" s="2" customFormat="1" ht="24.15" customHeight="1">
      <c r="A194" s="37"/>
      <c r="B194" s="171"/>
      <c r="C194" s="172" t="s">
        <v>332</v>
      </c>
      <c r="D194" s="172" t="s">
        <v>144</v>
      </c>
      <c r="E194" s="173" t="s">
        <v>895</v>
      </c>
      <c r="F194" s="174" t="s">
        <v>896</v>
      </c>
      <c r="G194" s="175" t="s">
        <v>780</v>
      </c>
      <c r="H194" s="176">
        <v>1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41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148</v>
      </c>
      <c r="AT194" s="184" t="s">
        <v>144</v>
      </c>
      <c r="AU194" s="184" t="s">
        <v>84</v>
      </c>
      <c r="AY194" s="18" t="s">
        <v>142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84</v>
      </c>
      <c r="BK194" s="185">
        <f>ROUND(I194*H194,2)</f>
        <v>0</v>
      </c>
      <c r="BL194" s="18" t="s">
        <v>148</v>
      </c>
      <c r="BM194" s="184" t="s">
        <v>511</v>
      </c>
    </row>
    <row r="195" s="2" customFormat="1">
      <c r="A195" s="37"/>
      <c r="B195" s="38"/>
      <c r="C195" s="37"/>
      <c r="D195" s="186" t="s">
        <v>150</v>
      </c>
      <c r="E195" s="37"/>
      <c r="F195" s="187" t="s">
        <v>896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150</v>
      </c>
      <c r="AU195" s="18" t="s">
        <v>84</v>
      </c>
    </row>
    <row r="196" s="2" customFormat="1" ht="24.15" customHeight="1">
      <c r="A196" s="37"/>
      <c r="B196" s="171"/>
      <c r="C196" s="172" t="s">
        <v>342</v>
      </c>
      <c r="D196" s="172" t="s">
        <v>144</v>
      </c>
      <c r="E196" s="173" t="s">
        <v>897</v>
      </c>
      <c r="F196" s="174" t="s">
        <v>898</v>
      </c>
      <c r="G196" s="175" t="s">
        <v>780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41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148</v>
      </c>
      <c r="AT196" s="184" t="s">
        <v>144</v>
      </c>
      <c r="AU196" s="184" t="s">
        <v>84</v>
      </c>
      <c r="AY196" s="18" t="s">
        <v>142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84</v>
      </c>
      <c r="BK196" s="185">
        <f>ROUND(I196*H196,2)</f>
        <v>0</v>
      </c>
      <c r="BL196" s="18" t="s">
        <v>148</v>
      </c>
      <c r="BM196" s="184" t="s">
        <v>521</v>
      </c>
    </row>
    <row r="197" s="2" customFormat="1">
      <c r="A197" s="37"/>
      <c r="B197" s="38"/>
      <c r="C197" s="37"/>
      <c r="D197" s="186" t="s">
        <v>150</v>
      </c>
      <c r="E197" s="37"/>
      <c r="F197" s="187" t="s">
        <v>898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150</v>
      </c>
      <c r="AU197" s="18" t="s">
        <v>84</v>
      </c>
    </row>
    <row r="198" s="2" customFormat="1" ht="16.5" customHeight="1">
      <c r="A198" s="37"/>
      <c r="B198" s="171"/>
      <c r="C198" s="172" t="s">
        <v>350</v>
      </c>
      <c r="D198" s="172" t="s">
        <v>144</v>
      </c>
      <c r="E198" s="173" t="s">
        <v>899</v>
      </c>
      <c r="F198" s="174" t="s">
        <v>900</v>
      </c>
      <c r="G198" s="175" t="s">
        <v>1</v>
      </c>
      <c r="H198" s="176">
        <v>0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41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148</v>
      </c>
      <c r="AT198" s="184" t="s">
        <v>144</v>
      </c>
      <c r="AU198" s="184" t="s">
        <v>84</v>
      </c>
      <c r="AY198" s="18" t="s">
        <v>142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84</v>
      </c>
      <c r="BK198" s="185">
        <f>ROUND(I198*H198,2)</f>
        <v>0</v>
      </c>
      <c r="BL198" s="18" t="s">
        <v>148</v>
      </c>
      <c r="BM198" s="184" t="s">
        <v>531</v>
      </c>
    </row>
    <row r="199" s="2" customFormat="1">
      <c r="A199" s="37"/>
      <c r="B199" s="38"/>
      <c r="C199" s="37"/>
      <c r="D199" s="186" t="s">
        <v>150</v>
      </c>
      <c r="E199" s="37"/>
      <c r="F199" s="187" t="s">
        <v>900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150</v>
      </c>
      <c r="AU199" s="18" t="s">
        <v>84</v>
      </c>
    </row>
    <row r="200" s="2" customFormat="1" ht="21.75" customHeight="1">
      <c r="A200" s="37"/>
      <c r="B200" s="171"/>
      <c r="C200" s="172" t="s">
        <v>357</v>
      </c>
      <c r="D200" s="172" t="s">
        <v>144</v>
      </c>
      <c r="E200" s="173" t="s">
        <v>901</v>
      </c>
      <c r="F200" s="174" t="s">
        <v>902</v>
      </c>
      <c r="G200" s="175" t="s">
        <v>780</v>
      </c>
      <c r="H200" s="176">
        <v>14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41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148</v>
      </c>
      <c r="AT200" s="184" t="s">
        <v>144</v>
      </c>
      <c r="AU200" s="184" t="s">
        <v>84</v>
      </c>
      <c r="AY200" s="18" t="s">
        <v>142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84</v>
      </c>
      <c r="BK200" s="185">
        <f>ROUND(I200*H200,2)</f>
        <v>0</v>
      </c>
      <c r="BL200" s="18" t="s">
        <v>148</v>
      </c>
      <c r="BM200" s="184" t="s">
        <v>541</v>
      </c>
    </row>
    <row r="201" s="2" customFormat="1">
      <c r="A201" s="37"/>
      <c r="B201" s="38"/>
      <c r="C201" s="37"/>
      <c r="D201" s="186" t="s">
        <v>150</v>
      </c>
      <c r="E201" s="37"/>
      <c r="F201" s="187" t="s">
        <v>902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150</v>
      </c>
      <c r="AU201" s="18" t="s">
        <v>84</v>
      </c>
    </row>
    <row r="202" s="2" customFormat="1" ht="24.15" customHeight="1">
      <c r="A202" s="37"/>
      <c r="B202" s="171"/>
      <c r="C202" s="172" t="s">
        <v>363</v>
      </c>
      <c r="D202" s="172" t="s">
        <v>144</v>
      </c>
      <c r="E202" s="173" t="s">
        <v>903</v>
      </c>
      <c r="F202" s="174" t="s">
        <v>904</v>
      </c>
      <c r="G202" s="175" t="s">
        <v>780</v>
      </c>
      <c r="H202" s="176">
        <v>6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41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148</v>
      </c>
      <c r="AT202" s="184" t="s">
        <v>144</v>
      </c>
      <c r="AU202" s="184" t="s">
        <v>84</v>
      </c>
      <c r="AY202" s="18" t="s">
        <v>142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84</v>
      </c>
      <c r="BK202" s="185">
        <f>ROUND(I202*H202,2)</f>
        <v>0</v>
      </c>
      <c r="BL202" s="18" t="s">
        <v>148</v>
      </c>
      <c r="BM202" s="184" t="s">
        <v>551</v>
      </c>
    </row>
    <row r="203" s="2" customFormat="1">
      <c r="A203" s="37"/>
      <c r="B203" s="38"/>
      <c r="C203" s="37"/>
      <c r="D203" s="186" t="s">
        <v>150</v>
      </c>
      <c r="E203" s="37"/>
      <c r="F203" s="187" t="s">
        <v>904</v>
      </c>
      <c r="G203" s="37"/>
      <c r="H203" s="37"/>
      <c r="I203" s="188"/>
      <c r="J203" s="37"/>
      <c r="K203" s="37"/>
      <c r="L203" s="38"/>
      <c r="M203" s="189"/>
      <c r="N203" s="190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150</v>
      </c>
      <c r="AU203" s="18" t="s">
        <v>84</v>
      </c>
    </row>
    <row r="204" s="2" customFormat="1" ht="16.5" customHeight="1">
      <c r="A204" s="37"/>
      <c r="B204" s="171"/>
      <c r="C204" s="172" t="s">
        <v>369</v>
      </c>
      <c r="D204" s="172" t="s">
        <v>144</v>
      </c>
      <c r="E204" s="173" t="s">
        <v>905</v>
      </c>
      <c r="F204" s="174" t="s">
        <v>906</v>
      </c>
      <c r="G204" s="175" t="s">
        <v>780</v>
      </c>
      <c r="H204" s="176">
        <v>4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41</v>
      </c>
      <c r="O204" s="7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148</v>
      </c>
      <c r="AT204" s="184" t="s">
        <v>144</v>
      </c>
      <c r="AU204" s="184" t="s">
        <v>84</v>
      </c>
      <c r="AY204" s="18" t="s">
        <v>142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84</v>
      </c>
      <c r="BK204" s="185">
        <f>ROUND(I204*H204,2)</f>
        <v>0</v>
      </c>
      <c r="BL204" s="18" t="s">
        <v>148</v>
      </c>
      <c r="BM204" s="184" t="s">
        <v>561</v>
      </c>
    </row>
    <row r="205" s="2" customFormat="1">
      <c r="A205" s="37"/>
      <c r="B205" s="38"/>
      <c r="C205" s="37"/>
      <c r="D205" s="186" t="s">
        <v>150</v>
      </c>
      <c r="E205" s="37"/>
      <c r="F205" s="187" t="s">
        <v>906</v>
      </c>
      <c r="G205" s="37"/>
      <c r="H205" s="37"/>
      <c r="I205" s="188"/>
      <c r="J205" s="37"/>
      <c r="K205" s="37"/>
      <c r="L205" s="38"/>
      <c r="M205" s="189"/>
      <c r="N205" s="190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150</v>
      </c>
      <c r="AU205" s="18" t="s">
        <v>84</v>
      </c>
    </row>
    <row r="206" s="2" customFormat="1" ht="16.5" customHeight="1">
      <c r="A206" s="37"/>
      <c r="B206" s="171"/>
      <c r="C206" s="172" t="s">
        <v>375</v>
      </c>
      <c r="D206" s="172" t="s">
        <v>144</v>
      </c>
      <c r="E206" s="173" t="s">
        <v>907</v>
      </c>
      <c r="F206" s="174" t="s">
        <v>908</v>
      </c>
      <c r="G206" s="175" t="s">
        <v>780</v>
      </c>
      <c r="H206" s="176">
        <v>2</v>
      </c>
      <c r="I206" s="177"/>
      <c r="J206" s="178">
        <f>ROUND(I206*H206,2)</f>
        <v>0</v>
      </c>
      <c r="K206" s="179"/>
      <c r="L206" s="38"/>
      <c r="M206" s="180" t="s">
        <v>1</v>
      </c>
      <c r="N206" s="181" t="s">
        <v>41</v>
      </c>
      <c r="O206" s="76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148</v>
      </c>
      <c r="AT206" s="184" t="s">
        <v>144</v>
      </c>
      <c r="AU206" s="184" t="s">
        <v>84</v>
      </c>
      <c r="AY206" s="18" t="s">
        <v>142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84</v>
      </c>
      <c r="BK206" s="185">
        <f>ROUND(I206*H206,2)</f>
        <v>0</v>
      </c>
      <c r="BL206" s="18" t="s">
        <v>148</v>
      </c>
      <c r="BM206" s="184" t="s">
        <v>573</v>
      </c>
    </row>
    <row r="207" s="2" customFormat="1">
      <c r="A207" s="37"/>
      <c r="B207" s="38"/>
      <c r="C207" s="37"/>
      <c r="D207" s="186" t="s">
        <v>150</v>
      </c>
      <c r="E207" s="37"/>
      <c r="F207" s="187" t="s">
        <v>908</v>
      </c>
      <c r="G207" s="37"/>
      <c r="H207" s="37"/>
      <c r="I207" s="188"/>
      <c r="J207" s="37"/>
      <c r="K207" s="37"/>
      <c r="L207" s="38"/>
      <c r="M207" s="189"/>
      <c r="N207" s="190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150</v>
      </c>
      <c r="AU207" s="18" t="s">
        <v>84</v>
      </c>
    </row>
    <row r="208" s="12" customFormat="1" ht="25.92" customHeight="1">
      <c r="A208" s="12"/>
      <c r="B208" s="158"/>
      <c r="C208" s="12"/>
      <c r="D208" s="159" t="s">
        <v>75</v>
      </c>
      <c r="E208" s="160" t="s">
        <v>909</v>
      </c>
      <c r="F208" s="160" t="s">
        <v>910</v>
      </c>
      <c r="G208" s="12"/>
      <c r="H208" s="12"/>
      <c r="I208" s="161"/>
      <c r="J208" s="162">
        <f>BK208</f>
        <v>0</v>
      </c>
      <c r="K208" s="12"/>
      <c r="L208" s="158"/>
      <c r="M208" s="163"/>
      <c r="N208" s="164"/>
      <c r="O208" s="164"/>
      <c r="P208" s="165">
        <f>SUM(P209:P218)</f>
        <v>0</v>
      </c>
      <c r="Q208" s="164"/>
      <c r="R208" s="165">
        <f>SUM(R209:R218)</f>
        <v>0</v>
      </c>
      <c r="S208" s="164"/>
      <c r="T208" s="166">
        <f>SUM(T209:T218)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9" t="s">
        <v>84</v>
      </c>
      <c r="AT208" s="167" t="s">
        <v>75</v>
      </c>
      <c r="AU208" s="167" t="s">
        <v>76</v>
      </c>
      <c r="AY208" s="159" t="s">
        <v>142</v>
      </c>
      <c r="BK208" s="168">
        <f>SUM(BK209:BK218)</f>
        <v>0</v>
      </c>
    </row>
    <row r="209" s="2" customFormat="1" ht="24.15" customHeight="1">
      <c r="A209" s="37"/>
      <c r="B209" s="171"/>
      <c r="C209" s="172" t="s">
        <v>381</v>
      </c>
      <c r="D209" s="172" t="s">
        <v>144</v>
      </c>
      <c r="E209" s="173" t="s">
        <v>911</v>
      </c>
      <c r="F209" s="174" t="s">
        <v>912</v>
      </c>
      <c r="G209" s="175" t="s">
        <v>780</v>
      </c>
      <c r="H209" s="176">
        <v>1</v>
      </c>
      <c r="I209" s="177"/>
      <c r="J209" s="178">
        <f>ROUND(I209*H209,2)</f>
        <v>0</v>
      </c>
      <c r="K209" s="179"/>
      <c r="L209" s="38"/>
      <c r="M209" s="180" t="s">
        <v>1</v>
      </c>
      <c r="N209" s="181" t="s">
        <v>41</v>
      </c>
      <c r="O209" s="76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4" t="s">
        <v>148</v>
      </c>
      <c r="AT209" s="184" t="s">
        <v>144</v>
      </c>
      <c r="AU209" s="184" t="s">
        <v>84</v>
      </c>
      <c r="AY209" s="18" t="s">
        <v>142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8" t="s">
        <v>84</v>
      </c>
      <c r="BK209" s="185">
        <f>ROUND(I209*H209,2)</f>
        <v>0</v>
      </c>
      <c r="BL209" s="18" t="s">
        <v>148</v>
      </c>
      <c r="BM209" s="184" t="s">
        <v>585</v>
      </c>
    </row>
    <row r="210" s="2" customFormat="1">
      <c r="A210" s="37"/>
      <c r="B210" s="38"/>
      <c r="C210" s="37"/>
      <c r="D210" s="186" t="s">
        <v>150</v>
      </c>
      <c r="E210" s="37"/>
      <c r="F210" s="187" t="s">
        <v>912</v>
      </c>
      <c r="G210" s="37"/>
      <c r="H210" s="37"/>
      <c r="I210" s="188"/>
      <c r="J210" s="37"/>
      <c r="K210" s="37"/>
      <c r="L210" s="38"/>
      <c r="M210" s="189"/>
      <c r="N210" s="190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150</v>
      </c>
      <c r="AU210" s="18" t="s">
        <v>84</v>
      </c>
    </row>
    <row r="211" s="2" customFormat="1" ht="16.5" customHeight="1">
      <c r="A211" s="37"/>
      <c r="B211" s="171"/>
      <c r="C211" s="172" t="s">
        <v>389</v>
      </c>
      <c r="D211" s="172" t="s">
        <v>144</v>
      </c>
      <c r="E211" s="173" t="s">
        <v>913</v>
      </c>
      <c r="F211" s="174" t="s">
        <v>914</v>
      </c>
      <c r="G211" s="175" t="s">
        <v>780</v>
      </c>
      <c r="H211" s="176">
        <v>1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41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148</v>
      </c>
      <c r="AT211" s="184" t="s">
        <v>144</v>
      </c>
      <c r="AU211" s="184" t="s">
        <v>84</v>
      </c>
      <c r="AY211" s="18" t="s">
        <v>142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84</v>
      </c>
      <c r="BK211" s="185">
        <f>ROUND(I211*H211,2)</f>
        <v>0</v>
      </c>
      <c r="BL211" s="18" t="s">
        <v>148</v>
      </c>
      <c r="BM211" s="184" t="s">
        <v>597</v>
      </c>
    </row>
    <row r="212" s="2" customFormat="1">
      <c r="A212" s="37"/>
      <c r="B212" s="38"/>
      <c r="C212" s="37"/>
      <c r="D212" s="186" t="s">
        <v>150</v>
      </c>
      <c r="E212" s="37"/>
      <c r="F212" s="187" t="s">
        <v>914</v>
      </c>
      <c r="G212" s="37"/>
      <c r="H212" s="37"/>
      <c r="I212" s="188"/>
      <c r="J212" s="37"/>
      <c r="K212" s="37"/>
      <c r="L212" s="38"/>
      <c r="M212" s="189"/>
      <c r="N212" s="190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150</v>
      </c>
      <c r="AU212" s="18" t="s">
        <v>84</v>
      </c>
    </row>
    <row r="213" s="2" customFormat="1" ht="24.15" customHeight="1">
      <c r="A213" s="37"/>
      <c r="B213" s="171"/>
      <c r="C213" s="172" t="s">
        <v>396</v>
      </c>
      <c r="D213" s="172" t="s">
        <v>144</v>
      </c>
      <c r="E213" s="173" t="s">
        <v>915</v>
      </c>
      <c r="F213" s="174" t="s">
        <v>916</v>
      </c>
      <c r="G213" s="175" t="s">
        <v>780</v>
      </c>
      <c r="H213" s="176">
        <v>1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41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148</v>
      </c>
      <c r="AT213" s="184" t="s">
        <v>144</v>
      </c>
      <c r="AU213" s="184" t="s">
        <v>84</v>
      </c>
      <c r="AY213" s="18" t="s">
        <v>142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84</v>
      </c>
      <c r="BK213" s="185">
        <f>ROUND(I213*H213,2)</f>
        <v>0</v>
      </c>
      <c r="BL213" s="18" t="s">
        <v>148</v>
      </c>
      <c r="BM213" s="184" t="s">
        <v>612</v>
      </c>
    </row>
    <row r="214" s="2" customFormat="1">
      <c r="A214" s="37"/>
      <c r="B214" s="38"/>
      <c r="C214" s="37"/>
      <c r="D214" s="186" t="s">
        <v>150</v>
      </c>
      <c r="E214" s="37"/>
      <c r="F214" s="187" t="s">
        <v>916</v>
      </c>
      <c r="G214" s="37"/>
      <c r="H214" s="37"/>
      <c r="I214" s="188"/>
      <c r="J214" s="37"/>
      <c r="K214" s="37"/>
      <c r="L214" s="38"/>
      <c r="M214" s="189"/>
      <c r="N214" s="190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150</v>
      </c>
      <c r="AU214" s="18" t="s">
        <v>84</v>
      </c>
    </row>
    <row r="215" s="2" customFormat="1" ht="16.5" customHeight="1">
      <c r="A215" s="37"/>
      <c r="B215" s="171"/>
      <c r="C215" s="172" t="s">
        <v>404</v>
      </c>
      <c r="D215" s="172" t="s">
        <v>144</v>
      </c>
      <c r="E215" s="173" t="s">
        <v>917</v>
      </c>
      <c r="F215" s="174" t="s">
        <v>918</v>
      </c>
      <c r="G215" s="175" t="s">
        <v>780</v>
      </c>
      <c r="H215" s="176">
        <v>1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41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148</v>
      </c>
      <c r="AT215" s="184" t="s">
        <v>144</v>
      </c>
      <c r="AU215" s="184" t="s">
        <v>84</v>
      </c>
      <c r="AY215" s="18" t="s">
        <v>142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84</v>
      </c>
      <c r="BK215" s="185">
        <f>ROUND(I215*H215,2)</f>
        <v>0</v>
      </c>
      <c r="BL215" s="18" t="s">
        <v>148</v>
      </c>
      <c r="BM215" s="184" t="s">
        <v>623</v>
      </c>
    </row>
    <row r="216" s="2" customFormat="1">
      <c r="A216" s="37"/>
      <c r="B216" s="38"/>
      <c r="C216" s="37"/>
      <c r="D216" s="186" t="s">
        <v>150</v>
      </c>
      <c r="E216" s="37"/>
      <c r="F216" s="187" t="s">
        <v>918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150</v>
      </c>
      <c r="AU216" s="18" t="s">
        <v>84</v>
      </c>
    </row>
    <row r="217" s="2" customFormat="1" ht="16.5" customHeight="1">
      <c r="A217" s="37"/>
      <c r="B217" s="171"/>
      <c r="C217" s="172" t="s">
        <v>413</v>
      </c>
      <c r="D217" s="172" t="s">
        <v>144</v>
      </c>
      <c r="E217" s="173" t="s">
        <v>919</v>
      </c>
      <c r="F217" s="174" t="s">
        <v>920</v>
      </c>
      <c r="G217" s="175" t="s">
        <v>832</v>
      </c>
      <c r="H217" s="176">
        <v>1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41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148</v>
      </c>
      <c r="AT217" s="184" t="s">
        <v>144</v>
      </c>
      <c r="AU217" s="184" t="s">
        <v>84</v>
      </c>
      <c r="AY217" s="18" t="s">
        <v>142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84</v>
      </c>
      <c r="BK217" s="185">
        <f>ROUND(I217*H217,2)</f>
        <v>0</v>
      </c>
      <c r="BL217" s="18" t="s">
        <v>148</v>
      </c>
      <c r="BM217" s="184" t="s">
        <v>635</v>
      </c>
    </row>
    <row r="218" s="2" customFormat="1">
      <c r="A218" s="37"/>
      <c r="B218" s="38"/>
      <c r="C218" s="37"/>
      <c r="D218" s="186" t="s">
        <v>150</v>
      </c>
      <c r="E218" s="37"/>
      <c r="F218" s="187" t="s">
        <v>920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150</v>
      </c>
      <c r="AU218" s="18" t="s">
        <v>84</v>
      </c>
    </row>
    <row r="219" s="12" customFormat="1" ht="25.92" customHeight="1">
      <c r="A219" s="12"/>
      <c r="B219" s="158"/>
      <c r="C219" s="12"/>
      <c r="D219" s="159" t="s">
        <v>75</v>
      </c>
      <c r="E219" s="160" t="s">
        <v>921</v>
      </c>
      <c r="F219" s="160" t="s">
        <v>922</v>
      </c>
      <c r="G219" s="12"/>
      <c r="H219" s="12"/>
      <c r="I219" s="161"/>
      <c r="J219" s="162">
        <f>BK219</f>
        <v>0</v>
      </c>
      <c r="K219" s="12"/>
      <c r="L219" s="158"/>
      <c r="M219" s="163"/>
      <c r="N219" s="164"/>
      <c r="O219" s="164"/>
      <c r="P219" s="165">
        <v>0</v>
      </c>
      <c r="Q219" s="164"/>
      <c r="R219" s="165">
        <v>0</v>
      </c>
      <c r="S219" s="164"/>
      <c r="T219" s="166"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9" t="s">
        <v>84</v>
      </c>
      <c r="AT219" s="167" t="s">
        <v>75</v>
      </c>
      <c r="AU219" s="167" t="s">
        <v>76</v>
      </c>
      <c r="AY219" s="159" t="s">
        <v>142</v>
      </c>
      <c r="BK219" s="168">
        <v>0</v>
      </c>
    </row>
    <row r="220" s="12" customFormat="1" ht="25.92" customHeight="1">
      <c r="A220" s="12"/>
      <c r="B220" s="158"/>
      <c r="C220" s="12"/>
      <c r="D220" s="159" t="s">
        <v>75</v>
      </c>
      <c r="E220" s="160" t="s">
        <v>852</v>
      </c>
      <c r="F220" s="160" t="s">
        <v>769</v>
      </c>
      <c r="G220" s="12"/>
      <c r="H220" s="12"/>
      <c r="I220" s="161"/>
      <c r="J220" s="162">
        <f>BK220</f>
        <v>0</v>
      </c>
      <c r="K220" s="12"/>
      <c r="L220" s="158"/>
      <c r="M220" s="163"/>
      <c r="N220" s="164"/>
      <c r="O220" s="164"/>
      <c r="P220" s="165">
        <f>SUM(P221:P230)</f>
        <v>0</v>
      </c>
      <c r="Q220" s="164"/>
      <c r="R220" s="165">
        <f>SUM(R221:R230)</f>
        <v>0</v>
      </c>
      <c r="S220" s="164"/>
      <c r="T220" s="166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9" t="s">
        <v>84</v>
      </c>
      <c r="AT220" s="167" t="s">
        <v>75</v>
      </c>
      <c r="AU220" s="167" t="s">
        <v>76</v>
      </c>
      <c r="AY220" s="159" t="s">
        <v>142</v>
      </c>
      <c r="BK220" s="168">
        <f>SUM(BK221:BK230)</f>
        <v>0</v>
      </c>
    </row>
    <row r="221" s="2" customFormat="1" ht="33" customHeight="1">
      <c r="A221" s="37"/>
      <c r="B221" s="171"/>
      <c r="C221" s="172" t="s">
        <v>419</v>
      </c>
      <c r="D221" s="172" t="s">
        <v>144</v>
      </c>
      <c r="E221" s="173" t="s">
        <v>923</v>
      </c>
      <c r="F221" s="174" t="s">
        <v>924</v>
      </c>
      <c r="G221" s="175" t="s">
        <v>832</v>
      </c>
      <c r="H221" s="176">
        <v>1</v>
      </c>
      <c r="I221" s="177"/>
      <c r="J221" s="178">
        <f>ROUND(I221*H221,2)</f>
        <v>0</v>
      </c>
      <c r="K221" s="179"/>
      <c r="L221" s="38"/>
      <c r="M221" s="180" t="s">
        <v>1</v>
      </c>
      <c r="N221" s="181" t="s">
        <v>41</v>
      </c>
      <c r="O221" s="76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4" t="s">
        <v>148</v>
      </c>
      <c r="AT221" s="184" t="s">
        <v>144</v>
      </c>
      <c r="AU221" s="184" t="s">
        <v>84</v>
      </c>
      <c r="AY221" s="18" t="s">
        <v>142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8" t="s">
        <v>84</v>
      </c>
      <c r="BK221" s="185">
        <f>ROUND(I221*H221,2)</f>
        <v>0</v>
      </c>
      <c r="BL221" s="18" t="s">
        <v>148</v>
      </c>
      <c r="BM221" s="184" t="s">
        <v>649</v>
      </c>
    </row>
    <row r="222" s="2" customFormat="1">
      <c r="A222" s="37"/>
      <c r="B222" s="38"/>
      <c r="C222" s="37"/>
      <c r="D222" s="186" t="s">
        <v>150</v>
      </c>
      <c r="E222" s="37"/>
      <c r="F222" s="187" t="s">
        <v>924</v>
      </c>
      <c r="G222" s="37"/>
      <c r="H222" s="37"/>
      <c r="I222" s="188"/>
      <c r="J222" s="37"/>
      <c r="K222" s="37"/>
      <c r="L222" s="38"/>
      <c r="M222" s="189"/>
      <c r="N222" s="190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150</v>
      </c>
      <c r="AU222" s="18" t="s">
        <v>84</v>
      </c>
    </row>
    <row r="223" s="2" customFormat="1" ht="16.5" customHeight="1">
      <c r="A223" s="37"/>
      <c r="B223" s="171"/>
      <c r="C223" s="172" t="s">
        <v>425</v>
      </c>
      <c r="D223" s="172" t="s">
        <v>144</v>
      </c>
      <c r="E223" s="173" t="s">
        <v>925</v>
      </c>
      <c r="F223" s="174" t="s">
        <v>926</v>
      </c>
      <c r="G223" s="175" t="s">
        <v>832</v>
      </c>
      <c r="H223" s="176">
        <v>1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41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148</v>
      </c>
      <c r="AT223" s="184" t="s">
        <v>144</v>
      </c>
      <c r="AU223" s="184" t="s">
        <v>84</v>
      </c>
      <c r="AY223" s="18" t="s">
        <v>142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84</v>
      </c>
      <c r="BK223" s="185">
        <f>ROUND(I223*H223,2)</f>
        <v>0</v>
      </c>
      <c r="BL223" s="18" t="s">
        <v>148</v>
      </c>
      <c r="BM223" s="184" t="s">
        <v>665</v>
      </c>
    </row>
    <row r="224" s="2" customFormat="1">
      <c r="A224" s="37"/>
      <c r="B224" s="38"/>
      <c r="C224" s="37"/>
      <c r="D224" s="186" t="s">
        <v>150</v>
      </c>
      <c r="E224" s="37"/>
      <c r="F224" s="187" t="s">
        <v>926</v>
      </c>
      <c r="G224" s="37"/>
      <c r="H224" s="37"/>
      <c r="I224" s="188"/>
      <c r="J224" s="37"/>
      <c r="K224" s="37"/>
      <c r="L224" s="38"/>
      <c r="M224" s="189"/>
      <c r="N224" s="190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150</v>
      </c>
      <c r="AU224" s="18" t="s">
        <v>84</v>
      </c>
    </row>
    <row r="225" s="2" customFormat="1" ht="16.5" customHeight="1">
      <c r="A225" s="37"/>
      <c r="B225" s="171"/>
      <c r="C225" s="172" t="s">
        <v>432</v>
      </c>
      <c r="D225" s="172" t="s">
        <v>144</v>
      </c>
      <c r="E225" s="173" t="s">
        <v>927</v>
      </c>
      <c r="F225" s="174" t="s">
        <v>928</v>
      </c>
      <c r="G225" s="175" t="s">
        <v>832</v>
      </c>
      <c r="H225" s="176">
        <v>1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41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148</v>
      </c>
      <c r="AT225" s="184" t="s">
        <v>144</v>
      </c>
      <c r="AU225" s="184" t="s">
        <v>84</v>
      </c>
      <c r="AY225" s="18" t="s">
        <v>142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84</v>
      </c>
      <c r="BK225" s="185">
        <f>ROUND(I225*H225,2)</f>
        <v>0</v>
      </c>
      <c r="BL225" s="18" t="s">
        <v>148</v>
      </c>
      <c r="BM225" s="184" t="s">
        <v>678</v>
      </c>
    </row>
    <row r="226" s="2" customFormat="1">
      <c r="A226" s="37"/>
      <c r="B226" s="38"/>
      <c r="C226" s="37"/>
      <c r="D226" s="186" t="s">
        <v>150</v>
      </c>
      <c r="E226" s="37"/>
      <c r="F226" s="187" t="s">
        <v>928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150</v>
      </c>
      <c r="AU226" s="18" t="s">
        <v>84</v>
      </c>
    </row>
    <row r="227" s="2" customFormat="1" ht="16.5" customHeight="1">
      <c r="A227" s="37"/>
      <c r="B227" s="171"/>
      <c r="C227" s="172" t="s">
        <v>439</v>
      </c>
      <c r="D227" s="172" t="s">
        <v>144</v>
      </c>
      <c r="E227" s="173" t="s">
        <v>863</v>
      </c>
      <c r="F227" s="174" t="s">
        <v>864</v>
      </c>
      <c r="G227" s="175" t="s">
        <v>832</v>
      </c>
      <c r="H227" s="176">
        <v>1</v>
      </c>
      <c r="I227" s="177"/>
      <c r="J227" s="178">
        <f>ROUND(I227*H227,2)</f>
        <v>0</v>
      </c>
      <c r="K227" s="179"/>
      <c r="L227" s="38"/>
      <c r="M227" s="180" t="s">
        <v>1</v>
      </c>
      <c r="N227" s="181" t="s">
        <v>41</v>
      </c>
      <c r="O227" s="7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4" t="s">
        <v>148</v>
      </c>
      <c r="AT227" s="184" t="s">
        <v>144</v>
      </c>
      <c r="AU227" s="184" t="s">
        <v>84</v>
      </c>
      <c r="AY227" s="18" t="s">
        <v>142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84</v>
      </c>
      <c r="BK227" s="185">
        <f>ROUND(I227*H227,2)</f>
        <v>0</v>
      </c>
      <c r="BL227" s="18" t="s">
        <v>148</v>
      </c>
      <c r="BM227" s="184" t="s">
        <v>693</v>
      </c>
    </row>
    <row r="228" s="2" customFormat="1">
      <c r="A228" s="37"/>
      <c r="B228" s="38"/>
      <c r="C228" s="37"/>
      <c r="D228" s="186" t="s">
        <v>150</v>
      </c>
      <c r="E228" s="37"/>
      <c r="F228" s="187" t="s">
        <v>864</v>
      </c>
      <c r="G228" s="37"/>
      <c r="H228" s="37"/>
      <c r="I228" s="188"/>
      <c r="J228" s="37"/>
      <c r="K228" s="37"/>
      <c r="L228" s="38"/>
      <c r="M228" s="189"/>
      <c r="N228" s="190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150</v>
      </c>
      <c r="AU228" s="18" t="s">
        <v>84</v>
      </c>
    </row>
    <row r="229" s="2" customFormat="1" ht="16.5" customHeight="1">
      <c r="A229" s="37"/>
      <c r="B229" s="171"/>
      <c r="C229" s="172" t="s">
        <v>445</v>
      </c>
      <c r="D229" s="172" t="s">
        <v>144</v>
      </c>
      <c r="E229" s="173" t="s">
        <v>865</v>
      </c>
      <c r="F229" s="174" t="s">
        <v>866</v>
      </c>
      <c r="G229" s="175" t="s">
        <v>832</v>
      </c>
      <c r="H229" s="176">
        <v>1</v>
      </c>
      <c r="I229" s="177"/>
      <c r="J229" s="178">
        <f>ROUND(I229*H229,2)</f>
        <v>0</v>
      </c>
      <c r="K229" s="179"/>
      <c r="L229" s="38"/>
      <c r="M229" s="180" t="s">
        <v>1</v>
      </c>
      <c r="N229" s="181" t="s">
        <v>41</v>
      </c>
      <c r="O229" s="7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4" t="s">
        <v>148</v>
      </c>
      <c r="AT229" s="184" t="s">
        <v>144</v>
      </c>
      <c r="AU229" s="184" t="s">
        <v>84</v>
      </c>
      <c r="AY229" s="18" t="s">
        <v>142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8" t="s">
        <v>84</v>
      </c>
      <c r="BK229" s="185">
        <f>ROUND(I229*H229,2)</f>
        <v>0</v>
      </c>
      <c r="BL229" s="18" t="s">
        <v>148</v>
      </c>
      <c r="BM229" s="184" t="s">
        <v>704</v>
      </c>
    </row>
    <row r="230" s="2" customFormat="1">
      <c r="A230" s="37"/>
      <c r="B230" s="38"/>
      <c r="C230" s="37"/>
      <c r="D230" s="186" t="s">
        <v>150</v>
      </c>
      <c r="E230" s="37"/>
      <c r="F230" s="187" t="s">
        <v>866</v>
      </c>
      <c r="G230" s="37"/>
      <c r="H230" s="37"/>
      <c r="I230" s="188"/>
      <c r="J230" s="37"/>
      <c r="K230" s="37"/>
      <c r="L230" s="38"/>
      <c r="M230" s="227"/>
      <c r="N230" s="228"/>
      <c r="O230" s="229"/>
      <c r="P230" s="229"/>
      <c r="Q230" s="229"/>
      <c r="R230" s="229"/>
      <c r="S230" s="229"/>
      <c r="T230" s="230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150</v>
      </c>
      <c r="AU230" s="18" t="s">
        <v>84</v>
      </c>
    </row>
    <row r="231" s="2" customFormat="1" ht="6.96" customHeight="1">
      <c r="A231" s="37"/>
      <c r="B231" s="59"/>
      <c r="C231" s="60"/>
      <c r="D231" s="60"/>
      <c r="E231" s="60"/>
      <c r="F231" s="60"/>
      <c r="G231" s="60"/>
      <c r="H231" s="60"/>
      <c r="I231" s="60"/>
      <c r="J231" s="60"/>
      <c r="K231" s="60"/>
      <c r="L231" s="38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autoFilter ref="C129:K23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Hotel Krystal - Gastro STAVEBNÍ ÚPRAVY BLOKU B ŘEŠENÉ ČÁSTI V 1.NP A 1.PP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929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26</v>
      </c>
      <c r="G12" s="37"/>
      <c r="H12" s="37"/>
      <c r="I12" s="31" t="s">
        <v>22</v>
      </c>
      <c r="J12" s="68" t="str">
        <f>'Rekapitulace stavby'!AN8</f>
        <v>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Contractis s.r.o.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Krajovský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ROUND((SUM(BE120:BE226)),  2)</f>
        <v>0</v>
      </c>
      <c r="G33" s="37"/>
      <c r="H33" s="37"/>
      <c r="I33" s="127">
        <v>0.20999999999999999</v>
      </c>
      <c r="J33" s="126">
        <f>ROUND(((SUM(BE120:BE226))*I33),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ROUND((SUM(BF120:BF226)),  2)</f>
        <v>0</v>
      </c>
      <c r="G34" s="37"/>
      <c r="H34" s="37"/>
      <c r="I34" s="127">
        <v>0.12</v>
      </c>
      <c r="J34" s="126">
        <f>ROUND(((SUM(BF120:BF226))*I34),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ROUND((SUM(BG120:BG226)),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ROUND((SUM(BH120:BH226)),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ROUND((SUM(BI120:BI226)),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Hotel Krystal - Gastro STAVEBNÍ ÚPRAVY BLOKU B ŘEŠENÉ ČÁSTI V 1.NP A 1.PP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VZT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Contractis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Krajovský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100</v>
      </c>
      <c r="D94" s="128"/>
      <c r="E94" s="128"/>
      <c r="F94" s="128"/>
      <c r="G94" s="128"/>
      <c r="H94" s="128"/>
      <c r="I94" s="128"/>
      <c r="J94" s="137" t="s">
        <v>101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102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103</v>
      </c>
    </row>
    <row r="97" s="9" customFormat="1" ht="24.96" customHeight="1">
      <c r="A97" s="9"/>
      <c r="B97" s="139"/>
      <c r="C97" s="9"/>
      <c r="D97" s="140" t="s">
        <v>813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813</v>
      </c>
      <c r="E98" s="141"/>
      <c r="F98" s="141"/>
      <c r="G98" s="141"/>
      <c r="H98" s="141"/>
      <c r="I98" s="141"/>
      <c r="J98" s="142">
        <f>J152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813</v>
      </c>
      <c r="E99" s="141"/>
      <c r="F99" s="141"/>
      <c r="G99" s="141"/>
      <c r="H99" s="141"/>
      <c r="I99" s="141"/>
      <c r="J99" s="142">
        <f>J187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813</v>
      </c>
      <c r="E100" s="141"/>
      <c r="F100" s="141"/>
      <c r="G100" s="141"/>
      <c r="H100" s="141"/>
      <c r="I100" s="141"/>
      <c r="J100" s="142">
        <f>J204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7"/>
      <c r="D110" s="37"/>
      <c r="E110" s="120" t="str">
        <f>E7</f>
        <v>Hotel Krystal - Gastro STAVEBNÍ ÚPRAVY BLOKU B ŘEŠENÉ ČÁSTI V 1.NP A 1.PP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03 - VZT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8. 1. 2025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30</v>
      </c>
      <c r="J116" s="35" t="str">
        <f>E21</f>
        <v>Contractis s.r.o.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Krajovský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128</v>
      </c>
      <c r="D119" s="150" t="s">
        <v>61</v>
      </c>
      <c r="E119" s="150" t="s">
        <v>57</v>
      </c>
      <c r="F119" s="150" t="s">
        <v>58</v>
      </c>
      <c r="G119" s="150" t="s">
        <v>129</v>
      </c>
      <c r="H119" s="150" t="s">
        <v>130</v>
      </c>
      <c r="I119" s="150" t="s">
        <v>131</v>
      </c>
      <c r="J119" s="151" t="s">
        <v>101</v>
      </c>
      <c r="K119" s="152" t="s">
        <v>132</v>
      </c>
      <c r="L119" s="153"/>
      <c r="M119" s="85" t="s">
        <v>1</v>
      </c>
      <c r="N119" s="86" t="s">
        <v>40</v>
      </c>
      <c r="O119" s="86" t="s">
        <v>133</v>
      </c>
      <c r="P119" s="86" t="s">
        <v>134</v>
      </c>
      <c r="Q119" s="86" t="s">
        <v>135</v>
      </c>
      <c r="R119" s="86" t="s">
        <v>136</v>
      </c>
      <c r="S119" s="86" t="s">
        <v>137</v>
      </c>
      <c r="T119" s="87" t="s">
        <v>138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139</v>
      </c>
      <c r="D120" s="37"/>
      <c r="E120" s="37"/>
      <c r="F120" s="37"/>
      <c r="G120" s="37"/>
      <c r="H120" s="37"/>
      <c r="I120" s="37"/>
      <c r="J120" s="154">
        <f>BK120</f>
        <v>0</v>
      </c>
      <c r="K120" s="37"/>
      <c r="L120" s="38"/>
      <c r="M120" s="88"/>
      <c r="N120" s="72"/>
      <c r="O120" s="89"/>
      <c r="P120" s="155">
        <f>P121+P152+P187+P204</f>
        <v>0</v>
      </c>
      <c r="Q120" s="89"/>
      <c r="R120" s="155">
        <f>R121+R152+R187+R204</f>
        <v>0</v>
      </c>
      <c r="S120" s="89"/>
      <c r="T120" s="156">
        <f>T121+T152+T187+T204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103</v>
      </c>
      <c r="BK120" s="157">
        <f>BK121+BK152+BK187+BK204</f>
        <v>0</v>
      </c>
    </row>
    <row r="121" s="12" customFormat="1" ht="25.92" customHeight="1">
      <c r="A121" s="12"/>
      <c r="B121" s="158"/>
      <c r="C121" s="12"/>
      <c r="D121" s="159" t="s">
        <v>75</v>
      </c>
      <c r="E121" s="160" t="s">
        <v>825</v>
      </c>
      <c r="F121" s="160" t="s">
        <v>1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SUM(P122:P151)</f>
        <v>0</v>
      </c>
      <c r="Q121" s="164"/>
      <c r="R121" s="165">
        <f>SUM(R122:R151)</f>
        <v>0</v>
      </c>
      <c r="S121" s="164"/>
      <c r="T121" s="166">
        <f>SUM(T122:T151)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84</v>
      </c>
      <c r="AT121" s="167" t="s">
        <v>75</v>
      </c>
      <c r="AU121" s="167" t="s">
        <v>76</v>
      </c>
      <c r="AY121" s="159" t="s">
        <v>142</v>
      </c>
      <c r="BK121" s="168">
        <f>SUM(BK122:BK151)</f>
        <v>0</v>
      </c>
    </row>
    <row r="122" s="2" customFormat="1" ht="66.75" customHeight="1">
      <c r="A122" s="37"/>
      <c r="B122" s="171"/>
      <c r="C122" s="172" t="s">
        <v>84</v>
      </c>
      <c r="D122" s="172" t="s">
        <v>144</v>
      </c>
      <c r="E122" s="173" t="s">
        <v>930</v>
      </c>
      <c r="F122" s="174" t="s">
        <v>931</v>
      </c>
      <c r="G122" s="175" t="s">
        <v>780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41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148</v>
      </c>
      <c r="AT122" s="184" t="s">
        <v>144</v>
      </c>
      <c r="AU122" s="184" t="s">
        <v>84</v>
      </c>
      <c r="AY122" s="18" t="s">
        <v>142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84</v>
      </c>
      <c r="BK122" s="185">
        <f>ROUND(I122*H122,2)</f>
        <v>0</v>
      </c>
      <c r="BL122" s="18" t="s">
        <v>148</v>
      </c>
      <c r="BM122" s="184" t="s">
        <v>86</v>
      </c>
    </row>
    <row r="123" s="2" customFormat="1">
      <c r="A123" s="37"/>
      <c r="B123" s="38"/>
      <c r="C123" s="37"/>
      <c r="D123" s="186" t="s">
        <v>150</v>
      </c>
      <c r="E123" s="37"/>
      <c r="F123" s="187" t="s">
        <v>932</v>
      </c>
      <c r="G123" s="37"/>
      <c r="H123" s="37"/>
      <c r="I123" s="188"/>
      <c r="J123" s="37"/>
      <c r="K123" s="37"/>
      <c r="L123" s="38"/>
      <c r="M123" s="189"/>
      <c r="N123" s="190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150</v>
      </c>
      <c r="AU123" s="18" t="s">
        <v>84</v>
      </c>
    </row>
    <row r="124" s="2" customFormat="1" ht="44.25" customHeight="1">
      <c r="A124" s="37"/>
      <c r="B124" s="171"/>
      <c r="C124" s="172" t="s">
        <v>86</v>
      </c>
      <c r="D124" s="172" t="s">
        <v>144</v>
      </c>
      <c r="E124" s="173" t="s">
        <v>933</v>
      </c>
      <c r="F124" s="174" t="s">
        <v>934</v>
      </c>
      <c r="G124" s="175" t="s">
        <v>780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41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148</v>
      </c>
      <c r="AT124" s="184" t="s">
        <v>144</v>
      </c>
      <c r="AU124" s="184" t="s">
        <v>84</v>
      </c>
      <c r="AY124" s="18" t="s">
        <v>142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84</v>
      </c>
      <c r="BK124" s="185">
        <f>ROUND(I124*H124,2)</f>
        <v>0</v>
      </c>
      <c r="BL124" s="18" t="s">
        <v>148</v>
      </c>
      <c r="BM124" s="184" t="s">
        <v>148</v>
      </c>
    </row>
    <row r="125" s="2" customFormat="1">
      <c r="A125" s="37"/>
      <c r="B125" s="38"/>
      <c r="C125" s="37"/>
      <c r="D125" s="186" t="s">
        <v>150</v>
      </c>
      <c r="E125" s="37"/>
      <c r="F125" s="187" t="s">
        <v>934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150</v>
      </c>
      <c r="AU125" s="18" t="s">
        <v>84</v>
      </c>
    </row>
    <row r="126" s="2" customFormat="1" ht="44.25" customHeight="1">
      <c r="A126" s="37"/>
      <c r="B126" s="171"/>
      <c r="C126" s="172" t="s">
        <v>157</v>
      </c>
      <c r="D126" s="172" t="s">
        <v>144</v>
      </c>
      <c r="E126" s="173" t="s">
        <v>935</v>
      </c>
      <c r="F126" s="174" t="s">
        <v>936</v>
      </c>
      <c r="G126" s="175" t="s">
        <v>780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41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148</v>
      </c>
      <c r="AT126" s="184" t="s">
        <v>144</v>
      </c>
      <c r="AU126" s="184" t="s">
        <v>84</v>
      </c>
      <c r="AY126" s="18" t="s">
        <v>142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84</v>
      </c>
      <c r="BK126" s="185">
        <f>ROUND(I126*H126,2)</f>
        <v>0</v>
      </c>
      <c r="BL126" s="18" t="s">
        <v>148</v>
      </c>
      <c r="BM126" s="184" t="s">
        <v>181</v>
      </c>
    </row>
    <row r="127" s="2" customFormat="1">
      <c r="A127" s="37"/>
      <c r="B127" s="38"/>
      <c r="C127" s="37"/>
      <c r="D127" s="186" t="s">
        <v>150</v>
      </c>
      <c r="E127" s="37"/>
      <c r="F127" s="187" t="s">
        <v>936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150</v>
      </c>
      <c r="AU127" s="18" t="s">
        <v>84</v>
      </c>
    </row>
    <row r="128" s="2" customFormat="1" ht="44.25" customHeight="1">
      <c r="A128" s="37"/>
      <c r="B128" s="171"/>
      <c r="C128" s="172" t="s">
        <v>148</v>
      </c>
      <c r="D128" s="172" t="s">
        <v>144</v>
      </c>
      <c r="E128" s="173" t="s">
        <v>937</v>
      </c>
      <c r="F128" s="174" t="s">
        <v>938</v>
      </c>
      <c r="G128" s="175" t="s">
        <v>780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41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148</v>
      </c>
      <c r="AT128" s="184" t="s">
        <v>144</v>
      </c>
      <c r="AU128" s="184" t="s">
        <v>84</v>
      </c>
      <c r="AY128" s="18" t="s">
        <v>142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84</v>
      </c>
      <c r="BK128" s="185">
        <f>ROUND(I128*H128,2)</f>
        <v>0</v>
      </c>
      <c r="BL128" s="18" t="s">
        <v>148</v>
      </c>
      <c r="BM128" s="184" t="s">
        <v>207</v>
      </c>
    </row>
    <row r="129" s="2" customFormat="1">
      <c r="A129" s="37"/>
      <c r="B129" s="38"/>
      <c r="C129" s="37"/>
      <c r="D129" s="186" t="s">
        <v>150</v>
      </c>
      <c r="E129" s="37"/>
      <c r="F129" s="187" t="s">
        <v>938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150</v>
      </c>
      <c r="AU129" s="18" t="s">
        <v>84</v>
      </c>
    </row>
    <row r="130" s="2" customFormat="1" ht="24.15" customHeight="1">
      <c r="A130" s="37"/>
      <c r="B130" s="171"/>
      <c r="C130" s="172" t="s">
        <v>183</v>
      </c>
      <c r="D130" s="172" t="s">
        <v>144</v>
      </c>
      <c r="E130" s="173" t="s">
        <v>939</v>
      </c>
      <c r="F130" s="174" t="s">
        <v>940</v>
      </c>
      <c r="G130" s="175" t="s">
        <v>780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41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148</v>
      </c>
      <c r="AT130" s="184" t="s">
        <v>144</v>
      </c>
      <c r="AU130" s="184" t="s">
        <v>84</v>
      </c>
      <c r="AY130" s="18" t="s">
        <v>142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84</v>
      </c>
      <c r="BK130" s="185">
        <f>ROUND(I130*H130,2)</f>
        <v>0</v>
      </c>
      <c r="BL130" s="18" t="s">
        <v>148</v>
      </c>
      <c r="BM130" s="184" t="s">
        <v>219</v>
      </c>
    </row>
    <row r="131" s="2" customFormat="1">
      <c r="A131" s="37"/>
      <c r="B131" s="38"/>
      <c r="C131" s="37"/>
      <c r="D131" s="186" t="s">
        <v>150</v>
      </c>
      <c r="E131" s="37"/>
      <c r="F131" s="187" t="s">
        <v>940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150</v>
      </c>
      <c r="AU131" s="18" t="s">
        <v>84</v>
      </c>
    </row>
    <row r="132" s="2" customFormat="1" ht="24.15" customHeight="1">
      <c r="A132" s="37"/>
      <c r="B132" s="171"/>
      <c r="C132" s="172" t="s">
        <v>181</v>
      </c>
      <c r="D132" s="172" t="s">
        <v>144</v>
      </c>
      <c r="E132" s="173" t="s">
        <v>941</v>
      </c>
      <c r="F132" s="174" t="s">
        <v>942</v>
      </c>
      <c r="G132" s="175" t="s">
        <v>780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41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148</v>
      </c>
      <c r="AT132" s="184" t="s">
        <v>144</v>
      </c>
      <c r="AU132" s="184" t="s">
        <v>84</v>
      </c>
      <c r="AY132" s="18" t="s">
        <v>142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84</v>
      </c>
      <c r="BK132" s="185">
        <f>ROUND(I132*H132,2)</f>
        <v>0</v>
      </c>
      <c r="BL132" s="18" t="s">
        <v>148</v>
      </c>
      <c r="BM132" s="184" t="s">
        <v>8</v>
      </c>
    </row>
    <row r="133" s="2" customFormat="1">
      <c r="A133" s="37"/>
      <c r="B133" s="38"/>
      <c r="C133" s="37"/>
      <c r="D133" s="186" t="s">
        <v>150</v>
      </c>
      <c r="E133" s="37"/>
      <c r="F133" s="187" t="s">
        <v>942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150</v>
      </c>
      <c r="AU133" s="18" t="s">
        <v>84</v>
      </c>
    </row>
    <row r="134" s="2" customFormat="1" ht="24.15" customHeight="1">
      <c r="A134" s="37"/>
      <c r="B134" s="171"/>
      <c r="C134" s="172" t="s">
        <v>197</v>
      </c>
      <c r="D134" s="172" t="s">
        <v>144</v>
      </c>
      <c r="E134" s="173" t="s">
        <v>943</v>
      </c>
      <c r="F134" s="174" t="s">
        <v>944</v>
      </c>
      <c r="G134" s="175" t="s">
        <v>780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41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148</v>
      </c>
      <c r="AT134" s="184" t="s">
        <v>144</v>
      </c>
      <c r="AU134" s="184" t="s">
        <v>84</v>
      </c>
      <c r="AY134" s="18" t="s">
        <v>142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84</v>
      </c>
      <c r="BK134" s="185">
        <f>ROUND(I134*H134,2)</f>
        <v>0</v>
      </c>
      <c r="BL134" s="18" t="s">
        <v>148</v>
      </c>
      <c r="BM134" s="184" t="s">
        <v>240</v>
      </c>
    </row>
    <row r="135" s="2" customFormat="1">
      <c r="A135" s="37"/>
      <c r="B135" s="38"/>
      <c r="C135" s="37"/>
      <c r="D135" s="186" t="s">
        <v>150</v>
      </c>
      <c r="E135" s="37"/>
      <c r="F135" s="187" t="s">
        <v>944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150</v>
      </c>
      <c r="AU135" s="18" t="s">
        <v>84</v>
      </c>
    </row>
    <row r="136" s="2" customFormat="1" ht="44.25" customHeight="1">
      <c r="A136" s="37"/>
      <c r="B136" s="171"/>
      <c r="C136" s="172" t="s">
        <v>207</v>
      </c>
      <c r="D136" s="172" t="s">
        <v>144</v>
      </c>
      <c r="E136" s="173" t="s">
        <v>945</v>
      </c>
      <c r="F136" s="174" t="s">
        <v>946</v>
      </c>
      <c r="G136" s="175" t="s">
        <v>780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41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148</v>
      </c>
      <c r="AT136" s="184" t="s">
        <v>144</v>
      </c>
      <c r="AU136" s="184" t="s">
        <v>84</v>
      </c>
      <c r="AY136" s="18" t="s">
        <v>142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84</v>
      </c>
      <c r="BK136" s="185">
        <f>ROUND(I136*H136,2)</f>
        <v>0</v>
      </c>
      <c r="BL136" s="18" t="s">
        <v>148</v>
      </c>
      <c r="BM136" s="184" t="s">
        <v>251</v>
      </c>
    </row>
    <row r="137" s="2" customFormat="1">
      <c r="A137" s="37"/>
      <c r="B137" s="38"/>
      <c r="C137" s="37"/>
      <c r="D137" s="186" t="s">
        <v>150</v>
      </c>
      <c r="E137" s="37"/>
      <c r="F137" s="187" t="s">
        <v>946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150</v>
      </c>
      <c r="AU137" s="18" t="s">
        <v>84</v>
      </c>
    </row>
    <row r="138" s="2" customFormat="1" ht="44.25" customHeight="1">
      <c r="A138" s="37"/>
      <c r="B138" s="171"/>
      <c r="C138" s="172" t="s">
        <v>213</v>
      </c>
      <c r="D138" s="172" t="s">
        <v>144</v>
      </c>
      <c r="E138" s="173" t="s">
        <v>947</v>
      </c>
      <c r="F138" s="174" t="s">
        <v>948</v>
      </c>
      <c r="G138" s="175" t="s">
        <v>780</v>
      </c>
      <c r="H138" s="176">
        <v>2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41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148</v>
      </c>
      <c r="AT138" s="184" t="s">
        <v>144</v>
      </c>
      <c r="AU138" s="184" t="s">
        <v>84</v>
      </c>
      <c r="AY138" s="18" t="s">
        <v>142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84</v>
      </c>
      <c r="BK138" s="185">
        <f>ROUND(I138*H138,2)</f>
        <v>0</v>
      </c>
      <c r="BL138" s="18" t="s">
        <v>148</v>
      </c>
      <c r="BM138" s="184" t="s">
        <v>266</v>
      </c>
    </row>
    <row r="139" s="2" customFormat="1">
      <c r="A139" s="37"/>
      <c r="B139" s="38"/>
      <c r="C139" s="37"/>
      <c r="D139" s="186" t="s">
        <v>150</v>
      </c>
      <c r="E139" s="37"/>
      <c r="F139" s="187" t="s">
        <v>948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150</v>
      </c>
      <c r="AU139" s="18" t="s">
        <v>84</v>
      </c>
    </row>
    <row r="140" s="2" customFormat="1" ht="44.25" customHeight="1">
      <c r="A140" s="37"/>
      <c r="B140" s="171"/>
      <c r="C140" s="172" t="s">
        <v>219</v>
      </c>
      <c r="D140" s="172" t="s">
        <v>144</v>
      </c>
      <c r="E140" s="173" t="s">
        <v>949</v>
      </c>
      <c r="F140" s="174" t="s">
        <v>950</v>
      </c>
      <c r="G140" s="175" t="s">
        <v>780</v>
      </c>
      <c r="H140" s="176">
        <v>5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41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148</v>
      </c>
      <c r="AT140" s="184" t="s">
        <v>144</v>
      </c>
      <c r="AU140" s="184" t="s">
        <v>84</v>
      </c>
      <c r="AY140" s="18" t="s">
        <v>142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84</v>
      </c>
      <c r="BK140" s="185">
        <f>ROUND(I140*H140,2)</f>
        <v>0</v>
      </c>
      <c r="BL140" s="18" t="s">
        <v>148</v>
      </c>
      <c r="BM140" s="184" t="s">
        <v>280</v>
      </c>
    </row>
    <row r="141" s="2" customFormat="1">
      <c r="A141" s="37"/>
      <c r="B141" s="38"/>
      <c r="C141" s="37"/>
      <c r="D141" s="186" t="s">
        <v>150</v>
      </c>
      <c r="E141" s="37"/>
      <c r="F141" s="187" t="s">
        <v>950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150</v>
      </c>
      <c r="AU141" s="18" t="s">
        <v>84</v>
      </c>
    </row>
    <row r="142" s="2" customFormat="1" ht="16.5" customHeight="1">
      <c r="A142" s="37"/>
      <c r="B142" s="171"/>
      <c r="C142" s="172" t="s">
        <v>225</v>
      </c>
      <c r="D142" s="172" t="s">
        <v>144</v>
      </c>
      <c r="E142" s="173" t="s">
        <v>951</v>
      </c>
      <c r="F142" s="174" t="s">
        <v>952</v>
      </c>
      <c r="G142" s="175" t="s">
        <v>161</v>
      </c>
      <c r="H142" s="176">
        <v>105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41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148</v>
      </c>
      <c r="AT142" s="184" t="s">
        <v>144</v>
      </c>
      <c r="AU142" s="184" t="s">
        <v>84</v>
      </c>
      <c r="AY142" s="18" t="s">
        <v>142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84</v>
      </c>
      <c r="BK142" s="185">
        <f>ROUND(I142*H142,2)</f>
        <v>0</v>
      </c>
      <c r="BL142" s="18" t="s">
        <v>148</v>
      </c>
      <c r="BM142" s="184" t="s">
        <v>298</v>
      </c>
    </row>
    <row r="143" s="2" customFormat="1">
      <c r="A143" s="37"/>
      <c r="B143" s="38"/>
      <c r="C143" s="37"/>
      <c r="D143" s="186" t="s">
        <v>150</v>
      </c>
      <c r="E143" s="37"/>
      <c r="F143" s="187" t="s">
        <v>952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150</v>
      </c>
      <c r="AU143" s="18" t="s">
        <v>84</v>
      </c>
    </row>
    <row r="144" s="2" customFormat="1" ht="33" customHeight="1">
      <c r="A144" s="37"/>
      <c r="B144" s="171"/>
      <c r="C144" s="172" t="s">
        <v>8</v>
      </c>
      <c r="D144" s="172" t="s">
        <v>144</v>
      </c>
      <c r="E144" s="173" t="s">
        <v>953</v>
      </c>
      <c r="F144" s="174" t="s">
        <v>954</v>
      </c>
      <c r="G144" s="175" t="s">
        <v>161</v>
      </c>
      <c r="H144" s="176">
        <v>13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41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148</v>
      </c>
      <c r="AT144" s="184" t="s">
        <v>144</v>
      </c>
      <c r="AU144" s="184" t="s">
        <v>84</v>
      </c>
      <c r="AY144" s="18" t="s">
        <v>142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84</v>
      </c>
      <c r="BK144" s="185">
        <f>ROUND(I144*H144,2)</f>
        <v>0</v>
      </c>
      <c r="BL144" s="18" t="s">
        <v>148</v>
      </c>
      <c r="BM144" s="184" t="s">
        <v>311</v>
      </c>
    </row>
    <row r="145" s="2" customFormat="1">
      <c r="A145" s="37"/>
      <c r="B145" s="38"/>
      <c r="C145" s="37"/>
      <c r="D145" s="186" t="s">
        <v>150</v>
      </c>
      <c r="E145" s="37"/>
      <c r="F145" s="187" t="s">
        <v>954</v>
      </c>
      <c r="G145" s="37"/>
      <c r="H145" s="37"/>
      <c r="I145" s="188"/>
      <c r="J145" s="37"/>
      <c r="K145" s="37"/>
      <c r="L145" s="38"/>
      <c r="M145" s="189"/>
      <c r="N145" s="190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150</v>
      </c>
      <c r="AU145" s="18" t="s">
        <v>84</v>
      </c>
    </row>
    <row r="146" s="2" customFormat="1" ht="33" customHeight="1">
      <c r="A146" s="37"/>
      <c r="B146" s="171"/>
      <c r="C146" s="172" t="s">
        <v>236</v>
      </c>
      <c r="D146" s="172" t="s">
        <v>144</v>
      </c>
      <c r="E146" s="173" t="s">
        <v>955</v>
      </c>
      <c r="F146" s="174" t="s">
        <v>956</v>
      </c>
      <c r="G146" s="175" t="s">
        <v>161</v>
      </c>
      <c r="H146" s="176">
        <v>132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41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148</v>
      </c>
      <c r="AT146" s="184" t="s">
        <v>144</v>
      </c>
      <c r="AU146" s="184" t="s">
        <v>84</v>
      </c>
      <c r="AY146" s="18" t="s">
        <v>142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84</v>
      </c>
      <c r="BK146" s="185">
        <f>ROUND(I146*H146,2)</f>
        <v>0</v>
      </c>
      <c r="BL146" s="18" t="s">
        <v>148</v>
      </c>
      <c r="BM146" s="184" t="s">
        <v>326</v>
      </c>
    </row>
    <row r="147" s="2" customFormat="1">
      <c r="A147" s="37"/>
      <c r="B147" s="38"/>
      <c r="C147" s="37"/>
      <c r="D147" s="186" t="s">
        <v>150</v>
      </c>
      <c r="E147" s="37"/>
      <c r="F147" s="187" t="s">
        <v>956</v>
      </c>
      <c r="G147" s="37"/>
      <c r="H147" s="37"/>
      <c r="I147" s="188"/>
      <c r="J147" s="37"/>
      <c r="K147" s="37"/>
      <c r="L147" s="38"/>
      <c r="M147" s="189"/>
      <c r="N147" s="190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150</v>
      </c>
      <c r="AU147" s="18" t="s">
        <v>84</v>
      </c>
    </row>
    <row r="148" s="2" customFormat="1" ht="37.8" customHeight="1">
      <c r="A148" s="37"/>
      <c r="B148" s="171"/>
      <c r="C148" s="172" t="s">
        <v>240</v>
      </c>
      <c r="D148" s="172" t="s">
        <v>144</v>
      </c>
      <c r="E148" s="173" t="s">
        <v>957</v>
      </c>
      <c r="F148" s="174" t="s">
        <v>958</v>
      </c>
      <c r="G148" s="175" t="s">
        <v>161</v>
      </c>
      <c r="H148" s="176">
        <v>1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41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148</v>
      </c>
      <c r="AT148" s="184" t="s">
        <v>144</v>
      </c>
      <c r="AU148" s="184" t="s">
        <v>84</v>
      </c>
      <c r="AY148" s="18" t="s">
        <v>142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84</v>
      </c>
      <c r="BK148" s="185">
        <f>ROUND(I148*H148,2)</f>
        <v>0</v>
      </c>
      <c r="BL148" s="18" t="s">
        <v>148</v>
      </c>
      <c r="BM148" s="184" t="s">
        <v>342</v>
      </c>
    </row>
    <row r="149" s="2" customFormat="1">
      <c r="A149" s="37"/>
      <c r="B149" s="38"/>
      <c r="C149" s="37"/>
      <c r="D149" s="186" t="s">
        <v>150</v>
      </c>
      <c r="E149" s="37"/>
      <c r="F149" s="187" t="s">
        <v>958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150</v>
      </c>
      <c r="AU149" s="18" t="s">
        <v>84</v>
      </c>
    </row>
    <row r="150" s="2" customFormat="1" ht="37.8" customHeight="1">
      <c r="A150" s="37"/>
      <c r="B150" s="171"/>
      <c r="C150" s="172" t="s">
        <v>246</v>
      </c>
      <c r="D150" s="172" t="s">
        <v>144</v>
      </c>
      <c r="E150" s="173" t="s">
        <v>959</v>
      </c>
      <c r="F150" s="174" t="s">
        <v>960</v>
      </c>
      <c r="G150" s="175" t="s">
        <v>161</v>
      </c>
      <c r="H150" s="176">
        <v>35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41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148</v>
      </c>
      <c r="AT150" s="184" t="s">
        <v>144</v>
      </c>
      <c r="AU150" s="184" t="s">
        <v>84</v>
      </c>
      <c r="AY150" s="18" t="s">
        <v>142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84</v>
      </c>
      <c r="BK150" s="185">
        <f>ROUND(I150*H150,2)</f>
        <v>0</v>
      </c>
      <c r="BL150" s="18" t="s">
        <v>148</v>
      </c>
      <c r="BM150" s="184" t="s">
        <v>357</v>
      </c>
    </row>
    <row r="151" s="2" customFormat="1">
      <c r="A151" s="37"/>
      <c r="B151" s="38"/>
      <c r="C151" s="37"/>
      <c r="D151" s="186" t="s">
        <v>150</v>
      </c>
      <c r="E151" s="37"/>
      <c r="F151" s="187" t="s">
        <v>960</v>
      </c>
      <c r="G151" s="37"/>
      <c r="H151" s="37"/>
      <c r="I151" s="188"/>
      <c r="J151" s="37"/>
      <c r="K151" s="37"/>
      <c r="L151" s="38"/>
      <c r="M151" s="189"/>
      <c r="N151" s="190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150</v>
      </c>
      <c r="AU151" s="18" t="s">
        <v>84</v>
      </c>
    </row>
    <row r="152" s="12" customFormat="1" ht="25.92" customHeight="1">
      <c r="A152" s="12"/>
      <c r="B152" s="158"/>
      <c r="C152" s="12"/>
      <c r="D152" s="159" t="s">
        <v>75</v>
      </c>
      <c r="E152" s="160" t="s">
        <v>825</v>
      </c>
      <c r="F152" s="160" t="s">
        <v>1</v>
      </c>
      <c r="G152" s="12"/>
      <c r="H152" s="12"/>
      <c r="I152" s="161"/>
      <c r="J152" s="162">
        <f>BK152</f>
        <v>0</v>
      </c>
      <c r="K152" s="12"/>
      <c r="L152" s="158"/>
      <c r="M152" s="163"/>
      <c r="N152" s="164"/>
      <c r="O152" s="164"/>
      <c r="P152" s="165">
        <f>SUM(P153:P186)</f>
        <v>0</v>
      </c>
      <c r="Q152" s="164"/>
      <c r="R152" s="165">
        <f>SUM(R153:R186)</f>
        <v>0</v>
      </c>
      <c r="S152" s="164"/>
      <c r="T152" s="166">
        <f>SUM(T153:T186)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9" t="s">
        <v>84</v>
      </c>
      <c r="AT152" s="167" t="s">
        <v>75</v>
      </c>
      <c r="AU152" s="167" t="s">
        <v>76</v>
      </c>
      <c r="AY152" s="159" t="s">
        <v>142</v>
      </c>
      <c r="BK152" s="168">
        <f>SUM(BK153:BK186)</f>
        <v>0</v>
      </c>
    </row>
    <row r="153" s="2" customFormat="1" ht="24.15" customHeight="1">
      <c r="A153" s="37"/>
      <c r="B153" s="171"/>
      <c r="C153" s="172" t="s">
        <v>251</v>
      </c>
      <c r="D153" s="172" t="s">
        <v>144</v>
      </c>
      <c r="E153" s="173" t="s">
        <v>961</v>
      </c>
      <c r="F153" s="174" t="s">
        <v>962</v>
      </c>
      <c r="G153" s="175" t="s">
        <v>780</v>
      </c>
      <c r="H153" s="176">
        <v>1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41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148</v>
      </c>
      <c r="AT153" s="184" t="s">
        <v>144</v>
      </c>
      <c r="AU153" s="184" t="s">
        <v>84</v>
      </c>
      <c r="AY153" s="18" t="s">
        <v>142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84</v>
      </c>
      <c r="BK153" s="185">
        <f>ROUND(I153*H153,2)</f>
        <v>0</v>
      </c>
      <c r="BL153" s="18" t="s">
        <v>148</v>
      </c>
      <c r="BM153" s="184" t="s">
        <v>369</v>
      </c>
    </row>
    <row r="154" s="2" customFormat="1">
      <c r="A154" s="37"/>
      <c r="B154" s="38"/>
      <c r="C154" s="37"/>
      <c r="D154" s="186" t="s">
        <v>150</v>
      </c>
      <c r="E154" s="37"/>
      <c r="F154" s="187" t="s">
        <v>962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150</v>
      </c>
      <c r="AU154" s="18" t="s">
        <v>84</v>
      </c>
    </row>
    <row r="155" s="2" customFormat="1" ht="24.15" customHeight="1">
      <c r="A155" s="37"/>
      <c r="B155" s="171"/>
      <c r="C155" s="172" t="s">
        <v>257</v>
      </c>
      <c r="D155" s="172" t="s">
        <v>144</v>
      </c>
      <c r="E155" s="173" t="s">
        <v>963</v>
      </c>
      <c r="F155" s="174" t="s">
        <v>964</v>
      </c>
      <c r="G155" s="175" t="s">
        <v>780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41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148</v>
      </c>
      <c r="AT155" s="184" t="s">
        <v>144</v>
      </c>
      <c r="AU155" s="184" t="s">
        <v>84</v>
      </c>
      <c r="AY155" s="18" t="s">
        <v>142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84</v>
      </c>
      <c r="BK155" s="185">
        <f>ROUND(I155*H155,2)</f>
        <v>0</v>
      </c>
      <c r="BL155" s="18" t="s">
        <v>148</v>
      </c>
      <c r="BM155" s="184" t="s">
        <v>381</v>
      </c>
    </row>
    <row r="156" s="2" customFormat="1">
      <c r="A156" s="37"/>
      <c r="B156" s="38"/>
      <c r="C156" s="37"/>
      <c r="D156" s="186" t="s">
        <v>150</v>
      </c>
      <c r="E156" s="37"/>
      <c r="F156" s="187" t="s">
        <v>964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150</v>
      </c>
      <c r="AU156" s="18" t="s">
        <v>84</v>
      </c>
    </row>
    <row r="157" s="2" customFormat="1" ht="44.25" customHeight="1">
      <c r="A157" s="37"/>
      <c r="B157" s="171"/>
      <c r="C157" s="172" t="s">
        <v>266</v>
      </c>
      <c r="D157" s="172" t="s">
        <v>144</v>
      </c>
      <c r="E157" s="173" t="s">
        <v>935</v>
      </c>
      <c r="F157" s="174" t="s">
        <v>936</v>
      </c>
      <c r="G157" s="175" t="s">
        <v>780</v>
      </c>
      <c r="H157" s="176">
        <v>1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41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148</v>
      </c>
      <c r="AT157" s="184" t="s">
        <v>144</v>
      </c>
      <c r="AU157" s="184" t="s">
        <v>84</v>
      </c>
      <c r="AY157" s="18" t="s">
        <v>142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84</v>
      </c>
      <c r="BK157" s="185">
        <f>ROUND(I157*H157,2)</f>
        <v>0</v>
      </c>
      <c r="BL157" s="18" t="s">
        <v>148</v>
      </c>
      <c r="BM157" s="184" t="s">
        <v>396</v>
      </c>
    </row>
    <row r="158" s="2" customFormat="1">
      <c r="A158" s="37"/>
      <c r="B158" s="38"/>
      <c r="C158" s="37"/>
      <c r="D158" s="186" t="s">
        <v>150</v>
      </c>
      <c r="E158" s="37"/>
      <c r="F158" s="187" t="s">
        <v>936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150</v>
      </c>
      <c r="AU158" s="18" t="s">
        <v>84</v>
      </c>
    </row>
    <row r="159" s="2" customFormat="1" ht="44.25" customHeight="1">
      <c r="A159" s="37"/>
      <c r="B159" s="171"/>
      <c r="C159" s="172" t="s">
        <v>274</v>
      </c>
      <c r="D159" s="172" t="s">
        <v>144</v>
      </c>
      <c r="E159" s="173" t="s">
        <v>935</v>
      </c>
      <c r="F159" s="174" t="s">
        <v>936</v>
      </c>
      <c r="G159" s="175" t="s">
        <v>780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41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148</v>
      </c>
      <c r="AT159" s="184" t="s">
        <v>144</v>
      </c>
      <c r="AU159" s="184" t="s">
        <v>84</v>
      </c>
      <c r="AY159" s="18" t="s">
        <v>142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84</v>
      </c>
      <c r="BK159" s="185">
        <f>ROUND(I159*H159,2)</f>
        <v>0</v>
      </c>
      <c r="BL159" s="18" t="s">
        <v>148</v>
      </c>
      <c r="BM159" s="184" t="s">
        <v>413</v>
      </c>
    </row>
    <row r="160" s="2" customFormat="1">
      <c r="A160" s="37"/>
      <c r="B160" s="38"/>
      <c r="C160" s="37"/>
      <c r="D160" s="186" t="s">
        <v>150</v>
      </c>
      <c r="E160" s="37"/>
      <c r="F160" s="187" t="s">
        <v>936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150</v>
      </c>
      <c r="AU160" s="18" t="s">
        <v>84</v>
      </c>
    </row>
    <row r="161" s="2" customFormat="1" ht="24.15" customHeight="1">
      <c r="A161" s="37"/>
      <c r="B161" s="171"/>
      <c r="C161" s="172" t="s">
        <v>280</v>
      </c>
      <c r="D161" s="172" t="s">
        <v>144</v>
      </c>
      <c r="E161" s="173" t="s">
        <v>965</v>
      </c>
      <c r="F161" s="174" t="s">
        <v>966</v>
      </c>
      <c r="G161" s="175" t="s">
        <v>780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41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148</v>
      </c>
      <c r="AT161" s="184" t="s">
        <v>144</v>
      </c>
      <c r="AU161" s="184" t="s">
        <v>84</v>
      </c>
      <c r="AY161" s="18" t="s">
        <v>142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84</v>
      </c>
      <c r="BK161" s="185">
        <f>ROUND(I161*H161,2)</f>
        <v>0</v>
      </c>
      <c r="BL161" s="18" t="s">
        <v>148</v>
      </c>
      <c r="BM161" s="184" t="s">
        <v>425</v>
      </c>
    </row>
    <row r="162" s="2" customFormat="1">
      <c r="A162" s="37"/>
      <c r="B162" s="38"/>
      <c r="C162" s="37"/>
      <c r="D162" s="186" t="s">
        <v>150</v>
      </c>
      <c r="E162" s="37"/>
      <c r="F162" s="187" t="s">
        <v>966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150</v>
      </c>
      <c r="AU162" s="18" t="s">
        <v>84</v>
      </c>
    </row>
    <row r="163" s="2" customFormat="1" ht="24.15" customHeight="1">
      <c r="A163" s="37"/>
      <c r="B163" s="171"/>
      <c r="C163" s="172" t="s">
        <v>7</v>
      </c>
      <c r="D163" s="172" t="s">
        <v>144</v>
      </c>
      <c r="E163" s="173" t="s">
        <v>965</v>
      </c>
      <c r="F163" s="174" t="s">
        <v>966</v>
      </c>
      <c r="G163" s="175" t="s">
        <v>780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41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148</v>
      </c>
      <c r="AT163" s="184" t="s">
        <v>144</v>
      </c>
      <c r="AU163" s="184" t="s">
        <v>84</v>
      </c>
      <c r="AY163" s="18" t="s">
        <v>142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84</v>
      </c>
      <c r="BK163" s="185">
        <f>ROUND(I163*H163,2)</f>
        <v>0</v>
      </c>
      <c r="BL163" s="18" t="s">
        <v>148</v>
      </c>
      <c r="BM163" s="184" t="s">
        <v>439</v>
      </c>
    </row>
    <row r="164" s="2" customFormat="1">
      <c r="A164" s="37"/>
      <c r="B164" s="38"/>
      <c r="C164" s="37"/>
      <c r="D164" s="186" t="s">
        <v>150</v>
      </c>
      <c r="E164" s="37"/>
      <c r="F164" s="187" t="s">
        <v>966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150</v>
      </c>
      <c r="AU164" s="18" t="s">
        <v>84</v>
      </c>
    </row>
    <row r="165" s="2" customFormat="1" ht="24.15" customHeight="1">
      <c r="A165" s="37"/>
      <c r="B165" s="171"/>
      <c r="C165" s="172" t="s">
        <v>298</v>
      </c>
      <c r="D165" s="172" t="s">
        <v>144</v>
      </c>
      <c r="E165" s="173" t="s">
        <v>941</v>
      </c>
      <c r="F165" s="174" t="s">
        <v>942</v>
      </c>
      <c r="G165" s="175" t="s">
        <v>780</v>
      </c>
      <c r="H165" s="176">
        <v>1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41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148</v>
      </c>
      <c r="AT165" s="184" t="s">
        <v>144</v>
      </c>
      <c r="AU165" s="184" t="s">
        <v>84</v>
      </c>
      <c r="AY165" s="18" t="s">
        <v>142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84</v>
      </c>
      <c r="BK165" s="185">
        <f>ROUND(I165*H165,2)</f>
        <v>0</v>
      </c>
      <c r="BL165" s="18" t="s">
        <v>148</v>
      </c>
      <c r="BM165" s="184" t="s">
        <v>451</v>
      </c>
    </row>
    <row r="166" s="2" customFormat="1">
      <c r="A166" s="37"/>
      <c r="B166" s="38"/>
      <c r="C166" s="37"/>
      <c r="D166" s="186" t="s">
        <v>150</v>
      </c>
      <c r="E166" s="37"/>
      <c r="F166" s="187" t="s">
        <v>942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150</v>
      </c>
      <c r="AU166" s="18" t="s">
        <v>84</v>
      </c>
    </row>
    <row r="167" s="2" customFormat="1" ht="44.25" customHeight="1">
      <c r="A167" s="37"/>
      <c r="B167" s="171"/>
      <c r="C167" s="172" t="s">
        <v>305</v>
      </c>
      <c r="D167" s="172" t="s">
        <v>144</v>
      </c>
      <c r="E167" s="173" t="s">
        <v>967</v>
      </c>
      <c r="F167" s="174" t="s">
        <v>968</v>
      </c>
      <c r="G167" s="175" t="s">
        <v>780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41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148</v>
      </c>
      <c r="AT167" s="184" t="s">
        <v>144</v>
      </c>
      <c r="AU167" s="184" t="s">
        <v>84</v>
      </c>
      <c r="AY167" s="18" t="s">
        <v>142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84</v>
      </c>
      <c r="BK167" s="185">
        <f>ROUND(I167*H167,2)</f>
        <v>0</v>
      </c>
      <c r="BL167" s="18" t="s">
        <v>148</v>
      </c>
      <c r="BM167" s="184" t="s">
        <v>465</v>
      </c>
    </row>
    <row r="168" s="2" customFormat="1">
      <c r="A168" s="37"/>
      <c r="B168" s="38"/>
      <c r="C168" s="37"/>
      <c r="D168" s="186" t="s">
        <v>150</v>
      </c>
      <c r="E168" s="37"/>
      <c r="F168" s="187" t="s">
        <v>968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150</v>
      </c>
      <c r="AU168" s="18" t="s">
        <v>84</v>
      </c>
    </row>
    <row r="169" s="2" customFormat="1" ht="16.5" customHeight="1">
      <c r="A169" s="37"/>
      <c r="B169" s="171"/>
      <c r="C169" s="172" t="s">
        <v>311</v>
      </c>
      <c r="D169" s="172" t="s">
        <v>144</v>
      </c>
      <c r="E169" s="173" t="s">
        <v>969</v>
      </c>
      <c r="F169" s="174" t="s">
        <v>970</v>
      </c>
      <c r="G169" s="175" t="s">
        <v>780</v>
      </c>
      <c r="H169" s="176">
        <v>2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41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148</v>
      </c>
      <c r="AT169" s="184" t="s">
        <v>144</v>
      </c>
      <c r="AU169" s="184" t="s">
        <v>84</v>
      </c>
      <c r="AY169" s="18" t="s">
        <v>142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84</v>
      </c>
      <c r="BK169" s="185">
        <f>ROUND(I169*H169,2)</f>
        <v>0</v>
      </c>
      <c r="BL169" s="18" t="s">
        <v>148</v>
      </c>
      <c r="BM169" s="184" t="s">
        <v>478</v>
      </c>
    </row>
    <row r="170" s="2" customFormat="1">
      <c r="A170" s="37"/>
      <c r="B170" s="38"/>
      <c r="C170" s="37"/>
      <c r="D170" s="186" t="s">
        <v>150</v>
      </c>
      <c r="E170" s="37"/>
      <c r="F170" s="187" t="s">
        <v>970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150</v>
      </c>
      <c r="AU170" s="18" t="s">
        <v>84</v>
      </c>
    </row>
    <row r="171" s="2" customFormat="1" ht="16.5" customHeight="1">
      <c r="A171" s="37"/>
      <c r="B171" s="171"/>
      <c r="C171" s="172" t="s">
        <v>318</v>
      </c>
      <c r="D171" s="172" t="s">
        <v>144</v>
      </c>
      <c r="E171" s="173" t="s">
        <v>951</v>
      </c>
      <c r="F171" s="174" t="s">
        <v>952</v>
      </c>
      <c r="G171" s="175" t="s">
        <v>161</v>
      </c>
      <c r="H171" s="176">
        <v>118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41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148</v>
      </c>
      <c r="AT171" s="184" t="s">
        <v>144</v>
      </c>
      <c r="AU171" s="184" t="s">
        <v>84</v>
      </c>
      <c r="AY171" s="18" t="s">
        <v>142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84</v>
      </c>
      <c r="BK171" s="185">
        <f>ROUND(I171*H171,2)</f>
        <v>0</v>
      </c>
      <c r="BL171" s="18" t="s">
        <v>148</v>
      </c>
      <c r="BM171" s="184" t="s">
        <v>491</v>
      </c>
    </row>
    <row r="172" s="2" customFormat="1">
      <c r="A172" s="37"/>
      <c r="B172" s="38"/>
      <c r="C172" s="37"/>
      <c r="D172" s="186" t="s">
        <v>150</v>
      </c>
      <c r="E172" s="37"/>
      <c r="F172" s="187" t="s">
        <v>952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150</v>
      </c>
      <c r="AU172" s="18" t="s">
        <v>84</v>
      </c>
    </row>
    <row r="173" s="2" customFormat="1" ht="33" customHeight="1">
      <c r="A173" s="37"/>
      <c r="B173" s="171"/>
      <c r="C173" s="172" t="s">
        <v>326</v>
      </c>
      <c r="D173" s="172" t="s">
        <v>144</v>
      </c>
      <c r="E173" s="173" t="s">
        <v>953</v>
      </c>
      <c r="F173" s="174" t="s">
        <v>954</v>
      </c>
      <c r="G173" s="175" t="s">
        <v>161</v>
      </c>
      <c r="H173" s="176">
        <v>7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41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148</v>
      </c>
      <c r="AT173" s="184" t="s">
        <v>144</v>
      </c>
      <c r="AU173" s="184" t="s">
        <v>84</v>
      </c>
      <c r="AY173" s="18" t="s">
        <v>142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84</v>
      </c>
      <c r="BK173" s="185">
        <f>ROUND(I173*H173,2)</f>
        <v>0</v>
      </c>
      <c r="BL173" s="18" t="s">
        <v>148</v>
      </c>
      <c r="BM173" s="184" t="s">
        <v>501</v>
      </c>
    </row>
    <row r="174" s="2" customFormat="1">
      <c r="A174" s="37"/>
      <c r="B174" s="38"/>
      <c r="C174" s="37"/>
      <c r="D174" s="186" t="s">
        <v>150</v>
      </c>
      <c r="E174" s="37"/>
      <c r="F174" s="187" t="s">
        <v>954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150</v>
      </c>
      <c r="AU174" s="18" t="s">
        <v>84</v>
      </c>
    </row>
    <row r="175" s="2" customFormat="1" ht="33" customHeight="1">
      <c r="A175" s="37"/>
      <c r="B175" s="171"/>
      <c r="C175" s="172" t="s">
        <v>332</v>
      </c>
      <c r="D175" s="172" t="s">
        <v>144</v>
      </c>
      <c r="E175" s="173" t="s">
        <v>955</v>
      </c>
      <c r="F175" s="174" t="s">
        <v>956</v>
      </c>
      <c r="G175" s="175" t="s">
        <v>161</v>
      </c>
      <c r="H175" s="176">
        <v>137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41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148</v>
      </c>
      <c r="AT175" s="184" t="s">
        <v>144</v>
      </c>
      <c r="AU175" s="184" t="s">
        <v>84</v>
      </c>
      <c r="AY175" s="18" t="s">
        <v>142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84</v>
      </c>
      <c r="BK175" s="185">
        <f>ROUND(I175*H175,2)</f>
        <v>0</v>
      </c>
      <c r="BL175" s="18" t="s">
        <v>148</v>
      </c>
      <c r="BM175" s="184" t="s">
        <v>511</v>
      </c>
    </row>
    <row r="176" s="2" customFormat="1">
      <c r="A176" s="37"/>
      <c r="B176" s="38"/>
      <c r="C176" s="37"/>
      <c r="D176" s="186" t="s">
        <v>150</v>
      </c>
      <c r="E176" s="37"/>
      <c r="F176" s="187" t="s">
        <v>956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150</v>
      </c>
      <c r="AU176" s="18" t="s">
        <v>84</v>
      </c>
    </row>
    <row r="177" s="2" customFormat="1" ht="37.8" customHeight="1">
      <c r="A177" s="37"/>
      <c r="B177" s="171"/>
      <c r="C177" s="172" t="s">
        <v>342</v>
      </c>
      <c r="D177" s="172" t="s">
        <v>144</v>
      </c>
      <c r="E177" s="173" t="s">
        <v>957</v>
      </c>
      <c r="F177" s="174" t="s">
        <v>958</v>
      </c>
      <c r="G177" s="175" t="s">
        <v>161</v>
      </c>
      <c r="H177" s="176">
        <v>0.59999999999999998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41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148</v>
      </c>
      <c r="AT177" s="184" t="s">
        <v>144</v>
      </c>
      <c r="AU177" s="184" t="s">
        <v>84</v>
      </c>
      <c r="AY177" s="18" t="s">
        <v>142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84</v>
      </c>
      <c r="BK177" s="185">
        <f>ROUND(I177*H177,2)</f>
        <v>0</v>
      </c>
      <c r="BL177" s="18" t="s">
        <v>148</v>
      </c>
      <c r="BM177" s="184" t="s">
        <v>521</v>
      </c>
    </row>
    <row r="178" s="2" customFormat="1">
      <c r="A178" s="37"/>
      <c r="B178" s="38"/>
      <c r="C178" s="37"/>
      <c r="D178" s="186" t="s">
        <v>150</v>
      </c>
      <c r="E178" s="37"/>
      <c r="F178" s="187" t="s">
        <v>958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150</v>
      </c>
      <c r="AU178" s="18" t="s">
        <v>84</v>
      </c>
    </row>
    <row r="179" s="2" customFormat="1" ht="37.8" customHeight="1">
      <c r="A179" s="37"/>
      <c r="B179" s="171"/>
      <c r="C179" s="172" t="s">
        <v>350</v>
      </c>
      <c r="D179" s="172" t="s">
        <v>144</v>
      </c>
      <c r="E179" s="173" t="s">
        <v>959</v>
      </c>
      <c r="F179" s="174" t="s">
        <v>960</v>
      </c>
      <c r="G179" s="175" t="s">
        <v>161</v>
      </c>
      <c r="H179" s="176">
        <v>42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41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148</v>
      </c>
      <c r="AT179" s="184" t="s">
        <v>144</v>
      </c>
      <c r="AU179" s="184" t="s">
        <v>84</v>
      </c>
      <c r="AY179" s="18" t="s">
        <v>142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84</v>
      </c>
      <c r="BK179" s="185">
        <f>ROUND(I179*H179,2)</f>
        <v>0</v>
      </c>
      <c r="BL179" s="18" t="s">
        <v>148</v>
      </c>
      <c r="BM179" s="184" t="s">
        <v>531</v>
      </c>
    </row>
    <row r="180" s="2" customFormat="1">
      <c r="A180" s="37"/>
      <c r="B180" s="38"/>
      <c r="C180" s="37"/>
      <c r="D180" s="186" t="s">
        <v>150</v>
      </c>
      <c r="E180" s="37"/>
      <c r="F180" s="187" t="s">
        <v>960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150</v>
      </c>
      <c r="AU180" s="18" t="s">
        <v>84</v>
      </c>
    </row>
    <row r="181" s="2" customFormat="1" ht="24.15" customHeight="1">
      <c r="A181" s="37"/>
      <c r="B181" s="171"/>
      <c r="C181" s="172" t="s">
        <v>357</v>
      </c>
      <c r="D181" s="172" t="s">
        <v>144</v>
      </c>
      <c r="E181" s="173" t="s">
        <v>971</v>
      </c>
      <c r="F181" s="174" t="s">
        <v>972</v>
      </c>
      <c r="G181" s="175" t="s">
        <v>841</v>
      </c>
      <c r="H181" s="176">
        <v>2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41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148</v>
      </c>
      <c r="AT181" s="184" t="s">
        <v>144</v>
      </c>
      <c r="AU181" s="184" t="s">
        <v>84</v>
      </c>
      <c r="AY181" s="18" t="s">
        <v>142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84</v>
      </c>
      <c r="BK181" s="185">
        <f>ROUND(I181*H181,2)</f>
        <v>0</v>
      </c>
      <c r="BL181" s="18" t="s">
        <v>148</v>
      </c>
      <c r="BM181" s="184" t="s">
        <v>541</v>
      </c>
    </row>
    <row r="182" s="2" customFormat="1">
      <c r="A182" s="37"/>
      <c r="B182" s="38"/>
      <c r="C182" s="37"/>
      <c r="D182" s="186" t="s">
        <v>150</v>
      </c>
      <c r="E182" s="37"/>
      <c r="F182" s="187" t="s">
        <v>972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150</v>
      </c>
      <c r="AU182" s="18" t="s">
        <v>84</v>
      </c>
    </row>
    <row r="183" s="2" customFormat="1" ht="24.15" customHeight="1">
      <c r="A183" s="37"/>
      <c r="B183" s="171"/>
      <c r="C183" s="172" t="s">
        <v>363</v>
      </c>
      <c r="D183" s="172" t="s">
        <v>144</v>
      </c>
      <c r="E183" s="173" t="s">
        <v>973</v>
      </c>
      <c r="F183" s="174" t="s">
        <v>974</v>
      </c>
      <c r="G183" s="175" t="s">
        <v>841</v>
      </c>
      <c r="H183" s="176">
        <v>2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41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148</v>
      </c>
      <c r="AT183" s="184" t="s">
        <v>144</v>
      </c>
      <c r="AU183" s="184" t="s">
        <v>84</v>
      </c>
      <c r="AY183" s="18" t="s">
        <v>142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84</v>
      </c>
      <c r="BK183" s="185">
        <f>ROUND(I183*H183,2)</f>
        <v>0</v>
      </c>
      <c r="BL183" s="18" t="s">
        <v>148</v>
      </c>
      <c r="BM183" s="184" t="s">
        <v>551</v>
      </c>
    </row>
    <row r="184" s="2" customFormat="1">
      <c r="A184" s="37"/>
      <c r="B184" s="38"/>
      <c r="C184" s="37"/>
      <c r="D184" s="186" t="s">
        <v>150</v>
      </c>
      <c r="E184" s="37"/>
      <c r="F184" s="187" t="s">
        <v>974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150</v>
      </c>
      <c r="AU184" s="18" t="s">
        <v>84</v>
      </c>
    </row>
    <row r="185" s="2" customFormat="1" ht="16.5" customHeight="1">
      <c r="A185" s="37"/>
      <c r="B185" s="171"/>
      <c r="C185" s="172" t="s">
        <v>369</v>
      </c>
      <c r="D185" s="172" t="s">
        <v>144</v>
      </c>
      <c r="E185" s="173" t="s">
        <v>975</v>
      </c>
      <c r="F185" s="174" t="s">
        <v>976</v>
      </c>
      <c r="G185" s="175" t="s">
        <v>841</v>
      </c>
      <c r="H185" s="176">
        <v>25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41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148</v>
      </c>
      <c r="AT185" s="184" t="s">
        <v>144</v>
      </c>
      <c r="AU185" s="184" t="s">
        <v>84</v>
      </c>
      <c r="AY185" s="18" t="s">
        <v>142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84</v>
      </c>
      <c r="BK185" s="185">
        <f>ROUND(I185*H185,2)</f>
        <v>0</v>
      </c>
      <c r="BL185" s="18" t="s">
        <v>148</v>
      </c>
      <c r="BM185" s="184" t="s">
        <v>561</v>
      </c>
    </row>
    <row r="186" s="2" customFormat="1">
      <c r="A186" s="37"/>
      <c r="B186" s="38"/>
      <c r="C186" s="37"/>
      <c r="D186" s="186" t="s">
        <v>150</v>
      </c>
      <c r="E186" s="37"/>
      <c r="F186" s="187" t="s">
        <v>976</v>
      </c>
      <c r="G186" s="37"/>
      <c r="H186" s="37"/>
      <c r="I186" s="188"/>
      <c r="J186" s="37"/>
      <c r="K186" s="37"/>
      <c r="L186" s="38"/>
      <c r="M186" s="189"/>
      <c r="N186" s="19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150</v>
      </c>
      <c r="AU186" s="18" t="s">
        <v>84</v>
      </c>
    </row>
    <row r="187" s="12" customFormat="1" ht="25.92" customHeight="1">
      <c r="A187" s="12"/>
      <c r="B187" s="158"/>
      <c r="C187" s="12"/>
      <c r="D187" s="159" t="s">
        <v>75</v>
      </c>
      <c r="E187" s="160" t="s">
        <v>825</v>
      </c>
      <c r="F187" s="160" t="s">
        <v>1</v>
      </c>
      <c r="G187" s="12"/>
      <c r="H187" s="12"/>
      <c r="I187" s="161"/>
      <c r="J187" s="162">
        <f>BK187</f>
        <v>0</v>
      </c>
      <c r="K187" s="12"/>
      <c r="L187" s="158"/>
      <c r="M187" s="163"/>
      <c r="N187" s="164"/>
      <c r="O187" s="164"/>
      <c r="P187" s="165">
        <f>SUM(P188:P203)</f>
        <v>0</v>
      </c>
      <c r="Q187" s="164"/>
      <c r="R187" s="165">
        <f>SUM(R188:R203)</f>
        <v>0</v>
      </c>
      <c r="S187" s="164"/>
      <c r="T187" s="166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9" t="s">
        <v>84</v>
      </c>
      <c r="AT187" s="167" t="s">
        <v>75</v>
      </c>
      <c r="AU187" s="167" t="s">
        <v>76</v>
      </c>
      <c r="AY187" s="159" t="s">
        <v>142</v>
      </c>
      <c r="BK187" s="168">
        <f>SUM(BK188:BK203)</f>
        <v>0</v>
      </c>
    </row>
    <row r="188" s="2" customFormat="1" ht="24.15" customHeight="1">
      <c r="A188" s="37"/>
      <c r="B188" s="171"/>
      <c r="C188" s="172" t="s">
        <v>375</v>
      </c>
      <c r="D188" s="172" t="s">
        <v>144</v>
      </c>
      <c r="E188" s="173" t="s">
        <v>977</v>
      </c>
      <c r="F188" s="174" t="s">
        <v>978</v>
      </c>
      <c r="G188" s="175" t="s">
        <v>161</v>
      </c>
      <c r="H188" s="176">
        <v>2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41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148</v>
      </c>
      <c r="AT188" s="184" t="s">
        <v>144</v>
      </c>
      <c r="AU188" s="184" t="s">
        <v>84</v>
      </c>
      <c r="AY188" s="18" t="s">
        <v>142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84</v>
      </c>
      <c r="BK188" s="185">
        <f>ROUND(I188*H188,2)</f>
        <v>0</v>
      </c>
      <c r="BL188" s="18" t="s">
        <v>148</v>
      </c>
      <c r="BM188" s="184" t="s">
        <v>573</v>
      </c>
    </row>
    <row r="189" s="2" customFormat="1">
      <c r="A189" s="37"/>
      <c r="B189" s="38"/>
      <c r="C189" s="37"/>
      <c r="D189" s="186" t="s">
        <v>150</v>
      </c>
      <c r="E189" s="37"/>
      <c r="F189" s="187" t="s">
        <v>978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150</v>
      </c>
      <c r="AU189" s="18" t="s">
        <v>84</v>
      </c>
    </row>
    <row r="190" s="2" customFormat="1" ht="33" customHeight="1">
      <c r="A190" s="37"/>
      <c r="B190" s="171"/>
      <c r="C190" s="172" t="s">
        <v>381</v>
      </c>
      <c r="D190" s="172" t="s">
        <v>144</v>
      </c>
      <c r="E190" s="173" t="s">
        <v>979</v>
      </c>
      <c r="F190" s="174" t="s">
        <v>980</v>
      </c>
      <c r="G190" s="175" t="s">
        <v>780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41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148</v>
      </c>
      <c r="AT190" s="184" t="s">
        <v>144</v>
      </c>
      <c r="AU190" s="184" t="s">
        <v>84</v>
      </c>
      <c r="AY190" s="18" t="s">
        <v>142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84</v>
      </c>
      <c r="BK190" s="185">
        <f>ROUND(I190*H190,2)</f>
        <v>0</v>
      </c>
      <c r="BL190" s="18" t="s">
        <v>148</v>
      </c>
      <c r="BM190" s="184" t="s">
        <v>585</v>
      </c>
    </row>
    <row r="191" s="2" customFormat="1">
      <c r="A191" s="37"/>
      <c r="B191" s="38"/>
      <c r="C191" s="37"/>
      <c r="D191" s="186" t="s">
        <v>150</v>
      </c>
      <c r="E191" s="37"/>
      <c r="F191" s="187" t="s">
        <v>980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150</v>
      </c>
      <c r="AU191" s="18" t="s">
        <v>84</v>
      </c>
    </row>
    <row r="192" s="2" customFormat="1" ht="16.5" customHeight="1">
      <c r="A192" s="37"/>
      <c r="B192" s="171"/>
      <c r="C192" s="172" t="s">
        <v>389</v>
      </c>
      <c r="D192" s="172" t="s">
        <v>144</v>
      </c>
      <c r="E192" s="173" t="s">
        <v>981</v>
      </c>
      <c r="F192" s="174" t="s">
        <v>982</v>
      </c>
      <c r="G192" s="175" t="s">
        <v>780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41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148</v>
      </c>
      <c r="AT192" s="184" t="s">
        <v>144</v>
      </c>
      <c r="AU192" s="184" t="s">
        <v>84</v>
      </c>
      <c r="AY192" s="18" t="s">
        <v>142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84</v>
      </c>
      <c r="BK192" s="185">
        <f>ROUND(I192*H192,2)</f>
        <v>0</v>
      </c>
      <c r="BL192" s="18" t="s">
        <v>148</v>
      </c>
      <c r="BM192" s="184" t="s">
        <v>597</v>
      </c>
    </row>
    <row r="193" s="2" customFormat="1">
      <c r="A193" s="37"/>
      <c r="B193" s="38"/>
      <c r="C193" s="37"/>
      <c r="D193" s="186" t="s">
        <v>150</v>
      </c>
      <c r="E193" s="37"/>
      <c r="F193" s="187" t="s">
        <v>982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150</v>
      </c>
      <c r="AU193" s="18" t="s">
        <v>84</v>
      </c>
    </row>
    <row r="194" s="2" customFormat="1" ht="16.5" customHeight="1">
      <c r="A194" s="37"/>
      <c r="B194" s="171"/>
      <c r="C194" s="172" t="s">
        <v>396</v>
      </c>
      <c r="D194" s="172" t="s">
        <v>144</v>
      </c>
      <c r="E194" s="173" t="s">
        <v>983</v>
      </c>
      <c r="F194" s="174" t="s">
        <v>984</v>
      </c>
      <c r="G194" s="175" t="s">
        <v>780</v>
      </c>
      <c r="H194" s="176">
        <v>1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41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148</v>
      </c>
      <c r="AT194" s="184" t="s">
        <v>144</v>
      </c>
      <c r="AU194" s="184" t="s">
        <v>84</v>
      </c>
      <c r="AY194" s="18" t="s">
        <v>142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84</v>
      </c>
      <c r="BK194" s="185">
        <f>ROUND(I194*H194,2)</f>
        <v>0</v>
      </c>
      <c r="BL194" s="18" t="s">
        <v>148</v>
      </c>
      <c r="BM194" s="184" t="s">
        <v>612</v>
      </c>
    </row>
    <row r="195" s="2" customFormat="1">
      <c r="A195" s="37"/>
      <c r="B195" s="38"/>
      <c r="C195" s="37"/>
      <c r="D195" s="186" t="s">
        <v>150</v>
      </c>
      <c r="E195" s="37"/>
      <c r="F195" s="187" t="s">
        <v>984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150</v>
      </c>
      <c r="AU195" s="18" t="s">
        <v>84</v>
      </c>
    </row>
    <row r="196" s="2" customFormat="1" ht="37.8" customHeight="1">
      <c r="A196" s="37"/>
      <c r="B196" s="171"/>
      <c r="C196" s="172" t="s">
        <v>404</v>
      </c>
      <c r="D196" s="172" t="s">
        <v>144</v>
      </c>
      <c r="E196" s="173" t="s">
        <v>985</v>
      </c>
      <c r="F196" s="174" t="s">
        <v>986</v>
      </c>
      <c r="G196" s="175" t="s">
        <v>780</v>
      </c>
      <c r="H196" s="176">
        <v>3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41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148</v>
      </c>
      <c r="AT196" s="184" t="s">
        <v>144</v>
      </c>
      <c r="AU196" s="184" t="s">
        <v>84</v>
      </c>
      <c r="AY196" s="18" t="s">
        <v>142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84</v>
      </c>
      <c r="BK196" s="185">
        <f>ROUND(I196*H196,2)</f>
        <v>0</v>
      </c>
      <c r="BL196" s="18" t="s">
        <v>148</v>
      </c>
      <c r="BM196" s="184" t="s">
        <v>623</v>
      </c>
    </row>
    <row r="197" s="2" customFormat="1">
      <c r="A197" s="37"/>
      <c r="B197" s="38"/>
      <c r="C197" s="37"/>
      <c r="D197" s="186" t="s">
        <v>150</v>
      </c>
      <c r="E197" s="37"/>
      <c r="F197" s="187" t="s">
        <v>986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150</v>
      </c>
      <c r="AU197" s="18" t="s">
        <v>84</v>
      </c>
    </row>
    <row r="198" s="2" customFormat="1" ht="33" customHeight="1">
      <c r="A198" s="37"/>
      <c r="B198" s="171"/>
      <c r="C198" s="172" t="s">
        <v>413</v>
      </c>
      <c r="D198" s="172" t="s">
        <v>144</v>
      </c>
      <c r="E198" s="173" t="s">
        <v>953</v>
      </c>
      <c r="F198" s="174" t="s">
        <v>954</v>
      </c>
      <c r="G198" s="175" t="s">
        <v>161</v>
      </c>
      <c r="H198" s="176">
        <v>2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41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148</v>
      </c>
      <c r="AT198" s="184" t="s">
        <v>144</v>
      </c>
      <c r="AU198" s="184" t="s">
        <v>84</v>
      </c>
      <c r="AY198" s="18" t="s">
        <v>142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84</v>
      </c>
      <c r="BK198" s="185">
        <f>ROUND(I198*H198,2)</f>
        <v>0</v>
      </c>
      <c r="BL198" s="18" t="s">
        <v>148</v>
      </c>
      <c r="BM198" s="184" t="s">
        <v>635</v>
      </c>
    </row>
    <row r="199" s="2" customFormat="1">
      <c r="A199" s="37"/>
      <c r="B199" s="38"/>
      <c r="C199" s="37"/>
      <c r="D199" s="186" t="s">
        <v>150</v>
      </c>
      <c r="E199" s="37"/>
      <c r="F199" s="187" t="s">
        <v>954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150</v>
      </c>
      <c r="AU199" s="18" t="s">
        <v>84</v>
      </c>
    </row>
    <row r="200" s="2" customFormat="1" ht="24.15" customHeight="1">
      <c r="A200" s="37"/>
      <c r="B200" s="171"/>
      <c r="C200" s="172" t="s">
        <v>419</v>
      </c>
      <c r="D200" s="172" t="s">
        <v>144</v>
      </c>
      <c r="E200" s="173" t="s">
        <v>987</v>
      </c>
      <c r="F200" s="174" t="s">
        <v>988</v>
      </c>
      <c r="G200" s="175" t="s">
        <v>841</v>
      </c>
      <c r="H200" s="176">
        <v>4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41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148</v>
      </c>
      <c r="AT200" s="184" t="s">
        <v>144</v>
      </c>
      <c r="AU200" s="184" t="s">
        <v>84</v>
      </c>
      <c r="AY200" s="18" t="s">
        <v>142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84</v>
      </c>
      <c r="BK200" s="185">
        <f>ROUND(I200*H200,2)</f>
        <v>0</v>
      </c>
      <c r="BL200" s="18" t="s">
        <v>148</v>
      </c>
      <c r="BM200" s="184" t="s">
        <v>649</v>
      </c>
    </row>
    <row r="201" s="2" customFormat="1">
      <c r="A201" s="37"/>
      <c r="B201" s="38"/>
      <c r="C201" s="37"/>
      <c r="D201" s="186" t="s">
        <v>150</v>
      </c>
      <c r="E201" s="37"/>
      <c r="F201" s="187" t="s">
        <v>988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150</v>
      </c>
      <c r="AU201" s="18" t="s">
        <v>84</v>
      </c>
    </row>
    <row r="202" s="2" customFormat="1" ht="24.15" customHeight="1">
      <c r="A202" s="37"/>
      <c r="B202" s="171"/>
      <c r="C202" s="172" t="s">
        <v>425</v>
      </c>
      <c r="D202" s="172" t="s">
        <v>144</v>
      </c>
      <c r="E202" s="173" t="s">
        <v>989</v>
      </c>
      <c r="F202" s="174" t="s">
        <v>990</v>
      </c>
      <c r="G202" s="175" t="s">
        <v>841</v>
      </c>
      <c r="H202" s="176">
        <v>2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41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148</v>
      </c>
      <c r="AT202" s="184" t="s">
        <v>144</v>
      </c>
      <c r="AU202" s="184" t="s">
        <v>84</v>
      </c>
      <c r="AY202" s="18" t="s">
        <v>142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84</v>
      </c>
      <c r="BK202" s="185">
        <f>ROUND(I202*H202,2)</f>
        <v>0</v>
      </c>
      <c r="BL202" s="18" t="s">
        <v>148</v>
      </c>
      <c r="BM202" s="184" t="s">
        <v>665</v>
      </c>
    </row>
    <row r="203" s="2" customFormat="1">
      <c r="A203" s="37"/>
      <c r="B203" s="38"/>
      <c r="C203" s="37"/>
      <c r="D203" s="186" t="s">
        <v>150</v>
      </c>
      <c r="E203" s="37"/>
      <c r="F203" s="187" t="s">
        <v>990</v>
      </c>
      <c r="G203" s="37"/>
      <c r="H203" s="37"/>
      <c r="I203" s="188"/>
      <c r="J203" s="37"/>
      <c r="K203" s="37"/>
      <c r="L203" s="38"/>
      <c r="M203" s="189"/>
      <c r="N203" s="190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150</v>
      </c>
      <c r="AU203" s="18" t="s">
        <v>84</v>
      </c>
    </row>
    <row r="204" s="12" customFormat="1" ht="25.92" customHeight="1">
      <c r="A204" s="12"/>
      <c r="B204" s="158"/>
      <c r="C204" s="12"/>
      <c r="D204" s="159" t="s">
        <v>75</v>
      </c>
      <c r="E204" s="160" t="s">
        <v>825</v>
      </c>
      <c r="F204" s="160" t="s">
        <v>1</v>
      </c>
      <c r="G204" s="12"/>
      <c r="H204" s="12"/>
      <c r="I204" s="161"/>
      <c r="J204" s="162">
        <f>BK204</f>
        <v>0</v>
      </c>
      <c r="K204" s="12"/>
      <c r="L204" s="158"/>
      <c r="M204" s="163"/>
      <c r="N204" s="164"/>
      <c r="O204" s="164"/>
      <c r="P204" s="165">
        <f>SUM(P205:P226)</f>
        <v>0</v>
      </c>
      <c r="Q204" s="164"/>
      <c r="R204" s="165">
        <f>SUM(R205:R226)</f>
        <v>0</v>
      </c>
      <c r="S204" s="164"/>
      <c r="T204" s="166">
        <f>SUM(T205:T226)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9" t="s">
        <v>84</v>
      </c>
      <c r="AT204" s="167" t="s">
        <v>75</v>
      </c>
      <c r="AU204" s="167" t="s">
        <v>76</v>
      </c>
      <c r="AY204" s="159" t="s">
        <v>142</v>
      </c>
      <c r="BK204" s="168">
        <f>SUM(BK205:BK226)</f>
        <v>0</v>
      </c>
    </row>
    <row r="205" s="2" customFormat="1" ht="16.5" customHeight="1">
      <c r="A205" s="37"/>
      <c r="B205" s="171"/>
      <c r="C205" s="172" t="s">
        <v>432</v>
      </c>
      <c r="D205" s="172" t="s">
        <v>144</v>
      </c>
      <c r="E205" s="173" t="s">
        <v>991</v>
      </c>
      <c r="F205" s="174" t="s">
        <v>992</v>
      </c>
      <c r="G205" s="175" t="s">
        <v>832</v>
      </c>
      <c r="H205" s="176">
        <v>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41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148</v>
      </c>
      <c r="AT205" s="184" t="s">
        <v>144</v>
      </c>
      <c r="AU205" s="184" t="s">
        <v>84</v>
      </c>
      <c r="AY205" s="18" t="s">
        <v>142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84</v>
      </c>
      <c r="BK205" s="185">
        <f>ROUND(I205*H205,2)</f>
        <v>0</v>
      </c>
      <c r="BL205" s="18" t="s">
        <v>148</v>
      </c>
      <c r="BM205" s="184" t="s">
        <v>678</v>
      </c>
    </row>
    <row r="206" s="2" customFormat="1">
      <c r="A206" s="37"/>
      <c r="B206" s="38"/>
      <c r="C206" s="37"/>
      <c r="D206" s="186" t="s">
        <v>150</v>
      </c>
      <c r="E206" s="37"/>
      <c r="F206" s="187" t="s">
        <v>992</v>
      </c>
      <c r="G206" s="37"/>
      <c r="H206" s="37"/>
      <c r="I206" s="188"/>
      <c r="J206" s="37"/>
      <c r="K206" s="37"/>
      <c r="L206" s="38"/>
      <c r="M206" s="189"/>
      <c r="N206" s="190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150</v>
      </c>
      <c r="AU206" s="18" t="s">
        <v>84</v>
      </c>
    </row>
    <row r="207" s="2" customFormat="1" ht="16.5" customHeight="1">
      <c r="A207" s="37"/>
      <c r="B207" s="171"/>
      <c r="C207" s="172" t="s">
        <v>439</v>
      </c>
      <c r="D207" s="172" t="s">
        <v>144</v>
      </c>
      <c r="E207" s="173" t="s">
        <v>993</v>
      </c>
      <c r="F207" s="174" t="s">
        <v>994</v>
      </c>
      <c r="G207" s="175" t="s">
        <v>832</v>
      </c>
      <c r="H207" s="176">
        <v>1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41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148</v>
      </c>
      <c r="AT207" s="184" t="s">
        <v>144</v>
      </c>
      <c r="AU207" s="184" t="s">
        <v>84</v>
      </c>
      <c r="AY207" s="18" t="s">
        <v>142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84</v>
      </c>
      <c r="BK207" s="185">
        <f>ROUND(I207*H207,2)</f>
        <v>0</v>
      </c>
      <c r="BL207" s="18" t="s">
        <v>148</v>
      </c>
      <c r="BM207" s="184" t="s">
        <v>693</v>
      </c>
    </row>
    <row r="208" s="2" customFormat="1">
      <c r="A208" s="37"/>
      <c r="B208" s="38"/>
      <c r="C208" s="37"/>
      <c r="D208" s="186" t="s">
        <v>150</v>
      </c>
      <c r="E208" s="37"/>
      <c r="F208" s="187" t="s">
        <v>994</v>
      </c>
      <c r="G208" s="37"/>
      <c r="H208" s="37"/>
      <c r="I208" s="188"/>
      <c r="J208" s="37"/>
      <c r="K208" s="37"/>
      <c r="L208" s="38"/>
      <c r="M208" s="189"/>
      <c r="N208" s="190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150</v>
      </c>
      <c r="AU208" s="18" t="s">
        <v>84</v>
      </c>
    </row>
    <row r="209" s="2" customFormat="1" ht="16.5" customHeight="1">
      <c r="A209" s="37"/>
      <c r="B209" s="171"/>
      <c r="C209" s="172" t="s">
        <v>445</v>
      </c>
      <c r="D209" s="172" t="s">
        <v>144</v>
      </c>
      <c r="E209" s="173" t="s">
        <v>995</v>
      </c>
      <c r="F209" s="174" t="s">
        <v>996</v>
      </c>
      <c r="G209" s="175" t="s">
        <v>832</v>
      </c>
      <c r="H209" s="176">
        <v>1</v>
      </c>
      <c r="I209" s="177"/>
      <c r="J209" s="178">
        <f>ROUND(I209*H209,2)</f>
        <v>0</v>
      </c>
      <c r="K209" s="179"/>
      <c r="L209" s="38"/>
      <c r="M209" s="180" t="s">
        <v>1</v>
      </c>
      <c r="N209" s="181" t="s">
        <v>41</v>
      </c>
      <c r="O209" s="76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4" t="s">
        <v>148</v>
      </c>
      <c r="AT209" s="184" t="s">
        <v>144</v>
      </c>
      <c r="AU209" s="184" t="s">
        <v>84</v>
      </c>
      <c r="AY209" s="18" t="s">
        <v>142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8" t="s">
        <v>84</v>
      </c>
      <c r="BK209" s="185">
        <f>ROUND(I209*H209,2)</f>
        <v>0</v>
      </c>
      <c r="BL209" s="18" t="s">
        <v>148</v>
      </c>
      <c r="BM209" s="184" t="s">
        <v>704</v>
      </c>
    </row>
    <row r="210" s="2" customFormat="1">
      <c r="A210" s="37"/>
      <c r="B210" s="38"/>
      <c r="C210" s="37"/>
      <c r="D210" s="186" t="s">
        <v>150</v>
      </c>
      <c r="E210" s="37"/>
      <c r="F210" s="187" t="s">
        <v>996</v>
      </c>
      <c r="G210" s="37"/>
      <c r="H210" s="37"/>
      <c r="I210" s="188"/>
      <c r="J210" s="37"/>
      <c r="K210" s="37"/>
      <c r="L210" s="38"/>
      <c r="M210" s="189"/>
      <c r="N210" s="190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150</v>
      </c>
      <c r="AU210" s="18" t="s">
        <v>84</v>
      </c>
    </row>
    <row r="211" s="2" customFormat="1" ht="16.5" customHeight="1">
      <c r="A211" s="37"/>
      <c r="B211" s="171"/>
      <c r="C211" s="172" t="s">
        <v>451</v>
      </c>
      <c r="D211" s="172" t="s">
        <v>144</v>
      </c>
      <c r="E211" s="173" t="s">
        <v>997</v>
      </c>
      <c r="F211" s="174" t="s">
        <v>998</v>
      </c>
      <c r="G211" s="175" t="s">
        <v>832</v>
      </c>
      <c r="H211" s="176">
        <v>1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41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148</v>
      </c>
      <c r="AT211" s="184" t="s">
        <v>144</v>
      </c>
      <c r="AU211" s="184" t="s">
        <v>84</v>
      </c>
      <c r="AY211" s="18" t="s">
        <v>142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84</v>
      </c>
      <c r="BK211" s="185">
        <f>ROUND(I211*H211,2)</f>
        <v>0</v>
      </c>
      <c r="BL211" s="18" t="s">
        <v>148</v>
      </c>
      <c r="BM211" s="184" t="s">
        <v>720</v>
      </c>
    </row>
    <row r="212" s="2" customFormat="1">
      <c r="A212" s="37"/>
      <c r="B212" s="38"/>
      <c r="C212" s="37"/>
      <c r="D212" s="186" t="s">
        <v>150</v>
      </c>
      <c r="E212" s="37"/>
      <c r="F212" s="187" t="s">
        <v>998</v>
      </c>
      <c r="G212" s="37"/>
      <c r="H212" s="37"/>
      <c r="I212" s="188"/>
      <c r="J212" s="37"/>
      <c r="K212" s="37"/>
      <c r="L212" s="38"/>
      <c r="M212" s="189"/>
      <c r="N212" s="190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150</v>
      </c>
      <c r="AU212" s="18" t="s">
        <v>84</v>
      </c>
    </row>
    <row r="213" s="2" customFormat="1" ht="16.5" customHeight="1">
      <c r="A213" s="37"/>
      <c r="B213" s="171"/>
      <c r="C213" s="172" t="s">
        <v>457</v>
      </c>
      <c r="D213" s="172" t="s">
        <v>144</v>
      </c>
      <c r="E213" s="173" t="s">
        <v>999</v>
      </c>
      <c r="F213" s="174" t="s">
        <v>1000</v>
      </c>
      <c r="G213" s="175" t="s">
        <v>832</v>
      </c>
      <c r="H213" s="176">
        <v>1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41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148</v>
      </c>
      <c r="AT213" s="184" t="s">
        <v>144</v>
      </c>
      <c r="AU213" s="184" t="s">
        <v>84</v>
      </c>
      <c r="AY213" s="18" t="s">
        <v>142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84</v>
      </c>
      <c r="BK213" s="185">
        <f>ROUND(I213*H213,2)</f>
        <v>0</v>
      </c>
      <c r="BL213" s="18" t="s">
        <v>148</v>
      </c>
      <c r="BM213" s="184" t="s">
        <v>732</v>
      </c>
    </row>
    <row r="214" s="2" customFormat="1">
      <c r="A214" s="37"/>
      <c r="B214" s="38"/>
      <c r="C214" s="37"/>
      <c r="D214" s="186" t="s">
        <v>150</v>
      </c>
      <c r="E214" s="37"/>
      <c r="F214" s="187" t="s">
        <v>1000</v>
      </c>
      <c r="G214" s="37"/>
      <c r="H214" s="37"/>
      <c r="I214" s="188"/>
      <c r="J214" s="37"/>
      <c r="K214" s="37"/>
      <c r="L214" s="38"/>
      <c r="M214" s="189"/>
      <c r="N214" s="190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150</v>
      </c>
      <c r="AU214" s="18" t="s">
        <v>84</v>
      </c>
    </row>
    <row r="215" s="2" customFormat="1" ht="16.5" customHeight="1">
      <c r="A215" s="37"/>
      <c r="B215" s="171"/>
      <c r="C215" s="172" t="s">
        <v>465</v>
      </c>
      <c r="D215" s="172" t="s">
        <v>144</v>
      </c>
      <c r="E215" s="173" t="s">
        <v>1001</v>
      </c>
      <c r="F215" s="174" t="s">
        <v>1002</v>
      </c>
      <c r="G215" s="175" t="s">
        <v>832</v>
      </c>
      <c r="H215" s="176">
        <v>1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41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148</v>
      </c>
      <c r="AT215" s="184" t="s">
        <v>144</v>
      </c>
      <c r="AU215" s="184" t="s">
        <v>84</v>
      </c>
      <c r="AY215" s="18" t="s">
        <v>142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84</v>
      </c>
      <c r="BK215" s="185">
        <f>ROUND(I215*H215,2)</f>
        <v>0</v>
      </c>
      <c r="BL215" s="18" t="s">
        <v>148</v>
      </c>
      <c r="BM215" s="184" t="s">
        <v>749</v>
      </c>
    </row>
    <row r="216" s="2" customFormat="1">
      <c r="A216" s="37"/>
      <c r="B216" s="38"/>
      <c r="C216" s="37"/>
      <c r="D216" s="186" t="s">
        <v>150</v>
      </c>
      <c r="E216" s="37"/>
      <c r="F216" s="187" t="s">
        <v>1002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150</v>
      </c>
      <c r="AU216" s="18" t="s">
        <v>84</v>
      </c>
    </row>
    <row r="217" s="2" customFormat="1" ht="16.5" customHeight="1">
      <c r="A217" s="37"/>
      <c r="B217" s="171"/>
      <c r="C217" s="172" t="s">
        <v>472</v>
      </c>
      <c r="D217" s="172" t="s">
        <v>144</v>
      </c>
      <c r="E217" s="173" t="s">
        <v>1003</v>
      </c>
      <c r="F217" s="174" t="s">
        <v>1004</v>
      </c>
      <c r="G217" s="175" t="s">
        <v>832</v>
      </c>
      <c r="H217" s="176">
        <v>1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41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148</v>
      </c>
      <c r="AT217" s="184" t="s">
        <v>144</v>
      </c>
      <c r="AU217" s="184" t="s">
        <v>84</v>
      </c>
      <c r="AY217" s="18" t="s">
        <v>142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84</v>
      </c>
      <c r="BK217" s="185">
        <f>ROUND(I217*H217,2)</f>
        <v>0</v>
      </c>
      <c r="BL217" s="18" t="s">
        <v>148</v>
      </c>
      <c r="BM217" s="184" t="s">
        <v>763</v>
      </c>
    </row>
    <row r="218" s="2" customFormat="1">
      <c r="A218" s="37"/>
      <c r="B218" s="38"/>
      <c r="C218" s="37"/>
      <c r="D218" s="186" t="s">
        <v>150</v>
      </c>
      <c r="E218" s="37"/>
      <c r="F218" s="187" t="s">
        <v>1004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150</v>
      </c>
      <c r="AU218" s="18" t="s">
        <v>84</v>
      </c>
    </row>
    <row r="219" s="2" customFormat="1" ht="16.5" customHeight="1">
      <c r="A219" s="37"/>
      <c r="B219" s="171"/>
      <c r="C219" s="172" t="s">
        <v>478</v>
      </c>
      <c r="D219" s="172" t="s">
        <v>144</v>
      </c>
      <c r="E219" s="173" t="s">
        <v>1005</v>
      </c>
      <c r="F219" s="174" t="s">
        <v>1006</v>
      </c>
      <c r="G219" s="175" t="s">
        <v>832</v>
      </c>
      <c r="H219" s="176">
        <v>1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41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148</v>
      </c>
      <c r="AT219" s="184" t="s">
        <v>144</v>
      </c>
      <c r="AU219" s="184" t="s">
        <v>84</v>
      </c>
      <c r="AY219" s="18" t="s">
        <v>142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84</v>
      </c>
      <c r="BK219" s="185">
        <f>ROUND(I219*H219,2)</f>
        <v>0</v>
      </c>
      <c r="BL219" s="18" t="s">
        <v>148</v>
      </c>
      <c r="BM219" s="184" t="s">
        <v>775</v>
      </c>
    </row>
    <row r="220" s="2" customFormat="1">
      <c r="A220" s="37"/>
      <c r="B220" s="38"/>
      <c r="C220" s="37"/>
      <c r="D220" s="186" t="s">
        <v>150</v>
      </c>
      <c r="E220" s="37"/>
      <c r="F220" s="187" t="s">
        <v>1006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150</v>
      </c>
      <c r="AU220" s="18" t="s">
        <v>84</v>
      </c>
    </row>
    <row r="221" s="2" customFormat="1" ht="16.5" customHeight="1">
      <c r="A221" s="37"/>
      <c r="B221" s="171"/>
      <c r="C221" s="172" t="s">
        <v>485</v>
      </c>
      <c r="D221" s="172" t="s">
        <v>144</v>
      </c>
      <c r="E221" s="173" t="s">
        <v>1007</v>
      </c>
      <c r="F221" s="174" t="s">
        <v>1008</v>
      </c>
      <c r="G221" s="175" t="s">
        <v>832</v>
      </c>
      <c r="H221" s="176">
        <v>1</v>
      </c>
      <c r="I221" s="177"/>
      <c r="J221" s="178">
        <f>ROUND(I221*H221,2)</f>
        <v>0</v>
      </c>
      <c r="K221" s="179"/>
      <c r="L221" s="38"/>
      <c r="M221" s="180" t="s">
        <v>1</v>
      </c>
      <c r="N221" s="181" t="s">
        <v>41</v>
      </c>
      <c r="O221" s="76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4" t="s">
        <v>148</v>
      </c>
      <c r="AT221" s="184" t="s">
        <v>144</v>
      </c>
      <c r="AU221" s="184" t="s">
        <v>84</v>
      </c>
      <c r="AY221" s="18" t="s">
        <v>142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8" t="s">
        <v>84</v>
      </c>
      <c r="BK221" s="185">
        <f>ROUND(I221*H221,2)</f>
        <v>0</v>
      </c>
      <c r="BL221" s="18" t="s">
        <v>148</v>
      </c>
      <c r="BM221" s="184" t="s">
        <v>782</v>
      </c>
    </row>
    <row r="222" s="2" customFormat="1">
      <c r="A222" s="37"/>
      <c r="B222" s="38"/>
      <c r="C222" s="37"/>
      <c r="D222" s="186" t="s">
        <v>150</v>
      </c>
      <c r="E222" s="37"/>
      <c r="F222" s="187" t="s">
        <v>1008</v>
      </c>
      <c r="G222" s="37"/>
      <c r="H222" s="37"/>
      <c r="I222" s="188"/>
      <c r="J222" s="37"/>
      <c r="K222" s="37"/>
      <c r="L222" s="38"/>
      <c r="M222" s="189"/>
      <c r="N222" s="190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150</v>
      </c>
      <c r="AU222" s="18" t="s">
        <v>84</v>
      </c>
    </row>
    <row r="223" s="2" customFormat="1" ht="16.5" customHeight="1">
      <c r="A223" s="37"/>
      <c r="B223" s="171"/>
      <c r="C223" s="172" t="s">
        <v>491</v>
      </c>
      <c r="D223" s="172" t="s">
        <v>144</v>
      </c>
      <c r="E223" s="173" t="s">
        <v>1009</v>
      </c>
      <c r="F223" s="174" t="s">
        <v>1010</v>
      </c>
      <c r="G223" s="175" t="s">
        <v>832</v>
      </c>
      <c r="H223" s="176">
        <v>1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41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148</v>
      </c>
      <c r="AT223" s="184" t="s">
        <v>144</v>
      </c>
      <c r="AU223" s="184" t="s">
        <v>84</v>
      </c>
      <c r="AY223" s="18" t="s">
        <v>142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84</v>
      </c>
      <c r="BK223" s="185">
        <f>ROUND(I223*H223,2)</f>
        <v>0</v>
      </c>
      <c r="BL223" s="18" t="s">
        <v>148</v>
      </c>
      <c r="BM223" s="184" t="s">
        <v>796</v>
      </c>
    </row>
    <row r="224" s="2" customFormat="1">
      <c r="A224" s="37"/>
      <c r="B224" s="38"/>
      <c r="C224" s="37"/>
      <c r="D224" s="186" t="s">
        <v>150</v>
      </c>
      <c r="E224" s="37"/>
      <c r="F224" s="187" t="s">
        <v>1010</v>
      </c>
      <c r="G224" s="37"/>
      <c r="H224" s="37"/>
      <c r="I224" s="188"/>
      <c r="J224" s="37"/>
      <c r="K224" s="37"/>
      <c r="L224" s="38"/>
      <c r="M224" s="189"/>
      <c r="N224" s="190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150</v>
      </c>
      <c r="AU224" s="18" t="s">
        <v>84</v>
      </c>
    </row>
    <row r="225" s="2" customFormat="1" ht="16.5" customHeight="1">
      <c r="A225" s="37"/>
      <c r="B225" s="171"/>
      <c r="C225" s="172" t="s">
        <v>495</v>
      </c>
      <c r="D225" s="172" t="s">
        <v>144</v>
      </c>
      <c r="E225" s="173" t="s">
        <v>1011</v>
      </c>
      <c r="F225" s="174" t="s">
        <v>864</v>
      </c>
      <c r="G225" s="175" t="s">
        <v>832</v>
      </c>
      <c r="H225" s="176">
        <v>1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41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148</v>
      </c>
      <c r="AT225" s="184" t="s">
        <v>144</v>
      </c>
      <c r="AU225" s="184" t="s">
        <v>84</v>
      </c>
      <c r="AY225" s="18" t="s">
        <v>142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84</v>
      </c>
      <c r="BK225" s="185">
        <f>ROUND(I225*H225,2)</f>
        <v>0</v>
      </c>
      <c r="BL225" s="18" t="s">
        <v>148</v>
      </c>
      <c r="BM225" s="184" t="s">
        <v>808</v>
      </c>
    </row>
    <row r="226" s="2" customFormat="1">
      <c r="A226" s="37"/>
      <c r="B226" s="38"/>
      <c r="C226" s="37"/>
      <c r="D226" s="186" t="s">
        <v>150</v>
      </c>
      <c r="E226" s="37"/>
      <c r="F226" s="187" t="s">
        <v>864</v>
      </c>
      <c r="G226" s="37"/>
      <c r="H226" s="37"/>
      <c r="I226" s="188"/>
      <c r="J226" s="37"/>
      <c r="K226" s="37"/>
      <c r="L226" s="38"/>
      <c r="M226" s="227"/>
      <c r="N226" s="228"/>
      <c r="O226" s="229"/>
      <c r="P226" s="229"/>
      <c r="Q226" s="229"/>
      <c r="R226" s="229"/>
      <c r="S226" s="229"/>
      <c r="T226" s="230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150</v>
      </c>
      <c r="AU226" s="18" t="s">
        <v>84</v>
      </c>
    </row>
    <row r="227" s="2" customFormat="1" ht="6.96" customHeight="1">
      <c r="A227" s="37"/>
      <c r="B227" s="59"/>
      <c r="C227" s="60"/>
      <c r="D227" s="60"/>
      <c r="E227" s="60"/>
      <c r="F227" s="60"/>
      <c r="G227" s="60"/>
      <c r="H227" s="60"/>
      <c r="I227" s="60"/>
      <c r="J227" s="60"/>
      <c r="K227" s="60"/>
      <c r="L227" s="38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autoFilter ref="C119:K22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Hotel Krystal - Gastro STAVEBNÍ ÚPRAVY BLOKU B ŘEŠENÉ ČÁSTI V 1.NP A 1.PP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1012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26</v>
      </c>
      <c r="G12" s="37"/>
      <c r="H12" s="37"/>
      <c r="I12" s="31" t="s">
        <v>22</v>
      </c>
      <c r="J12" s="68" t="str">
        <f>'Rekapitulace stavby'!AN8</f>
        <v>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Contractis s.r.o.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Krajovský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ROUND((SUM(BE123:BE310)),  2)</f>
        <v>0</v>
      </c>
      <c r="G33" s="37"/>
      <c r="H33" s="37"/>
      <c r="I33" s="127">
        <v>0.20999999999999999</v>
      </c>
      <c r="J33" s="126">
        <f>ROUND(((SUM(BE123:BE310))*I33),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ROUND((SUM(BF123:BF310)),  2)</f>
        <v>0</v>
      </c>
      <c r="G34" s="37"/>
      <c r="H34" s="37"/>
      <c r="I34" s="127">
        <v>0.12</v>
      </c>
      <c r="J34" s="126">
        <f>ROUND(((SUM(BF123:BF310))*I34),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ROUND((SUM(BG123:BG310)),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ROUND((SUM(BH123:BH310)),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ROUND((SUM(BI123:BI310)),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Hotel Krystal - Gastro STAVEBNÍ ÚPRAVY BLOKU B ŘEŠENÉ ČÁSTI V 1.NP A 1.PP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SILNOPROUD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Contractis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Krajovský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100</v>
      </c>
      <c r="D94" s="128"/>
      <c r="E94" s="128"/>
      <c r="F94" s="128"/>
      <c r="G94" s="128"/>
      <c r="H94" s="128"/>
      <c r="I94" s="128"/>
      <c r="J94" s="137" t="s">
        <v>101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102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103</v>
      </c>
    </row>
    <row r="97" s="9" customFormat="1" ht="24.96" customHeight="1">
      <c r="A97" s="9"/>
      <c r="B97" s="139"/>
      <c r="C97" s="9"/>
      <c r="D97" s="140" t="s">
        <v>1013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1014</v>
      </c>
      <c r="E98" s="141"/>
      <c r="F98" s="141"/>
      <c r="G98" s="141"/>
      <c r="H98" s="141"/>
      <c r="I98" s="141"/>
      <c r="J98" s="142">
        <f>J209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1015</v>
      </c>
      <c r="E99" s="141"/>
      <c r="F99" s="141"/>
      <c r="G99" s="141"/>
      <c r="H99" s="141"/>
      <c r="I99" s="141"/>
      <c r="J99" s="142">
        <f>J230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1016</v>
      </c>
      <c r="E100" s="141"/>
      <c r="F100" s="141"/>
      <c r="G100" s="141"/>
      <c r="H100" s="141"/>
      <c r="I100" s="141"/>
      <c r="J100" s="142">
        <f>J231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817</v>
      </c>
      <c r="E101" s="141"/>
      <c r="F101" s="141"/>
      <c r="G101" s="141"/>
      <c r="H101" s="141"/>
      <c r="I101" s="141"/>
      <c r="J101" s="142">
        <f>J268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1017</v>
      </c>
      <c r="E102" s="141"/>
      <c r="F102" s="141"/>
      <c r="G102" s="141"/>
      <c r="H102" s="141"/>
      <c r="I102" s="141"/>
      <c r="J102" s="142">
        <f>J271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1018</v>
      </c>
      <c r="E103" s="141"/>
      <c r="F103" s="141"/>
      <c r="G103" s="141"/>
      <c r="H103" s="141"/>
      <c r="I103" s="141"/>
      <c r="J103" s="142">
        <f>J286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7"/>
      <c r="D113" s="37"/>
      <c r="E113" s="120" t="str">
        <f>E7</f>
        <v>Hotel Krystal - Gastro STAVEBNÍ ÚPRAVY BLOKU B ŘEŠENÉ ČÁSTI V 1.NP A 1.PP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97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04 - SILNOPROUD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8. 1. 2025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30</v>
      </c>
      <c r="J119" s="35" t="str">
        <f>E21</f>
        <v>Contractis s.r.o.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7"/>
      <c r="E120" s="37"/>
      <c r="F120" s="26" t="str">
        <f>IF(E18="","",E18)</f>
        <v>Vyplň údaj</v>
      </c>
      <c r="G120" s="37"/>
      <c r="H120" s="37"/>
      <c r="I120" s="31" t="s">
        <v>33</v>
      </c>
      <c r="J120" s="35" t="str">
        <f>E24</f>
        <v>Krajovský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128</v>
      </c>
      <c r="D122" s="150" t="s">
        <v>61</v>
      </c>
      <c r="E122" s="150" t="s">
        <v>57</v>
      </c>
      <c r="F122" s="150" t="s">
        <v>58</v>
      </c>
      <c r="G122" s="150" t="s">
        <v>129</v>
      </c>
      <c r="H122" s="150" t="s">
        <v>130</v>
      </c>
      <c r="I122" s="150" t="s">
        <v>131</v>
      </c>
      <c r="J122" s="151" t="s">
        <v>101</v>
      </c>
      <c r="K122" s="152" t="s">
        <v>132</v>
      </c>
      <c r="L122" s="153"/>
      <c r="M122" s="85" t="s">
        <v>1</v>
      </c>
      <c r="N122" s="86" t="s">
        <v>40</v>
      </c>
      <c r="O122" s="86" t="s">
        <v>133</v>
      </c>
      <c r="P122" s="86" t="s">
        <v>134</v>
      </c>
      <c r="Q122" s="86" t="s">
        <v>135</v>
      </c>
      <c r="R122" s="86" t="s">
        <v>136</v>
      </c>
      <c r="S122" s="86" t="s">
        <v>137</v>
      </c>
      <c r="T122" s="87" t="s">
        <v>138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139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P124+P209+P230+P231+P268+P271+P286</f>
        <v>0</v>
      </c>
      <c r="Q123" s="89"/>
      <c r="R123" s="155">
        <f>R124+R209+R230+R231+R268+R271+R286</f>
        <v>0</v>
      </c>
      <c r="S123" s="89"/>
      <c r="T123" s="156">
        <f>T124+T209+T230+T231+T268+T271+T286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75</v>
      </c>
      <c r="AU123" s="18" t="s">
        <v>103</v>
      </c>
      <c r="BK123" s="157">
        <f>BK124+BK209+BK230+BK231+BK268+BK271+BK286</f>
        <v>0</v>
      </c>
    </row>
    <row r="124" s="12" customFormat="1" ht="25.92" customHeight="1">
      <c r="A124" s="12"/>
      <c r="B124" s="158"/>
      <c r="C124" s="12"/>
      <c r="D124" s="159" t="s">
        <v>75</v>
      </c>
      <c r="E124" s="160" t="s">
        <v>825</v>
      </c>
      <c r="F124" s="160" t="s">
        <v>1019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SUM(P125:P208)</f>
        <v>0</v>
      </c>
      <c r="Q124" s="164"/>
      <c r="R124" s="165">
        <f>SUM(R125:R208)</f>
        <v>0</v>
      </c>
      <c r="S124" s="164"/>
      <c r="T124" s="166">
        <f>SUM(T125:T208)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84</v>
      </c>
      <c r="AT124" s="167" t="s">
        <v>75</v>
      </c>
      <c r="AU124" s="167" t="s">
        <v>76</v>
      </c>
      <c r="AY124" s="159" t="s">
        <v>142</v>
      </c>
      <c r="BK124" s="168">
        <f>SUM(BK125:BK208)</f>
        <v>0</v>
      </c>
    </row>
    <row r="125" s="2" customFormat="1" ht="16.5" customHeight="1">
      <c r="A125" s="37"/>
      <c r="B125" s="171"/>
      <c r="C125" s="172" t="s">
        <v>84</v>
      </c>
      <c r="D125" s="172" t="s">
        <v>144</v>
      </c>
      <c r="E125" s="173" t="s">
        <v>1020</v>
      </c>
      <c r="F125" s="174" t="s">
        <v>1021</v>
      </c>
      <c r="G125" s="175" t="s">
        <v>1022</v>
      </c>
      <c r="H125" s="176">
        <v>140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41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148</v>
      </c>
      <c r="AT125" s="184" t="s">
        <v>144</v>
      </c>
      <c r="AU125" s="184" t="s">
        <v>84</v>
      </c>
      <c r="AY125" s="18" t="s">
        <v>142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84</v>
      </c>
      <c r="BK125" s="185">
        <f>ROUND(I125*H125,2)</f>
        <v>0</v>
      </c>
      <c r="BL125" s="18" t="s">
        <v>148</v>
      </c>
      <c r="BM125" s="184" t="s">
        <v>86</v>
      </c>
    </row>
    <row r="126" s="2" customFormat="1">
      <c r="A126" s="37"/>
      <c r="B126" s="38"/>
      <c r="C126" s="37"/>
      <c r="D126" s="186" t="s">
        <v>150</v>
      </c>
      <c r="E126" s="37"/>
      <c r="F126" s="187" t="s">
        <v>1021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150</v>
      </c>
      <c r="AU126" s="18" t="s">
        <v>84</v>
      </c>
    </row>
    <row r="127" s="2" customFormat="1" ht="16.5" customHeight="1">
      <c r="A127" s="37"/>
      <c r="B127" s="171"/>
      <c r="C127" s="172" t="s">
        <v>86</v>
      </c>
      <c r="D127" s="172" t="s">
        <v>144</v>
      </c>
      <c r="E127" s="173" t="s">
        <v>1023</v>
      </c>
      <c r="F127" s="174" t="s">
        <v>1024</v>
      </c>
      <c r="G127" s="175" t="s">
        <v>1022</v>
      </c>
      <c r="H127" s="176">
        <v>140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41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148</v>
      </c>
      <c r="AT127" s="184" t="s">
        <v>144</v>
      </c>
      <c r="AU127" s="184" t="s">
        <v>84</v>
      </c>
      <c r="AY127" s="18" t="s">
        <v>142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84</v>
      </c>
      <c r="BK127" s="185">
        <f>ROUND(I127*H127,2)</f>
        <v>0</v>
      </c>
      <c r="BL127" s="18" t="s">
        <v>148</v>
      </c>
      <c r="BM127" s="184" t="s">
        <v>148</v>
      </c>
    </row>
    <row r="128" s="2" customFormat="1">
      <c r="A128" s="37"/>
      <c r="B128" s="38"/>
      <c r="C128" s="37"/>
      <c r="D128" s="186" t="s">
        <v>150</v>
      </c>
      <c r="E128" s="37"/>
      <c r="F128" s="187" t="s">
        <v>1024</v>
      </c>
      <c r="G128" s="37"/>
      <c r="H128" s="37"/>
      <c r="I128" s="188"/>
      <c r="J128" s="37"/>
      <c r="K128" s="37"/>
      <c r="L128" s="38"/>
      <c r="M128" s="189"/>
      <c r="N128" s="190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150</v>
      </c>
      <c r="AU128" s="18" t="s">
        <v>84</v>
      </c>
    </row>
    <row r="129" s="2" customFormat="1" ht="16.5" customHeight="1">
      <c r="A129" s="37"/>
      <c r="B129" s="171"/>
      <c r="C129" s="172" t="s">
        <v>157</v>
      </c>
      <c r="D129" s="172" t="s">
        <v>144</v>
      </c>
      <c r="E129" s="173" t="s">
        <v>1025</v>
      </c>
      <c r="F129" s="174" t="s">
        <v>1026</v>
      </c>
      <c r="G129" s="175" t="s">
        <v>1022</v>
      </c>
      <c r="H129" s="176">
        <v>56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41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148</v>
      </c>
      <c r="AT129" s="184" t="s">
        <v>144</v>
      </c>
      <c r="AU129" s="184" t="s">
        <v>84</v>
      </c>
      <c r="AY129" s="18" t="s">
        <v>142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84</v>
      </c>
      <c r="BK129" s="185">
        <f>ROUND(I129*H129,2)</f>
        <v>0</v>
      </c>
      <c r="BL129" s="18" t="s">
        <v>148</v>
      </c>
      <c r="BM129" s="184" t="s">
        <v>181</v>
      </c>
    </row>
    <row r="130" s="2" customFormat="1">
      <c r="A130" s="37"/>
      <c r="B130" s="38"/>
      <c r="C130" s="37"/>
      <c r="D130" s="186" t="s">
        <v>150</v>
      </c>
      <c r="E130" s="37"/>
      <c r="F130" s="187" t="s">
        <v>1026</v>
      </c>
      <c r="G130" s="37"/>
      <c r="H130" s="37"/>
      <c r="I130" s="188"/>
      <c r="J130" s="37"/>
      <c r="K130" s="37"/>
      <c r="L130" s="38"/>
      <c r="M130" s="189"/>
      <c r="N130" s="190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150</v>
      </c>
      <c r="AU130" s="18" t="s">
        <v>84</v>
      </c>
    </row>
    <row r="131" s="2" customFormat="1" ht="16.5" customHeight="1">
      <c r="A131" s="37"/>
      <c r="B131" s="171"/>
      <c r="C131" s="172" t="s">
        <v>148</v>
      </c>
      <c r="D131" s="172" t="s">
        <v>144</v>
      </c>
      <c r="E131" s="173" t="s">
        <v>1027</v>
      </c>
      <c r="F131" s="174" t="s">
        <v>1028</v>
      </c>
      <c r="G131" s="175" t="s">
        <v>1022</v>
      </c>
      <c r="H131" s="176">
        <v>56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41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148</v>
      </c>
      <c r="AT131" s="184" t="s">
        <v>144</v>
      </c>
      <c r="AU131" s="184" t="s">
        <v>84</v>
      </c>
      <c r="AY131" s="18" t="s">
        <v>142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84</v>
      </c>
      <c r="BK131" s="185">
        <f>ROUND(I131*H131,2)</f>
        <v>0</v>
      </c>
      <c r="BL131" s="18" t="s">
        <v>148</v>
      </c>
      <c r="BM131" s="184" t="s">
        <v>207</v>
      </c>
    </row>
    <row r="132" s="2" customFormat="1">
      <c r="A132" s="37"/>
      <c r="B132" s="38"/>
      <c r="C132" s="37"/>
      <c r="D132" s="186" t="s">
        <v>150</v>
      </c>
      <c r="E132" s="37"/>
      <c r="F132" s="187" t="s">
        <v>1028</v>
      </c>
      <c r="G132" s="37"/>
      <c r="H132" s="37"/>
      <c r="I132" s="188"/>
      <c r="J132" s="37"/>
      <c r="K132" s="37"/>
      <c r="L132" s="38"/>
      <c r="M132" s="189"/>
      <c r="N132" s="190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150</v>
      </c>
      <c r="AU132" s="18" t="s">
        <v>84</v>
      </c>
    </row>
    <row r="133" s="2" customFormat="1" ht="16.5" customHeight="1">
      <c r="A133" s="37"/>
      <c r="B133" s="171"/>
      <c r="C133" s="172" t="s">
        <v>183</v>
      </c>
      <c r="D133" s="172" t="s">
        <v>144</v>
      </c>
      <c r="E133" s="173" t="s">
        <v>1029</v>
      </c>
      <c r="F133" s="174" t="s">
        <v>1030</v>
      </c>
      <c r="G133" s="175" t="s">
        <v>1022</v>
      </c>
      <c r="H133" s="176">
        <v>24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41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148</v>
      </c>
      <c r="AT133" s="184" t="s">
        <v>144</v>
      </c>
      <c r="AU133" s="184" t="s">
        <v>84</v>
      </c>
      <c r="AY133" s="18" t="s">
        <v>142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84</v>
      </c>
      <c r="BK133" s="185">
        <f>ROUND(I133*H133,2)</f>
        <v>0</v>
      </c>
      <c r="BL133" s="18" t="s">
        <v>148</v>
      </c>
      <c r="BM133" s="184" t="s">
        <v>219</v>
      </c>
    </row>
    <row r="134" s="2" customFormat="1">
      <c r="A134" s="37"/>
      <c r="B134" s="38"/>
      <c r="C134" s="37"/>
      <c r="D134" s="186" t="s">
        <v>150</v>
      </c>
      <c r="E134" s="37"/>
      <c r="F134" s="187" t="s">
        <v>1030</v>
      </c>
      <c r="G134" s="37"/>
      <c r="H134" s="37"/>
      <c r="I134" s="188"/>
      <c r="J134" s="37"/>
      <c r="K134" s="37"/>
      <c r="L134" s="38"/>
      <c r="M134" s="189"/>
      <c r="N134" s="190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150</v>
      </c>
      <c r="AU134" s="18" t="s">
        <v>84</v>
      </c>
    </row>
    <row r="135" s="2" customFormat="1" ht="16.5" customHeight="1">
      <c r="A135" s="37"/>
      <c r="B135" s="171"/>
      <c r="C135" s="172" t="s">
        <v>181</v>
      </c>
      <c r="D135" s="172" t="s">
        <v>144</v>
      </c>
      <c r="E135" s="173" t="s">
        <v>1031</v>
      </c>
      <c r="F135" s="174" t="s">
        <v>1032</v>
      </c>
      <c r="G135" s="175" t="s">
        <v>1022</v>
      </c>
      <c r="H135" s="176">
        <v>130.5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41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148</v>
      </c>
      <c r="AT135" s="184" t="s">
        <v>144</v>
      </c>
      <c r="AU135" s="184" t="s">
        <v>84</v>
      </c>
      <c r="AY135" s="18" t="s">
        <v>142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84</v>
      </c>
      <c r="BK135" s="185">
        <f>ROUND(I135*H135,2)</f>
        <v>0</v>
      </c>
      <c r="BL135" s="18" t="s">
        <v>148</v>
      </c>
      <c r="BM135" s="184" t="s">
        <v>8</v>
      </c>
    </row>
    <row r="136" s="2" customFormat="1">
      <c r="A136" s="37"/>
      <c r="B136" s="38"/>
      <c r="C136" s="37"/>
      <c r="D136" s="186" t="s">
        <v>150</v>
      </c>
      <c r="E136" s="37"/>
      <c r="F136" s="187" t="s">
        <v>1032</v>
      </c>
      <c r="G136" s="37"/>
      <c r="H136" s="37"/>
      <c r="I136" s="188"/>
      <c r="J136" s="37"/>
      <c r="K136" s="37"/>
      <c r="L136" s="38"/>
      <c r="M136" s="189"/>
      <c r="N136" s="190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150</v>
      </c>
      <c r="AU136" s="18" t="s">
        <v>84</v>
      </c>
    </row>
    <row r="137" s="2" customFormat="1" ht="16.5" customHeight="1">
      <c r="A137" s="37"/>
      <c r="B137" s="171"/>
      <c r="C137" s="172" t="s">
        <v>197</v>
      </c>
      <c r="D137" s="172" t="s">
        <v>144</v>
      </c>
      <c r="E137" s="173" t="s">
        <v>1033</v>
      </c>
      <c r="F137" s="174" t="s">
        <v>1034</v>
      </c>
      <c r="G137" s="175" t="s">
        <v>1022</v>
      </c>
      <c r="H137" s="176">
        <v>65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41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148</v>
      </c>
      <c r="AT137" s="184" t="s">
        <v>144</v>
      </c>
      <c r="AU137" s="184" t="s">
        <v>84</v>
      </c>
      <c r="AY137" s="18" t="s">
        <v>142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84</v>
      </c>
      <c r="BK137" s="185">
        <f>ROUND(I137*H137,2)</f>
        <v>0</v>
      </c>
      <c r="BL137" s="18" t="s">
        <v>148</v>
      </c>
      <c r="BM137" s="184" t="s">
        <v>240</v>
      </c>
    </row>
    <row r="138" s="2" customFormat="1">
      <c r="A138" s="37"/>
      <c r="B138" s="38"/>
      <c r="C138" s="37"/>
      <c r="D138" s="186" t="s">
        <v>150</v>
      </c>
      <c r="E138" s="37"/>
      <c r="F138" s="187" t="s">
        <v>1034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150</v>
      </c>
      <c r="AU138" s="18" t="s">
        <v>84</v>
      </c>
    </row>
    <row r="139" s="2" customFormat="1" ht="16.5" customHeight="1">
      <c r="A139" s="37"/>
      <c r="B139" s="171"/>
      <c r="C139" s="172" t="s">
        <v>207</v>
      </c>
      <c r="D139" s="172" t="s">
        <v>144</v>
      </c>
      <c r="E139" s="173" t="s">
        <v>1035</v>
      </c>
      <c r="F139" s="174" t="s">
        <v>1036</v>
      </c>
      <c r="G139" s="175" t="s">
        <v>1022</v>
      </c>
      <c r="H139" s="176">
        <v>8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41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148</v>
      </c>
      <c r="AT139" s="184" t="s">
        <v>144</v>
      </c>
      <c r="AU139" s="184" t="s">
        <v>84</v>
      </c>
      <c r="AY139" s="18" t="s">
        <v>142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84</v>
      </c>
      <c r="BK139" s="185">
        <f>ROUND(I139*H139,2)</f>
        <v>0</v>
      </c>
      <c r="BL139" s="18" t="s">
        <v>148</v>
      </c>
      <c r="BM139" s="184" t="s">
        <v>251</v>
      </c>
    </row>
    <row r="140" s="2" customFormat="1">
      <c r="A140" s="37"/>
      <c r="B140" s="38"/>
      <c r="C140" s="37"/>
      <c r="D140" s="186" t="s">
        <v>150</v>
      </c>
      <c r="E140" s="37"/>
      <c r="F140" s="187" t="s">
        <v>1036</v>
      </c>
      <c r="G140" s="37"/>
      <c r="H140" s="37"/>
      <c r="I140" s="188"/>
      <c r="J140" s="37"/>
      <c r="K140" s="37"/>
      <c r="L140" s="38"/>
      <c r="M140" s="189"/>
      <c r="N140" s="190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150</v>
      </c>
      <c r="AU140" s="18" t="s">
        <v>84</v>
      </c>
    </row>
    <row r="141" s="2" customFormat="1" ht="16.5" customHeight="1">
      <c r="A141" s="37"/>
      <c r="B141" s="171"/>
      <c r="C141" s="172" t="s">
        <v>213</v>
      </c>
      <c r="D141" s="172" t="s">
        <v>144</v>
      </c>
      <c r="E141" s="173" t="s">
        <v>1037</v>
      </c>
      <c r="F141" s="174" t="s">
        <v>1038</v>
      </c>
      <c r="G141" s="175" t="s">
        <v>1022</v>
      </c>
      <c r="H141" s="176">
        <v>17.5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41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148</v>
      </c>
      <c r="AT141" s="184" t="s">
        <v>144</v>
      </c>
      <c r="AU141" s="184" t="s">
        <v>84</v>
      </c>
      <c r="AY141" s="18" t="s">
        <v>142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84</v>
      </c>
      <c r="BK141" s="185">
        <f>ROUND(I141*H141,2)</f>
        <v>0</v>
      </c>
      <c r="BL141" s="18" t="s">
        <v>148</v>
      </c>
      <c r="BM141" s="184" t="s">
        <v>266</v>
      </c>
    </row>
    <row r="142" s="2" customFormat="1">
      <c r="A142" s="37"/>
      <c r="B142" s="38"/>
      <c r="C142" s="37"/>
      <c r="D142" s="186" t="s">
        <v>150</v>
      </c>
      <c r="E142" s="37"/>
      <c r="F142" s="187" t="s">
        <v>1038</v>
      </c>
      <c r="G142" s="37"/>
      <c r="H142" s="37"/>
      <c r="I142" s="188"/>
      <c r="J142" s="37"/>
      <c r="K142" s="37"/>
      <c r="L142" s="38"/>
      <c r="M142" s="189"/>
      <c r="N142" s="190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150</v>
      </c>
      <c r="AU142" s="18" t="s">
        <v>84</v>
      </c>
    </row>
    <row r="143" s="2" customFormat="1" ht="16.5" customHeight="1">
      <c r="A143" s="37"/>
      <c r="B143" s="171"/>
      <c r="C143" s="172" t="s">
        <v>219</v>
      </c>
      <c r="D143" s="172" t="s">
        <v>144</v>
      </c>
      <c r="E143" s="173" t="s">
        <v>1039</v>
      </c>
      <c r="F143" s="174" t="s">
        <v>1040</v>
      </c>
      <c r="G143" s="175" t="s">
        <v>1022</v>
      </c>
      <c r="H143" s="176">
        <v>26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41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148</v>
      </c>
      <c r="AT143" s="184" t="s">
        <v>144</v>
      </c>
      <c r="AU143" s="184" t="s">
        <v>84</v>
      </c>
      <c r="AY143" s="18" t="s">
        <v>142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84</v>
      </c>
      <c r="BK143" s="185">
        <f>ROUND(I143*H143,2)</f>
        <v>0</v>
      </c>
      <c r="BL143" s="18" t="s">
        <v>148</v>
      </c>
      <c r="BM143" s="184" t="s">
        <v>280</v>
      </c>
    </row>
    <row r="144" s="2" customFormat="1">
      <c r="A144" s="37"/>
      <c r="B144" s="38"/>
      <c r="C144" s="37"/>
      <c r="D144" s="186" t="s">
        <v>150</v>
      </c>
      <c r="E144" s="37"/>
      <c r="F144" s="187" t="s">
        <v>1040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150</v>
      </c>
      <c r="AU144" s="18" t="s">
        <v>84</v>
      </c>
    </row>
    <row r="145" s="2" customFormat="1" ht="16.5" customHeight="1">
      <c r="A145" s="37"/>
      <c r="B145" s="171"/>
      <c r="C145" s="172" t="s">
        <v>225</v>
      </c>
      <c r="D145" s="172" t="s">
        <v>144</v>
      </c>
      <c r="E145" s="173" t="s">
        <v>1041</v>
      </c>
      <c r="F145" s="174" t="s">
        <v>1042</v>
      </c>
      <c r="G145" s="175" t="s">
        <v>1022</v>
      </c>
      <c r="H145" s="176">
        <v>5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41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148</v>
      </c>
      <c r="AT145" s="184" t="s">
        <v>144</v>
      </c>
      <c r="AU145" s="184" t="s">
        <v>84</v>
      </c>
      <c r="AY145" s="18" t="s">
        <v>142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84</v>
      </c>
      <c r="BK145" s="185">
        <f>ROUND(I145*H145,2)</f>
        <v>0</v>
      </c>
      <c r="BL145" s="18" t="s">
        <v>148</v>
      </c>
      <c r="BM145" s="184" t="s">
        <v>298</v>
      </c>
    </row>
    <row r="146" s="2" customFormat="1">
      <c r="A146" s="37"/>
      <c r="B146" s="38"/>
      <c r="C146" s="37"/>
      <c r="D146" s="186" t="s">
        <v>150</v>
      </c>
      <c r="E146" s="37"/>
      <c r="F146" s="187" t="s">
        <v>1042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150</v>
      </c>
      <c r="AU146" s="18" t="s">
        <v>84</v>
      </c>
    </row>
    <row r="147" s="2" customFormat="1" ht="16.5" customHeight="1">
      <c r="A147" s="37"/>
      <c r="B147" s="171"/>
      <c r="C147" s="172" t="s">
        <v>8</v>
      </c>
      <c r="D147" s="172" t="s">
        <v>144</v>
      </c>
      <c r="E147" s="173" t="s">
        <v>1043</v>
      </c>
      <c r="F147" s="174" t="s">
        <v>1044</v>
      </c>
      <c r="G147" s="175" t="s">
        <v>1022</v>
      </c>
      <c r="H147" s="176">
        <v>117.5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41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148</v>
      </c>
      <c r="AT147" s="184" t="s">
        <v>144</v>
      </c>
      <c r="AU147" s="184" t="s">
        <v>84</v>
      </c>
      <c r="AY147" s="18" t="s">
        <v>142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84</v>
      </c>
      <c r="BK147" s="185">
        <f>ROUND(I147*H147,2)</f>
        <v>0</v>
      </c>
      <c r="BL147" s="18" t="s">
        <v>148</v>
      </c>
      <c r="BM147" s="184" t="s">
        <v>311</v>
      </c>
    </row>
    <row r="148" s="2" customFormat="1">
      <c r="A148" s="37"/>
      <c r="B148" s="38"/>
      <c r="C148" s="37"/>
      <c r="D148" s="186" t="s">
        <v>150</v>
      </c>
      <c r="E148" s="37"/>
      <c r="F148" s="187" t="s">
        <v>1044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150</v>
      </c>
      <c r="AU148" s="18" t="s">
        <v>84</v>
      </c>
    </row>
    <row r="149" s="2" customFormat="1" ht="16.5" customHeight="1">
      <c r="A149" s="37"/>
      <c r="B149" s="171"/>
      <c r="C149" s="172" t="s">
        <v>236</v>
      </c>
      <c r="D149" s="172" t="s">
        <v>144</v>
      </c>
      <c r="E149" s="173" t="s">
        <v>1045</v>
      </c>
      <c r="F149" s="174" t="s">
        <v>1046</v>
      </c>
      <c r="G149" s="175" t="s">
        <v>1022</v>
      </c>
      <c r="H149" s="176">
        <v>0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41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148</v>
      </c>
      <c r="AT149" s="184" t="s">
        <v>144</v>
      </c>
      <c r="AU149" s="184" t="s">
        <v>84</v>
      </c>
      <c r="AY149" s="18" t="s">
        <v>142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84</v>
      </c>
      <c r="BK149" s="185">
        <f>ROUND(I149*H149,2)</f>
        <v>0</v>
      </c>
      <c r="BL149" s="18" t="s">
        <v>148</v>
      </c>
      <c r="BM149" s="184" t="s">
        <v>326</v>
      </c>
    </row>
    <row r="150" s="2" customFormat="1">
      <c r="A150" s="37"/>
      <c r="B150" s="38"/>
      <c r="C150" s="37"/>
      <c r="D150" s="186" t="s">
        <v>150</v>
      </c>
      <c r="E150" s="37"/>
      <c r="F150" s="187" t="s">
        <v>1046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150</v>
      </c>
      <c r="AU150" s="18" t="s">
        <v>84</v>
      </c>
    </row>
    <row r="151" s="2" customFormat="1" ht="16.5" customHeight="1">
      <c r="A151" s="37"/>
      <c r="B151" s="171"/>
      <c r="C151" s="172" t="s">
        <v>240</v>
      </c>
      <c r="D151" s="172" t="s">
        <v>144</v>
      </c>
      <c r="E151" s="173" t="s">
        <v>1047</v>
      </c>
      <c r="F151" s="174" t="s">
        <v>1048</v>
      </c>
      <c r="G151" s="175" t="s">
        <v>1022</v>
      </c>
      <c r="H151" s="176">
        <v>204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41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148</v>
      </c>
      <c r="AT151" s="184" t="s">
        <v>144</v>
      </c>
      <c r="AU151" s="184" t="s">
        <v>84</v>
      </c>
      <c r="AY151" s="18" t="s">
        <v>142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84</v>
      </c>
      <c r="BK151" s="185">
        <f>ROUND(I151*H151,2)</f>
        <v>0</v>
      </c>
      <c r="BL151" s="18" t="s">
        <v>148</v>
      </c>
      <c r="BM151" s="184" t="s">
        <v>342</v>
      </c>
    </row>
    <row r="152" s="2" customFormat="1">
      <c r="A152" s="37"/>
      <c r="B152" s="38"/>
      <c r="C152" s="37"/>
      <c r="D152" s="186" t="s">
        <v>150</v>
      </c>
      <c r="E152" s="37"/>
      <c r="F152" s="187" t="s">
        <v>1048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150</v>
      </c>
      <c r="AU152" s="18" t="s">
        <v>84</v>
      </c>
    </row>
    <row r="153" s="2" customFormat="1" ht="16.5" customHeight="1">
      <c r="A153" s="37"/>
      <c r="B153" s="171"/>
      <c r="C153" s="172" t="s">
        <v>246</v>
      </c>
      <c r="D153" s="172" t="s">
        <v>144</v>
      </c>
      <c r="E153" s="173" t="s">
        <v>1049</v>
      </c>
      <c r="F153" s="174" t="s">
        <v>1050</v>
      </c>
      <c r="G153" s="175" t="s">
        <v>1022</v>
      </c>
      <c r="H153" s="176">
        <v>168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41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148</v>
      </c>
      <c r="AT153" s="184" t="s">
        <v>144</v>
      </c>
      <c r="AU153" s="184" t="s">
        <v>84</v>
      </c>
      <c r="AY153" s="18" t="s">
        <v>142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84</v>
      </c>
      <c r="BK153" s="185">
        <f>ROUND(I153*H153,2)</f>
        <v>0</v>
      </c>
      <c r="BL153" s="18" t="s">
        <v>148</v>
      </c>
      <c r="BM153" s="184" t="s">
        <v>357</v>
      </c>
    </row>
    <row r="154" s="2" customFormat="1">
      <c r="A154" s="37"/>
      <c r="B154" s="38"/>
      <c r="C154" s="37"/>
      <c r="D154" s="186" t="s">
        <v>150</v>
      </c>
      <c r="E154" s="37"/>
      <c r="F154" s="187" t="s">
        <v>1050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150</v>
      </c>
      <c r="AU154" s="18" t="s">
        <v>84</v>
      </c>
    </row>
    <row r="155" s="2" customFormat="1" ht="16.5" customHeight="1">
      <c r="A155" s="37"/>
      <c r="B155" s="171"/>
      <c r="C155" s="172" t="s">
        <v>251</v>
      </c>
      <c r="D155" s="172" t="s">
        <v>144</v>
      </c>
      <c r="E155" s="173" t="s">
        <v>1051</v>
      </c>
      <c r="F155" s="174" t="s">
        <v>1052</v>
      </c>
      <c r="G155" s="175" t="s">
        <v>1022</v>
      </c>
      <c r="H155" s="176">
        <v>57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41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148</v>
      </c>
      <c r="AT155" s="184" t="s">
        <v>144</v>
      </c>
      <c r="AU155" s="184" t="s">
        <v>84</v>
      </c>
      <c r="AY155" s="18" t="s">
        <v>142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84</v>
      </c>
      <c r="BK155" s="185">
        <f>ROUND(I155*H155,2)</f>
        <v>0</v>
      </c>
      <c r="BL155" s="18" t="s">
        <v>148</v>
      </c>
      <c r="BM155" s="184" t="s">
        <v>369</v>
      </c>
    </row>
    <row r="156" s="2" customFormat="1">
      <c r="A156" s="37"/>
      <c r="B156" s="38"/>
      <c r="C156" s="37"/>
      <c r="D156" s="186" t="s">
        <v>150</v>
      </c>
      <c r="E156" s="37"/>
      <c r="F156" s="187" t="s">
        <v>1052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150</v>
      </c>
      <c r="AU156" s="18" t="s">
        <v>84</v>
      </c>
    </row>
    <row r="157" s="2" customFormat="1" ht="16.5" customHeight="1">
      <c r="A157" s="37"/>
      <c r="B157" s="171"/>
      <c r="C157" s="172" t="s">
        <v>257</v>
      </c>
      <c r="D157" s="172" t="s">
        <v>144</v>
      </c>
      <c r="E157" s="173" t="s">
        <v>1053</v>
      </c>
      <c r="F157" s="174" t="s">
        <v>1054</v>
      </c>
      <c r="G157" s="175" t="s">
        <v>1022</v>
      </c>
      <c r="H157" s="176">
        <v>132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41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148</v>
      </c>
      <c r="AT157" s="184" t="s">
        <v>144</v>
      </c>
      <c r="AU157" s="184" t="s">
        <v>84</v>
      </c>
      <c r="AY157" s="18" t="s">
        <v>142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84</v>
      </c>
      <c r="BK157" s="185">
        <f>ROUND(I157*H157,2)</f>
        <v>0</v>
      </c>
      <c r="BL157" s="18" t="s">
        <v>148</v>
      </c>
      <c r="BM157" s="184" t="s">
        <v>381</v>
      </c>
    </row>
    <row r="158" s="2" customFormat="1">
      <c r="A158" s="37"/>
      <c r="B158" s="38"/>
      <c r="C158" s="37"/>
      <c r="D158" s="186" t="s">
        <v>150</v>
      </c>
      <c r="E158" s="37"/>
      <c r="F158" s="187" t="s">
        <v>1054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150</v>
      </c>
      <c r="AU158" s="18" t="s">
        <v>84</v>
      </c>
    </row>
    <row r="159" s="2" customFormat="1" ht="16.5" customHeight="1">
      <c r="A159" s="37"/>
      <c r="B159" s="171"/>
      <c r="C159" s="172" t="s">
        <v>266</v>
      </c>
      <c r="D159" s="172" t="s">
        <v>144</v>
      </c>
      <c r="E159" s="173" t="s">
        <v>1055</v>
      </c>
      <c r="F159" s="174" t="s">
        <v>1056</v>
      </c>
      <c r="G159" s="175" t="s">
        <v>1022</v>
      </c>
      <c r="H159" s="176">
        <v>65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41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148</v>
      </c>
      <c r="AT159" s="184" t="s">
        <v>144</v>
      </c>
      <c r="AU159" s="184" t="s">
        <v>84</v>
      </c>
      <c r="AY159" s="18" t="s">
        <v>142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84</v>
      </c>
      <c r="BK159" s="185">
        <f>ROUND(I159*H159,2)</f>
        <v>0</v>
      </c>
      <c r="BL159" s="18" t="s">
        <v>148</v>
      </c>
      <c r="BM159" s="184" t="s">
        <v>396</v>
      </c>
    </row>
    <row r="160" s="2" customFormat="1">
      <c r="A160" s="37"/>
      <c r="B160" s="38"/>
      <c r="C160" s="37"/>
      <c r="D160" s="186" t="s">
        <v>150</v>
      </c>
      <c r="E160" s="37"/>
      <c r="F160" s="187" t="s">
        <v>1056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150</v>
      </c>
      <c r="AU160" s="18" t="s">
        <v>84</v>
      </c>
    </row>
    <row r="161" s="2" customFormat="1" ht="16.5" customHeight="1">
      <c r="A161" s="37"/>
      <c r="B161" s="171"/>
      <c r="C161" s="172" t="s">
        <v>274</v>
      </c>
      <c r="D161" s="172" t="s">
        <v>144</v>
      </c>
      <c r="E161" s="173" t="s">
        <v>1057</v>
      </c>
      <c r="F161" s="174" t="s">
        <v>1058</v>
      </c>
      <c r="G161" s="175" t="s">
        <v>1022</v>
      </c>
      <c r="H161" s="176">
        <v>49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41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148</v>
      </c>
      <c r="AT161" s="184" t="s">
        <v>144</v>
      </c>
      <c r="AU161" s="184" t="s">
        <v>84</v>
      </c>
      <c r="AY161" s="18" t="s">
        <v>142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84</v>
      </c>
      <c r="BK161" s="185">
        <f>ROUND(I161*H161,2)</f>
        <v>0</v>
      </c>
      <c r="BL161" s="18" t="s">
        <v>148</v>
      </c>
      <c r="BM161" s="184" t="s">
        <v>413</v>
      </c>
    </row>
    <row r="162" s="2" customFormat="1">
      <c r="A162" s="37"/>
      <c r="B162" s="38"/>
      <c r="C162" s="37"/>
      <c r="D162" s="186" t="s">
        <v>150</v>
      </c>
      <c r="E162" s="37"/>
      <c r="F162" s="187" t="s">
        <v>1058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150</v>
      </c>
      <c r="AU162" s="18" t="s">
        <v>84</v>
      </c>
    </row>
    <row r="163" s="2" customFormat="1" ht="16.5" customHeight="1">
      <c r="A163" s="37"/>
      <c r="B163" s="171"/>
      <c r="C163" s="172" t="s">
        <v>280</v>
      </c>
      <c r="D163" s="172" t="s">
        <v>144</v>
      </c>
      <c r="E163" s="173" t="s">
        <v>1059</v>
      </c>
      <c r="F163" s="174" t="s">
        <v>1060</v>
      </c>
      <c r="G163" s="175" t="s">
        <v>1022</v>
      </c>
      <c r="H163" s="176">
        <v>14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41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148</v>
      </c>
      <c r="AT163" s="184" t="s">
        <v>144</v>
      </c>
      <c r="AU163" s="184" t="s">
        <v>84</v>
      </c>
      <c r="AY163" s="18" t="s">
        <v>142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84</v>
      </c>
      <c r="BK163" s="185">
        <f>ROUND(I163*H163,2)</f>
        <v>0</v>
      </c>
      <c r="BL163" s="18" t="s">
        <v>148</v>
      </c>
      <c r="BM163" s="184" t="s">
        <v>425</v>
      </c>
    </row>
    <row r="164" s="2" customFormat="1">
      <c r="A164" s="37"/>
      <c r="B164" s="38"/>
      <c r="C164" s="37"/>
      <c r="D164" s="186" t="s">
        <v>150</v>
      </c>
      <c r="E164" s="37"/>
      <c r="F164" s="187" t="s">
        <v>1060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150</v>
      </c>
      <c r="AU164" s="18" t="s">
        <v>84</v>
      </c>
    </row>
    <row r="165" s="2" customFormat="1" ht="16.5" customHeight="1">
      <c r="A165" s="37"/>
      <c r="B165" s="171"/>
      <c r="C165" s="172" t="s">
        <v>7</v>
      </c>
      <c r="D165" s="172" t="s">
        <v>144</v>
      </c>
      <c r="E165" s="173" t="s">
        <v>1061</v>
      </c>
      <c r="F165" s="174" t="s">
        <v>1062</v>
      </c>
      <c r="G165" s="175" t="s">
        <v>1022</v>
      </c>
      <c r="H165" s="176">
        <v>200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41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148</v>
      </c>
      <c r="AT165" s="184" t="s">
        <v>144</v>
      </c>
      <c r="AU165" s="184" t="s">
        <v>84</v>
      </c>
      <c r="AY165" s="18" t="s">
        <v>142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84</v>
      </c>
      <c r="BK165" s="185">
        <f>ROUND(I165*H165,2)</f>
        <v>0</v>
      </c>
      <c r="BL165" s="18" t="s">
        <v>148</v>
      </c>
      <c r="BM165" s="184" t="s">
        <v>439</v>
      </c>
    </row>
    <row r="166" s="2" customFormat="1">
      <c r="A166" s="37"/>
      <c r="B166" s="38"/>
      <c r="C166" s="37"/>
      <c r="D166" s="186" t="s">
        <v>150</v>
      </c>
      <c r="E166" s="37"/>
      <c r="F166" s="187" t="s">
        <v>1062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150</v>
      </c>
      <c r="AU166" s="18" t="s">
        <v>84</v>
      </c>
    </row>
    <row r="167" s="2" customFormat="1" ht="16.5" customHeight="1">
      <c r="A167" s="37"/>
      <c r="B167" s="171"/>
      <c r="C167" s="172" t="s">
        <v>298</v>
      </c>
      <c r="D167" s="172" t="s">
        <v>144</v>
      </c>
      <c r="E167" s="173" t="s">
        <v>1063</v>
      </c>
      <c r="F167" s="174" t="s">
        <v>1064</v>
      </c>
      <c r="G167" s="175" t="s">
        <v>780</v>
      </c>
      <c r="H167" s="176">
        <v>20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41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148</v>
      </c>
      <c r="AT167" s="184" t="s">
        <v>144</v>
      </c>
      <c r="AU167" s="184" t="s">
        <v>84</v>
      </c>
      <c r="AY167" s="18" t="s">
        <v>142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84</v>
      </c>
      <c r="BK167" s="185">
        <f>ROUND(I167*H167,2)</f>
        <v>0</v>
      </c>
      <c r="BL167" s="18" t="s">
        <v>148</v>
      </c>
      <c r="BM167" s="184" t="s">
        <v>451</v>
      </c>
    </row>
    <row r="168" s="2" customFormat="1">
      <c r="A168" s="37"/>
      <c r="B168" s="38"/>
      <c r="C168" s="37"/>
      <c r="D168" s="186" t="s">
        <v>150</v>
      </c>
      <c r="E168" s="37"/>
      <c r="F168" s="187" t="s">
        <v>1064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150</v>
      </c>
      <c r="AU168" s="18" t="s">
        <v>84</v>
      </c>
    </row>
    <row r="169" s="2" customFormat="1" ht="21.75" customHeight="1">
      <c r="A169" s="37"/>
      <c r="B169" s="171"/>
      <c r="C169" s="172" t="s">
        <v>305</v>
      </c>
      <c r="D169" s="172" t="s">
        <v>144</v>
      </c>
      <c r="E169" s="173" t="s">
        <v>1065</v>
      </c>
      <c r="F169" s="174" t="s">
        <v>1066</v>
      </c>
      <c r="G169" s="175" t="s">
        <v>780</v>
      </c>
      <c r="H169" s="176">
        <v>8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41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148</v>
      </c>
      <c r="AT169" s="184" t="s">
        <v>144</v>
      </c>
      <c r="AU169" s="184" t="s">
        <v>84</v>
      </c>
      <c r="AY169" s="18" t="s">
        <v>142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84</v>
      </c>
      <c r="BK169" s="185">
        <f>ROUND(I169*H169,2)</f>
        <v>0</v>
      </c>
      <c r="BL169" s="18" t="s">
        <v>148</v>
      </c>
      <c r="BM169" s="184" t="s">
        <v>465</v>
      </c>
    </row>
    <row r="170" s="2" customFormat="1">
      <c r="A170" s="37"/>
      <c r="B170" s="38"/>
      <c r="C170" s="37"/>
      <c r="D170" s="186" t="s">
        <v>150</v>
      </c>
      <c r="E170" s="37"/>
      <c r="F170" s="187" t="s">
        <v>1066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150</v>
      </c>
      <c r="AU170" s="18" t="s">
        <v>84</v>
      </c>
    </row>
    <row r="171" s="2" customFormat="1" ht="16.5" customHeight="1">
      <c r="A171" s="37"/>
      <c r="B171" s="171"/>
      <c r="C171" s="172" t="s">
        <v>311</v>
      </c>
      <c r="D171" s="172" t="s">
        <v>144</v>
      </c>
      <c r="E171" s="173" t="s">
        <v>1067</v>
      </c>
      <c r="F171" s="174" t="s">
        <v>1068</v>
      </c>
      <c r="G171" s="175" t="s">
        <v>1022</v>
      </c>
      <c r="H171" s="176">
        <v>35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41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148</v>
      </c>
      <c r="AT171" s="184" t="s">
        <v>144</v>
      </c>
      <c r="AU171" s="184" t="s">
        <v>84</v>
      </c>
      <c r="AY171" s="18" t="s">
        <v>142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84</v>
      </c>
      <c r="BK171" s="185">
        <f>ROUND(I171*H171,2)</f>
        <v>0</v>
      </c>
      <c r="BL171" s="18" t="s">
        <v>148</v>
      </c>
      <c r="BM171" s="184" t="s">
        <v>478</v>
      </c>
    </row>
    <row r="172" s="2" customFormat="1">
      <c r="A172" s="37"/>
      <c r="B172" s="38"/>
      <c r="C172" s="37"/>
      <c r="D172" s="186" t="s">
        <v>150</v>
      </c>
      <c r="E172" s="37"/>
      <c r="F172" s="187" t="s">
        <v>1068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150</v>
      </c>
      <c r="AU172" s="18" t="s">
        <v>84</v>
      </c>
    </row>
    <row r="173" s="2" customFormat="1" ht="16.5" customHeight="1">
      <c r="A173" s="37"/>
      <c r="B173" s="171"/>
      <c r="C173" s="172" t="s">
        <v>318</v>
      </c>
      <c r="D173" s="172" t="s">
        <v>144</v>
      </c>
      <c r="E173" s="173" t="s">
        <v>1069</v>
      </c>
      <c r="F173" s="174" t="s">
        <v>1070</v>
      </c>
      <c r="G173" s="175" t="s">
        <v>1022</v>
      </c>
      <c r="H173" s="176">
        <v>11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41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148</v>
      </c>
      <c r="AT173" s="184" t="s">
        <v>144</v>
      </c>
      <c r="AU173" s="184" t="s">
        <v>84</v>
      </c>
      <c r="AY173" s="18" t="s">
        <v>142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84</v>
      </c>
      <c r="BK173" s="185">
        <f>ROUND(I173*H173,2)</f>
        <v>0</v>
      </c>
      <c r="BL173" s="18" t="s">
        <v>148</v>
      </c>
      <c r="BM173" s="184" t="s">
        <v>491</v>
      </c>
    </row>
    <row r="174" s="2" customFormat="1">
      <c r="A174" s="37"/>
      <c r="B174" s="38"/>
      <c r="C174" s="37"/>
      <c r="D174" s="186" t="s">
        <v>150</v>
      </c>
      <c r="E174" s="37"/>
      <c r="F174" s="187" t="s">
        <v>1070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150</v>
      </c>
      <c r="AU174" s="18" t="s">
        <v>84</v>
      </c>
    </row>
    <row r="175" s="2" customFormat="1" ht="16.5" customHeight="1">
      <c r="A175" s="37"/>
      <c r="B175" s="171"/>
      <c r="C175" s="172" t="s">
        <v>326</v>
      </c>
      <c r="D175" s="172" t="s">
        <v>144</v>
      </c>
      <c r="E175" s="173" t="s">
        <v>1071</v>
      </c>
      <c r="F175" s="174" t="s">
        <v>1072</v>
      </c>
      <c r="G175" s="175" t="s">
        <v>1022</v>
      </c>
      <c r="H175" s="176">
        <v>7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41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148</v>
      </c>
      <c r="AT175" s="184" t="s">
        <v>144</v>
      </c>
      <c r="AU175" s="184" t="s">
        <v>84</v>
      </c>
      <c r="AY175" s="18" t="s">
        <v>142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84</v>
      </c>
      <c r="BK175" s="185">
        <f>ROUND(I175*H175,2)</f>
        <v>0</v>
      </c>
      <c r="BL175" s="18" t="s">
        <v>148</v>
      </c>
      <c r="BM175" s="184" t="s">
        <v>501</v>
      </c>
    </row>
    <row r="176" s="2" customFormat="1">
      <c r="A176" s="37"/>
      <c r="B176" s="38"/>
      <c r="C176" s="37"/>
      <c r="D176" s="186" t="s">
        <v>150</v>
      </c>
      <c r="E176" s="37"/>
      <c r="F176" s="187" t="s">
        <v>1072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150</v>
      </c>
      <c r="AU176" s="18" t="s">
        <v>84</v>
      </c>
    </row>
    <row r="177" s="2" customFormat="1" ht="16.5" customHeight="1">
      <c r="A177" s="37"/>
      <c r="B177" s="171"/>
      <c r="C177" s="172" t="s">
        <v>332</v>
      </c>
      <c r="D177" s="172" t="s">
        <v>144</v>
      </c>
      <c r="E177" s="173" t="s">
        <v>1073</v>
      </c>
      <c r="F177" s="174" t="s">
        <v>1074</v>
      </c>
      <c r="G177" s="175" t="s">
        <v>1022</v>
      </c>
      <c r="H177" s="176">
        <v>42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41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148</v>
      </c>
      <c r="AT177" s="184" t="s">
        <v>144</v>
      </c>
      <c r="AU177" s="184" t="s">
        <v>84</v>
      </c>
      <c r="AY177" s="18" t="s">
        <v>142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84</v>
      </c>
      <c r="BK177" s="185">
        <f>ROUND(I177*H177,2)</f>
        <v>0</v>
      </c>
      <c r="BL177" s="18" t="s">
        <v>148</v>
      </c>
      <c r="BM177" s="184" t="s">
        <v>511</v>
      </c>
    </row>
    <row r="178" s="2" customFormat="1">
      <c r="A178" s="37"/>
      <c r="B178" s="38"/>
      <c r="C178" s="37"/>
      <c r="D178" s="186" t="s">
        <v>150</v>
      </c>
      <c r="E178" s="37"/>
      <c r="F178" s="187" t="s">
        <v>1074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150</v>
      </c>
      <c r="AU178" s="18" t="s">
        <v>84</v>
      </c>
    </row>
    <row r="179" s="2" customFormat="1" ht="16.5" customHeight="1">
      <c r="A179" s="37"/>
      <c r="B179" s="171"/>
      <c r="C179" s="172" t="s">
        <v>342</v>
      </c>
      <c r="D179" s="172" t="s">
        <v>144</v>
      </c>
      <c r="E179" s="173" t="s">
        <v>1075</v>
      </c>
      <c r="F179" s="174" t="s">
        <v>1076</v>
      </c>
      <c r="G179" s="175" t="s">
        <v>1022</v>
      </c>
      <c r="H179" s="176">
        <v>25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41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148</v>
      </c>
      <c r="AT179" s="184" t="s">
        <v>144</v>
      </c>
      <c r="AU179" s="184" t="s">
        <v>84</v>
      </c>
      <c r="AY179" s="18" t="s">
        <v>142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84</v>
      </c>
      <c r="BK179" s="185">
        <f>ROUND(I179*H179,2)</f>
        <v>0</v>
      </c>
      <c r="BL179" s="18" t="s">
        <v>148</v>
      </c>
      <c r="BM179" s="184" t="s">
        <v>521</v>
      </c>
    </row>
    <row r="180" s="2" customFormat="1">
      <c r="A180" s="37"/>
      <c r="B180" s="38"/>
      <c r="C180" s="37"/>
      <c r="D180" s="186" t="s">
        <v>150</v>
      </c>
      <c r="E180" s="37"/>
      <c r="F180" s="187" t="s">
        <v>1076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150</v>
      </c>
      <c r="AU180" s="18" t="s">
        <v>84</v>
      </c>
    </row>
    <row r="181" s="2" customFormat="1" ht="16.5" customHeight="1">
      <c r="A181" s="37"/>
      <c r="B181" s="171"/>
      <c r="C181" s="172" t="s">
        <v>350</v>
      </c>
      <c r="D181" s="172" t="s">
        <v>144</v>
      </c>
      <c r="E181" s="173" t="s">
        <v>1077</v>
      </c>
      <c r="F181" s="174" t="s">
        <v>1078</v>
      </c>
      <c r="G181" s="175" t="s">
        <v>1022</v>
      </c>
      <c r="H181" s="176">
        <v>25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41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148</v>
      </c>
      <c r="AT181" s="184" t="s">
        <v>144</v>
      </c>
      <c r="AU181" s="184" t="s">
        <v>84</v>
      </c>
      <c r="AY181" s="18" t="s">
        <v>142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84</v>
      </c>
      <c r="BK181" s="185">
        <f>ROUND(I181*H181,2)</f>
        <v>0</v>
      </c>
      <c r="BL181" s="18" t="s">
        <v>148</v>
      </c>
      <c r="BM181" s="184" t="s">
        <v>531</v>
      </c>
    </row>
    <row r="182" s="2" customFormat="1">
      <c r="A182" s="37"/>
      <c r="B182" s="38"/>
      <c r="C182" s="37"/>
      <c r="D182" s="186" t="s">
        <v>150</v>
      </c>
      <c r="E182" s="37"/>
      <c r="F182" s="187" t="s">
        <v>1078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150</v>
      </c>
      <c r="AU182" s="18" t="s">
        <v>84</v>
      </c>
    </row>
    <row r="183" s="2" customFormat="1" ht="16.5" customHeight="1">
      <c r="A183" s="37"/>
      <c r="B183" s="171"/>
      <c r="C183" s="172" t="s">
        <v>357</v>
      </c>
      <c r="D183" s="172" t="s">
        <v>144</v>
      </c>
      <c r="E183" s="173" t="s">
        <v>1079</v>
      </c>
      <c r="F183" s="174" t="s">
        <v>1080</v>
      </c>
      <c r="G183" s="175" t="s">
        <v>1022</v>
      </c>
      <c r="H183" s="176">
        <v>11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41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148</v>
      </c>
      <c r="AT183" s="184" t="s">
        <v>144</v>
      </c>
      <c r="AU183" s="184" t="s">
        <v>84</v>
      </c>
      <c r="AY183" s="18" t="s">
        <v>142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84</v>
      </c>
      <c r="BK183" s="185">
        <f>ROUND(I183*H183,2)</f>
        <v>0</v>
      </c>
      <c r="BL183" s="18" t="s">
        <v>148</v>
      </c>
      <c r="BM183" s="184" t="s">
        <v>541</v>
      </c>
    </row>
    <row r="184" s="2" customFormat="1">
      <c r="A184" s="37"/>
      <c r="B184" s="38"/>
      <c r="C184" s="37"/>
      <c r="D184" s="186" t="s">
        <v>150</v>
      </c>
      <c r="E184" s="37"/>
      <c r="F184" s="187" t="s">
        <v>1080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150</v>
      </c>
      <c r="AU184" s="18" t="s">
        <v>84</v>
      </c>
    </row>
    <row r="185" s="2" customFormat="1" ht="16.5" customHeight="1">
      <c r="A185" s="37"/>
      <c r="B185" s="171"/>
      <c r="C185" s="172" t="s">
        <v>363</v>
      </c>
      <c r="D185" s="172" t="s">
        <v>144</v>
      </c>
      <c r="E185" s="173" t="s">
        <v>1081</v>
      </c>
      <c r="F185" s="174" t="s">
        <v>1082</v>
      </c>
      <c r="G185" s="175" t="s">
        <v>1022</v>
      </c>
      <c r="H185" s="176">
        <v>8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41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148</v>
      </c>
      <c r="AT185" s="184" t="s">
        <v>144</v>
      </c>
      <c r="AU185" s="184" t="s">
        <v>84</v>
      </c>
      <c r="AY185" s="18" t="s">
        <v>142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84</v>
      </c>
      <c r="BK185" s="185">
        <f>ROUND(I185*H185,2)</f>
        <v>0</v>
      </c>
      <c r="BL185" s="18" t="s">
        <v>148</v>
      </c>
      <c r="BM185" s="184" t="s">
        <v>551</v>
      </c>
    </row>
    <row r="186" s="2" customFormat="1">
      <c r="A186" s="37"/>
      <c r="B186" s="38"/>
      <c r="C186" s="37"/>
      <c r="D186" s="186" t="s">
        <v>150</v>
      </c>
      <c r="E186" s="37"/>
      <c r="F186" s="187" t="s">
        <v>1082</v>
      </c>
      <c r="G186" s="37"/>
      <c r="H186" s="37"/>
      <c r="I186" s="188"/>
      <c r="J186" s="37"/>
      <c r="K186" s="37"/>
      <c r="L186" s="38"/>
      <c r="M186" s="189"/>
      <c r="N186" s="19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150</v>
      </c>
      <c r="AU186" s="18" t="s">
        <v>84</v>
      </c>
    </row>
    <row r="187" s="2" customFormat="1" ht="16.5" customHeight="1">
      <c r="A187" s="37"/>
      <c r="B187" s="171"/>
      <c r="C187" s="172" t="s">
        <v>369</v>
      </c>
      <c r="D187" s="172" t="s">
        <v>144</v>
      </c>
      <c r="E187" s="173" t="s">
        <v>1083</v>
      </c>
      <c r="F187" s="174" t="s">
        <v>1084</v>
      </c>
      <c r="G187" s="175" t="s">
        <v>780</v>
      </c>
      <c r="H187" s="176">
        <v>560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41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148</v>
      </c>
      <c r="AT187" s="184" t="s">
        <v>144</v>
      </c>
      <c r="AU187" s="184" t="s">
        <v>84</v>
      </c>
      <c r="AY187" s="18" t="s">
        <v>142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84</v>
      </c>
      <c r="BK187" s="185">
        <f>ROUND(I187*H187,2)</f>
        <v>0</v>
      </c>
      <c r="BL187" s="18" t="s">
        <v>148</v>
      </c>
      <c r="BM187" s="184" t="s">
        <v>561</v>
      </c>
    </row>
    <row r="188" s="2" customFormat="1">
      <c r="A188" s="37"/>
      <c r="B188" s="38"/>
      <c r="C188" s="37"/>
      <c r="D188" s="186" t="s">
        <v>150</v>
      </c>
      <c r="E188" s="37"/>
      <c r="F188" s="187" t="s">
        <v>1084</v>
      </c>
      <c r="G188" s="37"/>
      <c r="H188" s="37"/>
      <c r="I188" s="188"/>
      <c r="J188" s="37"/>
      <c r="K188" s="37"/>
      <c r="L188" s="38"/>
      <c r="M188" s="189"/>
      <c r="N188" s="190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150</v>
      </c>
      <c r="AU188" s="18" t="s">
        <v>84</v>
      </c>
    </row>
    <row r="189" s="2" customFormat="1" ht="16.5" customHeight="1">
      <c r="A189" s="37"/>
      <c r="B189" s="171"/>
      <c r="C189" s="172" t="s">
        <v>375</v>
      </c>
      <c r="D189" s="172" t="s">
        <v>144</v>
      </c>
      <c r="E189" s="173" t="s">
        <v>1085</v>
      </c>
      <c r="F189" s="174" t="s">
        <v>1086</v>
      </c>
      <c r="G189" s="175" t="s">
        <v>780</v>
      </c>
      <c r="H189" s="176">
        <v>64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41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148</v>
      </c>
      <c r="AT189" s="184" t="s">
        <v>144</v>
      </c>
      <c r="AU189" s="184" t="s">
        <v>84</v>
      </c>
      <c r="AY189" s="18" t="s">
        <v>142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84</v>
      </c>
      <c r="BK189" s="185">
        <f>ROUND(I189*H189,2)</f>
        <v>0</v>
      </c>
      <c r="BL189" s="18" t="s">
        <v>148</v>
      </c>
      <c r="BM189" s="184" t="s">
        <v>573</v>
      </c>
    </row>
    <row r="190" s="2" customFormat="1">
      <c r="A190" s="37"/>
      <c r="B190" s="38"/>
      <c r="C190" s="37"/>
      <c r="D190" s="186" t="s">
        <v>150</v>
      </c>
      <c r="E190" s="37"/>
      <c r="F190" s="187" t="s">
        <v>1086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150</v>
      </c>
      <c r="AU190" s="18" t="s">
        <v>84</v>
      </c>
    </row>
    <row r="191" s="2" customFormat="1" ht="16.5" customHeight="1">
      <c r="A191" s="37"/>
      <c r="B191" s="171"/>
      <c r="C191" s="172" t="s">
        <v>381</v>
      </c>
      <c r="D191" s="172" t="s">
        <v>144</v>
      </c>
      <c r="E191" s="173" t="s">
        <v>1087</v>
      </c>
      <c r="F191" s="174" t="s">
        <v>1088</v>
      </c>
      <c r="G191" s="175" t="s">
        <v>780</v>
      </c>
      <c r="H191" s="176">
        <v>128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41</v>
      </c>
      <c r="O191" s="7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148</v>
      </c>
      <c r="AT191" s="184" t="s">
        <v>144</v>
      </c>
      <c r="AU191" s="184" t="s">
        <v>84</v>
      </c>
      <c r="AY191" s="18" t="s">
        <v>142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84</v>
      </c>
      <c r="BK191" s="185">
        <f>ROUND(I191*H191,2)</f>
        <v>0</v>
      </c>
      <c r="BL191" s="18" t="s">
        <v>148</v>
      </c>
      <c r="BM191" s="184" t="s">
        <v>585</v>
      </c>
    </row>
    <row r="192" s="2" customFormat="1">
      <c r="A192" s="37"/>
      <c r="B192" s="38"/>
      <c r="C192" s="37"/>
      <c r="D192" s="186" t="s">
        <v>150</v>
      </c>
      <c r="E192" s="37"/>
      <c r="F192" s="187" t="s">
        <v>1088</v>
      </c>
      <c r="G192" s="37"/>
      <c r="H192" s="37"/>
      <c r="I192" s="188"/>
      <c r="J192" s="37"/>
      <c r="K192" s="37"/>
      <c r="L192" s="38"/>
      <c r="M192" s="189"/>
      <c r="N192" s="190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150</v>
      </c>
      <c r="AU192" s="18" t="s">
        <v>84</v>
      </c>
    </row>
    <row r="193" s="2" customFormat="1" ht="21.75" customHeight="1">
      <c r="A193" s="37"/>
      <c r="B193" s="171"/>
      <c r="C193" s="172" t="s">
        <v>389</v>
      </c>
      <c r="D193" s="172" t="s">
        <v>144</v>
      </c>
      <c r="E193" s="173" t="s">
        <v>1089</v>
      </c>
      <c r="F193" s="174" t="s">
        <v>1090</v>
      </c>
      <c r="G193" s="175" t="s">
        <v>1022</v>
      </c>
      <c r="H193" s="176">
        <v>21</v>
      </c>
      <c r="I193" s="177"/>
      <c r="J193" s="178">
        <f>ROUND(I193*H193,2)</f>
        <v>0</v>
      </c>
      <c r="K193" s="179"/>
      <c r="L193" s="38"/>
      <c r="M193" s="180" t="s">
        <v>1</v>
      </c>
      <c r="N193" s="181" t="s">
        <v>41</v>
      </c>
      <c r="O193" s="7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4" t="s">
        <v>148</v>
      </c>
      <c r="AT193" s="184" t="s">
        <v>144</v>
      </c>
      <c r="AU193" s="184" t="s">
        <v>84</v>
      </c>
      <c r="AY193" s="18" t="s">
        <v>142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8" t="s">
        <v>84</v>
      </c>
      <c r="BK193" s="185">
        <f>ROUND(I193*H193,2)</f>
        <v>0</v>
      </c>
      <c r="BL193" s="18" t="s">
        <v>148</v>
      </c>
      <c r="BM193" s="184" t="s">
        <v>597</v>
      </c>
    </row>
    <row r="194" s="2" customFormat="1">
      <c r="A194" s="37"/>
      <c r="B194" s="38"/>
      <c r="C194" s="37"/>
      <c r="D194" s="186" t="s">
        <v>150</v>
      </c>
      <c r="E194" s="37"/>
      <c r="F194" s="187" t="s">
        <v>1090</v>
      </c>
      <c r="G194" s="37"/>
      <c r="H194" s="37"/>
      <c r="I194" s="188"/>
      <c r="J194" s="37"/>
      <c r="K194" s="37"/>
      <c r="L194" s="38"/>
      <c r="M194" s="189"/>
      <c r="N194" s="190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150</v>
      </c>
      <c r="AU194" s="18" t="s">
        <v>84</v>
      </c>
    </row>
    <row r="195" s="2" customFormat="1" ht="16.5" customHeight="1">
      <c r="A195" s="37"/>
      <c r="B195" s="171"/>
      <c r="C195" s="172" t="s">
        <v>396</v>
      </c>
      <c r="D195" s="172" t="s">
        <v>144</v>
      </c>
      <c r="E195" s="173" t="s">
        <v>1091</v>
      </c>
      <c r="F195" s="174" t="s">
        <v>1092</v>
      </c>
      <c r="G195" s="175" t="s">
        <v>1022</v>
      </c>
      <c r="H195" s="176">
        <v>21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41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148</v>
      </c>
      <c r="AT195" s="184" t="s">
        <v>144</v>
      </c>
      <c r="AU195" s="184" t="s">
        <v>84</v>
      </c>
      <c r="AY195" s="18" t="s">
        <v>142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84</v>
      </c>
      <c r="BK195" s="185">
        <f>ROUND(I195*H195,2)</f>
        <v>0</v>
      </c>
      <c r="BL195" s="18" t="s">
        <v>148</v>
      </c>
      <c r="BM195" s="184" t="s">
        <v>612</v>
      </c>
    </row>
    <row r="196" s="2" customFormat="1">
      <c r="A196" s="37"/>
      <c r="B196" s="38"/>
      <c r="C196" s="37"/>
      <c r="D196" s="186" t="s">
        <v>150</v>
      </c>
      <c r="E196" s="37"/>
      <c r="F196" s="187" t="s">
        <v>1092</v>
      </c>
      <c r="G196" s="37"/>
      <c r="H196" s="37"/>
      <c r="I196" s="188"/>
      <c r="J196" s="37"/>
      <c r="K196" s="37"/>
      <c r="L196" s="38"/>
      <c r="M196" s="189"/>
      <c r="N196" s="190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150</v>
      </c>
      <c r="AU196" s="18" t="s">
        <v>84</v>
      </c>
    </row>
    <row r="197" s="2" customFormat="1" ht="16.5" customHeight="1">
      <c r="A197" s="37"/>
      <c r="B197" s="171"/>
      <c r="C197" s="172" t="s">
        <v>404</v>
      </c>
      <c r="D197" s="172" t="s">
        <v>144</v>
      </c>
      <c r="E197" s="173" t="s">
        <v>1093</v>
      </c>
      <c r="F197" s="174" t="s">
        <v>1094</v>
      </c>
      <c r="G197" s="175" t="s">
        <v>780</v>
      </c>
      <c r="H197" s="176">
        <v>16</v>
      </c>
      <c r="I197" s="177"/>
      <c r="J197" s="178">
        <f>ROUND(I197*H197,2)</f>
        <v>0</v>
      </c>
      <c r="K197" s="179"/>
      <c r="L197" s="38"/>
      <c r="M197" s="180" t="s">
        <v>1</v>
      </c>
      <c r="N197" s="181" t="s">
        <v>41</v>
      </c>
      <c r="O197" s="76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4" t="s">
        <v>148</v>
      </c>
      <c r="AT197" s="184" t="s">
        <v>144</v>
      </c>
      <c r="AU197" s="184" t="s">
        <v>84</v>
      </c>
      <c r="AY197" s="18" t="s">
        <v>142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8" t="s">
        <v>84</v>
      </c>
      <c r="BK197" s="185">
        <f>ROUND(I197*H197,2)</f>
        <v>0</v>
      </c>
      <c r="BL197" s="18" t="s">
        <v>148</v>
      </c>
      <c r="BM197" s="184" t="s">
        <v>623</v>
      </c>
    </row>
    <row r="198" s="2" customFormat="1">
      <c r="A198" s="37"/>
      <c r="B198" s="38"/>
      <c r="C198" s="37"/>
      <c r="D198" s="186" t="s">
        <v>150</v>
      </c>
      <c r="E198" s="37"/>
      <c r="F198" s="187" t="s">
        <v>1094</v>
      </c>
      <c r="G198" s="37"/>
      <c r="H198" s="37"/>
      <c r="I198" s="188"/>
      <c r="J198" s="37"/>
      <c r="K198" s="37"/>
      <c r="L198" s="38"/>
      <c r="M198" s="189"/>
      <c r="N198" s="190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150</v>
      </c>
      <c r="AU198" s="18" t="s">
        <v>84</v>
      </c>
    </row>
    <row r="199" s="2" customFormat="1" ht="16.5" customHeight="1">
      <c r="A199" s="37"/>
      <c r="B199" s="171"/>
      <c r="C199" s="172" t="s">
        <v>413</v>
      </c>
      <c r="D199" s="172" t="s">
        <v>144</v>
      </c>
      <c r="E199" s="173" t="s">
        <v>1095</v>
      </c>
      <c r="F199" s="174" t="s">
        <v>1096</v>
      </c>
      <c r="G199" s="175" t="s">
        <v>780</v>
      </c>
      <c r="H199" s="176">
        <v>2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41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148</v>
      </c>
      <c r="AT199" s="184" t="s">
        <v>144</v>
      </c>
      <c r="AU199" s="184" t="s">
        <v>84</v>
      </c>
      <c r="AY199" s="18" t="s">
        <v>142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84</v>
      </c>
      <c r="BK199" s="185">
        <f>ROUND(I199*H199,2)</f>
        <v>0</v>
      </c>
      <c r="BL199" s="18" t="s">
        <v>148</v>
      </c>
      <c r="BM199" s="184" t="s">
        <v>635</v>
      </c>
    </row>
    <row r="200" s="2" customFormat="1">
      <c r="A200" s="37"/>
      <c r="B200" s="38"/>
      <c r="C200" s="37"/>
      <c r="D200" s="186" t="s">
        <v>150</v>
      </c>
      <c r="E200" s="37"/>
      <c r="F200" s="187" t="s">
        <v>1096</v>
      </c>
      <c r="G200" s="37"/>
      <c r="H200" s="37"/>
      <c r="I200" s="188"/>
      <c r="J200" s="37"/>
      <c r="K200" s="37"/>
      <c r="L200" s="38"/>
      <c r="M200" s="189"/>
      <c r="N200" s="190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150</v>
      </c>
      <c r="AU200" s="18" t="s">
        <v>84</v>
      </c>
    </row>
    <row r="201" s="2" customFormat="1" ht="16.5" customHeight="1">
      <c r="A201" s="37"/>
      <c r="B201" s="171"/>
      <c r="C201" s="172" t="s">
        <v>419</v>
      </c>
      <c r="D201" s="172" t="s">
        <v>144</v>
      </c>
      <c r="E201" s="173" t="s">
        <v>1097</v>
      </c>
      <c r="F201" s="174" t="s">
        <v>1098</v>
      </c>
      <c r="G201" s="175" t="s">
        <v>780</v>
      </c>
      <c r="H201" s="176">
        <v>2</v>
      </c>
      <c r="I201" s="177"/>
      <c r="J201" s="178">
        <f>ROUND(I201*H201,2)</f>
        <v>0</v>
      </c>
      <c r="K201" s="179"/>
      <c r="L201" s="38"/>
      <c r="M201" s="180" t="s">
        <v>1</v>
      </c>
      <c r="N201" s="181" t="s">
        <v>41</v>
      </c>
      <c r="O201" s="7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4" t="s">
        <v>148</v>
      </c>
      <c r="AT201" s="184" t="s">
        <v>144</v>
      </c>
      <c r="AU201" s="184" t="s">
        <v>84</v>
      </c>
      <c r="AY201" s="18" t="s">
        <v>142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8" t="s">
        <v>84</v>
      </c>
      <c r="BK201" s="185">
        <f>ROUND(I201*H201,2)</f>
        <v>0</v>
      </c>
      <c r="BL201" s="18" t="s">
        <v>148</v>
      </c>
      <c r="BM201" s="184" t="s">
        <v>649</v>
      </c>
    </row>
    <row r="202" s="2" customFormat="1">
      <c r="A202" s="37"/>
      <c r="B202" s="38"/>
      <c r="C202" s="37"/>
      <c r="D202" s="186" t="s">
        <v>150</v>
      </c>
      <c r="E202" s="37"/>
      <c r="F202" s="187" t="s">
        <v>1098</v>
      </c>
      <c r="G202" s="37"/>
      <c r="H202" s="37"/>
      <c r="I202" s="188"/>
      <c r="J202" s="37"/>
      <c r="K202" s="37"/>
      <c r="L202" s="38"/>
      <c r="M202" s="189"/>
      <c r="N202" s="190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150</v>
      </c>
      <c r="AU202" s="18" t="s">
        <v>84</v>
      </c>
    </row>
    <row r="203" s="2" customFormat="1" ht="21.75" customHeight="1">
      <c r="A203" s="37"/>
      <c r="B203" s="171"/>
      <c r="C203" s="172" t="s">
        <v>425</v>
      </c>
      <c r="D203" s="172" t="s">
        <v>144</v>
      </c>
      <c r="E203" s="173" t="s">
        <v>1099</v>
      </c>
      <c r="F203" s="174" t="s">
        <v>1100</v>
      </c>
      <c r="G203" s="175" t="s">
        <v>832</v>
      </c>
      <c r="H203" s="176">
        <v>1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41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148</v>
      </c>
      <c r="AT203" s="184" t="s">
        <v>144</v>
      </c>
      <c r="AU203" s="184" t="s">
        <v>84</v>
      </c>
      <c r="AY203" s="18" t="s">
        <v>142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84</v>
      </c>
      <c r="BK203" s="185">
        <f>ROUND(I203*H203,2)</f>
        <v>0</v>
      </c>
      <c r="BL203" s="18" t="s">
        <v>148</v>
      </c>
      <c r="BM203" s="184" t="s">
        <v>665</v>
      </c>
    </row>
    <row r="204" s="2" customFormat="1">
      <c r="A204" s="37"/>
      <c r="B204" s="38"/>
      <c r="C204" s="37"/>
      <c r="D204" s="186" t="s">
        <v>150</v>
      </c>
      <c r="E204" s="37"/>
      <c r="F204" s="187" t="s">
        <v>1100</v>
      </c>
      <c r="G204" s="37"/>
      <c r="H204" s="37"/>
      <c r="I204" s="188"/>
      <c r="J204" s="37"/>
      <c r="K204" s="37"/>
      <c r="L204" s="38"/>
      <c r="M204" s="189"/>
      <c r="N204" s="190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150</v>
      </c>
      <c r="AU204" s="18" t="s">
        <v>84</v>
      </c>
    </row>
    <row r="205" s="2" customFormat="1" ht="16.5" customHeight="1">
      <c r="A205" s="37"/>
      <c r="B205" s="171"/>
      <c r="C205" s="172" t="s">
        <v>432</v>
      </c>
      <c r="D205" s="172" t="s">
        <v>144</v>
      </c>
      <c r="E205" s="173" t="s">
        <v>1101</v>
      </c>
      <c r="F205" s="174" t="s">
        <v>1102</v>
      </c>
      <c r="G205" s="175" t="s">
        <v>780</v>
      </c>
      <c r="H205" s="176">
        <v>240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41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148</v>
      </c>
      <c r="AT205" s="184" t="s">
        <v>144</v>
      </c>
      <c r="AU205" s="184" t="s">
        <v>84</v>
      </c>
      <c r="AY205" s="18" t="s">
        <v>142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84</v>
      </c>
      <c r="BK205" s="185">
        <f>ROUND(I205*H205,2)</f>
        <v>0</v>
      </c>
      <c r="BL205" s="18" t="s">
        <v>148</v>
      </c>
      <c r="BM205" s="184" t="s">
        <v>678</v>
      </c>
    </row>
    <row r="206" s="2" customFormat="1">
      <c r="A206" s="37"/>
      <c r="B206" s="38"/>
      <c r="C206" s="37"/>
      <c r="D206" s="186" t="s">
        <v>150</v>
      </c>
      <c r="E206" s="37"/>
      <c r="F206" s="187" t="s">
        <v>1102</v>
      </c>
      <c r="G206" s="37"/>
      <c r="H206" s="37"/>
      <c r="I206" s="188"/>
      <c r="J206" s="37"/>
      <c r="K206" s="37"/>
      <c r="L206" s="38"/>
      <c r="M206" s="189"/>
      <c r="N206" s="190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150</v>
      </c>
      <c r="AU206" s="18" t="s">
        <v>84</v>
      </c>
    </row>
    <row r="207" s="2" customFormat="1" ht="33" customHeight="1">
      <c r="A207" s="37"/>
      <c r="B207" s="171"/>
      <c r="C207" s="172" t="s">
        <v>439</v>
      </c>
      <c r="D207" s="172" t="s">
        <v>144</v>
      </c>
      <c r="E207" s="173" t="s">
        <v>1103</v>
      </c>
      <c r="F207" s="174" t="s">
        <v>1104</v>
      </c>
      <c r="G207" s="175" t="s">
        <v>832</v>
      </c>
      <c r="H207" s="176">
        <v>1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41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148</v>
      </c>
      <c r="AT207" s="184" t="s">
        <v>144</v>
      </c>
      <c r="AU207" s="184" t="s">
        <v>84</v>
      </c>
      <c r="AY207" s="18" t="s">
        <v>142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84</v>
      </c>
      <c r="BK207" s="185">
        <f>ROUND(I207*H207,2)</f>
        <v>0</v>
      </c>
      <c r="BL207" s="18" t="s">
        <v>148</v>
      </c>
      <c r="BM207" s="184" t="s">
        <v>693</v>
      </c>
    </row>
    <row r="208" s="2" customFormat="1">
      <c r="A208" s="37"/>
      <c r="B208" s="38"/>
      <c r="C208" s="37"/>
      <c r="D208" s="186" t="s">
        <v>150</v>
      </c>
      <c r="E208" s="37"/>
      <c r="F208" s="187" t="s">
        <v>1104</v>
      </c>
      <c r="G208" s="37"/>
      <c r="H208" s="37"/>
      <c r="I208" s="188"/>
      <c r="J208" s="37"/>
      <c r="K208" s="37"/>
      <c r="L208" s="38"/>
      <c r="M208" s="189"/>
      <c r="N208" s="190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150</v>
      </c>
      <c r="AU208" s="18" t="s">
        <v>84</v>
      </c>
    </row>
    <row r="209" s="12" customFormat="1" ht="25.92" customHeight="1">
      <c r="A209" s="12"/>
      <c r="B209" s="158"/>
      <c r="C209" s="12"/>
      <c r="D209" s="159" t="s">
        <v>75</v>
      </c>
      <c r="E209" s="160" t="s">
        <v>826</v>
      </c>
      <c r="F209" s="160" t="s">
        <v>1105</v>
      </c>
      <c r="G209" s="12"/>
      <c r="H209" s="12"/>
      <c r="I209" s="161"/>
      <c r="J209" s="162">
        <f>BK209</f>
        <v>0</v>
      </c>
      <c r="K209" s="12"/>
      <c r="L209" s="158"/>
      <c r="M209" s="163"/>
      <c r="N209" s="164"/>
      <c r="O209" s="164"/>
      <c r="P209" s="165">
        <f>SUM(P210:P229)</f>
        <v>0</v>
      </c>
      <c r="Q209" s="164"/>
      <c r="R209" s="165">
        <f>SUM(R210:R229)</f>
        <v>0</v>
      </c>
      <c r="S209" s="164"/>
      <c r="T209" s="166">
        <f>SUM(T210:T229)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9" t="s">
        <v>84</v>
      </c>
      <c r="AT209" s="167" t="s">
        <v>75</v>
      </c>
      <c r="AU209" s="167" t="s">
        <v>76</v>
      </c>
      <c r="AY209" s="159" t="s">
        <v>142</v>
      </c>
      <c r="BK209" s="168">
        <f>SUM(BK210:BK229)</f>
        <v>0</v>
      </c>
    </row>
    <row r="210" s="2" customFormat="1" ht="16.5" customHeight="1">
      <c r="A210" s="37"/>
      <c r="B210" s="171"/>
      <c r="C210" s="172" t="s">
        <v>445</v>
      </c>
      <c r="D210" s="172" t="s">
        <v>144</v>
      </c>
      <c r="E210" s="173" t="s">
        <v>1106</v>
      </c>
      <c r="F210" s="174" t="s">
        <v>1107</v>
      </c>
      <c r="G210" s="175" t="s">
        <v>780</v>
      </c>
      <c r="H210" s="176">
        <v>1</v>
      </c>
      <c r="I210" s="177"/>
      <c r="J210" s="178">
        <f>ROUND(I210*H210,2)</f>
        <v>0</v>
      </c>
      <c r="K210" s="179"/>
      <c r="L210" s="38"/>
      <c r="M210" s="180" t="s">
        <v>1</v>
      </c>
      <c r="N210" s="181" t="s">
        <v>41</v>
      </c>
      <c r="O210" s="7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148</v>
      </c>
      <c r="AT210" s="184" t="s">
        <v>144</v>
      </c>
      <c r="AU210" s="184" t="s">
        <v>84</v>
      </c>
      <c r="AY210" s="18" t="s">
        <v>142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84</v>
      </c>
      <c r="BK210" s="185">
        <f>ROUND(I210*H210,2)</f>
        <v>0</v>
      </c>
      <c r="BL210" s="18" t="s">
        <v>148</v>
      </c>
      <c r="BM210" s="184" t="s">
        <v>704</v>
      </c>
    </row>
    <row r="211" s="2" customFormat="1">
      <c r="A211" s="37"/>
      <c r="B211" s="38"/>
      <c r="C211" s="37"/>
      <c r="D211" s="186" t="s">
        <v>150</v>
      </c>
      <c r="E211" s="37"/>
      <c r="F211" s="187" t="s">
        <v>1107</v>
      </c>
      <c r="G211" s="37"/>
      <c r="H211" s="37"/>
      <c r="I211" s="188"/>
      <c r="J211" s="37"/>
      <c r="K211" s="37"/>
      <c r="L211" s="38"/>
      <c r="M211" s="189"/>
      <c r="N211" s="190"/>
      <c r="O211" s="76"/>
      <c r="P211" s="76"/>
      <c r="Q211" s="76"/>
      <c r="R211" s="76"/>
      <c r="S211" s="76"/>
      <c r="T211" s="7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150</v>
      </c>
      <c r="AU211" s="18" t="s">
        <v>84</v>
      </c>
    </row>
    <row r="212" s="2" customFormat="1" ht="16.5" customHeight="1">
      <c r="A212" s="37"/>
      <c r="B212" s="171"/>
      <c r="C212" s="172" t="s">
        <v>451</v>
      </c>
      <c r="D212" s="172" t="s">
        <v>144</v>
      </c>
      <c r="E212" s="173" t="s">
        <v>1108</v>
      </c>
      <c r="F212" s="174" t="s">
        <v>1109</v>
      </c>
      <c r="G212" s="175" t="s">
        <v>780</v>
      </c>
      <c r="H212" s="176">
        <v>1</v>
      </c>
      <c r="I212" s="177"/>
      <c r="J212" s="178">
        <f>ROUND(I212*H212,2)</f>
        <v>0</v>
      </c>
      <c r="K212" s="179"/>
      <c r="L212" s="38"/>
      <c r="M212" s="180" t="s">
        <v>1</v>
      </c>
      <c r="N212" s="181" t="s">
        <v>41</v>
      </c>
      <c r="O212" s="76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4" t="s">
        <v>148</v>
      </c>
      <c r="AT212" s="184" t="s">
        <v>144</v>
      </c>
      <c r="AU212" s="184" t="s">
        <v>84</v>
      </c>
      <c r="AY212" s="18" t="s">
        <v>142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8" t="s">
        <v>84</v>
      </c>
      <c r="BK212" s="185">
        <f>ROUND(I212*H212,2)</f>
        <v>0</v>
      </c>
      <c r="BL212" s="18" t="s">
        <v>148</v>
      </c>
      <c r="BM212" s="184" t="s">
        <v>720</v>
      </c>
    </row>
    <row r="213" s="2" customFormat="1">
      <c r="A213" s="37"/>
      <c r="B213" s="38"/>
      <c r="C213" s="37"/>
      <c r="D213" s="186" t="s">
        <v>150</v>
      </c>
      <c r="E213" s="37"/>
      <c r="F213" s="187" t="s">
        <v>1109</v>
      </c>
      <c r="G213" s="37"/>
      <c r="H213" s="37"/>
      <c r="I213" s="188"/>
      <c r="J213" s="37"/>
      <c r="K213" s="37"/>
      <c r="L213" s="38"/>
      <c r="M213" s="189"/>
      <c r="N213" s="190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150</v>
      </c>
      <c r="AU213" s="18" t="s">
        <v>84</v>
      </c>
    </row>
    <row r="214" s="2" customFormat="1" ht="16.5" customHeight="1">
      <c r="A214" s="37"/>
      <c r="B214" s="171"/>
      <c r="C214" s="172" t="s">
        <v>457</v>
      </c>
      <c r="D214" s="172" t="s">
        <v>144</v>
      </c>
      <c r="E214" s="173" t="s">
        <v>1110</v>
      </c>
      <c r="F214" s="174" t="s">
        <v>1111</v>
      </c>
      <c r="G214" s="175" t="s">
        <v>780</v>
      </c>
      <c r="H214" s="176">
        <v>3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41</v>
      </c>
      <c r="O214" s="76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148</v>
      </c>
      <c r="AT214" s="184" t="s">
        <v>144</v>
      </c>
      <c r="AU214" s="184" t="s">
        <v>84</v>
      </c>
      <c r="AY214" s="18" t="s">
        <v>142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84</v>
      </c>
      <c r="BK214" s="185">
        <f>ROUND(I214*H214,2)</f>
        <v>0</v>
      </c>
      <c r="BL214" s="18" t="s">
        <v>148</v>
      </c>
      <c r="BM214" s="184" t="s">
        <v>732</v>
      </c>
    </row>
    <row r="215" s="2" customFormat="1">
      <c r="A215" s="37"/>
      <c r="B215" s="38"/>
      <c r="C215" s="37"/>
      <c r="D215" s="186" t="s">
        <v>150</v>
      </c>
      <c r="E215" s="37"/>
      <c r="F215" s="187" t="s">
        <v>1111</v>
      </c>
      <c r="G215" s="37"/>
      <c r="H215" s="37"/>
      <c r="I215" s="188"/>
      <c r="J215" s="37"/>
      <c r="K215" s="37"/>
      <c r="L215" s="38"/>
      <c r="M215" s="189"/>
      <c r="N215" s="190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150</v>
      </c>
      <c r="AU215" s="18" t="s">
        <v>84</v>
      </c>
    </row>
    <row r="216" s="2" customFormat="1" ht="16.5" customHeight="1">
      <c r="A216" s="37"/>
      <c r="B216" s="171"/>
      <c r="C216" s="172" t="s">
        <v>465</v>
      </c>
      <c r="D216" s="172" t="s">
        <v>144</v>
      </c>
      <c r="E216" s="173" t="s">
        <v>1112</v>
      </c>
      <c r="F216" s="174" t="s">
        <v>1113</v>
      </c>
      <c r="G216" s="175" t="s">
        <v>780</v>
      </c>
      <c r="H216" s="176">
        <v>1</v>
      </c>
      <c r="I216" s="177"/>
      <c r="J216" s="178">
        <f>ROUND(I216*H216,2)</f>
        <v>0</v>
      </c>
      <c r="K216" s="179"/>
      <c r="L216" s="38"/>
      <c r="M216" s="180" t="s">
        <v>1</v>
      </c>
      <c r="N216" s="181" t="s">
        <v>41</v>
      </c>
      <c r="O216" s="7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148</v>
      </c>
      <c r="AT216" s="184" t="s">
        <v>144</v>
      </c>
      <c r="AU216" s="184" t="s">
        <v>84</v>
      </c>
      <c r="AY216" s="18" t="s">
        <v>142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84</v>
      </c>
      <c r="BK216" s="185">
        <f>ROUND(I216*H216,2)</f>
        <v>0</v>
      </c>
      <c r="BL216" s="18" t="s">
        <v>148</v>
      </c>
      <c r="BM216" s="184" t="s">
        <v>749</v>
      </c>
    </row>
    <row r="217" s="2" customFormat="1">
      <c r="A217" s="37"/>
      <c r="B217" s="38"/>
      <c r="C217" s="37"/>
      <c r="D217" s="186" t="s">
        <v>150</v>
      </c>
      <c r="E217" s="37"/>
      <c r="F217" s="187" t="s">
        <v>1113</v>
      </c>
      <c r="G217" s="37"/>
      <c r="H217" s="37"/>
      <c r="I217" s="188"/>
      <c r="J217" s="37"/>
      <c r="K217" s="37"/>
      <c r="L217" s="38"/>
      <c r="M217" s="189"/>
      <c r="N217" s="190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150</v>
      </c>
      <c r="AU217" s="18" t="s">
        <v>84</v>
      </c>
    </row>
    <row r="218" s="2" customFormat="1" ht="16.5" customHeight="1">
      <c r="A218" s="37"/>
      <c r="B218" s="171"/>
      <c r="C218" s="172" t="s">
        <v>472</v>
      </c>
      <c r="D218" s="172" t="s">
        <v>144</v>
      </c>
      <c r="E218" s="173" t="s">
        <v>1114</v>
      </c>
      <c r="F218" s="174" t="s">
        <v>1115</v>
      </c>
      <c r="G218" s="175" t="s">
        <v>780</v>
      </c>
      <c r="H218" s="176">
        <v>1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41</v>
      </c>
      <c r="O218" s="7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148</v>
      </c>
      <c r="AT218" s="184" t="s">
        <v>144</v>
      </c>
      <c r="AU218" s="184" t="s">
        <v>84</v>
      </c>
      <c r="AY218" s="18" t="s">
        <v>142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84</v>
      </c>
      <c r="BK218" s="185">
        <f>ROUND(I218*H218,2)</f>
        <v>0</v>
      </c>
      <c r="BL218" s="18" t="s">
        <v>148</v>
      </c>
      <c r="BM218" s="184" t="s">
        <v>763</v>
      </c>
    </row>
    <row r="219" s="2" customFormat="1">
      <c r="A219" s="37"/>
      <c r="B219" s="38"/>
      <c r="C219" s="37"/>
      <c r="D219" s="186" t="s">
        <v>150</v>
      </c>
      <c r="E219" s="37"/>
      <c r="F219" s="187" t="s">
        <v>1115</v>
      </c>
      <c r="G219" s="37"/>
      <c r="H219" s="37"/>
      <c r="I219" s="188"/>
      <c r="J219" s="37"/>
      <c r="K219" s="37"/>
      <c r="L219" s="38"/>
      <c r="M219" s="189"/>
      <c r="N219" s="190"/>
      <c r="O219" s="76"/>
      <c r="P219" s="76"/>
      <c r="Q219" s="76"/>
      <c r="R219" s="76"/>
      <c r="S219" s="76"/>
      <c r="T219" s="7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150</v>
      </c>
      <c r="AU219" s="18" t="s">
        <v>84</v>
      </c>
    </row>
    <row r="220" s="2" customFormat="1" ht="16.5" customHeight="1">
      <c r="A220" s="37"/>
      <c r="B220" s="171"/>
      <c r="C220" s="172" t="s">
        <v>478</v>
      </c>
      <c r="D220" s="172" t="s">
        <v>144</v>
      </c>
      <c r="E220" s="173" t="s">
        <v>1116</v>
      </c>
      <c r="F220" s="174" t="s">
        <v>1117</v>
      </c>
      <c r="G220" s="175" t="s">
        <v>832</v>
      </c>
      <c r="H220" s="176">
        <v>1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41</v>
      </c>
      <c r="O220" s="7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148</v>
      </c>
      <c r="AT220" s="184" t="s">
        <v>144</v>
      </c>
      <c r="AU220" s="184" t="s">
        <v>84</v>
      </c>
      <c r="AY220" s="18" t="s">
        <v>142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84</v>
      </c>
      <c r="BK220" s="185">
        <f>ROUND(I220*H220,2)</f>
        <v>0</v>
      </c>
      <c r="BL220" s="18" t="s">
        <v>148</v>
      </c>
      <c r="BM220" s="184" t="s">
        <v>775</v>
      </c>
    </row>
    <row r="221" s="2" customFormat="1">
      <c r="A221" s="37"/>
      <c r="B221" s="38"/>
      <c r="C221" s="37"/>
      <c r="D221" s="186" t="s">
        <v>150</v>
      </c>
      <c r="E221" s="37"/>
      <c r="F221" s="187" t="s">
        <v>1117</v>
      </c>
      <c r="G221" s="37"/>
      <c r="H221" s="37"/>
      <c r="I221" s="188"/>
      <c r="J221" s="37"/>
      <c r="K221" s="37"/>
      <c r="L221" s="38"/>
      <c r="M221" s="189"/>
      <c r="N221" s="190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150</v>
      </c>
      <c r="AU221" s="18" t="s">
        <v>84</v>
      </c>
    </row>
    <row r="222" s="2" customFormat="1" ht="16.5" customHeight="1">
      <c r="A222" s="37"/>
      <c r="B222" s="171"/>
      <c r="C222" s="172" t="s">
        <v>485</v>
      </c>
      <c r="D222" s="172" t="s">
        <v>144</v>
      </c>
      <c r="E222" s="173" t="s">
        <v>1118</v>
      </c>
      <c r="F222" s="174" t="s">
        <v>1119</v>
      </c>
      <c r="G222" s="175" t="s">
        <v>780</v>
      </c>
      <c r="H222" s="176">
        <v>2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41</v>
      </c>
      <c r="O222" s="76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148</v>
      </c>
      <c r="AT222" s="184" t="s">
        <v>144</v>
      </c>
      <c r="AU222" s="184" t="s">
        <v>84</v>
      </c>
      <c r="AY222" s="18" t="s">
        <v>142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84</v>
      </c>
      <c r="BK222" s="185">
        <f>ROUND(I222*H222,2)</f>
        <v>0</v>
      </c>
      <c r="BL222" s="18" t="s">
        <v>148</v>
      </c>
      <c r="BM222" s="184" t="s">
        <v>782</v>
      </c>
    </row>
    <row r="223" s="2" customFormat="1">
      <c r="A223" s="37"/>
      <c r="B223" s="38"/>
      <c r="C223" s="37"/>
      <c r="D223" s="186" t="s">
        <v>150</v>
      </c>
      <c r="E223" s="37"/>
      <c r="F223" s="187" t="s">
        <v>1119</v>
      </c>
      <c r="G223" s="37"/>
      <c r="H223" s="37"/>
      <c r="I223" s="188"/>
      <c r="J223" s="37"/>
      <c r="K223" s="37"/>
      <c r="L223" s="38"/>
      <c r="M223" s="189"/>
      <c r="N223" s="190"/>
      <c r="O223" s="76"/>
      <c r="P223" s="76"/>
      <c r="Q223" s="76"/>
      <c r="R223" s="76"/>
      <c r="S223" s="76"/>
      <c r="T223" s="7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8" t="s">
        <v>150</v>
      </c>
      <c r="AU223" s="18" t="s">
        <v>84</v>
      </c>
    </row>
    <row r="224" s="2" customFormat="1" ht="16.5" customHeight="1">
      <c r="A224" s="37"/>
      <c r="B224" s="171"/>
      <c r="C224" s="172" t="s">
        <v>491</v>
      </c>
      <c r="D224" s="172" t="s">
        <v>144</v>
      </c>
      <c r="E224" s="173" t="s">
        <v>1120</v>
      </c>
      <c r="F224" s="174" t="s">
        <v>1121</v>
      </c>
      <c r="G224" s="175" t="s">
        <v>780</v>
      </c>
      <c r="H224" s="176">
        <v>2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41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148</v>
      </c>
      <c r="AT224" s="184" t="s">
        <v>144</v>
      </c>
      <c r="AU224" s="184" t="s">
        <v>84</v>
      </c>
      <c r="AY224" s="18" t="s">
        <v>142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84</v>
      </c>
      <c r="BK224" s="185">
        <f>ROUND(I224*H224,2)</f>
        <v>0</v>
      </c>
      <c r="BL224" s="18" t="s">
        <v>148</v>
      </c>
      <c r="BM224" s="184" t="s">
        <v>796</v>
      </c>
    </row>
    <row r="225" s="2" customFormat="1">
      <c r="A225" s="37"/>
      <c r="B225" s="38"/>
      <c r="C225" s="37"/>
      <c r="D225" s="186" t="s">
        <v>150</v>
      </c>
      <c r="E225" s="37"/>
      <c r="F225" s="187" t="s">
        <v>1121</v>
      </c>
      <c r="G225" s="37"/>
      <c r="H225" s="37"/>
      <c r="I225" s="188"/>
      <c r="J225" s="37"/>
      <c r="K225" s="37"/>
      <c r="L225" s="38"/>
      <c r="M225" s="189"/>
      <c r="N225" s="190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150</v>
      </c>
      <c r="AU225" s="18" t="s">
        <v>84</v>
      </c>
    </row>
    <row r="226" s="2" customFormat="1" ht="16.5" customHeight="1">
      <c r="A226" s="37"/>
      <c r="B226" s="171"/>
      <c r="C226" s="172" t="s">
        <v>495</v>
      </c>
      <c r="D226" s="172" t="s">
        <v>144</v>
      </c>
      <c r="E226" s="173" t="s">
        <v>1122</v>
      </c>
      <c r="F226" s="174" t="s">
        <v>1123</v>
      </c>
      <c r="G226" s="175" t="s">
        <v>780</v>
      </c>
      <c r="H226" s="176">
        <v>1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41</v>
      </c>
      <c r="O226" s="7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148</v>
      </c>
      <c r="AT226" s="184" t="s">
        <v>144</v>
      </c>
      <c r="AU226" s="184" t="s">
        <v>84</v>
      </c>
      <c r="AY226" s="18" t="s">
        <v>142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84</v>
      </c>
      <c r="BK226" s="185">
        <f>ROUND(I226*H226,2)</f>
        <v>0</v>
      </c>
      <c r="BL226" s="18" t="s">
        <v>148</v>
      </c>
      <c r="BM226" s="184" t="s">
        <v>808</v>
      </c>
    </row>
    <row r="227" s="2" customFormat="1">
      <c r="A227" s="37"/>
      <c r="B227" s="38"/>
      <c r="C227" s="37"/>
      <c r="D227" s="186" t="s">
        <v>150</v>
      </c>
      <c r="E227" s="37"/>
      <c r="F227" s="187" t="s">
        <v>1123</v>
      </c>
      <c r="G227" s="37"/>
      <c r="H227" s="37"/>
      <c r="I227" s="188"/>
      <c r="J227" s="37"/>
      <c r="K227" s="37"/>
      <c r="L227" s="38"/>
      <c r="M227" s="189"/>
      <c r="N227" s="190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150</v>
      </c>
      <c r="AU227" s="18" t="s">
        <v>84</v>
      </c>
    </row>
    <row r="228" s="2" customFormat="1" ht="16.5" customHeight="1">
      <c r="A228" s="37"/>
      <c r="B228" s="171"/>
      <c r="C228" s="172" t="s">
        <v>501</v>
      </c>
      <c r="D228" s="172" t="s">
        <v>144</v>
      </c>
      <c r="E228" s="173" t="s">
        <v>1124</v>
      </c>
      <c r="F228" s="174" t="s">
        <v>1125</v>
      </c>
      <c r="G228" s="175" t="s">
        <v>832</v>
      </c>
      <c r="H228" s="176">
        <v>1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41</v>
      </c>
      <c r="O228" s="76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148</v>
      </c>
      <c r="AT228" s="184" t="s">
        <v>144</v>
      </c>
      <c r="AU228" s="184" t="s">
        <v>84</v>
      </c>
      <c r="AY228" s="18" t="s">
        <v>142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84</v>
      </c>
      <c r="BK228" s="185">
        <f>ROUND(I228*H228,2)</f>
        <v>0</v>
      </c>
      <c r="BL228" s="18" t="s">
        <v>148</v>
      </c>
      <c r="BM228" s="184" t="s">
        <v>1126</v>
      </c>
    </row>
    <row r="229" s="2" customFormat="1">
      <c r="A229" s="37"/>
      <c r="B229" s="38"/>
      <c r="C229" s="37"/>
      <c r="D229" s="186" t="s">
        <v>150</v>
      </c>
      <c r="E229" s="37"/>
      <c r="F229" s="187" t="s">
        <v>1125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150</v>
      </c>
      <c r="AU229" s="18" t="s">
        <v>84</v>
      </c>
    </row>
    <row r="230" s="12" customFormat="1" ht="25.92" customHeight="1">
      <c r="A230" s="12"/>
      <c r="B230" s="158"/>
      <c r="C230" s="12"/>
      <c r="D230" s="159" t="s">
        <v>75</v>
      </c>
      <c r="E230" s="160" t="s">
        <v>828</v>
      </c>
      <c r="F230" s="160" t="s">
        <v>1127</v>
      </c>
      <c r="G230" s="12"/>
      <c r="H230" s="12"/>
      <c r="I230" s="161"/>
      <c r="J230" s="162">
        <f>BK230</f>
        <v>0</v>
      </c>
      <c r="K230" s="12"/>
      <c r="L230" s="158"/>
      <c r="M230" s="163"/>
      <c r="N230" s="164"/>
      <c r="O230" s="164"/>
      <c r="P230" s="165">
        <v>0</v>
      </c>
      <c r="Q230" s="164"/>
      <c r="R230" s="165">
        <v>0</v>
      </c>
      <c r="S230" s="164"/>
      <c r="T230" s="166"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9" t="s">
        <v>84</v>
      </c>
      <c r="AT230" s="167" t="s">
        <v>75</v>
      </c>
      <c r="AU230" s="167" t="s">
        <v>76</v>
      </c>
      <c r="AY230" s="159" t="s">
        <v>142</v>
      </c>
      <c r="BK230" s="168">
        <v>0</v>
      </c>
    </row>
    <row r="231" s="12" customFormat="1" ht="25.92" customHeight="1">
      <c r="A231" s="12"/>
      <c r="B231" s="158"/>
      <c r="C231" s="12"/>
      <c r="D231" s="159" t="s">
        <v>75</v>
      </c>
      <c r="E231" s="160" t="s">
        <v>837</v>
      </c>
      <c r="F231" s="160" t="s">
        <v>1128</v>
      </c>
      <c r="G231" s="12"/>
      <c r="H231" s="12"/>
      <c r="I231" s="161"/>
      <c r="J231" s="162">
        <f>BK231</f>
        <v>0</v>
      </c>
      <c r="K231" s="12"/>
      <c r="L231" s="158"/>
      <c r="M231" s="163"/>
      <c r="N231" s="164"/>
      <c r="O231" s="164"/>
      <c r="P231" s="165">
        <f>SUM(P232:P267)</f>
        <v>0</v>
      </c>
      <c r="Q231" s="164"/>
      <c r="R231" s="165">
        <f>SUM(R232:R267)</f>
        <v>0</v>
      </c>
      <c r="S231" s="164"/>
      <c r="T231" s="166">
        <f>SUM(T232:T267)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9" t="s">
        <v>84</v>
      </c>
      <c r="AT231" s="167" t="s">
        <v>75</v>
      </c>
      <c r="AU231" s="167" t="s">
        <v>76</v>
      </c>
      <c r="AY231" s="159" t="s">
        <v>142</v>
      </c>
      <c r="BK231" s="168">
        <f>SUM(BK232:BK267)</f>
        <v>0</v>
      </c>
    </row>
    <row r="232" s="2" customFormat="1" ht="16.5" customHeight="1">
      <c r="A232" s="37"/>
      <c r="B232" s="171"/>
      <c r="C232" s="172" t="s">
        <v>507</v>
      </c>
      <c r="D232" s="172" t="s">
        <v>144</v>
      </c>
      <c r="E232" s="173" t="s">
        <v>1129</v>
      </c>
      <c r="F232" s="174" t="s">
        <v>1130</v>
      </c>
      <c r="G232" s="175" t="s">
        <v>780</v>
      </c>
      <c r="H232" s="176">
        <v>10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41</v>
      </c>
      <c r="O232" s="7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148</v>
      </c>
      <c r="AT232" s="184" t="s">
        <v>144</v>
      </c>
      <c r="AU232" s="184" t="s">
        <v>84</v>
      </c>
      <c r="AY232" s="18" t="s">
        <v>142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84</v>
      </c>
      <c r="BK232" s="185">
        <f>ROUND(I232*H232,2)</f>
        <v>0</v>
      </c>
      <c r="BL232" s="18" t="s">
        <v>148</v>
      </c>
      <c r="BM232" s="184" t="s">
        <v>1131</v>
      </c>
    </row>
    <row r="233" s="2" customFormat="1">
      <c r="A233" s="37"/>
      <c r="B233" s="38"/>
      <c r="C233" s="37"/>
      <c r="D233" s="186" t="s">
        <v>150</v>
      </c>
      <c r="E233" s="37"/>
      <c r="F233" s="187" t="s">
        <v>1130</v>
      </c>
      <c r="G233" s="37"/>
      <c r="H233" s="37"/>
      <c r="I233" s="188"/>
      <c r="J233" s="37"/>
      <c r="K233" s="37"/>
      <c r="L233" s="38"/>
      <c r="M233" s="189"/>
      <c r="N233" s="190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150</v>
      </c>
      <c r="AU233" s="18" t="s">
        <v>84</v>
      </c>
    </row>
    <row r="234" s="2" customFormat="1" ht="16.5" customHeight="1">
      <c r="A234" s="37"/>
      <c r="B234" s="171"/>
      <c r="C234" s="172" t="s">
        <v>511</v>
      </c>
      <c r="D234" s="172" t="s">
        <v>144</v>
      </c>
      <c r="E234" s="173" t="s">
        <v>1132</v>
      </c>
      <c r="F234" s="174" t="s">
        <v>1133</v>
      </c>
      <c r="G234" s="175" t="s">
        <v>780</v>
      </c>
      <c r="H234" s="176">
        <v>1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41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148</v>
      </c>
      <c r="AT234" s="184" t="s">
        <v>144</v>
      </c>
      <c r="AU234" s="184" t="s">
        <v>84</v>
      </c>
      <c r="AY234" s="18" t="s">
        <v>142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84</v>
      </c>
      <c r="BK234" s="185">
        <f>ROUND(I234*H234,2)</f>
        <v>0</v>
      </c>
      <c r="BL234" s="18" t="s">
        <v>148</v>
      </c>
      <c r="BM234" s="184" t="s">
        <v>1134</v>
      </c>
    </row>
    <row r="235" s="2" customFormat="1">
      <c r="A235" s="37"/>
      <c r="B235" s="38"/>
      <c r="C235" s="37"/>
      <c r="D235" s="186" t="s">
        <v>150</v>
      </c>
      <c r="E235" s="37"/>
      <c r="F235" s="187" t="s">
        <v>1133</v>
      </c>
      <c r="G235" s="37"/>
      <c r="H235" s="37"/>
      <c r="I235" s="188"/>
      <c r="J235" s="37"/>
      <c r="K235" s="37"/>
      <c r="L235" s="38"/>
      <c r="M235" s="189"/>
      <c r="N235" s="190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150</v>
      </c>
      <c r="AU235" s="18" t="s">
        <v>84</v>
      </c>
    </row>
    <row r="236" s="2" customFormat="1" ht="16.5" customHeight="1">
      <c r="A236" s="37"/>
      <c r="B236" s="171"/>
      <c r="C236" s="172" t="s">
        <v>517</v>
      </c>
      <c r="D236" s="172" t="s">
        <v>144</v>
      </c>
      <c r="E236" s="173" t="s">
        <v>1135</v>
      </c>
      <c r="F236" s="174" t="s">
        <v>1136</v>
      </c>
      <c r="G236" s="175" t="s">
        <v>780</v>
      </c>
      <c r="H236" s="176">
        <v>15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41</v>
      </c>
      <c r="O236" s="7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148</v>
      </c>
      <c r="AT236" s="184" t="s">
        <v>144</v>
      </c>
      <c r="AU236" s="184" t="s">
        <v>84</v>
      </c>
      <c r="AY236" s="18" t="s">
        <v>142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84</v>
      </c>
      <c r="BK236" s="185">
        <f>ROUND(I236*H236,2)</f>
        <v>0</v>
      </c>
      <c r="BL236" s="18" t="s">
        <v>148</v>
      </c>
      <c r="BM236" s="184" t="s">
        <v>1137</v>
      </c>
    </row>
    <row r="237" s="2" customFormat="1">
      <c r="A237" s="37"/>
      <c r="B237" s="38"/>
      <c r="C237" s="37"/>
      <c r="D237" s="186" t="s">
        <v>150</v>
      </c>
      <c r="E237" s="37"/>
      <c r="F237" s="187" t="s">
        <v>1136</v>
      </c>
      <c r="G237" s="37"/>
      <c r="H237" s="37"/>
      <c r="I237" s="188"/>
      <c r="J237" s="37"/>
      <c r="K237" s="37"/>
      <c r="L237" s="38"/>
      <c r="M237" s="189"/>
      <c r="N237" s="190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150</v>
      </c>
      <c r="AU237" s="18" t="s">
        <v>84</v>
      </c>
    </row>
    <row r="238" s="2" customFormat="1" ht="16.5" customHeight="1">
      <c r="A238" s="37"/>
      <c r="B238" s="171"/>
      <c r="C238" s="172" t="s">
        <v>521</v>
      </c>
      <c r="D238" s="172" t="s">
        <v>144</v>
      </c>
      <c r="E238" s="173" t="s">
        <v>1138</v>
      </c>
      <c r="F238" s="174" t="s">
        <v>1139</v>
      </c>
      <c r="G238" s="175" t="s">
        <v>780</v>
      </c>
      <c r="H238" s="176">
        <v>1</v>
      </c>
      <c r="I238" s="177"/>
      <c r="J238" s="178">
        <f>ROUND(I238*H238,2)</f>
        <v>0</v>
      </c>
      <c r="K238" s="179"/>
      <c r="L238" s="38"/>
      <c r="M238" s="180" t="s">
        <v>1</v>
      </c>
      <c r="N238" s="181" t="s">
        <v>41</v>
      </c>
      <c r="O238" s="76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4" t="s">
        <v>148</v>
      </c>
      <c r="AT238" s="184" t="s">
        <v>144</v>
      </c>
      <c r="AU238" s="184" t="s">
        <v>84</v>
      </c>
      <c r="AY238" s="18" t="s">
        <v>142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8" t="s">
        <v>84</v>
      </c>
      <c r="BK238" s="185">
        <f>ROUND(I238*H238,2)</f>
        <v>0</v>
      </c>
      <c r="BL238" s="18" t="s">
        <v>148</v>
      </c>
      <c r="BM238" s="184" t="s">
        <v>1140</v>
      </c>
    </row>
    <row r="239" s="2" customFormat="1">
      <c r="A239" s="37"/>
      <c r="B239" s="38"/>
      <c r="C239" s="37"/>
      <c r="D239" s="186" t="s">
        <v>150</v>
      </c>
      <c r="E239" s="37"/>
      <c r="F239" s="187" t="s">
        <v>1139</v>
      </c>
      <c r="G239" s="37"/>
      <c r="H239" s="37"/>
      <c r="I239" s="188"/>
      <c r="J239" s="37"/>
      <c r="K239" s="37"/>
      <c r="L239" s="38"/>
      <c r="M239" s="189"/>
      <c r="N239" s="190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150</v>
      </c>
      <c r="AU239" s="18" t="s">
        <v>84</v>
      </c>
    </row>
    <row r="240" s="2" customFormat="1" ht="16.5" customHeight="1">
      <c r="A240" s="37"/>
      <c r="B240" s="171"/>
      <c r="C240" s="172" t="s">
        <v>527</v>
      </c>
      <c r="D240" s="172" t="s">
        <v>144</v>
      </c>
      <c r="E240" s="173" t="s">
        <v>1141</v>
      </c>
      <c r="F240" s="174" t="s">
        <v>1142</v>
      </c>
      <c r="G240" s="175" t="s">
        <v>780</v>
      </c>
      <c r="H240" s="176">
        <v>1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41</v>
      </c>
      <c r="O240" s="7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148</v>
      </c>
      <c r="AT240" s="184" t="s">
        <v>144</v>
      </c>
      <c r="AU240" s="184" t="s">
        <v>84</v>
      </c>
      <c r="AY240" s="18" t="s">
        <v>142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84</v>
      </c>
      <c r="BK240" s="185">
        <f>ROUND(I240*H240,2)</f>
        <v>0</v>
      </c>
      <c r="BL240" s="18" t="s">
        <v>148</v>
      </c>
      <c r="BM240" s="184" t="s">
        <v>1143</v>
      </c>
    </row>
    <row r="241" s="2" customFormat="1">
      <c r="A241" s="37"/>
      <c r="B241" s="38"/>
      <c r="C241" s="37"/>
      <c r="D241" s="186" t="s">
        <v>150</v>
      </c>
      <c r="E241" s="37"/>
      <c r="F241" s="187" t="s">
        <v>1142</v>
      </c>
      <c r="G241" s="37"/>
      <c r="H241" s="37"/>
      <c r="I241" s="188"/>
      <c r="J241" s="37"/>
      <c r="K241" s="37"/>
      <c r="L241" s="38"/>
      <c r="M241" s="189"/>
      <c r="N241" s="190"/>
      <c r="O241" s="76"/>
      <c r="P241" s="76"/>
      <c r="Q241" s="76"/>
      <c r="R241" s="76"/>
      <c r="S241" s="76"/>
      <c r="T241" s="7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150</v>
      </c>
      <c r="AU241" s="18" t="s">
        <v>84</v>
      </c>
    </row>
    <row r="242" s="2" customFormat="1" ht="16.5" customHeight="1">
      <c r="A242" s="37"/>
      <c r="B242" s="171"/>
      <c r="C242" s="172" t="s">
        <v>531</v>
      </c>
      <c r="D242" s="172" t="s">
        <v>144</v>
      </c>
      <c r="E242" s="173" t="s">
        <v>1144</v>
      </c>
      <c r="F242" s="174" t="s">
        <v>1145</v>
      </c>
      <c r="G242" s="175" t="s">
        <v>780</v>
      </c>
      <c r="H242" s="176">
        <v>1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41</v>
      </c>
      <c r="O242" s="7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148</v>
      </c>
      <c r="AT242" s="184" t="s">
        <v>144</v>
      </c>
      <c r="AU242" s="184" t="s">
        <v>84</v>
      </c>
      <c r="AY242" s="18" t="s">
        <v>142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84</v>
      </c>
      <c r="BK242" s="185">
        <f>ROUND(I242*H242,2)</f>
        <v>0</v>
      </c>
      <c r="BL242" s="18" t="s">
        <v>148</v>
      </c>
      <c r="BM242" s="184" t="s">
        <v>1146</v>
      </c>
    </row>
    <row r="243" s="2" customFormat="1">
      <c r="A243" s="37"/>
      <c r="B243" s="38"/>
      <c r="C243" s="37"/>
      <c r="D243" s="186" t="s">
        <v>150</v>
      </c>
      <c r="E243" s="37"/>
      <c r="F243" s="187" t="s">
        <v>1145</v>
      </c>
      <c r="G243" s="37"/>
      <c r="H243" s="37"/>
      <c r="I243" s="188"/>
      <c r="J243" s="37"/>
      <c r="K243" s="37"/>
      <c r="L243" s="38"/>
      <c r="M243" s="189"/>
      <c r="N243" s="190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150</v>
      </c>
      <c r="AU243" s="18" t="s">
        <v>84</v>
      </c>
    </row>
    <row r="244" s="2" customFormat="1" ht="16.5" customHeight="1">
      <c r="A244" s="37"/>
      <c r="B244" s="171"/>
      <c r="C244" s="172" t="s">
        <v>537</v>
      </c>
      <c r="D244" s="172" t="s">
        <v>144</v>
      </c>
      <c r="E244" s="173" t="s">
        <v>1147</v>
      </c>
      <c r="F244" s="174" t="s">
        <v>1148</v>
      </c>
      <c r="G244" s="175" t="s">
        <v>780</v>
      </c>
      <c r="H244" s="176">
        <v>2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41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148</v>
      </c>
      <c r="AT244" s="184" t="s">
        <v>144</v>
      </c>
      <c r="AU244" s="184" t="s">
        <v>84</v>
      </c>
      <c r="AY244" s="18" t="s">
        <v>142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84</v>
      </c>
      <c r="BK244" s="185">
        <f>ROUND(I244*H244,2)</f>
        <v>0</v>
      </c>
      <c r="BL244" s="18" t="s">
        <v>148</v>
      </c>
      <c r="BM244" s="184" t="s">
        <v>1149</v>
      </c>
    </row>
    <row r="245" s="2" customFormat="1">
      <c r="A245" s="37"/>
      <c r="B245" s="38"/>
      <c r="C245" s="37"/>
      <c r="D245" s="186" t="s">
        <v>150</v>
      </c>
      <c r="E245" s="37"/>
      <c r="F245" s="187" t="s">
        <v>1148</v>
      </c>
      <c r="G245" s="37"/>
      <c r="H245" s="37"/>
      <c r="I245" s="188"/>
      <c r="J245" s="37"/>
      <c r="K245" s="37"/>
      <c r="L245" s="38"/>
      <c r="M245" s="189"/>
      <c r="N245" s="190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150</v>
      </c>
      <c r="AU245" s="18" t="s">
        <v>84</v>
      </c>
    </row>
    <row r="246" s="2" customFormat="1" ht="16.5" customHeight="1">
      <c r="A246" s="37"/>
      <c r="B246" s="171"/>
      <c r="C246" s="172" t="s">
        <v>541</v>
      </c>
      <c r="D246" s="172" t="s">
        <v>144</v>
      </c>
      <c r="E246" s="173" t="s">
        <v>1150</v>
      </c>
      <c r="F246" s="174" t="s">
        <v>1151</v>
      </c>
      <c r="G246" s="175" t="s">
        <v>780</v>
      </c>
      <c r="H246" s="176">
        <v>1</v>
      </c>
      <c r="I246" s="177"/>
      <c r="J246" s="178">
        <f>ROUND(I246*H246,2)</f>
        <v>0</v>
      </c>
      <c r="K246" s="179"/>
      <c r="L246" s="38"/>
      <c r="M246" s="180" t="s">
        <v>1</v>
      </c>
      <c r="N246" s="181" t="s">
        <v>41</v>
      </c>
      <c r="O246" s="76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4" t="s">
        <v>148</v>
      </c>
      <c r="AT246" s="184" t="s">
        <v>144</v>
      </c>
      <c r="AU246" s="184" t="s">
        <v>84</v>
      </c>
      <c r="AY246" s="18" t="s">
        <v>142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8" t="s">
        <v>84</v>
      </c>
      <c r="BK246" s="185">
        <f>ROUND(I246*H246,2)</f>
        <v>0</v>
      </c>
      <c r="BL246" s="18" t="s">
        <v>148</v>
      </c>
      <c r="BM246" s="184" t="s">
        <v>1152</v>
      </c>
    </row>
    <row r="247" s="2" customFormat="1">
      <c r="A247" s="37"/>
      <c r="B247" s="38"/>
      <c r="C247" s="37"/>
      <c r="D247" s="186" t="s">
        <v>150</v>
      </c>
      <c r="E247" s="37"/>
      <c r="F247" s="187" t="s">
        <v>1151</v>
      </c>
      <c r="G247" s="37"/>
      <c r="H247" s="37"/>
      <c r="I247" s="188"/>
      <c r="J247" s="37"/>
      <c r="K247" s="37"/>
      <c r="L247" s="38"/>
      <c r="M247" s="189"/>
      <c r="N247" s="190"/>
      <c r="O247" s="76"/>
      <c r="P247" s="76"/>
      <c r="Q247" s="76"/>
      <c r="R247" s="76"/>
      <c r="S247" s="76"/>
      <c r="T247" s="7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8" t="s">
        <v>150</v>
      </c>
      <c r="AU247" s="18" t="s">
        <v>84</v>
      </c>
    </row>
    <row r="248" s="2" customFormat="1" ht="16.5" customHeight="1">
      <c r="A248" s="37"/>
      <c r="B248" s="171"/>
      <c r="C248" s="172" t="s">
        <v>545</v>
      </c>
      <c r="D248" s="172" t="s">
        <v>144</v>
      </c>
      <c r="E248" s="173" t="s">
        <v>1153</v>
      </c>
      <c r="F248" s="174" t="s">
        <v>1154</v>
      </c>
      <c r="G248" s="175" t="s">
        <v>780</v>
      </c>
      <c r="H248" s="176">
        <v>6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41</v>
      </c>
      <c r="O248" s="7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148</v>
      </c>
      <c r="AT248" s="184" t="s">
        <v>144</v>
      </c>
      <c r="AU248" s="184" t="s">
        <v>84</v>
      </c>
      <c r="AY248" s="18" t="s">
        <v>142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84</v>
      </c>
      <c r="BK248" s="185">
        <f>ROUND(I248*H248,2)</f>
        <v>0</v>
      </c>
      <c r="BL248" s="18" t="s">
        <v>148</v>
      </c>
      <c r="BM248" s="184" t="s">
        <v>1155</v>
      </c>
    </row>
    <row r="249" s="2" customFormat="1">
      <c r="A249" s="37"/>
      <c r="B249" s="38"/>
      <c r="C249" s="37"/>
      <c r="D249" s="186" t="s">
        <v>150</v>
      </c>
      <c r="E249" s="37"/>
      <c r="F249" s="187" t="s">
        <v>1154</v>
      </c>
      <c r="G249" s="37"/>
      <c r="H249" s="37"/>
      <c r="I249" s="188"/>
      <c r="J249" s="37"/>
      <c r="K249" s="37"/>
      <c r="L249" s="38"/>
      <c r="M249" s="189"/>
      <c r="N249" s="190"/>
      <c r="O249" s="76"/>
      <c r="P249" s="76"/>
      <c r="Q249" s="76"/>
      <c r="R249" s="76"/>
      <c r="S249" s="76"/>
      <c r="T249" s="7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8" t="s">
        <v>150</v>
      </c>
      <c r="AU249" s="18" t="s">
        <v>84</v>
      </c>
    </row>
    <row r="250" s="2" customFormat="1" ht="16.5" customHeight="1">
      <c r="A250" s="37"/>
      <c r="B250" s="171"/>
      <c r="C250" s="172" t="s">
        <v>551</v>
      </c>
      <c r="D250" s="172" t="s">
        <v>144</v>
      </c>
      <c r="E250" s="173" t="s">
        <v>1156</v>
      </c>
      <c r="F250" s="174" t="s">
        <v>1157</v>
      </c>
      <c r="G250" s="175" t="s">
        <v>780</v>
      </c>
      <c r="H250" s="176">
        <v>2</v>
      </c>
      <c r="I250" s="177"/>
      <c r="J250" s="178">
        <f>ROUND(I250*H250,2)</f>
        <v>0</v>
      </c>
      <c r="K250" s="179"/>
      <c r="L250" s="38"/>
      <c r="M250" s="180" t="s">
        <v>1</v>
      </c>
      <c r="N250" s="181" t="s">
        <v>41</v>
      </c>
      <c r="O250" s="7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148</v>
      </c>
      <c r="AT250" s="184" t="s">
        <v>144</v>
      </c>
      <c r="AU250" s="184" t="s">
        <v>84</v>
      </c>
      <c r="AY250" s="18" t="s">
        <v>142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84</v>
      </c>
      <c r="BK250" s="185">
        <f>ROUND(I250*H250,2)</f>
        <v>0</v>
      </c>
      <c r="BL250" s="18" t="s">
        <v>148</v>
      </c>
      <c r="BM250" s="184" t="s">
        <v>1158</v>
      </c>
    </row>
    <row r="251" s="2" customFormat="1">
      <c r="A251" s="37"/>
      <c r="B251" s="38"/>
      <c r="C251" s="37"/>
      <c r="D251" s="186" t="s">
        <v>150</v>
      </c>
      <c r="E251" s="37"/>
      <c r="F251" s="187" t="s">
        <v>1157</v>
      </c>
      <c r="G251" s="37"/>
      <c r="H251" s="37"/>
      <c r="I251" s="188"/>
      <c r="J251" s="37"/>
      <c r="K251" s="37"/>
      <c r="L251" s="38"/>
      <c r="M251" s="189"/>
      <c r="N251" s="190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150</v>
      </c>
      <c r="AU251" s="18" t="s">
        <v>84</v>
      </c>
    </row>
    <row r="252" s="2" customFormat="1" ht="16.5" customHeight="1">
      <c r="A252" s="37"/>
      <c r="B252" s="171"/>
      <c r="C252" s="172" t="s">
        <v>555</v>
      </c>
      <c r="D252" s="172" t="s">
        <v>144</v>
      </c>
      <c r="E252" s="173" t="s">
        <v>1159</v>
      </c>
      <c r="F252" s="174" t="s">
        <v>1160</v>
      </c>
      <c r="G252" s="175" t="s">
        <v>780</v>
      </c>
      <c r="H252" s="176">
        <v>1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41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148</v>
      </c>
      <c r="AT252" s="184" t="s">
        <v>144</v>
      </c>
      <c r="AU252" s="184" t="s">
        <v>84</v>
      </c>
      <c r="AY252" s="18" t="s">
        <v>142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84</v>
      </c>
      <c r="BK252" s="185">
        <f>ROUND(I252*H252,2)</f>
        <v>0</v>
      </c>
      <c r="BL252" s="18" t="s">
        <v>148</v>
      </c>
      <c r="BM252" s="184" t="s">
        <v>1161</v>
      </c>
    </row>
    <row r="253" s="2" customFormat="1">
      <c r="A253" s="37"/>
      <c r="B253" s="38"/>
      <c r="C253" s="37"/>
      <c r="D253" s="186" t="s">
        <v>150</v>
      </c>
      <c r="E253" s="37"/>
      <c r="F253" s="187" t="s">
        <v>1160</v>
      </c>
      <c r="G253" s="37"/>
      <c r="H253" s="37"/>
      <c r="I253" s="188"/>
      <c r="J253" s="37"/>
      <c r="K253" s="37"/>
      <c r="L253" s="38"/>
      <c r="M253" s="189"/>
      <c r="N253" s="190"/>
      <c r="O253" s="76"/>
      <c r="P253" s="76"/>
      <c r="Q253" s="76"/>
      <c r="R253" s="76"/>
      <c r="S253" s="76"/>
      <c r="T253" s="7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8" t="s">
        <v>150</v>
      </c>
      <c r="AU253" s="18" t="s">
        <v>84</v>
      </c>
    </row>
    <row r="254" s="2" customFormat="1" ht="16.5" customHeight="1">
      <c r="A254" s="37"/>
      <c r="B254" s="171"/>
      <c r="C254" s="172" t="s">
        <v>561</v>
      </c>
      <c r="D254" s="172" t="s">
        <v>144</v>
      </c>
      <c r="E254" s="173" t="s">
        <v>1162</v>
      </c>
      <c r="F254" s="174" t="s">
        <v>1163</v>
      </c>
      <c r="G254" s="175" t="s">
        <v>780</v>
      </c>
      <c r="H254" s="176">
        <v>1</v>
      </c>
      <c r="I254" s="177"/>
      <c r="J254" s="178">
        <f>ROUND(I254*H254,2)</f>
        <v>0</v>
      </c>
      <c r="K254" s="179"/>
      <c r="L254" s="38"/>
      <c r="M254" s="180" t="s">
        <v>1</v>
      </c>
      <c r="N254" s="181" t="s">
        <v>41</v>
      </c>
      <c r="O254" s="76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4" t="s">
        <v>148</v>
      </c>
      <c r="AT254" s="184" t="s">
        <v>144</v>
      </c>
      <c r="AU254" s="184" t="s">
        <v>84</v>
      </c>
      <c r="AY254" s="18" t="s">
        <v>142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8" t="s">
        <v>84</v>
      </c>
      <c r="BK254" s="185">
        <f>ROUND(I254*H254,2)</f>
        <v>0</v>
      </c>
      <c r="BL254" s="18" t="s">
        <v>148</v>
      </c>
      <c r="BM254" s="184" t="s">
        <v>1164</v>
      </c>
    </row>
    <row r="255" s="2" customFormat="1">
      <c r="A255" s="37"/>
      <c r="B255" s="38"/>
      <c r="C255" s="37"/>
      <c r="D255" s="186" t="s">
        <v>150</v>
      </c>
      <c r="E255" s="37"/>
      <c r="F255" s="187" t="s">
        <v>1163</v>
      </c>
      <c r="G255" s="37"/>
      <c r="H255" s="37"/>
      <c r="I255" s="188"/>
      <c r="J255" s="37"/>
      <c r="K255" s="37"/>
      <c r="L255" s="38"/>
      <c r="M255" s="189"/>
      <c r="N255" s="190"/>
      <c r="O255" s="76"/>
      <c r="P255" s="76"/>
      <c r="Q255" s="76"/>
      <c r="R255" s="76"/>
      <c r="S255" s="76"/>
      <c r="T255" s="7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150</v>
      </c>
      <c r="AU255" s="18" t="s">
        <v>84</v>
      </c>
    </row>
    <row r="256" s="2" customFormat="1" ht="16.5" customHeight="1">
      <c r="A256" s="37"/>
      <c r="B256" s="171"/>
      <c r="C256" s="172" t="s">
        <v>565</v>
      </c>
      <c r="D256" s="172" t="s">
        <v>144</v>
      </c>
      <c r="E256" s="173" t="s">
        <v>1165</v>
      </c>
      <c r="F256" s="174" t="s">
        <v>1166</v>
      </c>
      <c r="G256" s="175" t="s">
        <v>780</v>
      </c>
      <c r="H256" s="176">
        <v>15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41</v>
      </c>
      <c r="O256" s="76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148</v>
      </c>
      <c r="AT256" s="184" t="s">
        <v>144</v>
      </c>
      <c r="AU256" s="184" t="s">
        <v>84</v>
      </c>
      <c r="AY256" s="18" t="s">
        <v>142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84</v>
      </c>
      <c r="BK256" s="185">
        <f>ROUND(I256*H256,2)</f>
        <v>0</v>
      </c>
      <c r="BL256" s="18" t="s">
        <v>148</v>
      </c>
      <c r="BM256" s="184" t="s">
        <v>1167</v>
      </c>
    </row>
    <row r="257" s="2" customFormat="1">
      <c r="A257" s="37"/>
      <c r="B257" s="38"/>
      <c r="C257" s="37"/>
      <c r="D257" s="186" t="s">
        <v>150</v>
      </c>
      <c r="E257" s="37"/>
      <c r="F257" s="187" t="s">
        <v>1166</v>
      </c>
      <c r="G257" s="37"/>
      <c r="H257" s="37"/>
      <c r="I257" s="188"/>
      <c r="J257" s="37"/>
      <c r="K257" s="37"/>
      <c r="L257" s="38"/>
      <c r="M257" s="189"/>
      <c r="N257" s="190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150</v>
      </c>
      <c r="AU257" s="18" t="s">
        <v>84</v>
      </c>
    </row>
    <row r="258" s="2" customFormat="1" ht="16.5" customHeight="1">
      <c r="A258" s="37"/>
      <c r="B258" s="171"/>
      <c r="C258" s="172" t="s">
        <v>573</v>
      </c>
      <c r="D258" s="172" t="s">
        <v>144</v>
      </c>
      <c r="E258" s="173" t="s">
        <v>1168</v>
      </c>
      <c r="F258" s="174" t="s">
        <v>1169</v>
      </c>
      <c r="G258" s="175" t="s">
        <v>780</v>
      </c>
      <c r="H258" s="176">
        <v>3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41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148</v>
      </c>
      <c r="AT258" s="184" t="s">
        <v>144</v>
      </c>
      <c r="AU258" s="184" t="s">
        <v>84</v>
      </c>
      <c r="AY258" s="18" t="s">
        <v>142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84</v>
      </c>
      <c r="BK258" s="185">
        <f>ROUND(I258*H258,2)</f>
        <v>0</v>
      </c>
      <c r="BL258" s="18" t="s">
        <v>148</v>
      </c>
      <c r="BM258" s="184" t="s">
        <v>1170</v>
      </c>
    </row>
    <row r="259" s="2" customFormat="1">
      <c r="A259" s="37"/>
      <c r="B259" s="38"/>
      <c r="C259" s="37"/>
      <c r="D259" s="186" t="s">
        <v>150</v>
      </c>
      <c r="E259" s="37"/>
      <c r="F259" s="187" t="s">
        <v>1169</v>
      </c>
      <c r="G259" s="37"/>
      <c r="H259" s="37"/>
      <c r="I259" s="188"/>
      <c r="J259" s="37"/>
      <c r="K259" s="37"/>
      <c r="L259" s="38"/>
      <c r="M259" s="189"/>
      <c r="N259" s="190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150</v>
      </c>
      <c r="AU259" s="18" t="s">
        <v>84</v>
      </c>
    </row>
    <row r="260" s="2" customFormat="1" ht="16.5" customHeight="1">
      <c r="A260" s="37"/>
      <c r="B260" s="171"/>
      <c r="C260" s="172" t="s">
        <v>579</v>
      </c>
      <c r="D260" s="172" t="s">
        <v>144</v>
      </c>
      <c r="E260" s="173" t="s">
        <v>1171</v>
      </c>
      <c r="F260" s="174" t="s">
        <v>1172</v>
      </c>
      <c r="G260" s="175" t="s">
        <v>780</v>
      </c>
      <c r="H260" s="176">
        <v>1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41</v>
      </c>
      <c r="O260" s="76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148</v>
      </c>
      <c r="AT260" s="184" t="s">
        <v>144</v>
      </c>
      <c r="AU260" s="184" t="s">
        <v>84</v>
      </c>
      <c r="AY260" s="18" t="s">
        <v>142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84</v>
      </c>
      <c r="BK260" s="185">
        <f>ROUND(I260*H260,2)</f>
        <v>0</v>
      </c>
      <c r="BL260" s="18" t="s">
        <v>148</v>
      </c>
      <c r="BM260" s="184" t="s">
        <v>1173</v>
      </c>
    </row>
    <row r="261" s="2" customFormat="1">
      <c r="A261" s="37"/>
      <c r="B261" s="38"/>
      <c r="C261" s="37"/>
      <c r="D261" s="186" t="s">
        <v>150</v>
      </c>
      <c r="E261" s="37"/>
      <c r="F261" s="187" t="s">
        <v>1172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150</v>
      </c>
      <c r="AU261" s="18" t="s">
        <v>84</v>
      </c>
    </row>
    <row r="262" s="2" customFormat="1" ht="16.5" customHeight="1">
      <c r="A262" s="37"/>
      <c r="B262" s="171"/>
      <c r="C262" s="172" t="s">
        <v>585</v>
      </c>
      <c r="D262" s="172" t="s">
        <v>144</v>
      </c>
      <c r="E262" s="173" t="s">
        <v>1174</v>
      </c>
      <c r="F262" s="174" t="s">
        <v>1175</v>
      </c>
      <c r="G262" s="175" t="s">
        <v>780</v>
      </c>
      <c r="H262" s="176">
        <v>11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41</v>
      </c>
      <c r="O262" s="76"/>
      <c r="P262" s="182">
        <f>O262*H262</f>
        <v>0</v>
      </c>
      <c r="Q262" s="182">
        <v>0</v>
      </c>
      <c r="R262" s="182">
        <f>Q262*H262</f>
        <v>0</v>
      </c>
      <c r="S262" s="182">
        <v>0</v>
      </c>
      <c r="T262" s="18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148</v>
      </c>
      <c r="AT262" s="184" t="s">
        <v>144</v>
      </c>
      <c r="AU262" s="184" t="s">
        <v>84</v>
      </c>
      <c r="AY262" s="18" t="s">
        <v>142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84</v>
      </c>
      <c r="BK262" s="185">
        <f>ROUND(I262*H262,2)</f>
        <v>0</v>
      </c>
      <c r="BL262" s="18" t="s">
        <v>148</v>
      </c>
      <c r="BM262" s="184" t="s">
        <v>1176</v>
      </c>
    </row>
    <row r="263" s="2" customFormat="1">
      <c r="A263" s="37"/>
      <c r="B263" s="38"/>
      <c r="C263" s="37"/>
      <c r="D263" s="186" t="s">
        <v>150</v>
      </c>
      <c r="E263" s="37"/>
      <c r="F263" s="187" t="s">
        <v>1175</v>
      </c>
      <c r="G263" s="37"/>
      <c r="H263" s="37"/>
      <c r="I263" s="188"/>
      <c r="J263" s="37"/>
      <c r="K263" s="37"/>
      <c r="L263" s="38"/>
      <c r="M263" s="189"/>
      <c r="N263" s="190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150</v>
      </c>
      <c r="AU263" s="18" t="s">
        <v>84</v>
      </c>
    </row>
    <row r="264" s="2" customFormat="1" ht="16.5" customHeight="1">
      <c r="A264" s="37"/>
      <c r="B264" s="171"/>
      <c r="C264" s="172" t="s">
        <v>591</v>
      </c>
      <c r="D264" s="172" t="s">
        <v>144</v>
      </c>
      <c r="E264" s="173" t="s">
        <v>1177</v>
      </c>
      <c r="F264" s="174" t="s">
        <v>1178</v>
      </c>
      <c r="G264" s="175" t="s">
        <v>780</v>
      </c>
      <c r="H264" s="176">
        <v>2</v>
      </c>
      <c r="I264" s="177"/>
      <c r="J264" s="178">
        <f>ROUND(I264*H264,2)</f>
        <v>0</v>
      </c>
      <c r="K264" s="179"/>
      <c r="L264" s="38"/>
      <c r="M264" s="180" t="s">
        <v>1</v>
      </c>
      <c r="N264" s="181" t="s">
        <v>41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148</v>
      </c>
      <c r="AT264" s="184" t="s">
        <v>144</v>
      </c>
      <c r="AU264" s="184" t="s">
        <v>84</v>
      </c>
      <c r="AY264" s="18" t="s">
        <v>142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84</v>
      </c>
      <c r="BK264" s="185">
        <f>ROUND(I264*H264,2)</f>
        <v>0</v>
      </c>
      <c r="BL264" s="18" t="s">
        <v>148</v>
      </c>
      <c r="BM264" s="184" t="s">
        <v>1179</v>
      </c>
    </row>
    <row r="265" s="2" customFormat="1">
      <c r="A265" s="37"/>
      <c r="B265" s="38"/>
      <c r="C265" s="37"/>
      <c r="D265" s="186" t="s">
        <v>150</v>
      </c>
      <c r="E265" s="37"/>
      <c r="F265" s="187" t="s">
        <v>1178</v>
      </c>
      <c r="G265" s="37"/>
      <c r="H265" s="37"/>
      <c r="I265" s="188"/>
      <c r="J265" s="37"/>
      <c r="K265" s="37"/>
      <c r="L265" s="38"/>
      <c r="M265" s="189"/>
      <c r="N265" s="19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150</v>
      </c>
      <c r="AU265" s="18" t="s">
        <v>84</v>
      </c>
    </row>
    <row r="266" s="2" customFormat="1" ht="24.15" customHeight="1">
      <c r="A266" s="37"/>
      <c r="B266" s="171"/>
      <c r="C266" s="172" t="s">
        <v>597</v>
      </c>
      <c r="D266" s="172" t="s">
        <v>144</v>
      </c>
      <c r="E266" s="173" t="s">
        <v>1180</v>
      </c>
      <c r="F266" s="174" t="s">
        <v>1181</v>
      </c>
      <c r="G266" s="175" t="s">
        <v>780</v>
      </c>
      <c r="H266" s="176">
        <v>2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41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148</v>
      </c>
      <c r="AT266" s="184" t="s">
        <v>144</v>
      </c>
      <c r="AU266" s="184" t="s">
        <v>84</v>
      </c>
      <c r="AY266" s="18" t="s">
        <v>142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84</v>
      </c>
      <c r="BK266" s="185">
        <f>ROUND(I266*H266,2)</f>
        <v>0</v>
      </c>
      <c r="BL266" s="18" t="s">
        <v>148</v>
      </c>
      <c r="BM266" s="184" t="s">
        <v>1182</v>
      </c>
    </row>
    <row r="267" s="2" customFormat="1">
      <c r="A267" s="37"/>
      <c r="B267" s="38"/>
      <c r="C267" s="37"/>
      <c r="D267" s="186" t="s">
        <v>150</v>
      </c>
      <c r="E267" s="37"/>
      <c r="F267" s="187" t="s">
        <v>1181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150</v>
      </c>
      <c r="AU267" s="18" t="s">
        <v>84</v>
      </c>
    </row>
    <row r="268" s="12" customFormat="1" ht="25.92" customHeight="1">
      <c r="A268" s="12"/>
      <c r="B268" s="158"/>
      <c r="C268" s="12"/>
      <c r="D268" s="159" t="s">
        <v>75</v>
      </c>
      <c r="E268" s="160" t="s">
        <v>852</v>
      </c>
      <c r="F268" s="160" t="s">
        <v>769</v>
      </c>
      <c r="G268" s="12"/>
      <c r="H268" s="12"/>
      <c r="I268" s="161"/>
      <c r="J268" s="162">
        <f>BK268</f>
        <v>0</v>
      </c>
      <c r="K268" s="12"/>
      <c r="L268" s="158"/>
      <c r="M268" s="163"/>
      <c r="N268" s="164"/>
      <c r="O268" s="164"/>
      <c r="P268" s="165">
        <f>SUM(P269:P270)</f>
        <v>0</v>
      </c>
      <c r="Q268" s="164"/>
      <c r="R268" s="165">
        <f>SUM(R269:R270)</f>
        <v>0</v>
      </c>
      <c r="S268" s="164"/>
      <c r="T268" s="166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9" t="s">
        <v>84</v>
      </c>
      <c r="AT268" s="167" t="s">
        <v>75</v>
      </c>
      <c r="AU268" s="167" t="s">
        <v>76</v>
      </c>
      <c r="AY268" s="159" t="s">
        <v>142</v>
      </c>
      <c r="BK268" s="168">
        <f>SUM(BK269:BK270)</f>
        <v>0</v>
      </c>
    </row>
    <row r="269" s="2" customFormat="1" ht="16.5" customHeight="1">
      <c r="A269" s="37"/>
      <c r="B269" s="171"/>
      <c r="C269" s="172" t="s">
        <v>604</v>
      </c>
      <c r="D269" s="172" t="s">
        <v>144</v>
      </c>
      <c r="E269" s="173" t="s">
        <v>1183</v>
      </c>
      <c r="F269" s="174" t="s">
        <v>1184</v>
      </c>
      <c r="G269" s="175" t="s">
        <v>832</v>
      </c>
      <c r="H269" s="176">
        <v>1</v>
      </c>
      <c r="I269" s="177"/>
      <c r="J269" s="178">
        <f>ROUND(I269*H269,2)</f>
        <v>0</v>
      </c>
      <c r="K269" s="179"/>
      <c r="L269" s="38"/>
      <c r="M269" s="180" t="s">
        <v>1</v>
      </c>
      <c r="N269" s="181" t="s">
        <v>41</v>
      </c>
      <c r="O269" s="76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4" t="s">
        <v>148</v>
      </c>
      <c r="AT269" s="184" t="s">
        <v>144</v>
      </c>
      <c r="AU269" s="184" t="s">
        <v>84</v>
      </c>
      <c r="AY269" s="18" t="s">
        <v>142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8" t="s">
        <v>84</v>
      </c>
      <c r="BK269" s="185">
        <f>ROUND(I269*H269,2)</f>
        <v>0</v>
      </c>
      <c r="BL269" s="18" t="s">
        <v>148</v>
      </c>
      <c r="BM269" s="184" t="s">
        <v>1185</v>
      </c>
    </row>
    <row r="270" s="2" customFormat="1">
      <c r="A270" s="37"/>
      <c r="B270" s="38"/>
      <c r="C270" s="37"/>
      <c r="D270" s="186" t="s">
        <v>150</v>
      </c>
      <c r="E270" s="37"/>
      <c r="F270" s="187" t="s">
        <v>1184</v>
      </c>
      <c r="G270" s="37"/>
      <c r="H270" s="37"/>
      <c r="I270" s="188"/>
      <c r="J270" s="37"/>
      <c r="K270" s="37"/>
      <c r="L270" s="38"/>
      <c r="M270" s="189"/>
      <c r="N270" s="190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150</v>
      </c>
      <c r="AU270" s="18" t="s">
        <v>84</v>
      </c>
    </row>
    <row r="271" s="12" customFormat="1" ht="25.92" customHeight="1">
      <c r="A271" s="12"/>
      <c r="B271" s="158"/>
      <c r="C271" s="12"/>
      <c r="D271" s="159" t="s">
        <v>75</v>
      </c>
      <c r="E271" s="160" t="s">
        <v>867</v>
      </c>
      <c r="F271" s="160" t="s">
        <v>1186</v>
      </c>
      <c r="G271" s="12"/>
      <c r="H271" s="12"/>
      <c r="I271" s="161"/>
      <c r="J271" s="162">
        <f>BK271</f>
        <v>0</v>
      </c>
      <c r="K271" s="12"/>
      <c r="L271" s="158"/>
      <c r="M271" s="163"/>
      <c r="N271" s="164"/>
      <c r="O271" s="164"/>
      <c r="P271" s="165">
        <f>SUM(P272:P285)</f>
        <v>0</v>
      </c>
      <c r="Q271" s="164"/>
      <c r="R271" s="165">
        <f>SUM(R272:R285)</f>
        <v>0</v>
      </c>
      <c r="S271" s="164"/>
      <c r="T271" s="166">
        <f>SUM(T272:T285)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9" t="s">
        <v>84</v>
      </c>
      <c r="AT271" s="167" t="s">
        <v>75</v>
      </c>
      <c r="AU271" s="167" t="s">
        <v>76</v>
      </c>
      <c r="AY271" s="159" t="s">
        <v>142</v>
      </c>
      <c r="BK271" s="168">
        <f>SUM(BK272:BK285)</f>
        <v>0</v>
      </c>
    </row>
    <row r="272" s="2" customFormat="1" ht="21.75" customHeight="1">
      <c r="A272" s="37"/>
      <c r="B272" s="171"/>
      <c r="C272" s="172" t="s">
        <v>612</v>
      </c>
      <c r="D272" s="172" t="s">
        <v>144</v>
      </c>
      <c r="E272" s="173" t="s">
        <v>1187</v>
      </c>
      <c r="F272" s="174" t="s">
        <v>1188</v>
      </c>
      <c r="G272" s="175" t="s">
        <v>780</v>
      </c>
      <c r="H272" s="176">
        <v>1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41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148</v>
      </c>
      <c r="AT272" s="184" t="s">
        <v>144</v>
      </c>
      <c r="AU272" s="184" t="s">
        <v>84</v>
      </c>
      <c r="AY272" s="18" t="s">
        <v>142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84</v>
      </c>
      <c r="BK272" s="185">
        <f>ROUND(I272*H272,2)</f>
        <v>0</v>
      </c>
      <c r="BL272" s="18" t="s">
        <v>148</v>
      </c>
      <c r="BM272" s="184" t="s">
        <v>1189</v>
      </c>
    </row>
    <row r="273" s="2" customFormat="1">
      <c r="A273" s="37"/>
      <c r="B273" s="38"/>
      <c r="C273" s="37"/>
      <c r="D273" s="186" t="s">
        <v>150</v>
      </c>
      <c r="E273" s="37"/>
      <c r="F273" s="187" t="s">
        <v>1188</v>
      </c>
      <c r="G273" s="37"/>
      <c r="H273" s="37"/>
      <c r="I273" s="188"/>
      <c r="J273" s="37"/>
      <c r="K273" s="37"/>
      <c r="L273" s="38"/>
      <c r="M273" s="189"/>
      <c r="N273" s="190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150</v>
      </c>
      <c r="AU273" s="18" t="s">
        <v>84</v>
      </c>
    </row>
    <row r="274" s="2" customFormat="1" ht="16.5" customHeight="1">
      <c r="A274" s="37"/>
      <c r="B274" s="171"/>
      <c r="C274" s="172" t="s">
        <v>617</v>
      </c>
      <c r="D274" s="172" t="s">
        <v>144</v>
      </c>
      <c r="E274" s="173" t="s">
        <v>1190</v>
      </c>
      <c r="F274" s="174" t="s">
        <v>1191</v>
      </c>
      <c r="G274" s="175" t="s">
        <v>780</v>
      </c>
      <c r="H274" s="176">
        <v>1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41</v>
      </c>
      <c r="O274" s="7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148</v>
      </c>
      <c r="AT274" s="184" t="s">
        <v>144</v>
      </c>
      <c r="AU274" s="184" t="s">
        <v>84</v>
      </c>
      <c r="AY274" s="18" t="s">
        <v>142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84</v>
      </c>
      <c r="BK274" s="185">
        <f>ROUND(I274*H274,2)</f>
        <v>0</v>
      </c>
      <c r="BL274" s="18" t="s">
        <v>148</v>
      </c>
      <c r="BM274" s="184" t="s">
        <v>1192</v>
      </c>
    </row>
    <row r="275" s="2" customFormat="1">
      <c r="A275" s="37"/>
      <c r="B275" s="38"/>
      <c r="C275" s="37"/>
      <c r="D275" s="186" t="s">
        <v>150</v>
      </c>
      <c r="E275" s="37"/>
      <c r="F275" s="187" t="s">
        <v>1191</v>
      </c>
      <c r="G275" s="37"/>
      <c r="H275" s="37"/>
      <c r="I275" s="188"/>
      <c r="J275" s="37"/>
      <c r="K275" s="37"/>
      <c r="L275" s="38"/>
      <c r="M275" s="189"/>
      <c r="N275" s="190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150</v>
      </c>
      <c r="AU275" s="18" t="s">
        <v>84</v>
      </c>
    </row>
    <row r="276" s="2" customFormat="1" ht="24.15" customHeight="1">
      <c r="A276" s="37"/>
      <c r="B276" s="171"/>
      <c r="C276" s="172" t="s">
        <v>623</v>
      </c>
      <c r="D276" s="172" t="s">
        <v>144</v>
      </c>
      <c r="E276" s="173" t="s">
        <v>1193</v>
      </c>
      <c r="F276" s="174" t="s">
        <v>1194</v>
      </c>
      <c r="G276" s="175" t="s">
        <v>780</v>
      </c>
      <c r="H276" s="176">
        <v>17</v>
      </c>
      <c r="I276" s="177"/>
      <c r="J276" s="178">
        <f>ROUND(I276*H276,2)</f>
        <v>0</v>
      </c>
      <c r="K276" s="179"/>
      <c r="L276" s="38"/>
      <c r="M276" s="180" t="s">
        <v>1</v>
      </c>
      <c r="N276" s="181" t="s">
        <v>41</v>
      </c>
      <c r="O276" s="76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4" t="s">
        <v>148</v>
      </c>
      <c r="AT276" s="184" t="s">
        <v>144</v>
      </c>
      <c r="AU276" s="184" t="s">
        <v>84</v>
      </c>
      <c r="AY276" s="18" t="s">
        <v>142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8" t="s">
        <v>84</v>
      </c>
      <c r="BK276" s="185">
        <f>ROUND(I276*H276,2)</f>
        <v>0</v>
      </c>
      <c r="BL276" s="18" t="s">
        <v>148</v>
      </c>
      <c r="BM276" s="184" t="s">
        <v>1195</v>
      </c>
    </row>
    <row r="277" s="2" customFormat="1">
      <c r="A277" s="37"/>
      <c r="B277" s="38"/>
      <c r="C277" s="37"/>
      <c r="D277" s="186" t="s">
        <v>150</v>
      </c>
      <c r="E277" s="37"/>
      <c r="F277" s="187" t="s">
        <v>1194</v>
      </c>
      <c r="G277" s="37"/>
      <c r="H277" s="37"/>
      <c r="I277" s="188"/>
      <c r="J277" s="37"/>
      <c r="K277" s="37"/>
      <c r="L277" s="38"/>
      <c r="M277" s="189"/>
      <c r="N277" s="190"/>
      <c r="O277" s="76"/>
      <c r="P277" s="76"/>
      <c r="Q277" s="76"/>
      <c r="R277" s="76"/>
      <c r="S277" s="76"/>
      <c r="T277" s="7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8" t="s">
        <v>150</v>
      </c>
      <c r="AU277" s="18" t="s">
        <v>84</v>
      </c>
    </row>
    <row r="278" s="2" customFormat="1" ht="24.15" customHeight="1">
      <c r="A278" s="37"/>
      <c r="B278" s="171"/>
      <c r="C278" s="172" t="s">
        <v>629</v>
      </c>
      <c r="D278" s="172" t="s">
        <v>144</v>
      </c>
      <c r="E278" s="173" t="s">
        <v>1196</v>
      </c>
      <c r="F278" s="174" t="s">
        <v>1197</v>
      </c>
      <c r="G278" s="175" t="s">
        <v>780</v>
      </c>
      <c r="H278" s="176">
        <v>17</v>
      </c>
      <c r="I278" s="177"/>
      <c r="J278" s="178">
        <f>ROUND(I278*H278,2)</f>
        <v>0</v>
      </c>
      <c r="K278" s="179"/>
      <c r="L278" s="38"/>
      <c r="M278" s="180" t="s">
        <v>1</v>
      </c>
      <c r="N278" s="181" t="s">
        <v>41</v>
      </c>
      <c r="O278" s="76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148</v>
      </c>
      <c r="AT278" s="184" t="s">
        <v>144</v>
      </c>
      <c r="AU278" s="184" t="s">
        <v>84</v>
      </c>
      <c r="AY278" s="18" t="s">
        <v>142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84</v>
      </c>
      <c r="BK278" s="185">
        <f>ROUND(I278*H278,2)</f>
        <v>0</v>
      </c>
      <c r="BL278" s="18" t="s">
        <v>148</v>
      </c>
      <c r="BM278" s="184" t="s">
        <v>1198</v>
      </c>
    </row>
    <row r="279" s="2" customFormat="1">
      <c r="A279" s="37"/>
      <c r="B279" s="38"/>
      <c r="C279" s="37"/>
      <c r="D279" s="186" t="s">
        <v>150</v>
      </c>
      <c r="E279" s="37"/>
      <c r="F279" s="187" t="s">
        <v>1197</v>
      </c>
      <c r="G279" s="37"/>
      <c r="H279" s="37"/>
      <c r="I279" s="188"/>
      <c r="J279" s="37"/>
      <c r="K279" s="37"/>
      <c r="L279" s="38"/>
      <c r="M279" s="189"/>
      <c r="N279" s="190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150</v>
      </c>
      <c r="AU279" s="18" t="s">
        <v>84</v>
      </c>
    </row>
    <row r="280" s="2" customFormat="1" ht="24.15" customHeight="1">
      <c r="A280" s="37"/>
      <c r="B280" s="171"/>
      <c r="C280" s="172" t="s">
        <v>635</v>
      </c>
      <c r="D280" s="172" t="s">
        <v>144</v>
      </c>
      <c r="E280" s="173" t="s">
        <v>1199</v>
      </c>
      <c r="F280" s="174" t="s">
        <v>1200</v>
      </c>
      <c r="G280" s="175" t="s">
        <v>780</v>
      </c>
      <c r="H280" s="176">
        <v>5</v>
      </c>
      <c r="I280" s="177"/>
      <c r="J280" s="178">
        <f>ROUND(I280*H280,2)</f>
        <v>0</v>
      </c>
      <c r="K280" s="179"/>
      <c r="L280" s="38"/>
      <c r="M280" s="180" t="s">
        <v>1</v>
      </c>
      <c r="N280" s="181" t="s">
        <v>41</v>
      </c>
      <c r="O280" s="7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148</v>
      </c>
      <c r="AT280" s="184" t="s">
        <v>144</v>
      </c>
      <c r="AU280" s="184" t="s">
        <v>84</v>
      </c>
      <c r="AY280" s="18" t="s">
        <v>142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84</v>
      </c>
      <c r="BK280" s="185">
        <f>ROUND(I280*H280,2)</f>
        <v>0</v>
      </c>
      <c r="BL280" s="18" t="s">
        <v>148</v>
      </c>
      <c r="BM280" s="184" t="s">
        <v>1201</v>
      </c>
    </row>
    <row r="281" s="2" customFormat="1">
      <c r="A281" s="37"/>
      <c r="B281" s="38"/>
      <c r="C281" s="37"/>
      <c r="D281" s="186" t="s">
        <v>150</v>
      </c>
      <c r="E281" s="37"/>
      <c r="F281" s="187" t="s">
        <v>1200</v>
      </c>
      <c r="G281" s="37"/>
      <c r="H281" s="37"/>
      <c r="I281" s="188"/>
      <c r="J281" s="37"/>
      <c r="K281" s="37"/>
      <c r="L281" s="38"/>
      <c r="M281" s="189"/>
      <c r="N281" s="190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150</v>
      </c>
      <c r="AU281" s="18" t="s">
        <v>84</v>
      </c>
    </row>
    <row r="282" s="2" customFormat="1" ht="16.5" customHeight="1">
      <c r="A282" s="37"/>
      <c r="B282" s="171"/>
      <c r="C282" s="172" t="s">
        <v>641</v>
      </c>
      <c r="D282" s="172" t="s">
        <v>144</v>
      </c>
      <c r="E282" s="173" t="s">
        <v>1202</v>
      </c>
      <c r="F282" s="174" t="s">
        <v>1203</v>
      </c>
      <c r="G282" s="175" t="s">
        <v>780</v>
      </c>
      <c r="H282" s="176">
        <v>5</v>
      </c>
      <c r="I282" s="177"/>
      <c r="J282" s="178">
        <f>ROUND(I282*H282,2)</f>
        <v>0</v>
      </c>
      <c r="K282" s="179"/>
      <c r="L282" s="38"/>
      <c r="M282" s="180" t="s">
        <v>1</v>
      </c>
      <c r="N282" s="181" t="s">
        <v>41</v>
      </c>
      <c r="O282" s="76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4" t="s">
        <v>148</v>
      </c>
      <c r="AT282" s="184" t="s">
        <v>144</v>
      </c>
      <c r="AU282" s="184" t="s">
        <v>84</v>
      </c>
      <c r="AY282" s="18" t="s">
        <v>142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8" t="s">
        <v>84</v>
      </c>
      <c r="BK282" s="185">
        <f>ROUND(I282*H282,2)</f>
        <v>0</v>
      </c>
      <c r="BL282" s="18" t="s">
        <v>148</v>
      </c>
      <c r="BM282" s="184" t="s">
        <v>1204</v>
      </c>
    </row>
    <row r="283" s="2" customFormat="1">
      <c r="A283" s="37"/>
      <c r="B283" s="38"/>
      <c r="C283" s="37"/>
      <c r="D283" s="186" t="s">
        <v>150</v>
      </c>
      <c r="E283" s="37"/>
      <c r="F283" s="187" t="s">
        <v>1203</v>
      </c>
      <c r="G283" s="37"/>
      <c r="H283" s="37"/>
      <c r="I283" s="188"/>
      <c r="J283" s="37"/>
      <c r="K283" s="37"/>
      <c r="L283" s="38"/>
      <c r="M283" s="189"/>
      <c r="N283" s="190"/>
      <c r="O283" s="76"/>
      <c r="P283" s="76"/>
      <c r="Q283" s="76"/>
      <c r="R283" s="76"/>
      <c r="S283" s="76"/>
      <c r="T283" s="7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8" t="s">
        <v>150</v>
      </c>
      <c r="AU283" s="18" t="s">
        <v>84</v>
      </c>
    </row>
    <row r="284" s="2" customFormat="1" ht="24.15" customHeight="1">
      <c r="A284" s="37"/>
      <c r="B284" s="171"/>
      <c r="C284" s="172" t="s">
        <v>649</v>
      </c>
      <c r="D284" s="172" t="s">
        <v>144</v>
      </c>
      <c r="E284" s="173" t="s">
        <v>1205</v>
      </c>
      <c r="F284" s="174" t="s">
        <v>1206</v>
      </c>
      <c r="G284" s="175" t="s">
        <v>780</v>
      </c>
      <c r="H284" s="176">
        <v>1</v>
      </c>
      <c r="I284" s="177"/>
      <c r="J284" s="178">
        <f>ROUND(I284*H284,2)</f>
        <v>0</v>
      </c>
      <c r="K284" s="179"/>
      <c r="L284" s="38"/>
      <c r="M284" s="180" t="s">
        <v>1</v>
      </c>
      <c r="N284" s="181" t="s">
        <v>41</v>
      </c>
      <c r="O284" s="76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148</v>
      </c>
      <c r="AT284" s="184" t="s">
        <v>144</v>
      </c>
      <c r="AU284" s="184" t="s">
        <v>84</v>
      </c>
      <c r="AY284" s="18" t="s">
        <v>142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84</v>
      </c>
      <c r="BK284" s="185">
        <f>ROUND(I284*H284,2)</f>
        <v>0</v>
      </c>
      <c r="BL284" s="18" t="s">
        <v>148</v>
      </c>
      <c r="BM284" s="184" t="s">
        <v>1207</v>
      </c>
    </row>
    <row r="285" s="2" customFormat="1">
      <c r="A285" s="37"/>
      <c r="B285" s="38"/>
      <c r="C285" s="37"/>
      <c r="D285" s="186" t="s">
        <v>150</v>
      </c>
      <c r="E285" s="37"/>
      <c r="F285" s="187" t="s">
        <v>1206</v>
      </c>
      <c r="G285" s="37"/>
      <c r="H285" s="37"/>
      <c r="I285" s="188"/>
      <c r="J285" s="37"/>
      <c r="K285" s="37"/>
      <c r="L285" s="38"/>
      <c r="M285" s="189"/>
      <c r="N285" s="190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150</v>
      </c>
      <c r="AU285" s="18" t="s">
        <v>84</v>
      </c>
    </row>
    <row r="286" s="12" customFormat="1" ht="25.92" customHeight="1">
      <c r="A286" s="12"/>
      <c r="B286" s="158"/>
      <c r="C286" s="12"/>
      <c r="D286" s="159" t="s">
        <v>75</v>
      </c>
      <c r="E286" s="160" t="s">
        <v>869</v>
      </c>
      <c r="F286" s="160" t="s">
        <v>1208</v>
      </c>
      <c r="G286" s="12"/>
      <c r="H286" s="12"/>
      <c r="I286" s="161"/>
      <c r="J286" s="162">
        <f>BK286</f>
        <v>0</v>
      </c>
      <c r="K286" s="12"/>
      <c r="L286" s="158"/>
      <c r="M286" s="163"/>
      <c r="N286" s="164"/>
      <c r="O286" s="164"/>
      <c r="P286" s="165">
        <f>SUM(P287:P310)</f>
        <v>0</v>
      </c>
      <c r="Q286" s="164"/>
      <c r="R286" s="165">
        <f>SUM(R287:R310)</f>
        <v>0</v>
      </c>
      <c r="S286" s="164"/>
      <c r="T286" s="166">
        <f>SUM(T287:T310)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9" t="s">
        <v>84</v>
      </c>
      <c r="AT286" s="167" t="s">
        <v>75</v>
      </c>
      <c r="AU286" s="167" t="s">
        <v>76</v>
      </c>
      <c r="AY286" s="159" t="s">
        <v>142</v>
      </c>
      <c r="BK286" s="168">
        <f>SUM(BK287:BK310)</f>
        <v>0</v>
      </c>
    </row>
    <row r="287" s="2" customFormat="1" ht="16.5" customHeight="1">
      <c r="A287" s="37"/>
      <c r="B287" s="171"/>
      <c r="C287" s="172" t="s">
        <v>656</v>
      </c>
      <c r="D287" s="172" t="s">
        <v>144</v>
      </c>
      <c r="E287" s="173" t="s">
        <v>1209</v>
      </c>
      <c r="F287" s="174" t="s">
        <v>1210</v>
      </c>
      <c r="G287" s="175" t="s">
        <v>1211</v>
      </c>
      <c r="H287" s="176">
        <v>40</v>
      </c>
      <c r="I287" s="177"/>
      <c r="J287" s="178">
        <f>ROUND(I287*H287,2)</f>
        <v>0</v>
      </c>
      <c r="K287" s="179"/>
      <c r="L287" s="38"/>
      <c r="M287" s="180" t="s">
        <v>1</v>
      </c>
      <c r="N287" s="181" t="s">
        <v>41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148</v>
      </c>
      <c r="AT287" s="184" t="s">
        <v>144</v>
      </c>
      <c r="AU287" s="184" t="s">
        <v>84</v>
      </c>
      <c r="AY287" s="18" t="s">
        <v>142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84</v>
      </c>
      <c r="BK287" s="185">
        <f>ROUND(I287*H287,2)</f>
        <v>0</v>
      </c>
      <c r="BL287" s="18" t="s">
        <v>148</v>
      </c>
      <c r="BM287" s="184" t="s">
        <v>1212</v>
      </c>
    </row>
    <row r="288" s="2" customFormat="1">
      <c r="A288" s="37"/>
      <c r="B288" s="38"/>
      <c r="C288" s="37"/>
      <c r="D288" s="186" t="s">
        <v>150</v>
      </c>
      <c r="E288" s="37"/>
      <c r="F288" s="187" t="s">
        <v>1210</v>
      </c>
      <c r="G288" s="37"/>
      <c r="H288" s="37"/>
      <c r="I288" s="188"/>
      <c r="J288" s="37"/>
      <c r="K288" s="37"/>
      <c r="L288" s="38"/>
      <c r="M288" s="189"/>
      <c r="N288" s="190"/>
      <c r="O288" s="76"/>
      <c r="P288" s="76"/>
      <c r="Q288" s="76"/>
      <c r="R288" s="76"/>
      <c r="S288" s="76"/>
      <c r="T288" s="7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150</v>
      </c>
      <c r="AU288" s="18" t="s">
        <v>84</v>
      </c>
    </row>
    <row r="289" s="2" customFormat="1" ht="24.15" customHeight="1">
      <c r="A289" s="37"/>
      <c r="B289" s="171"/>
      <c r="C289" s="172" t="s">
        <v>665</v>
      </c>
      <c r="D289" s="172" t="s">
        <v>144</v>
      </c>
      <c r="E289" s="173" t="s">
        <v>1213</v>
      </c>
      <c r="F289" s="174" t="s">
        <v>1214</v>
      </c>
      <c r="G289" s="175" t="s">
        <v>832</v>
      </c>
      <c r="H289" s="176">
        <v>1</v>
      </c>
      <c r="I289" s="177"/>
      <c r="J289" s="178">
        <f>ROUND(I289*H289,2)</f>
        <v>0</v>
      </c>
      <c r="K289" s="179"/>
      <c r="L289" s="38"/>
      <c r="M289" s="180" t="s">
        <v>1</v>
      </c>
      <c r="N289" s="181" t="s">
        <v>41</v>
      </c>
      <c r="O289" s="76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148</v>
      </c>
      <c r="AT289" s="184" t="s">
        <v>144</v>
      </c>
      <c r="AU289" s="184" t="s">
        <v>84</v>
      </c>
      <c r="AY289" s="18" t="s">
        <v>142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84</v>
      </c>
      <c r="BK289" s="185">
        <f>ROUND(I289*H289,2)</f>
        <v>0</v>
      </c>
      <c r="BL289" s="18" t="s">
        <v>148</v>
      </c>
      <c r="BM289" s="184" t="s">
        <v>1215</v>
      </c>
    </row>
    <row r="290" s="2" customFormat="1">
      <c r="A290" s="37"/>
      <c r="B290" s="38"/>
      <c r="C290" s="37"/>
      <c r="D290" s="186" t="s">
        <v>150</v>
      </c>
      <c r="E290" s="37"/>
      <c r="F290" s="187" t="s">
        <v>1214</v>
      </c>
      <c r="G290" s="37"/>
      <c r="H290" s="37"/>
      <c r="I290" s="188"/>
      <c r="J290" s="37"/>
      <c r="K290" s="37"/>
      <c r="L290" s="38"/>
      <c r="M290" s="189"/>
      <c r="N290" s="190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150</v>
      </c>
      <c r="AU290" s="18" t="s">
        <v>84</v>
      </c>
    </row>
    <row r="291" s="2" customFormat="1" ht="16.5" customHeight="1">
      <c r="A291" s="37"/>
      <c r="B291" s="171"/>
      <c r="C291" s="172" t="s">
        <v>671</v>
      </c>
      <c r="D291" s="172" t="s">
        <v>144</v>
      </c>
      <c r="E291" s="173" t="s">
        <v>1216</v>
      </c>
      <c r="F291" s="174" t="s">
        <v>1217</v>
      </c>
      <c r="G291" s="175" t="s">
        <v>832</v>
      </c>
      <c r="H291" s="176">
        <v>1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41</v>
      </c>
      <c r="O291" s="7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148</v>
      </c>
      <c r="AT291" s="184" t="s">
        <v>144</v>
      </c>
      <c r="AU291" s="184" t="s">
        <v>84</v>
      </c>
      <c r="AY291" s="18" t="s">
        <v>142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84</v>
      </c>
      <c r="BK291" s="185">
        <f>ROUND(I291*H291,2)</f>
        <v>0</v>
      </c>
      <c r="BL291" s="18" t="s">
        <v>148</v>
      </c>
      <c r="BM291" s="184" t="s">
        <v>1218</v>
      </c>
    </row>
    <row r="292" s="2" customFormat="1">
      <c r="A292" s="37"/>
      <c r="B292" s="38"/>
      <c r="C292" s="37"/>
      <c r="D292" s="186" t="s">
        <v>150</v>
      </c>
      <c r="E292" s="37"/>
      <c r="F292" s="187" t="s">
        <v>1217</v>
      </c>
      <c r="G292" s="37"/>
      <c r="H292" s="37"/>
      <c r="I292" s="188"/>
      <c r="J292" s="37"/>
      <c r="K292" s="37"/>
      <c r="L292" s="38"/>
      <c r="M292" s="189"/>
      <c r="N292" s="190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150</v>
      </c>
      <c r="AU292" s="18" t="s">
        <v>84</v>
      </c>
    </row>
    <row r="293" s="2" customFormat="1" ht="24.15" customHeight="1">
      <c r="A293" s="37"/>
      <c r="B293" s="171"/>
      <c r="C293" s="172" t="s">
        <v>678</v>
      </c>
      <c r="D293" s="172" t="s">
        <v>144</v>
      </c>
      <c r="E293" s="173" t="s">
        <v>1219</v>
      </c>
      <c r="F293" s="174" t="s">
        <v>1220</v>
      </c>
      <c r="G293" s="175" t="s">
        <v>832</v>
      </c>
      <c r="H293" s="176">
        <v>1</v>
      </c>
      <c r="I293" s="177"/>
      <c r="J293" s="178">
        <f>ROUND(I293*H293,2)</f>
        <v>0</v>
      </c>
      <c r="K293" s="179"/>
      <c r="L293" s="38"/>
      <c r="M293" s="180" t="s">
        <v>1</v>
      </c>
      <c r="N293" s="181" t="s">
        <v>41</v>
      </c>
      <c r="O293" s="76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4" t="s">
        <v>148</v>
      </c>
      <c r="AT293" s="184" t="s">
        <v>144</v>
      </c>
      <c r="AU293" s="184" t="s">
        <v>84</v>
      </c>
      <c r="AY293" s="18" t="s">
        <v>142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8" t="s">
        <v>84</v>
      </c>
      <c r="BK293" s="185">
        <f>ROUND(I293*H293,2)</f>
        <v>0</v>
      </c>
      <c r="BL293" s="18" t="s">
        <v>148</v>
      </c>
      <c r="BM293" s="184" t="s">
        <v>1221</v>
      </c>
    </row>
    <row r="294" s="2" customFormat="1">
      <c r="A294" s="37"/>
      <c r="B294" s="38"/>
      <c r="C294" s="37"/>
      <c r="D294" s="186" t="s">
        <v>150</v>
      </c>
      <c r="E294" s="37"/>
      <c r="F294" s="187" t="s">
        <v>1220</v>
      </c>
      <c r="G294" s="37"/>
      <c r="H294" s="37"/>
      <c r="I294" s="188"/>
      <c r="J294" s="37"/>
      <c r="K294" s="37"/>
      <c r="L294" s="38"/>
      <c r="M294" s="189"/>
      <c r="N294" s="190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150</v>
      </c>
      <c r="AU294" s="18" t="s">
        <v>84</v>
      </c>
    </row>
    <row r="295" s="2" customFormat="1" ht="16.5" customHeight="1">
      <c r="A295" s="37"/>
      <c r="B295" s="171"/>
      <c r="C295" s="172" t="s">
        <v>684</v>
      </c>
      <c r="D295" s="172" t="s">
        <v>144</v>
      </c>
      <c r="E295" s="173" t="s">
        <v>1222</v>
      </c>
      <c r="F295" s="174" t="s">
        <v>1223</v>
      </c>
      <c r="G295" s="175" t="s">
        <v>832</v>
      </c>
      <c r="H295" s="176">
        <v>1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41</v>
      </c>
      <c r="O295" s="76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148</v>
      </c>
      <c r="AT295" s="184" t="s">
        <v>144</v>
      </c>
      <c r="AU295" s="184" t="s">
        <v>84</v>
      </c>
      <c r="AY295" s="18" t="s">
        <v>142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84</v>
      </c>
      <c r="BK295" s="185">
        <f>ROUND(I295*H295,2)</f>
        <v>0</v>
      </c>
      <c r="BL295" s="18" t="s">
        <v>148</v>
      </c>
      <c r="BM295" s="184" t="s">
        <v>1224</v>
      </c>
    </row>
    <row r="296" s="2" customFormat="1">
      <c r="A296" s="37"/>
      <c r="B296" s="38"/>
      <c r="C296" s="37"/>
      <c r="D296" s="186" t="s">
        <v>150</v>
      </c>
      <c r="E296" s="37"/>
      <c r="F296" s="187" t="s">
        <v>1223</v>
      </c>
      <c r="G296" s="37"/>
      <c r="H296" s="37"/>
      <c r="I296" s="188"/>
      <c r="J296" s="37"/>
      <c r="K296" s="37"/>
      <c r="L296" s="38"/>
      <c r="M296" s="189"/>
      <c r="N296" s="190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150</v>
      </c>
      <c r="AU296" s="18" t="s">
        <v>84</v>
      </c>
    </row>
    <row r="297" s="2" customFormat="1" ht="16.5" customHeight="1">
      <c r="A297" s="37"/>
      <c r="B297" s="171"/>
      <c r="C297" s="172" t="s">
        <v>693</v>
      </c>
      <c r="D297" s="172" t="s">
        <v>144</v>
      </c>
      <c r="E297" s="173" t="s">
        <v>1225</v>
      </c>
      <c r="F297" s="174" t="s">
        <v>1226</v>
      </c>
      <c r="G297" s="175" t="s">
        <v>832</v>
      </c>
      <c r="H297" s="176">
        <v>1</v>
      </c>
      <c r="I297" s="177"/>
      <c r="J297" s="178">
        <f>ROUND(I297*H297,2)</f>
        <v>0</v>
      </c>
      <c r="K297" s="179"/>
      <c r="L297" s="38"/>
      <c r="M297" s="180" t="s">
        <v>1</v>
      </c>
      <c r="N297" s="181" t="s">
        <v>41</v>
      </c>
      <c r="O297" s="76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4" t="s">
        <v>148</v>
      </c>
      <c r="AT297" s="184" t="s">
        <v>144</v>
      </c>
      <c r="AU297" s="184" t="s">
        <v>84</v>
      </c>
      <c r="AY297" s="18" t="s">
        <v>142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8" t="s">
        <v>84</v>
      </c>
      <c r="BK297" s="185">
        <f>ROUND(I297*H297,2)</f>
        <v>0</v>
      </c>
      <c r="BL297" s="18" t="s">
        <v>148</v>
      </c>
      <c r="BM297" s="184" t="s">
        <v>1227</v>
      </c>
    </row>
    <row r="298" s="2" customFormat="1">
      <c r="A298" s="37"/>
      <c r="B298" s="38"/>
      <c r="C298" s="37"/>
      <c r="D298" s="186" t="s">
        <v>150</v>
      </c>
      <c r="E298" s="37"/>
      <c r="F298" s="187" t="s">
        <v>1226</v>
      </c>
      <c r="G298" s="37"/>
      <c r="H298" s="37"/>
      <c r="I298" s="188"/>
      <c r="J298" s="37"/>
      <c r="K298" s="37"/>
      <c r="L298" s="38"/>
      <c r="M298" s="189"/>
      <c r="N298" s="190"/>
      <c r="O298" s="76"/>
      <c r="P298" s="76"/>
      <c r="Q298" s="76"/>
      <c r="R298" s="76"/>
      <c r="S298" s="76"/>
      <c r="T298" s="7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8" t="s">
        <v>150</v>
      </c>
      <c r="AU298" s="18" t="s">
        <v>84</v>
      </c>
    </row>
    <row r="299" s="2" customFormat="1" ht="16.5" customHeight="1">
      <c r="A299" s="37"/>
      <c r="B299" s="171"/>
      <c r="C299" s="172" t="s">
        <v>699</v>
      </c>
      <c r="D299" s="172" t="s">
        <v>144</v>
      </c>
      <c r="E299" s="173" t="s">
        <v>1228</v>
      </c>
      <c r="F299" s="174" t="s">
        <v>1229</v>
      </c>
      <c r="G299" s="175" t="s">
        <v>832</v>
      </c>
      <c r="H299" s="176">
        <v>1</v>
      </c>
      <c r="I299" s="177"/>
      <c r="J299" s="178">
        <f>ROUND(I299*H299,2)</f>
        <v>0</v>
      </c>
      <c r="K299" s="179"/>
      <c r="L299" s="38"/>
      <c r="M299" s="180" t="s">
        <v>1</v>
      </c>
      <c r="N299" s="181" t="s">
        <v>41</v>
      </c>
      <c r="O299" s="76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4" t="s">
        <v>148</v>
      </c>
      <c r="AT299" s="184" t="s">
        <v>144</v>
      </c>
      <c r="AU299" s="184" t="s">
        <v>84</v>
      </c>
      <c r="AY299" s="18" t="s">
        <v>142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8" t="s">
        <v>84</v>
      </c>
      <c r="BK299" s="185">
        <f>ROUND(I299*H299,2)</f>
        <v>0</v>
      </c>
      <c r="BL299" s="18" t="s">
        <v>148</v>
      </c>
      <c r="BM299" s="184" t="s">
        <v>1230</v>
      </c>
    </row>
    <row r="300" s="2" customFormat="1">
      <c r="A300" s="37"/>
      <c r="B300" s="38"/>
      <c r="C300" s="37"/>
      <c r="D300" s="186" t="s">
        <v>150</v>
      </c>
      <c r="E300" s="37"/>
      <c r="F300" s="187" t="s">
        <v>1229</v>
      </c>
      <c r="G300" s="37"/>
      <c r="H300" s="37"/>
      <c r="I300" s="188"/>
      <c r="J300" s="37"/>
      <c r="K300" s="37"/>
      <c r="L300" s="38"/>
      <c r="M300" s="189"/>
      <c r="N300" s="190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150</v>
      </c>
      <c r="AU300" s="18" t="s">
        <v>84</v>
      </c>
    </row>
    <row r="301" s="2" customFormat="1" ht="16.5" customHeight="1">
      <c r="A301" s="37"/>
      <c r="B301" s="171"/>
      <c r="C301" s="172" t="s">
        <v>704</v>
      </c>
      <c r="D301" s="172" t="s">
        <v>144</v>
      </c>
      <c r="E301" s="173" t="s">
        <v>1231</v>
      </c>
      <c r="F301" s="174" t="s">
        <v>1232</v>
      </c>
      <c r="G301" s="175" t="s">
        <v>832</v>
      </c>
      <c r="H301" s="176">
        <v>1</v>
      </c>
      <c r="I301" s="177"/>
      <c r="J301" s="178">
        <f>ROUND(I301*H301,2)</f>
        <v>0</v>
      </c>
      <c r="K301" s="179"/>
      <c r="L301" s="38"/>
      <c r="M301" s="180" t="s">
        <v>1</v>
      </c>
      <c r="N301" s="181" t="s">
        <v>41</v>
      </c>
      <c r="O301" s="76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148</v>
      </c>
      <c r="AT301" s="184" t="s">
        <v>144</v>
      </c>
      <c r="AU301" s="184" t="s">
        <v>84</v>
      </c>
      <c r="AY301" s="18" t="s">
        <v>142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84</v>
      </c>
      <c r="BK301" s="185">
        <f>ROUND(I301*H301,2)</f>
        <v>0</v>
      </c>
      <c r="BL301" s="18" t="s">
        <v>148</v>
      </c>
      <c r="BM301" s="184" t="s">
        <v>1233</v>
      </c>
    </row>
    <row r="302" s="2" customFormat="1">
      <c r="A302" s="37"/>
      <c r="B302" s="38"/>
      <c r="C302" s="37"/>
      <c r="D302" s="186" t="s">
        <v>150</v>
      </c>
      <c r="E302" s="37"/>
      <c r="F302" s="187" t="s">
        <v>1232</v>
      </c>
      <c r="G302" s="37"/>
      <c r="H302" s="37"/>
      <c r="I302" s="188"/>
      <c r="J302" s="37"/>
      <c r="K302" s="37"/>
      <c r="L302" s="38"/>
      <c r="M302" s="189"/>
      <c r="N302" s="190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150</v>
      </c>
      <c r="AU302" s="18" t="s">
        <v>84</v>
      </c>
    </row>
    <row r="303" s="2" customFormat="1" ht="16.5" customHeight="1">
      <c r="A303" s="37"/>
      <c r="B303" s="171"/>
      <c r="C303" s="172" t="s">
        <v>710</v>
      </c>
      <c r="D303" s="172" t="s">
        <v>144</v>
      </c>
      <c r="E303" s="173" t="s">
        <v>1234</v>
      </c>
      <c r="F303" s="174" t="s">
        <v>1235</v>
      </c>
      <c r="G303" s="175" t="s">
        <v>832</v>
      </c>
      <c r="H303" s="176">
        <v>1</v>
      </c>
      <c r="I303" s="177"/>
      <c r="J303" s="178">
        <f>ROUND(I303*H303,2)</f>
        <v>0</v>
      </c>
      <c r="K303" s="179"/>
      <c r="L303" s="38"/>
      <c r="M303" s="180" t="s">
        <v>1</v>
      </c>
      <c r="N303" s="181" t="s">
        <v>41</v>
      </c>
      <c r="O303" s="76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4" t="s">
        <v>148</v>
      </c>
      <c r="AT303" s="184" t="s">
        <v>144</v>
      </c>
      <c r="AU303" s="184" t="s">
        <v>84</v>
      </c>
      <c r="AY303" s="18" t="s">
        <v>142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8" t="s">
        <v>84</v>
      </c>
      <c r="BK303" s="185">
        <f>ROUND(I303*H303,2)</f>
        <v>0</v>
      </c>
      <c r="BL303" s="18" t="s">
        <v>148</v>
      </c>
      <c r="BM303" s="184" t="s">
        <v>1236</v>
      </c>
    </row>
    <row r="304" s="2" customFormat="1">
      <c r="A304" s="37"/>
      <c r="B304" s="38"/>
      <c r="C304" s="37"/>
      <c r="D304" s="186" t="s">
        <v>150</v>
      </c>
      <c r="E304" s="37"/>
      <c r="F304" s="187" t="s">
        <v>1235</v>
      </c>
      <c r="G304" s="37"/>
      <c r="H304" s="37"/>
      <c r="I304" s="188"/>
      <c r="J304" s="37"/>
      <c r="K304" s="37"/>
      <c r="L304" s="38"/>
      <c r="M304" s="189"/>
      <c r="N304" s="190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150</v>
      </c>
      <c r="AU304" s="18" t="s">
        <v>84</v>
      </c>
    </row>
    <row r="305" s="2" customFormat="1" ht="16.5" customHeight="1">
      <c r="A305" s="37"/>
      <c r="B305" s="171"/>
      <c r="C305" s="172" t="s">
        <v>720</v>
      </c>
      <c r="D305" s="172" t="s">
        <v>144</v>
      </c>
      <c r="E305" s="173" t="s">
        <v>1237</v>
      </c>
      <c r="F305" s="174" t="s">
        <v>1238</v>
      </c>
      <c r="G305" s="175" t="s">
        <v>1211</v>
      </c>
      <c r="H305" s="176">
        <v>1</v>
      </c>
      <c r="I305" s="177"/>
      <c r="J305" s="178">
        <f>ROUND(I305*H305,2)</f>
        <v>0</v>
      </c>
      <c r="K305" s="179"/>
      <c r="L305" s="38"/>
      <c r="M305" s="180" t="s">
        <v>1</v>
      </c>
      <c r="N305" s="181" t="s">
        <v>41</v>
      </c>
      <c r="O305" s="76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4" t="s">
        <v>148</v>
      </c>
      <c r="AT305" s="184" t="s">
        <v>144</v>
      </c>
      <c r="AU305" s="184" t="s">
        <v>84</v>
      </c>
      <c r="AY305" s="18" t="s">
        <v>142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8" t="s">
        <v>84</v>
      </c>
      <c r="BK305" s="185">
        <f>ROUND(I305*H305,2)</f>
        <v>0</v>
      </c>
      <c r="BL305" s="18" t="s">
        <v>148</v>
      </c>
      <c r="BM305" s="184" t="s">
        <v>1239</v>
      </c>
    </row>
    <row r="306" s="2" customFormat="1">
      <c r="A306" s="37"/>
      <c r="B306" s="38"/>
      <c r="C306" s="37"/>
      <c r="D306" s="186" t="s">
        <v>150</v>
      </c>
      <c r="E306" s="37"/>
      <c r="F306" s="187" t="s">
        <v>1238</v>
      </c>
      <c r="G306" s="37"/>
      <c r="H306" s="37"/>
      <c r="I306" s="188"/>
      <c r="J306" s="37"/>
      <c r="K306" s="37"/>
      <c r="L306" s="38"/>
      <c r="M306" s="189"/>
      <c r="N306" s="190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150</v>
      </c>
      <c r="AU306" s="18" t="s">
        <v>84</v>
      </c>
    </row>
    <row r="307" s="2" customFormat="1" ht="16.5" customHeight="1">
      <c r="A307" s="37"/>
      <c r="B307" s="171"/>
      <c r="C307" s="172" t="s">
        <v>726</v>
      </c>
      <c r="D307" s="172" t="s">
        <v>144</v>
      </c>
      <c r="E307" s="173" t="s">
        <v>1240</v>
      </c>
      <c r="F307" s="174" t="s">
        <v>866</v>
      </c>
      <c r="G307" s="175" t="s">
        <v>832</v>
      </c>
      <c r="H307" s="176">
        <v>1</v>
      </c>
      <c r="I307" s="177"/>
      <c r="J307" s="178">
        <f>ROUND(I307*H307,2)</f>
        <v>0</v>
      </c>
      <c r="K307" s="179"/>
      <c r="L307" s="38"/>
      <c r="M307" s="180" t="s">
        <v>1</v>
      </c>
      <c r="N307" s="181" t="s">
        <v>41</v>
      </c>
      <c r="O307" s="7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4" t="s">
        <v>148</v>
      </c>
      <c r="AT307" s="184" t="s">
        <v>144</v>
      </c>
      <c r="AU307" s="184" t="s">
        <v>84</v>
      </c>
      <c r="AY307" s="18" t="s">
        <v>142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8" t="s">
        <v>84</v>
      </c>
      <c r="BK307" s="185">
        <f>ROUND(I307*H307,2)</f>
        <v>0</v>
      </c>
      <c r="BL307" s="18" t="s">
        <v>148</v>
      </c>
      <c r="BM307" s="184" t="s">
        <v>1241</v>
      </c>
    </row>
    <row r="308" s="2" customFormat="1">
      <c r="A308" s="37"/>
      <c r="B308" s="38"/>
      <c r="C308" s="37"/>
      <c r="D308" s="186" t="s">
        <v>150</v>
      </c>
      <c r="E308" s="37"/>
      <c r="F308" s="187" t="s">
        <v>866</v>
      </c>
      <c r="G308" s="37"/>
      <c r="H308" s="37"/>
      <c r="I308" s="188"/>
      <c r="J308" s="37"/>
      <c r="K308" s="37"/>
      <c r="L308" s="38"/>
      <c r="M308" s="189"/>
      <c r="N308" s="190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150</v>
      </c>
      <c r="AU308" s="18" t="s">
        <v>84</v>
      </c>
    </row>
    <row r="309" s="2" customFormat="1" ht="16.5" customHeight="1">
      <c r="A309" s="37"/>
      <c r="B309" s="171"/>
      <c r="C309" s="172" t="s">
        <v>732</v>
      </c>
      <c r="D309" s="172" t="s">
        <v>144</v>
      </c>
      <c r="E309" s="173" t="s">
        <v>1242</v>
      </c>
      <c r="F309" s="174" t="s">
        <v>994</v>
      </c>
      <c r="G309" s="175" t="s">
        <v>832</v>
      </c>
      <c r="H309" s="176">
        <v>1</v>
      </c>
      <c r="I309" s="177"/>
      <c r="J309" s="178">
        <f>ROUND(I309*H309,2)</f>
        <v>0</v>
      </c>
      <c r="K309" s="179"/>
      <c r="L309" s="38"/>
      <c r="M309" s="180" t="s">
        <v>1</v>
      </c>
      <c r="N309" s="181" t="s">
        <v>41</v>
      </c>
      <c r="O309" s="76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4" t="s">
        <v>148</v>
      </c>
      <c r="AT309" s="184" t="s">
        <v>144</v>
      </c>
      <c r="AU309" s="184" t="s">
        <v>84</v>
      </c>
      <c r="AY309" s="18" t="s">
        <v>142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8" t="s">
        <v>84</v>
      </c>
      <c r="BK309" s="185">
        <f>ROUND(I309*H309,2)</f>
        <v>0</v>
      </c>
      <c r="BL309" s="18" t="s">
        <v>148</v>
      </c>
      <c r="BM309" s="184" t="s">
        <v>1243</v>
      </c>
    </row>
    <row r="310" s="2" customFormat="1">
      <c r="A310" s="37"/>
      <c r="B310" s="38"/>
      <c r="C310" s="37"/>
      <c r="D310" s="186" t="s">
        <v>150</v>
      </c>
      <c r="E310" s="37"/>
      <c r="F310" s="187" t="s">
        <v>994</v>
      </c>
      <c r="G310" s="37"/>
      <c r="H310" s="37"/>
      <c r="I310" s="188"/>
      <c r="J310" s="37"/>
      <c r="K310" s="37"/>
      <c r="L310" s="38"/>
      <c r="M310" s="227"/>
      <c r="N310" s="228"/>
      <c r="O310" s="229"/>
      <c r="P310" s="229"/>
      <c r="Q310" s="229"/>
      <c r="R310" s="229"/>
      <c r="S310" s="229"/>
      <c r="T310" s="230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8" t="s">
        <v>150</v>
      </c>
      <c r="AU310" s="18" t="s">
        <v>84</v>
      </c>
    </row>
    <row r="311" s="2" customFormat="1" ht="6.96" customHeight="1">
      <c r="A311" s="37"/>
      <c r="B311" s="59"/>
      <c r="C311" s="60"/>
      <c r="D311" s="60"/>
      <c r="E311" s="60"/>
      <c r="F311" s="60"/>
      <c r="G311" s="60"/>
      <c r="H311" s="60"/>
      <c r="I311" s="60"/>
      <c r="J311" s="60"/>
      <c r="K311" s="60"/>
      <c r="L311" s="38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</sheetData>
  <autoFilter ref="C122:K31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DESKTOP-7OOU1CD\Pavel Krajovsky</dc:creator>
  <cp:lastModifiedBy>DESKTOP-7OOU1CD\Pavel Krajovsky</cp:lastModifiedBy>
  <dcterms:created xsi:type="dcterms:W3CDTF">2025-01-13T15:44:38Z</dcterms:created>
  <dcterms:modified xsi:type="dcterms:W3CDTF">2025-01-13T15:44:45Z</dcterms:modified>
</cp:coreProperties>
</file>