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Vzorová místnost č.214" sheetId="2" r:id="rId2"/>
    <sheet name="02 - vzorová místnost č. 232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Vzorová místnost č.214'!$C$132:$K$281</definedName>
    <definedName name="_xlnm.Print_Area" localSheetId="1">'01 - Vzorová místnost č.214'!$C$4:$J$76,'01 - Vzorová místnost č.214'!$C$82:$J$114,'01 - Vzorová místnost č.214'!$C$120:$K$281</definedName>
    <definedName name="_xlnm.Print_Titles" localSheetId="1">'01 - Vzorová místnost č.214'!$132:$132</definedName>
    <definedName name="_xlnm._FilterDatabase" localSheetId="2" hidden="1">'02 - vzorová místnost č. 232'!$C$132:$K$283</definedName>
    <definedName name="_xlnm.Print_Area" localSheetId="2">'02 - vzorová místnost č. 232'!$C$4:$J$76,'02 - vzorová místnost č. 232'!$C$82:$J$114,'02 - vzorová místnost č. 232'!$C$120:$K$283</definedName>
    <definedName name="_xlnm.Print_Titles" localSheetId="2">'02 - vzorová místnost č. 232'!$132:$132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283"/>
  <c r="BH283"/>
  <c r="BG283"/>
  <c r="BF283"/>
  <c r="T283"/>
  <c r="T282"/>
  <c r="R283"/>
  <c r="R282"/>
  <c r="P283"/>
  <c r="P282"/>
  <c r="BI281"/>
  <c r="BH281"/>
  <c r="BG281"/>
  <c r="BF281"/>
  <c r="T281"/>
  <c r="T280"/>
  <c r="R281"/>
  <c r="R280"/>
  <c r="P281"/>
  <c r="P280"/>
  <c r="BI279"/>
  <c r="BH279"/>
  <c r="BG279"/>
  <c r="BF279"/>
  <c r="T279"/>
  <c r="T278"/>
  <c r="T277"/>
  <c r="R279"/>
  <c r="R278"/>
  <c r="P279"/>
  <c r="P278"/>
  <c r="P277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2"/>
  <c r="BH272"/>
  <c r="BG272"/>
  <c r="BF272"/>
  <c r="T272"/>
  <c r="R272"/>
  <c r="P272"/>
  <c r="BI269"/>
  <c r="BH269"/>
  <c r="BG269"/>
  <c r="BF269"/>
  <c r="T269"/>
  <c r="R269"/>
  <c r="P269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T198"/>
  <c r="R199"/>
  <c r="R198"/>
  <c r="P199"/>
  <c r="P198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2"/>
  <c r="BH182"/>
  <c r="BG182"/>
  <c r="BF182"/>
  <c r="T182"/>
  <c r="R182"/>
  <c r="P182"/>
  <c r="BI179"/>
  <c r="BH179"/>
  <c r="BG179"/>
  <c r="BF179"/>
  <c r="T179"/>
  <c r="R179"/>
  <c r="P179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J130"/>
  <c r="F129"/>
  <c r="F127"/>
  <c r="E125"/>
  <c r="J92"/>
  <c r="F91"/>
  <c r="F89"/>
  <c r="E87"/>
  <c r="J21"/>
  <c r="E21"/>
  <c r="J129"/>
  <c r="J20"/>
  <c r="J18"/>
  <c r="E18"/>
  <c r="F92"/>
  <c r="J17"/>
  <c r="J12"/>
  <c r="J127"/>
  <c r="E7"/>
  <c r="E123"/>
  <c i="2" r="J37"/>
  <c r="J36"/>
  <c i="1" r="AY95"/>
  <c i="2" r="J35"/>
  <c i="1" r="AX95"/>
  <c i="2" r="BI281"/>
  <c r="BH281"/>
  <c r="BG281"/>
  <c r="BF281"/>
  <c r="T281"/>
  <c r="T280"/>
  <c r="R281"/>
  <c r="R280"/>
  <c r="P281"/>
  <c r="P280"/>
  <c r="BI279"/>
  <c r="BH279"/>
  <c r="BG279"/>
  <c r="BF279"/>
  <c r="T279"/>
  <c r="T278"/>
  <c r="R279"/>
  <c r="R278"/>
  <c r="P279"/>
  <c r="P278"/>
  <c r="BI277"/>
  <c r="BH277"/>
  <c r="BG277"/>
  <c r="BF277"/>
  <c r="T277"/>
  <c r="T276"/>
  <c r="T275"/>
  <c r="R277"/>
  <c r="R276"/>
  <c r="R275"/>
  <c r="P277"/>
  <c r="P276"/>
  <c r="P275"/>
  <c r="BI274"/>
  <c r="BH274"/>
  <c r="BG274"/>
  <c r="BF274"/>
  <c r="T274"/>
  <c r="R274"/>
  <c r="P274"/>
  <c r="BI273"/>
  <c r="BH273"/>
  <c r="BG273"/>
  <c r="BF273"/>
  <c r="T273"/>
  <c r="R273"/>
  <c r="P273"/>
  <c r="BI271"/>
  <c r="BH271"/>
  <c r="BG271"/>
  <c r="BF271"/>
  <c r="T271"/>
  <c r="R271"/>
  <c r="P271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3"/>
  <c r="BH223"/>
  <c r="BG223"/>
  <c r="BF223"/>
  <c r="T223"/>
  <c r="R223"/>
  <c r="P223"/>
  <c r="BI221"/>
  <c r="BH221"/>
  <c r="BG221"/>
  <c r="BF221"/>
  <c r="T221"/>
  <c r="R221"/>
  <c r="P221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T196"/>
  <c r="R197"/>
  <c r="R196"/>
  <c r="P197"/>
  <c r="P196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J130"/>
  <c r="F129"/>
  <c r="F127"/>
  <c r="E125"/>
  <c r="J92"/>
  <c r="F91"/>
  <c r="F89"/>
  <c r="E87"/>
  <c r="J21"/>
  <c r="E21"/>
  <c r="J91"/>
  <c r="J20"/>
  <c r="J18"/>
  <c r="E18"/>
  <c r="F92"/>
  <c r="J17"/>
  <c r="J12"/>
  <c r="J127"/>
  <c r="E7"/>
  <c r="E123"/>
  <c i="1" r="L90"/>
  <c r="AM90"/>
  <c r="AM89"/>
  <c r="L89"/>
  <c r="AM87"/>
  <c r="L87"/>
  <c r="L85"/>
  <c r="L84"/>
  <c i="2" r="J270"/>
  <c r="BK263"/>
  <c r="J256"/>
  <c r="BK246"/>
  <c r="BK236"/>
  <c r="J224"/>
  <c r="J218"/>
  <c r="BK214"/>
  <c r="J195"/>
  <c r="BK185"/>
  <c r="BK170"/>
  <c r="BK167"/>
  <c r="BK151"/>
  <c r="J139"/>
  <c r="J281"/>
  <c r="BK281"/>
  <c r="BK274"/>
  <c r="J274"/>
  <c r="J271"/>
  <c r="J264"/>
  <c r="J258"/>
  <c r="J254"/>
  <c r="BK248"/>
  <c r="BK242"/>
  <c r="BK233"/>
  <c r="BK221"/>
  <c r="BK216"/>
  <c r="J277"/>
  <c r="J259"/>
  <c r="J255"/>
  <c r="J244"/>
  <c r="J227"/>
  <c r="BK220"/>
  <c r="J216"/>
  <c r="BK197"/>
  <c r="BK186"/>
  <c r="BK172"/>
  <c r="BK154"/>
  <c r="J148"/>
  <c r="J136"/>
  <c r="BK279"/>
  <c r="BK273"/>
  <c r="BK277"/>
  <c r="BK271"/>
  <c r="BK270"/>
  <c r="J263"/>
  <c r="J261"/>
  <c r="BK259"/>
  <c r="BK255"/>
  <c r="BK245"/>
  <c r="BK239"/>
  <c r="BK230"/>
  <c r="BK218"/>
  <c r="J214"/>
  <c r="BK209"/>
  <c r="J206"/>
  <c r="BK200"/>
  <c r="BK195"/>
  <c r="J192"/>
  <c r="J188"/>
  <c r="J185"/>
  <c r="BK175"/>
  <c r="J171"/>
  <c r="J170"/>
  <c r="J166"/>
  <c r="J158"/>
  <c r="J145"/>
  <c r="BK136"/>
  <c r="J273"/>
  <c r="BK261"/>
  <c r="J260"/>
  <c r="BK254"/>
  <c r="BK252"/>
  <c r="J248"/>
  <c r="J245"/>
  <c r="J236"/>
  <c r="BK227"/>
  <c r="J220"/>
  <c r="BK217"/>
  <c r="BK206"/>
  <c r="BK192"/>
  <c r="J175"/>
  <c r="BK166"/>
  <c r="J154"/>
  <c r="BK145"/>
  <c i="3" r="BK283"/>
  <c r="J276"/>
  <c r="J273"/>
  <c r="J266"/>
  <c r="J262"/>
  <c r="BK259"/>
  <c r="J256"/>
  <c r="J250"/>
  <c r="BK247"/>
  <c r="J238"/>
  <c r="J229"/>
  <c r="J223"/>
  <c r="J220"/>
  <c r="J283"/>
  <c r="BK276"/>
  <c r="BK273"/>
  <c r="BK266"/>
  <c r="BK262"/>
  <c r="J259"/>
  <c r="BK256"/>
  <c r="BK250"/>
  <c r="J246"/>
  <c r="BK238"/>
  <c r="BK225"/>
  <c r="BK220"/>
  <c r="J218"/>
  <c r="J208"/>
  <c r="J199"/>
  <c r="BK189"/>
  <c r="BK187"/>
  <c r="J186"/>
  <c r="BK182"/>
  <c r="J175"/>
  <c r="J171"/>
  <c r="BK168"/>
  <c r="J166"/>
  <c r="BK158"/>
  <c r="J145"/>
  <c r="J136"/>
  <c r="BK213"/>
  <c r="BK211"/>
  <c r="BK202"/>
  <c r="BK194"/>
  <c r="J189"/>
  <c r="J182"/>
  <c r="BK175"/>
  <c r="J170"/>
  <c r="BK166"/>
  <c r="J162"/>
  <c r="BK151"/>
  <c r="BK145"/>
  <c r="BK136"/>
  <c i="2" r="J267"/>
  <c r="BK260"/>
  <c r="BK257"/>
  <c r="J252"/>
  <c r="J239"/>
  <c r="J233"/>
  <c r="J223"/>
  <c r="J217"/>
  <c r="J211"/>
  <c r="J189"/>
  <c r="BK178"/>
  <c r="BK168"/>
  <c r="BK158"/>
  <c r="BK142"/>
  <c i="1" r="AS94"/>
  <c i="2" r="BK256"/>
  <c r="BK249"/>
  <c r="BK244"/>
  <c r="BK224"/>
  <c r="BK203"/>
  <c r="J197"/>
  <c r="BK189"/>
  <c r="J186"/>
  <c r="J181"/>
  <c r="J172"/>
  <c r="J168"/>
  <c r="BK162"/>
  <c r="BK148"/>
  <c r="J142"/>
  <c r="J279"/>
  <c r="BK267"/>
  <c r="BK264"/>
  <c r="BK258"/>
  <c r="J249"/>
  <c r="J246"/>
  <c r="J242"/>
  <c r="J230"/>
  <c r="BK223"/>
  <c r="BK211"/>
  <c r="J203"/>
  <c r="BK188"/>
  <c r="J178"/>
  <c r="J167"/>
  <c r="J151"/>
  <c i="3" r="J279"/>
  <c r="J272"/>
  <c r="BK265"/>
  <c r="J260"/>
  <c r="J258"/>
  <c r="BK251"/>
  <c r="BK246"/>
  <c r="J241"/>
  <c r="BK235"/>
  <c r="J226"/>
  <c r="BK222"/>
  <c r="J219"/>
  <c r="BK279"/>
  <c r="BK275"/>
  <c r="BK269"/>
  <c r="J263"/>
  <c r="BK260"/>
  <c r="BK257"/>
  <c r="J251"/>
  <c r="J247"/>
  <c r="BK241"/>
  <c r="BK232"/>
  <c r="BK226"/>
  <c r="J222"/>
  <c r="BK219"/>
  <c r="J211"/>
  <c r="J202"/>
  <c r="J194"/>
  <c r="BK154"/>
  <c r="J142"/>
  <c r="BK216"/>
  <c r="BK205"/>
  <c r="J197"/>
  <c r="BK190"/>
  <c r="J187"/>
  <c r="BK179"/>
  <c r="BK172"/>
  <c r="J168"/>
  <c r="J154"/>
  <c r="J148"/>
  <c r="BK142"/>
  <c i="2" r="J257"/>
  <c r="J221"/>
  <c r="J209"/>
  <c r="J200"/>
  <c r="BK181"/>
  <c r="BK171"/>
  <c r="J162"/>
  <c r="BK139"/>
  <c i="3" r="J281"/>
  <c r="J275"/>
  <c r="J269"/>
  <c r="BK263"/>
  <c r="BK261"/>
  <c r="J257"/>
  <c r="BK254"/>
  <c r="J248"/>
  <c r="J244"/>
  <c r="J232"/>
  <c r="J225"/>
  <c r="BK218"/>
  <c r="BK281"/>
  <c r="BK272"/>
  <c r="J265"/>
  <c r="J261"/>
  <c r="BK258"/>
  <c r="J254"/>
  <c r="BK248"/>
  <c r="BK244"/>
  <c r="J235"/>
  <c r="BK229"/>
  <c r="BK223"/>
  <c r="J216"/>
  <c r="J205"/>
  <c r="BK197"/>
  <c r="BK191"/>
  <c r="J179"/>
  <c r="J178"/>
  <c r="J172"/>
  <c r="BK170"/>
  <c r="BK167"/>
  <c r="BK162"/>
  <c r="BK148"/>
  <c r="BK139"/>
  <c r="J213"/>
  <c r="BK208"/>
  <c r="BK199"/>
  <c r="J191"/>
  <c r="J190"/>
  <c r="BK186"/>
  <c r="BK178"/>
  <c r="BK171"/>
  <c r="J167"/>
  <c r="J158"/>
  <c r="J151"/>
  <c r="J139"/>
  <c l="1" r="R277"/>
  <c i="2" r="P135"/>
  <c r="P165"/>
  <c r="R184"/>
  <c i="3" r="BK135"/>
  <c r="P165"/>
  <c r="P217"/>
  <c i="2" r="R135"/>
  <c r="BK165"/>
  <c r="J165"/>
  <c r="J99"/>
  <c r="T165"/>
  <c r="P184"/>
  <c r="BK199"/>
  <c r="J199"/>
  <c r="J103"/>
  <c r="R199"/>
  <c r="BK215"/>
  <c r="J215"/>
  <c r="J104"/>
  <c r="T215"/>
  <c r="P222"/>
  <c r="P226"/>
  <c r="R253"/>
  <c r="P262"/>
  <c r="BK272"/>
  <c r="J272"/>
  <c r="J109"/>
  <c r="R272"/>
  <c i="3" r="R135"/>
  <c r="BK165"/>
  <c r="J165"/>
  <c r="J99"/>
  <c r="T165"/>
  <c r="P185"/>
  <c r="T185"/>
  <c r="BK201"/>
  <c r="R201"/>
  <c r="BK217"/>
  <c r="J217"/>
  <c r="J104"/>
  <c r="T217"/>
  <c r="P224"/>
  <c r="BK228"/>
  <c r="J228"/>
  <c r="J106"/>
  <c r="R228"/>
  <c r="BK255"/>
  <c r="J255"/>
  <c r="J107"/>
  <c r="P255"/>
  <c r="T255"/>
  <c r="P264"/>
  <c r="T264"/>
  <c r="P274"/>
  <c r="T274"/>
  <c i="2" r="BK135"/>
  <c r="J135"/>
  <c r="J98"/>
  <c r="T135"/>
  <c r="R165"/>
  <c r="BK184"/>
  <c r="J184"/>
  <c r="J100"/>
  <c r="T184"/>
  <c r="P199"/>
  <c r="T199"/>
  <c r="P215"/>
  <c r="R215"/>
  <c r="BK222"/>
  <c r="J222"/>
  <c r="J105"/>
  <c r="R222"/>
  <c r="T222"/>
  <c r="BK226"/>
  <c r="J226"/>
  <c r="J106"/>
  <c r="R226"/>
  <c r="T226"/>
  <c r="BK253"/>
  <c r="J253"/>
  <c r="J107"/>
  <c r="P253"/>
  <c r="T253"/>
  <c r="BK262"/>
  <c r="J262"/>
  <c r="J108"/>
  <c r="R262"/>
  <c r="T262"/>
  <c r="T198"/>
  <c r="P272"/>
  <c r="T272"/>
  <c i="3" r="P135"/>
  <c r="P134"/>
  <c r="T135"/>
  <c r="T134"/>
  <c r="R165"/>
  <c r="BK185"/>
  <c r="J185"/>
  <c r="J100"/>
  <c r="R185"/>
  <c r="P201"/>
  <c r="T201"/>
  <c r="R217"/>
  <c r="BK224"/>
  <c r="J224"/>
  <c r="J105"/>
  <c r="R224"/>
  <c r="T224"/>
  <c r="P228"/>
  <c r="T228"/>
  <c r="R255"/>
  <c r="BK264"/>
  <c r="J264"/>
  <c r="J108"/>
  <c r="R264"/>
  <c r="BK274"/>
  <c r="J274"/>
  <c r="J109"/>
  <c r="R274"/>
  <c i="2" r="BK196"/>
  <c r="J196"/>
  <c r="J101"/>
  <c r="BK276"/>
  <c r="J276"/>
  <c r="J111"/>
  <c r="BK278"/>
  <c r="J278"/>
  <c r="J112"/>
  <c r="BK280"/>
  <c r="J280"/>
  <c r="J113"/>
  <c i="3" r="BK198"/>
  <c r="J198"/>
  <c r="J101"/>
  <c r="BK278"/>
  <c r="J278"/>
  <c r="J111"/>
  <c r="BK280"/>
  <c r="J280"/>
  <c r="J112"/>
  <c r="BK282"/>
  <c r="J282"/>
  <c r="J113"/>
  <c r="J89"/>
  <c r="J91"/>
  <c r="F130"/>
  <c r="BE136"/>
  <c r="BE142"/>
  <c r="BE145"/>
  <c r="BE151"/>
  <c r="BE154"/>
  <c r="BE158"/>
  <c r="BE162"/>
  <c r="BE166"/>
  <c r="BE167"/>
  <c r="BE168"/>
  <c r="BE170"/>
  <c r="BE171"/>
  <c r="BE172"/>
  <c r="BE175"/>
  <c r="BE178"/>
  <c r="BE179"/>
  <c r="BE182"/>
  <c r="BE186"/>
  <c r="BE187"/>
  <c r="BE191"/>
  <c r="BE194"/>
  <c r="BE197"/>
  <c r="BE199"/>
  <c r="BE202"/>
  <c r="BE205"/>
  <c r="BE216"/>
  <c r="E85"/>
  <c r="BE139"/>
  <c r="BE148"/>
  <c r="BE189"/>
  <c r="BE190"/>
  <c r="BE208"/>
  <c r="BE211"/>
  <c r="BE213"/>
  <c r="BE219"/>
  <c r="BE222"/>
  <c r="BE225"/>
  <c r="BE229"/>
  <c r="BE235"/>
  <c r="BE238"/>
  <c r="BE244"/>
  <c r="BE247"/>
  <c r="BE248"/>
  <c r="BE250"/>
  <c r="BE254"/>
  <c r="BE256"/>
  <c r="BE257"/>
  <c r="BE259"/>
  <c r="BE263"/>
  <c r="BE269"/>
  <c r="BE275"/>
  <c r="BE283"/>
  <c r="BE218"/>
  <c r="BE220"/>
  <c r="BE223"/>
  <c r="BE226"/>
  <c r="BE232"/>
  <c r="BE241"/>
  <c r="BE246"/>
  <c r="BE251"/>
  <c r="BE258"/>
  <c r="BE260"/>
  <c r="BE261"/>
  <c r="BE262"/>
  <c r="BE265"/>
  <c r="BE266"/>
  <c r="BE272"/>
  <c r="BE273"/>
  <c r="BE276"/>
  <c r="BE279"/>
  <c r="BE281"/>
  <c i="2" r="E85"/>
  <c r="J129"/>
  <c r="BE136"/>
  <c r="BE142"/>
  <c r="BE185"/>
  <c r="BE186"/>
  <c r="BE192"/>
  <c r="BE197"/>
  <c r="BE200"/>
  <c r="BE203"/>
  <c r="BE214"/>
  <c r="BE216"/>
  <c r="BE223"/>
  <c r="BE236"/>
  <c r="BE239"/>
  <c r="BE245"/>
  <c r="BE255"/>
  <c r="BE256"/>
  <c r="BE271"/>
  <c r="BE274"/>
  <c r="J89"/>
  <c r="F130"/>
  <c r="BE145"/>
  <c r="BE158"/>
  <c r="BE168"/>
  <c r="BE170"/>
  <c r="BE172"/>
  <c r="BE178"/>
  <c r="BE188"/>
  <c r="BE189"/>
  <c r="BE206"/>
  <c r="BE211"/>
  <c r="BE217"/>
  <c r="BE220"/>
  <c r="BE242"/>
  <c r="BE244"/>
  <c r="BE246"/>
  <c r="BE249"/>
  <c r="BE252"/>
  <c r="BE254"/>
  <c r="BE257"/>
  <c r="BE263"/>
  <c r="BE264"/>
  <c r="BE267"/>
  <c r="BE270"/>
  <c r="BE273"/>
  <c r="BE277"/>
  <c r="BE279"/>
  <c r="BE281"/>
  <c r="BE139"/>
  <c r="BE148"/>
  <c r="BE151"/>
  <c r="BE154"/>
  <c r="BE162"/>
  <c r="BE166"/>
  <c r="BE167"/>
  <c r="BE171"/>
  <c r="BE175"/>
  <c r="BE181"/>
  <c r="BE195"/>
  <c r="BE209"/>
  <c r="BE218"/>
  <c r="BE221"/>
  <c r="BE224"/>
  <c r="BE227"/>
  <c r="BE230"/>
  <c r="BE233"/>
  <c r="BE248"/>
  <c r="BE258"/>
  <c r="BE259"/>
  <c r="BE260"/>
  <c r="BE261"/>
  <c r="J34"/>
  <c i="1" r="AW95"/>
  <c i="2" r="F35"/>
  <c i="1" r="BB95"/>
  <c i="2" r="F34"/>
  <c i="1" r="BA95"/>
  <c i="3" r="J34"/>
  <c i="1" r="AW96"/>
  <c i="3" r="F35"/>
  <c i="1" r="BB96"/>
  <c i="3" r="F37"/>
  <c i="1" r="BD96"/>
  <c i="2" r="F36"/>
  <c i="1" r="BC95"/>
  <c i="2" r="F37"/>
  <c i="1" r="BD95"/>
  <c i="3" r="F34"/>
  <c i="1" r="BA96"/>
  <c i="3" r="F36"/>
  <c i="1" r="BC96"/>
  <c i="3" l="1" r="P200"/>
  <c i="2" r="T134"/>
  <c r="T133"/>
  <c i="3" r="BK200"/>
  <c r="J200"/>
  <c r="J102"/>
  <c r="R134"/>
  <c i="2" r="R198"/>
  <c i="3" r="T200"/>
  <c r="T133"/>
  <c r="P133"/>
  <c i="1" r="AU96"/>
  <c i="3" r="R200"/>
  <c i="2" r="P198"/>
  <c r="R134"/>
  <c i="3" r="BK134"/>
  <c i="2" r="P134"/>
  <c i="3" r="J135"/>
  <c r="J98"/>
  <c i="2" r="BK134"/>
  <c r="J134"/>
  <c r="J97"/>
  <c r="BK275"/>
  <c r="J275"/>
  <c r="J110"/>
  <c i="3" r="J201"/>
  <c r="J103"/>
  <c i="2" r="BK198"/>
  <c r="J198"/>
  <c r="J102"/>
  <c i="3" r="BK277"/>
  <c r="J277"/>
  <c r="J110"/>
  <c i="2" r="F33"/>
  <c i="1" r="AZ95"/>
  <c i="3" r="F33"/>
  <c i="1" r="AZ96"/>
  <c r="BA94"/>
  <c r="W30"/>
  <c r="BD94"/>
  <c r="W33"/>
  <c r="BB94"/>
  <c r="W31"/>
  <c r="BC94"/>
  <c r="W32"/>
  <c i="3" r="J33"/>
  <c i="1" r="AV96"/>
  <c r="AT96"/>
  <c i="2" r="J33"/>
  <c i="1" r="AV95"/>
  <c r="AT95"/>
  <c i="3" l="1" r="BK133"/>
  <c r="J133"/>
  <c r="J96"/>
  <c i="2" r="P133"/>
  <c i="1" r="AU95"/>
  <c i="2" r="R133"/>
  <c i="3" r="R133"/>
  <c i="2" r="BK133"/>
  <c r="J133"/>
  <c r="J96"/>
  <c i="3" r="J134"/>
  <c r="J97"/>
  <c i="1" r="AU94"/>
  <c r="AZ94"/>
  <c r="W29"/>
  <c r="AY94"/>
  <c r="AX94"/>
  <c r="AW94"/>
  <c r="AK30"/>
  <c i="3" l="1" r="J30"/>
  <c i="1" r="AG96"/>
  <c i="2" r="J30"/>
  <c i="1" r="AG95"/>
  <c r="AV94"/>
  <c r="AK29"/>
  <c i="2" l="1" r="J39"/>
  <c i="3" r="J39"/>
  <c i="1" r="AN96"/>
  <c r="AN95"/>
  <c r="AG94"/>
  <c r="AK26"/>
  <c r="AT94"/>
  <c r="AN94"/>
  <c l="1"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<sst xmlns="http://schemas.openxmlformats.org/spreadsheetml/2006/main">
  <si>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</si>
  <si>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</si>
  <si>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</si>
  <si>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</si>
  <si>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{75660e18-71d1-46dd-b9db-e7ff97713c34}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</si>
  <si>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</si>
  <si>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</si>
  <si>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</si>
  <si>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</si>
  <si>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</si>
  <si>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</si>
  <si>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</si>
  <si>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</si>
  <si>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</si>
  <si>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9A/2025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</si>
  <si>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</si>
  <si>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</si>
  <si>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UK KaM - Podlahy kolej Jednota</t>
  </si>
  <si>
    <t>KSO:</t>
  </si>
  <si>
    <t>CC-CZ:</t>
  </si>
  <si>
    <t>Místo:</t>
  </si>
  <si>
    <t xml:space="preserve"> Opletalova 1663/38</t>
  </si>
  <si>
    <t>Datum:</t>
  </si>
  <si>
    <t>1. 1. 2025</t>
  </si>
  <si>
    <t>Zadavatel:</t>
  </si>
  <si>
    <t>IČ:</t>
  </si>
  <si>
    <t>UK KaM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</si>
  <si>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</si>
  <si>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</si>
  <si>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</si>
  <si>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</si>
  <si>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</si>
  <si>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</si>
  <si>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</si>
  <si>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01890000</t>
  </si>
  <si>
    <t>Jan Petr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</si>
  <si>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</si>
  <si>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</si>
  <si>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</si>
  <si>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</si>
  <si>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</si>
  <si>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</si>
  <si>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</si>
  <si>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</si>
  <si>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</si>
  <si>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</si>
  <si>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</si>
  <si>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</si>
  <si>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</si>
  <si>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</si>
  <si>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</si>
  <si>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</si>
  <si>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</si>
  <si>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</si>
  <si>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</si>
  <si>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</si>
  <si>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</si>
  <si>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</si>
  <si>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</si>
  <si>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</si>
  <si>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</si>
  <si>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</si>
  <si>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</si>
  <si>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</si>
  <si>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</si>
  <si>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</si>
  <si>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</si>
  <si>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</si>
  <si>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</si>
  <si>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</si>
  <si>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</si>
  <si>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</si>
  <si>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</si>
  <si>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</si>
  <si>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</si>
  <si>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</si>
  <si>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</si>
  <si>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</si>
  <si>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</si>
  <si>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</si>
  <si>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</si>
  <si>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</si>
  <si>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</si>
  <si>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Vzorová místnost č.214</t>
  </si>
  <si>
    <t>STA</t>
  </si>
  <si>
    <t>1</t>
  </si>
  <si>
    <t>{1802814b-5266-448b-a15e-8020b6b04d1a}</t>
  </si>
  <si>
    <t>2</t>
  </si>
  <si>
    <t>02</t>
  </si>
  <si>
    <t>vzorová místnost č. 232</t>
  </si>
  <si>
    <t>{73a79c29-3372-4e91-b6c5-36323ab1537e}</t>
  </si>
  <si>
    <t>KRYCÍ LIST SOUPISU PRACÍ</t>
  </si>
  <si>
    <t>Objekt:</t>
  </si>
  <si>
    <t>01 - Vzorová místnost č.214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</si>
  <si>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</si>
  <si>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</si>
  <si>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</si>
  <si>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</si>
  <si>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</si>
  <si>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</si>
  <si>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</si>
  <si>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</si>
  <si>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</si>
  <si>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</si>
  <si>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</si>
  <si>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762 - Konstrukce tesařské</t>
  </si>
  <si>
    <t xml:space="preserve">    766 - Konstrukce truhlářské</t>
  </si>
  <si>
    <t xml:space="preserve">    775 - Podlahy skládané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</si>
  <si>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</si>
  <si>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</si>
  <si>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</si>
  <si>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HZS - Hodinové zúčtovací sazby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</si>
  <si>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</si>
  <si>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</si>
  <si>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</si>
  <si>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</si>
  <si>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</si>
  <si>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</si>
  <si>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</si>
  <si>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</si>
  <si>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</si>
  <si>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</si>
  <si>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</si>
  <si>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</si>
  <si>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</si>
  <si>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</si>
  <si>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</si>
  <si>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</si>
  <si>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</si>
  <si>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</si>
  <si>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</si>
  <si>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</si>
  <si>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</si>
  <si>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</si>
  <si>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</si>
  <si>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611131121</t>
  </si>
  <si>
    <t>Penetrační disperzní nátěr vnitřních stropů nanášený ručně</t>
  </si>
  <si>
    <t>m2</t>
  </si>
  <si>
    <t>CS ÚRS 2025 01</t>
  </si>
  <si>
    <t>4</t>
  </si>
  <si>
    <t>-1275891826</t>
  </si>
  <si>
    <t>VV</t>
  </si>
  <si>
    <t>"původní povrchy stropů" 27,6</t>
  </si>
  <si>
    <t>Součet</t>
  </si>
  <si>
    <t>611181001</t>
  </si>
  <si>
    <t>Sádrová stěrka tl.do 3 mm vnitřních rovných stropů</t>
  </si>
  <si>
    <t>965549930</t>
  </si>
  <si>
    <t>3</t>
  </si>
  <si>
    <t>611315418</t>
  </si>
  <si>
    <t>Oprava vnitřní vápenné hladké omítky tl do 20 mm stropů v rozsahu plochy přes 30 do 50 % s celoplošným přeštukováním tl do 3 m</t>
  </si>
  <si>
    <t>-1401909546</t>
  </si>
  <si>
    <t>612131121</t>
  </si>
  <si>
    <t>Penetrační disperzní nátěr vnitřních stěn nanášený ručně</t>
  </si>
  <si>
    <t>1492867191</t>
  </si>
  <si>
    <t>"původní povrchy stěn" 112.6-27,6</t>
  </si>
  <si>
    <t>5</t>
  </si>
  <si>
    <t>612181001</t>
  </si>
  <si>
    <t>Sádrová stěrka tl.do 3 mm vnitřních stěn</t>
  </si>
  <si>
    <t>-1054803324</t>
  </si>
  <si>
    <t>612315418</t>
  </si>
  <si>
    <t>Oprava vnitřní vápenné hladké omítky tl do 20 mm v rozsahu plochy přes 30 do 50 % s celoplošným přeštukováním tl do 3 m</t>
  </si>
  <si>
    <t>2073818197</t>
  </si>
  <si>
    <t>7</t>
  </si>
  <si>
    <t>619995001</t>
  </si>
  <si>
    <t>Začištění omítek kolem oken, dveří, podlah nebo obkladů</t>
  </si>
  <si>
    <t>m</t>
  </si>
  <si>
    <t>2093394328</t>
  </si>
  <si>
    <t>začištění po osazení parapetů</t>
  </si>
  <si>
    <t>2,4</t>
  </si>
  <si>
    <t>8</t>
  </si>
  <si>
    <t>629991011</t>
  </si>
  <si>
    <t>Zakrytí výplní otvorů a svislých ploch fólií přilepenou lepící páskou</t>
  </si>
  <si>
    <t>-510179439</t>
  </si>
  <si>
    <t>ochrana oken a dveří</t>
  </si>
  <si>
    <t>25</t>
  </si>
  <si>
    <t>9</t>
  </si>
  <si>
    <t>635211121</t>
  </si>
  <si>
    <t>Násyp pod podlahy z keramzitu</t>
  </si>
  <si>
    <t>m3</t>
  </si>
  <si>
    <t>-1336253221</t>
  </si>
  <si>
    <t>"nová skladba podlahy" 27,6*0,08</t>
  </si>
  <si>
    <t>Ostatní konstrukce a práce, bourání</t>
  </si>
  <si>
    <t>10</t>
  </si>
  <si>
    <t>949101112</t>
  </si>
  <si>
    <t>Lešení pomocné pro objekty pozemních staveb s lešeňovou podlahou v přes 1,9 do 3,5 m zatížení do 150 kg/m2</t>
  </si>
  <si>
    <t>273850729</t>
  </si>
  <si>
    <t>11</t>
  </si>
  <si>
    <t>949111113</t>
  </si>
  <si>
    <t>Montáž lešení lehkého kozového trubkového v přes 1,9 do 2,5 m</t>
  </si>
  <si>
    <t>sada</t>
  </si>
  <si>
    <t>1022807643</t>
  </si>
  <si>
    <t>949111213</t>
  </si>
  <si>
    <t>Příplatek k lešení lehkému kozovému trubkovému v přes 1,9 do 2,5 m za každý den použití</t>
  </si>
  <si>
    <t>306268843</t>
  </si>
  <si>
    <t>2*2 'Přepočtené koeficientem množství</t>
  </si>
  <si>
    <t>13</t>
  </si>
  <si>
    <t>949111813</t>
  </si>
  <si>
    <t>Demontáž lešení lehkého kozového trubkového v přes 1,9 do 2,5 m</t>
  </si>
  <si>
    <t>2076821386</t>
  </si>
  <si>
    <t>14</t>
  </si>
  <si>
    <t>952901111</t>
  </si>
  <si>
    <t>Vyčištění budov bytové a občanské výstavby při výšce podlaží do 4 m</t>
  </si>
  <si>
    <t>-25135206</t>
  </si>
  <si>
    <t>15</t>
  </si>
  <si>
    <t>952902021</t>
  </si>
  <si>
    <t>Čištění budov zametení hladkých podlah</t>
  </si>
  <si>
    <t>-1562067444</t>
  </si>
  <si>
    <t>"úklid společných prostor po dobu probíhání stavebních prací" 150*90</t>
  </si>
  <si>
    <t>16</t>
  </si>
  <si>
    <t>952902221</t>
  </si>
  <si>
    <t>Čištění budov zametení schodišť</t>
  </si>
  <si>
    <t>-307682808</t>
  </si>
  <si>
    <t>"úklid společných prostor po dobu probíhání stavebních prací" 65*90</t>
  </si>
  <si>
    <t>17</t>
  </si>
  <si>
    <t>978012161</t>
  </si>
  <si>
    <t>Otlučení (osekání) vnitřní vápenné nebo vápenocementové omítky stropů rákosových v rozsahu přes 30 do 50 %</t>
  </si>
  <si>
    <t>-196508989</t>
  </si>
  <si>
    <t>18</t>
  </si>
  <si>
    <t>978013161</t>
  </si>
  <si>
    <t>Otlučení (osekání) vnitřní vápenné nebo vápenocementové omítky stěn v rozsahu přes 30 do 50 %</t>
  </si>
  <si>
    <t>453787549</t>
  </si>
  <si>
    <t>997</t>
  </si>
  <si>
    <t>Přesun sutě</t>
  </si>
  <si>
    <t>19</t>
  </si>
  <si>
    <t>997013214</t>
  </si>
  <si>
    <t>Vnitrostaveništní doprava suti a vybouraných hmot pro budovy v přes 12 do 15 m ručně</t>
  </si>
  <si>
    <t>t</t>
  </si>
  <si>
    <t>1501618240</t>
  </si>
  <si>
    <t>20</t>
  </si>
  <si>
    <t>997013509</t>
  </si>
  <si>
    <t>Příplatek k odvozu suti a vybouraných hmot na skládku ZKD 1 km přes 1 km</t>
  </si>
  <si>
    <t>-1961679581</t>
  </si>
  <si>
    <t>3,278*30 'Přepočtené koeficientem množství</t>
  </si>
  <si>
    <t>997013511</t>
  </si>
  <si>
    <t>Odvoz suti a vybouraných hmot z meziskládky na skládku do 1 km s naložením a se složením</t>
  </si>
  <si>
    <t>-108949763</t>
  </si>
  <si>
    <t>22</t>
  </si>
  <si>
    <t>997013631</t>
  </si>
  <si>
    <t>Poplatek za uložení na skládce (skládkovné) stavebního odpadu směsného kód odpadu 17 09 04</t>
  </si>
  <si>
    <t>1960988922</t>
  </si>
  <si>
    <t>2,252+0,035</t>
  </si>
  <si>
    <t>23</t>
  </si>
  <si>
    <t>997013811</t>
  </si>
  <si>
    <t>Poplatek za uložení na skládce (skládkovné) stavebního odpadu dřevěného kód odpadu 17 02 01</t>
  </si>
  <si>
    <t>1060902206</t>
  </si>
  <si>
    <t>0,442+0,012+0,445</t>
  </si>
  <si>
    <t>24</t>
  </si>
  <si>
    <t>997013813</t>
  </si>
  <si>
    <t>Poplatek za uložení na skládce (skládkovné) stavebního odpadu z plastických hmot kód odpadu 17 02 03</t>
  </si>
  <si>
    <t>913820426</t>
  </si>
  <si>
    <t>998</t>
  </si>
  <si>
    <t>Přesun hmot</t>
  </si>
  <si>
    <t>998018003</t>
  </si>
  <si>
    <t>Přesun hmot pro budovy ruční pro budovy v přes 12 do 24 m</t>
  </si>
  <si>
    <t>239992294</t>
  </si>
  <si>
    <t>PSV</t>
  </si>
  <si>
    <t>Práce a dodávky PSV</t>
  </si>
  <si>
    <t>762</t>
  </si>
  <si>
    <t>Konstrukce tesařské</t>
  </si>
  <si>
    <t>26</t>
  </si>
  <si>
    <t>762511296</t>
  </si>
  <si>
    <t>Podlahové kce podkladové dvouvrstvé z desek OSB tl 2x18 mm broušených na pero a drážku šroubovaných</t>
  </si>
  <si>
    <t>1989799870</t>
  </si>
  <si>
    <t>"nová skladba podlahy" 27,6</t>
  </si>
  <si>
    <t>27</t>
  </si>
  <si>
    <t>762521811</t>
  </si>
  <si>
    <t>Demontáž podlah bez polštářů z prken tloušťky do 32 mm</t>
  </si>
  <si>
    <t>-74414509</t>
  </si>
  <si>
    <t>"původní podkladní prkna" 27.6</t>
  </si>
  <si>
    <t>28</t>
  </si>
  <si>
    <t>762526110</t>
  </si>
  <si>
    <t>Položení polštáře pod podlahy při osové vzdálenosti do 65 cm</t>
  </si>
  <si>
    <t>-354571293</t>
  </si>
  <si>
    <t>29</t>
  </si>
  <si>
    <t>M</t>
  </si>
  <si>
    <t>60512125</t>
  </si>
  <si>
    <t>hranol stavební řezivo průřezu do 120cm2 do dl 6m</t>
  </si>
  <si>
    <t>32</t>
  </si>
  <si>
    <t>-44728174</t>
  </si>
  <si>
    <t>27,6*0,03 'Přepočtené koeficientem množství</t>
  </si>
  <si>
    <t>30</t>
  </si>
  <si>
    <t>762595001</t>
  </si>
  <si>
    <t>Spojovací prostředky pro položení dřevěných podlah a zakrytí kanálů</t>
  </si>
  <si>
    <t>1696481672</t>
  </si>
  <si>
    <t>31</t>
  </si>
  <si>
    <t>998762123</t>
  </si>
  <si>
    <t>Přesun hmot tonážní pro kce tesařské ruční v objektech v přes 12 do 24 m</t>
  </si>
  <si>
    <t>-951769000</t>
  </si>
  <si>
    <t>766</t>
  </si>
  <si>
    <t>Konstrukce truhlářské</t>
  </si>
  <si>
    <t>766691812</t>
  </si>
  <si>
    <t>Demontáž parapetních desek dřevěných nebo plastových šířky přes 300 mm</t>
  </si>
  <si>
    <t>-16988643</t>
  </si>
  <si>
    <t>33</t>
  </si>
  <si>
    <t>766694126</t>
  </si>
  <si>
    <t>Montáž parapetních desek dřevěných nebo plastových š přes 30 cm</t>
  </si>
  <si>
    <t>1709443075</t>
  </si>
  <si>
    <t>34</t>
  </si>
  <si>
    <t>60794105</t>
  </si>
  <si>
    <t>parapet dřevotřískový vnitřní povrch laminátový š 400mm</t>
  </si>
  <si>
    <t>230695146</t>
  </si>
  <si>
    <t>2,4*1,1 'Přepočtené koeficientem množství</t>
  </si>
  <si>
    <t>35</t>
  </si>
  <si>
    <t>60794121</t>
  </si>
  <si>
    <t>koncovka PVC k parapetním dřevotřískovým deskám 600mm</t>
  </si>
  <si>
    <t>kus</t>
  </si>
  <si>
    <t>1475950264</t>
  </si>
  <si>
    <t>36</t>
  </si>
  <si>
    <t>998766123</t>
  </si>
  <si>
    <t>Přesun hmot tonážní pro kce truhlářské ruční v objektech v přes 12 do 24 m</t>
  </si>
  <si>
    <t>1049145697</t>
  </si>
  <si>
    <t>775</t>
  </si>
  <si>
    <t>Podlahy skládané</t>
  </si>
  <si>
    <t>37</t>
  </si>
  <si>
    <t>775411810</t>
  </si>
  <si>
    <t>Demontáž soklíků nebo lišt dřevěných přibíjených do suti</t>
  </si>
  <si>
    <t>-961910449</t>
  </si>
  <si>
    <t>38</t>
  </si>
  <si>
    <t>775511810</t>
  </si>
  <si>
    <t>Demontáž podlah vlysových přibíjených s lištami přibíjenými do suti</t>
  </si>
  <si>
    <t>1845300561</t>
  </si>
  <si>
    <t>"původní dřevěná podlaha" 27.6</t>
  </si>
  <si>
    <t>776</t>
  </si>
  <si>
    <t>Podlahy povlakové</t>
  </si>
  <si>
    <t>39</t>
  </si>
  <si>
    <t>776111115</t>
  </si>
  <si>
    <t>Broušení podkladu povlakových podlah před litím stěrky</t>
  </si>
  <si>
    <t>1707013869</t>
  </si>
  <si>
    <t>40</t>
  </si>
  <si>
    <t>776121411</t>
  </si>
  <si>
    <t>Dvousložková penetrace dřevěného podkladu povlakových podlah</t>
  </si>
  <si>
    <t>-484734199</t>
  </si>
  <si>
    <t>41</t>
  </si>
  <si>
    <t>776141124</t>
  </si>
  <si>
    <t>Stěrka podlahová nivelační pro vyrovnání podkladu povlakových podlah pevnosti 30 MPa tl přes 8 do 10 mm</t>
  </si>
  <si>
    <t>1482987875</t>
  </si>
  <si>
    <t>42</t>
  </si>
  <si>
    <t>776201812</t>
  </si>
  <si>
    <t>Demontáž lepených povlakových podlah s podložkou ručně</t>
  </si>
  <si>
    <t>691281921</t>
  </si>
  <si>
    <t>"původní krytina" 27.6</t>
  </si>
  <si>
    <t>43</t>
  </si>
  <si>
    <t>776221111</t>
  </si>
  <si>
    <t>Lepení pásů z PVC standardním lepidlem</t>
  </si>
  <si>
    <t>-226567915</t>
  </si>
  <si>
    <t>44</t>
  </si>
  <si>
    <t>28412245.R01</t>
  </si>
  <si>
    <t>krytina podlahová PVC zátěžová</t>
  </si>
  <si>
    <t>-1555804993</t>
  </si>
  <si>
    <t>27,6*1,1 'Přepočtené koeficientem množství</t>
  </si>
  <si>
    <t>776410811</t>
  </si>
  <si>
    <t>Odstranění soklíků a lišt pryžových nebo plastových</t>
  </si>
  <si>
    <t>1278986166</t>
  </si>
  <si>
    <t>776421111</t>
  </si>
  <si>
    <t>Montáž obvodových lišt lepením</t>
  </si>
  <si>
    <t>-1184380227</t>
  </si>
  <si>
    <t>45</t>
  </si>
  <si>
    <t>28342165</t>
  </si>
  <si>
    <t>lišta podlahová PVC zakončovací s fabionem</t>
  </si>
  <si>
    <t>348892991</t>
  </si>
  <si>
    <t>31*1,02 'Přepočtené koeficientem množství</t>
  </si>
  <si>
    <t>46</t>
  </si>
  <si>
    <t>776991111</t>
  </si>
  <si>
    <t>Spárování silikonem</t>
  </si>
  <si>
    <t>1153197800</t>
  </si>
  <si>
    <t>47</t>
  </si>
  <si>
    <t>776991821</t>
  </si>
  <si>
    <t>Odstranění lepidla ručně z podlah</t>
  </si>
  <si>
    <t>425107793</t>
  </si>
  <si>
    <t>48</t>
  </si>
  <si>
    <t>998776123</t>
  </si>
  <si>
    <t>Přesun hmot tonážní pro podlahy povlakové ruční v objektech v přes 12 do 24 m</t>
  </si>
  <si>
    <t>1910188998</t>
  </si>
  <si>
    <t>783</t>
  </si>
  <si>
    <t>Dokončovací práce - nátěry</t>
  </si>
  <si>
    <t>49</t>
  </si>
  <si>
    <t>783101205</t>
  </si>
  <si>
    <t>Dekorativní obroušení podkladu truhlářských konstrukcí před provedením nátěru</t>
  </si>
  <si>
    <t>-140989316</t>
  </si>
  <si>
    <t>50</t>
  </si>
  <si>
    <t>783101401</t>
  </si>
  <si>
    <t>Ometení podkladu truhlářských konstrukcí před provedením nátěru</t>
  </si>
  <si>
    <t>576453497</t>
  </si>
  <si>
    <t>51</t>
  </si>
  <si>
    <t>783101403</t>
  </si>
  <si>
    <t>Oprášení podkladu truhlářských konstrukcí před provedením nátěru</t>
  </si>
  <si>
    <t>-130390735</t>
  </si>
  <si>
    <t>52</t>
  </si>
  <si>
    <t>783113121</t>
  </si>
  <si>
    <t>Dvojnásobný napouštěcí syntetický nátěr s biocidní přísadou truhlářských konstrukcí</t>
  </si>
  <si>
    <t>-1519809098</t>
  </si>
  <si>
    <t>53</t>
  </si>
  <si>
    <t>783117101</t>
  </si>
  <si>
    <t>Krycí jednonásobný syntetický nátěr truhlářských konstrukcí</t>
  </si>
  <si>
    <t>-364919811</t>
  </si>
  <si>
    <t>54</t>
  </si>
  <si>
    <t>783118211</t>
  </si>
  <si>
    <t>Lakovací dvojnásobný syntetický nátěr truhlářských konstrukcí s mezibroušením</t>
  </si>
  <si>
    <t>-386437879</t>
  </si>
  <si>
    <t>55</t>
  </si>
  <si>
    <t>783152114</t>
  </si>
  <si>
    <t>Lokální tmelení truhlářských konstrukcí včetně přebroušení polyesterovým tmelem plochy do 30%</t>
  </si>
  <si>
    <t>229465568</t>
  </si>
  <si>
    <t>56</t>
  </si>
  <si>
    <t>783162201</t>
  </si>
  <si>
    <t>Dotmelení skleněných výplní truhlářských konstrukcí sklenářským tmelem</t>
  </si>
  <si>
    <t>-2007429607</t>
  </si>
  <si>
    <t>784</t>
  </si>
  <si>
    <t>Dokončovací práce - malby a tapety</t>
  </si>
  <si>
    <t>57</t>
  </si>
  <si>
    <t>784111001</t>
  </si>
  <si>
    <t>Oprášení (ometení ) podkladu v místnostech v do 3,80 m</t>
  </si>
  <si>
    <t>335638668</t>
  </si>
  <si>
    <t>58</t>
  </si>
  <si>
    <t>784121001</t>
  </si>
  <si>
    <t>Oškrabání malby v místnostech v do 3,80 m</t>
  </si>
  <si>
    <t>-59435659</t>
  </si>
  <si>
    <t>27,6+85</t>
  </si>
  <si>
    <t>59</t>
  </si>
  <si>
    <t>784121011</t>
  </si>
  <si>
    <t>Rozmývání podkladu po oškrabání malby v místnostech v do 3,80 m</t>
  </si>
  <si>
    <t>-1045920688</t>
  </si>
  <si>
    <t>60</t>
  </si>
  <si>
    <t>784181101</t>
  </si>
  <si>
    <t>Základní akrylátová jednonásobná bezbarvá penetrace podkladu v místnostech v do 3,80 m</t>
  </si>
  <si>
    <t>47231206</t>
  </si>
  <si>
    <t>61</t>
  </si>
  <si>
    <t>784211101</t>
  </si>
  <si>
    <t>Dvojnásobné bílé malby ze směsí za mokra výborně oděruvzdorných v místnostech v do 3,80 m</t>
  </si>
  <si>
    <t>986871302</t>
  </si>
  <si>
    <t>HZS</t>
  </si>
  <si>
    <t>Hodinové zúčtovací sazby</t>
  </si>
  <si>
    <t>62</t>
  </si>
  <si>
    <t>HZS1292</t>
  </si>
  <si>
    <t>Hodinová zúčtovací sazba stavební dělník</t>
  </si>
  <si>
    <t>hod</t>
  </si>
  <si>
    <t>512</t>
  </si>
  <si>
    <t>-1408537590</t>
  </si>
  <si>
    <t>63</t>
  </si>
  <si>
    <t>HZS2491</t>
  </si>
  <si>
    <t>Hodinová zúčtovací sazba dělník zednických výpomocí</t>
  </si>
  <si>
    <t>-1261772710</t>
  </si>
  <si>
    <t>VRN</t>
  </si>
  <si>
    <t>Vedlejší rozpočtové náklady</t>
  </si>
  <si>
    <t>VRN3</t>
  </si>
  <si>
    <t>Zařízení staveniště</t>
  </si>
  <si>
    <t>64</t>
  </si>
  <si>
    <t>030001000</t>
  </si>
  <si>
    <t>…</t>
  </si>
  <si>
    <t>1024</t>
  </si>
  <si>
    <t>604687936</t>
  </si>
  <si>
    <t>VRN6</t>
  </si>
  <si>
    <t>Územní vlivy</t>
  </si>
  <si>
    <t>65</t>
  </si>
  <si>
    <t>060001000</t>
  </si>
  <si>
    <t>718816316</t>
  </si>
  <si>
    <t>VRN7</t>
  </si>
  <si>
    <t>Provozní vlivy</t>
  </si>
  <si>
    <t>66</t>
  </si>
  <si>
    <t>070001000</t>
  </si>
  <si>
    <t>1498868739</t>
  </si>
  <si>
    <t>02 - vzorová místnost č. 232</t>
  </si>
  <si>
    <t>-1540596335</t>
  </si>
  <si>
    <t>"původní povrchy stropů" 20,9</t>
  </si>
  <si>
    <t>1757616509</t>
  </si>
  <si>
    <t>-1733901556</t>
  </si>
  <si>
    <t>1553531011</t>
  </si>
  <si>
    <t>"původní povrchy stěn" 101,5-20,9</t>
  </si>
  <si>
    <t>-1330533135</t>
  </si>
  <si>
    <t>296298724</t>
  </si>
  <si>
    <t>-871943514</t>
  </si>
  <si>
    <t>1,2</t>
  </si>
  <si>
    <t>-425234023</t>
  </si>
  <si>
    <t>-504947162</t>
  </si>
  <si>
    <t>"nová skladba podlahy" 1,1</t>
  </si>
  <si>
    <t>-1960067235</t>
  </si>
  <si>
    <t>-907486771</t>
  </si>
  <si>
    <t>-1954310969</t>
  </si>
  <si>
    <t>-262499027</t>
  </si>
  <si>
    <t>962336428</t>
  </si>
  <si>
    <t>2074341045</t>
  </si>
  <si>
    <t>"úklid společných prostor po dobu probíhání stavebních prací" 95*90</t>
  </si>
  <si>
    <t>1026342545</t>
  </si>
  <si>
    <t>"úklid společných prostor po dobu probíhání stavebních prací" 35*90</t>
  </si>
  <si>
    <t>965045113</t>
  </si>
  <si>
    <t>Bourání potěrů cementových nebo pískocementových tl do 50 mm pl přes 4 m2</t>
  </si>
  <si>
    <t>1147947624</t>
  </si>
  <si>
    <t>6333667</t>
  </si>
  <si>
    <t>1364335688</t>
  </si>
  <si>
    <t>-2075347717</t>
  </si>
  <si>
    <t>-213521241</t>
  </si>
  <si>
    <t>3,261*30 'Přepočtené koeficientem množství</t>
  </si>
  <si>
    <t>336765297</t>
  </si>
  <si>
    <t>997013601</t>
  </si>
  <si>
    <t>Poplatek za uložení na skládce (skládkovné) stavebního odpadu betonového kód odpadu 17 01 01</t>
  </si>
  <si>
    <t>471917751</t>
  </si>
  <si>
    <t>-1079036709</t>
  </si>
  <si>
    <t>2,480+0,081</t>
  </si>
  <si>
    <t>1279248125</t>
  </si>
  <si>
    <t>0,334+0,006+0,339</t>
  </si>
  <si>
    <t>-1265154378</t>
  </si>
  <si>
    <t>-1485454602</t>
  </si>
  <si>
    <t>-2070187814</t>
  </si>
  <si>
    <t>"nová skladba podlahy" 20,9</t>
  </si>
  <si>
    <t>2119069842</t>
  </si>
  <si>
    <t>"původní podkladní prkna" 20,9</t>
  </si>
  <si>
    <t>1934891599</t>
  </si>
  <si>
    <t>-1561937556</t>
  </si>
  <si>
    <t>20,9*0,03 'Přepočtené koeficientem množství</t>
  </si>
  <si>
    <t>1847205793</t>
  </si>
  <si>
    <t>-2009029640</t>
  </si>
  <si>
    <t>2047684323</t>
  </si>
  <si>
    <t>-1524484049</t>
  </si>
  <si>
    <t>-837304037</t>
  </si>
  <si>
    <t>1,2*1,1 'Přepočtené koeficientem množství</t>
  </si>
  <si>
    <t>728352074</t>
  </si>
  <si>
    <t>167235104</t>
  </si>
  <si>
    <t>758951382</t>
  </si>
  <si>
    <t>848349996</t>
  </si>
  <si>
    <t>"původní dřevěná podlaha" 20,9</t>
  </si>
  <si>
    <t>584508171</t>
  </si>
  <si>
    <t>-1077319931</t>
  </si>
  <si>
    <t>-1130087669</t>
  </si>
  <si>
    <t>-118622522</t>
  </si>
  <si>
    <t>"původní krytina" 20,9</t>
  </si>
  <si>
    <t>672778188</t>
  </si>
  <si>
    <t>1017584506</t>
  </si>
  <si>
    <t>20,9*1,1 'Přepočtené koeficientem množství</t>
  </si>
  <si>
    <t>844294478</t>
  </si>
  <si>
    <t>-863005759</t>
  </si>
  <si>
    <t>1782580971</t>
  </si>
  <si>
    <t>25*1,02 'Přepočtené koeficientem množství</t>
  </si>
  <si>
    <t>814050107</t>
  </si>
  <si>
    <t>-1561118140</t>
  </si>
  <si>
    <t>1065801549</t>
  </si>
  <si>
    <t>-16889025</t>
  </si>
  <si>
    <t>801422572</t>
  </si>
  <si>
    <t>-1111734306</t>
  </si>
  <si>
    <t>379559268</t>
  </si>
  <si>
    <t>-1311430601</t>
  </si>
  <si>
    <t>-1483330966</t>
  </si>
  <si>
    <t>1250895122</t>
  </si>
  <si>
    <t>1093463008</t>
  </si>
  <si>
    <t>1212739714</t>
  </si>
  <si>
    <t>-579009699</t>
  </si>
  <si>
    <t>20,9+80,6</t>
  </si>
  <si>
    <t>740452421</t>
  </si>
  <si>
    <t>-371912532</t>
  </si>
  <si>
    <t>-789756359</t>
  </si>
  <si>
    <t>-1693383988</t>
  </si>
  <si>
    <t>67</t>
  </si>
  <si>
    <t>-877049100</t>
  </si>
  <si>
    <t>68</t>
  </si>
  <si>
    <t>1540865595</t>
  </si>
  <si>
    <t>69</t>
  </si>
  <si>
    <t>1790364951</t>
  </si>
  <si>
    <t>70</t>
  </si>
  <si>
    <t>-334465084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</si>
</sst>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28</v>
      </c>
      <c r="AK13" s="31" t="s">
        <v>25</v>
      </c>
      <c r="AN13" s="33" t="s">
        <v>29</v>
      </c>
      <c r="AR13" s="21"/>
      <c r="BE13" s="30"/>
      <c r="BS13" s="18" t="s">
        <v>6</v>
      </c>
    </row>
    <row r="14">
      <c r="B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29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30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27</v>
      </c>
      <c r="AN17" s="26" t="s">
        <v>1</v>
      </c>
      <c r="AR17" s="21"/>
      <c r="BE17" s="30"/>
      <c r="BS17" s="18" t="s">
        <v>32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33</v>
      </c>
      <c r="AK19" s="31" t="s">
        <v>25</v>
      </c>
      <c r="AN19" s="26" t="s">
        <v>34</v>
      </c>
      <c r="AR19" s="21"/>
      <c r="BE19" s="30"/>
      <c r="BS19" s="18" t="s">
        <v>6</v>
      </c>
    </row>
    <row r="20" s="1" customFormat="1" ht="18.48" customHeight="1">
      <c r="B20" s="21"/>
      <c r="E20" s="26" t="s">
        <v>35</v>
      </c>
      <c r="AK20" s="31" t="s">
        <v>27</v>
      </c>
      <c r="AN20" s="26" t="s">
        <v>1</v>
      </c>
      <c r="AR20" s="21"/>
      <c r="BE20" s="30"/>
      <c r="BS20" s="18" t="s">
        <v>32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36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38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39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40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41</v>
      </c>
      <c r="E29" s="3"/>
      <c r="F29" s="31" t="s">
        <v>42</v>
      </c>
      <c r="G29" s="3"/>
      <c r="H29" s="3"/>
      <c r="I29" s="3"/>
      <c r="J29" s="3"/>
      <c r="K29" s="3"/>
      <c r="L29" s="44">
        <v>0.21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43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44</v>
      </c>
      <c r="G31" s="3"/>
      <c r="H31" s="3"/>
      <c r="I31" s="3"/>
      <c r="J31" s="3"/>
      <c r="K31" s="3"/>
      <c r="L31" s="44">
        <v>0.21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45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46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47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48</v>
      </c>
      <c r="U35" s="49"/>
      <c r="V35" s="49"/>
      <c r="W35" s="49"/>
      <c r="X35" s="51" t="s">
        <v>49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50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51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53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52</v>
      </c>
      <c r="AI60" s="40"/>
      <c r="AJ60" s="40"/>
      <c r="AK60" s="40"/>
      <c r="AL60" s="40"/>
      <c r="AM60" s="57" t="s">
        <v>53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54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55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52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53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52</v>
      </c>
      <c r="AI75" s="40"/>
      <c r="AJ75" s="40"/>
      <c r="AK75" s="40"/>
      <c r="AL75" s="40"/>
      <c r="AM75" s="57" t="s">
        <v>53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56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9A/2025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UK KaM - Podlahy kolej Jednota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 xml:space="preserve"> Opletalova 1663/38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1. 1. 2025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UK KaM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30</v>
      </c>
      <c r="AJ89" s="37"/>
      <c r="AK89" s="37"/>
      <c r="AL89" s="37"/>
      <c r="AM89" s="69" t="str">
        <f>IF(E17="","",E17)</f>
        <v xml:space="preserve"> </v>
      </c>
      <c r="AN89" s="4"/>
      <c r="AO89" s="4"/>
      <c r="AP89" s="4"/>
      <c r="AQ89" s="37"/>
      <c r="AR89" s="38"/>
      <c r="AS89" s="70" t="s">
        <v>57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28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33</v>
      </c>
      <c r="AJ90" s="37"/>
      <c r="AK90" s="37"/>
      <c r="AL90" s="37"/>
      <c r="AM90" s="69" t="str">
        <f>IF(E20="","",E20)</f>
        <v>Jan Petr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58</v>
      </c>
      <c r="D92" s="79"/>
      <c r="E92" s="79"/>
      <c r="F92" s="79"/>
      <c r="G92" s="79"/>
      <c r="H92" s="80"/>
      <c r="I92" s="81" t="s">
        <v>59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60</v>
      </c>
      <c r="AH92" s="79"/>
      <c r="AI92" s="79"/>
      <c r="AJ92" s="79"/>
      <c r="AK92" s="79"/>
      <c r="AL92" s="79"/>
      <c r="AM92" s="79"/>
      <c r="AN92" s="81" t="s">
        <v>61</v>
      </c>
      <c r="AO92" s="79"/>
      <c r="AP92" s="83"/>
      <c r="AQ92" s="84" t="s">
        <v>62</v>
      </c>
      <c r="AR92" s="38"/>
      <c r="AS92" s="85" t="s">
        <v>63</v>
      </c>
      <c r="AT92" s="86" t="s">
        <v>64</v>
      </c>
      <c r="AU92" s="86" t="s">
        <v>65</v>
      </c>
      <c r="AV92" s="86" t="s">
        <v>66</v>
      </c>
      <c r="AW92" s="86" t="s">
        <v>67</v>
      </c>
      <c r="AX92" s="86" t="s">
        <v>68</v>
      </c>
      <c r="AY92" s="86" t="s">
        <v>69</v>
      </c>
      <c r="AZ92" s="86" t="s">
        <v>70</v>
      </c>
      <c r="BA92" s="86" t="s">
        <v>71</v>
      </c>
      <c r="BB92" s="86" t="s">
        <v>72</v>
      </c>
      <c r="BC92" s="86" t="s">
        <v>73</v>
      </c>
      <c r="BD92" s="87" t="s">
        <v>74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75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ROUND(SUM(AG95:AG96),2)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ROUND(SUM(AS95:AS96),2)</f>
        <v>0</v>
      </c>
      <c r="AT94" s="98">
        <f>ROUND(SUM(AV94:AW94),2)</f>
        <v>0</v>
      </c>
      <c r="AU94" s="99">
        <f>ROUND(SUM(AU95:AU96),5)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ROUND(SUM(AZ95:AZ96),2)</f>
        <v>0</v>
      </c>
      <c r="BA94" s="98">
        <f>ROUND(SUM(BA95:BA96),2)</f>
        <v>0</v>
      </c>
      <c r="BB94" s="98">
        <f>ROUND(SUM(BB95:BB96),2)</f>
        <v>0</v>
      </c>
      <c r="BC94" s="98">
        <f>ROUND(SUM(BC95:BC96),2)</f>
        <v>0</v>
      </c>
      <c r="BD94" s="100">
        <f>ROUND(SUM(BD95:BD96),2)</f>
        <v>0</v>
      </c>
      <c r="BE94" s="6"/>
      <c r="BS94" s="101" t="s">
        <v>76</v>
      </c>
      <c r="BT94" s="101" t="s">
        <v>77</v>
      </c>
      <c r="BU94" s="102" t="s">
        <v>78</v>
      </c>
      <c r="BV94" s="101" t="s">
        <v>79</v>
      </c>
      <c r="BW94" s="101" t="s">
        <v>4</v>
      </c>
      <c r="BX94" s="101" t="s">
        <v>80</v>
      </c>
      <c r="CL94" s="101" t="s">
        <v>1</v>
      </c>
    </row>
    <row r="95" s="7" customFormat="1" ht="16.5" customHeight="1">
      <c r="A95" s="103" t="s">
        <v>81</v>
      </c>
      <c r="B95" s="104"/>
      <c r="C95" s="105"/>
      <c r="D95" s="106" t="s">
        <v>82</v>
      </c>
      <c r="E95" s="106"/>
      <c r="F95" s="106"/>
      <c r="G95" s="106"/>
      <c r="H95" s="106"/>
      <c r="I95" s="107"/>
      <c r="J95" s="106" t="s">
        <v>83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'01 - Vzorová místnost č.214'!J30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84</v>
      </c>
      <c r="AR95" s="104"/>
      <c r="AS95" s="110">
        <v>0</v>
      </c>
      <c r="AT95" s="111">
        <f>ROUND(SUM(AV95:AW95),2)</f>
        <v>0</v>
      </c>
      <c r="AU95" s="112">
        <f>'01 - Vzorová místnost č.214'!P133</f>
        <v>0</v>
      </c>
      <c r="AV95" s="111">
        <f>'01 - Vzorová místnost č.214'!J33</f>
        <v>0</v>
      </c>
      <c r="AW95" s="111">
        <f>'01 - Vzorová místnost č.214'!J34</f>
        <v>0</v>
      </c>
      <c r="AX95" s="111">
        <f>'01 - Vzorová místnost č.214'!J35</f>
        <v>0</v>
      </c>
      <c r="AY95" s="111">
        <f>'01 - Vzorová místnost č.214'!J36</f>
        <v>0</v>
      </c>
      <c r="AZ95" s="111">
        <f>'01 - Vzorová místnost č.214'!F33</f>
        <v>0</v>
      </c>
      <c r="BA95" s="111">
        <f>'01 - Vzorová místnost č.214'!F34</f>
        <v>0</v>
      </c>
      <c r="BB95" s="111">
        <f>'01 - Vzorová místnost č.214'!F35</f>
        <v>0</v>
      </c>
      <c r="BC95" s="111">
        <f>'01 - Vzorová místnost č.214'!F36</f>
        <v>0</v>
      </c>
      <c r="BD95" s="113">
        <f>'01 - Vzorová místnost č.214'!F37</f>
        <v>0</v>
      </c>
      <c r="BE95" s="7"/>
      <c r="BT95" s="114" t="s">
        <v>85</v>
      </c>
      <c r="BV95" s="114" t="s">
        <v>79</v>
      </c>
      <c r="BW95" s="114" t="s">
        <v>86</v>
      </c>
      <c r="BX95" s="114" t="s">
        <v>4</v>
      </c>
      <c r="CL95" s="114" t="s">
        <v>1</v>
      </c>
      <c r="CM95" s="114" t="s">
        <v>87</v>
      </c>
    </row>
    <row r="96" s="7" customFormat="1" ht="16.5" customHeight="1">
      <c r="A96" s="103" t="s">
        <v>81</v>
      </c>
      <c r="B96" s="104"/>
      <c r="C96" s="105"/>
      <c r="D96" s="106" t="s">
        <v>88</v>
      </c>
      <c r="E96" s="106"/>
      <c r="F96" s="106"/>
      <c r="G96" s="106"/>
      <c r="H96" s="106"/>
      <c r="I96" s="107"/>
      <c r="J96" s="106" t="s">
        <v>89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8">
        <f>'02 - vzorová místnost č. 232'!J30</f>
        <v>0</v>
      </c>
      <c r="AH96" s="107"/>
      <c r="AI96" s="107"/>
      <c r="AJ96" s="107"/>
      <c r="AK96" s="107"/>
      <c r="AL96" s="107"/>
      <c r="AM96" s="107"/>
      <c r="AN96" s="108">
        <f>SUM(AG96,AT96)</f>
        <v>0</v>
      </c>
      <c r="AO96" s="107"/>
      <c r="AP96" s="107"/>
      <c r="AQ96" s="109" t="s">
        <v>84</v>
      </c>
      <c r="AR96" s="104"/>
      <c r="AS96" s="115">
        <v>0</v>
      </c>
      <c r="AT96" s="116">
        <f>ROUND(SUM(AV96:AW96),2)</f>
        <v>0</v>
      </c>
      <c r="AU96" s="117">
        <f>'02 - vzorová místnost č. 232'!P133</f>
        <v>0</v>
      </c>
      <c r="AV96" s="116">
        <f>'02 - vzorová místnost č. 232'!J33</f>
        <v>0</v>
      </c>
      <c r="AW96" s="116">
        <f>'02 - vzorová místnost č. 232'!J34</f>
        <v>0</v>
      </c>
      <c r="AX96" s="116">
        <f>'02 - vzorová místnost č. 232'!J35</f>
        <v>0</v>
      </c>
      <c r="AY96" s="116">
        <f>'02 - vzorová místnost č. 232'!J36</f>
        <v>0</v>
      </c>
      <c r="AZ96" s="116">
        <f>'02 - vzorová místnost č. 232'!F33</f>
        <v>0</v>
      </c>
      <c r="BA96" s="116">
        <f>'02 - vzorová místnost č. 232'!F34</f>
        <v>0</v>
      </c>
      <c r="BB96" s="116">
        <f>'02 - vzorová místnost č. 232'!F35</f>
        <v>0</v>
      </c>
      <c r="BC96" s="116">
        <f>'02 - vzorová místnost č. 232'!F36</f>
        <v>0</v>
      </c>
      <c r="BD96" s="118">
        <f>'02 - vzorová místnost č. 232'!F37</f>
        <v>0</v>
      </c>
      <c r="BE96" s="7"/>
      <c r="BT96" s="114" t="s">
        <v>85</v>
      </c>
      <c r="BV96" s="114" t="s">
        <v>79</v>
      </c>
      <c r="BW96" s="114" t="s">
        <v>90</v>
      </c>
      <c r="BX96" s="114" t="s">
        <v>4</v>
      </c>
      <c r="CL96" s="114" t="s">
        <v>1</v>
      </c>
      <c r="CM96" s="114" t="s">
        <v>87</v>
      </c>
    </row>
    <row r="97" s="2" customFormat="1" ht="30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8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59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38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Vzorová místnost č.214'!C2" display="/"/>
    <hyperlink ref="A96" location="'02 - vzorová místnost č. 232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="1" customFormat="1" ht="24.96" customHeight="1">
      <c r="B4" s="21"/>
      <c r="D4" s="22" t="s">
        <v>91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0" t="str">
        <f>'Rekapitulace stavby'!K6</f>
        <v>UK KaM - Podlahy kolej Jednota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92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93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1. 1. 2025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27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">
        <v>34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35</v>
      </c>
      <c r="F24" s="37"/>
      <c r="G24" s="37"/>
      <c r="H24" s="37"/>
      <c r="I24" s="31" t="s">
        <v>27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37</v>
      </c>
      <c r="E30" s="37"/>
      <c r="F30" s="37"/>
      <c r="G30" s="37"/>
      <c r="H30" s="37"/>
      <c r="I30" s="37"/>
      <c r="J30" s="95">
        <f>ROUND(J133,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41</v>
      </c>
      <c r="E33" s="31" t="s">
        <v>42</v>
      </c>
      <c r="F33" s="126">
        <f>ROUND((SUM(BE133:BE281)),  2)</f>
        <v>0</v>
      </c>
      <c r="G33" s="37"/>
      <c r="H33" s="37"/>
      <c r="I33" s="127">
        <v>0.21</v>
      </c>
      <c r="J33" s="126">
        <f>ROUND(((SUM(BE133:BE281))*I33),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26">
        <f>ROUND((SUM(BF133:BF281)),  2)</f>
        <v>0</v>
      </c>
      <c r="G34" s="37"/>
      <c r="H34" s="37"/>
      <c r="I34" s="127">
        <v>0.12</v>
      </c>
      <c r="J34" s="126">
        <f>ROUND(((SUM(BF133:BF281))*I34),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26">
        <f>ROUND((SUM(BG133:BG281)),  2)</f>
        <v>0</v>
      </c>
      <c r="G35" s="37"/>
      <c r="H35" s="37"/>
      <c r="I35" s="127">
        <v>0.21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26">
        <f>ROUND((SUM(BH133:BH281)),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26">
        <f>ROUND((SUM(BI133:BI281)),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47</v>
      </c>
      <c r="E39" s="80"/>
      <c r="F39" s="80"/>
      <c r="G39" s="130" t="s">
        <v>48</v>
      </c>
      <c r="H39" s="131" t="s">
        <v>49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34" t="s">
        <v>53</v>
      </c>
      <c r="G61" s="57" t="s">
        <v>52</v>
      </c>
      <c r="H61" s="40"/>
      <c r="I61" s="40"/>
      <c r="J61" s="135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34" t="s">
        <v>53</v>
      </c>
      <c r="G76" s="57" t="s">
        <v>52</v>
      </c>
      <c r="H76" s="40"/>
      <c r="I76" s="40"/>
      <c r="J76" s="135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94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0" t="str">
        <f>E7</f>
        <v>UK KaM - Podlahy kolej Jednota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92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01 - Vzorová místnost č.214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Opletalova 1663/38</v>
      </c>
      <c r="G89" s="37"/>
      <c r="H89" s="37"/>
      <c r="I89" s="31" t="s">
        <v>22</v>
      </c>
      <c r="J89" s="68" t="str">
        <f>IF(J12="","",J12)</f>
        <v>1. 1. 2025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>UK KaM</v>
      </c>
      <c r="G91" s="37"/>
      <c r="H91" s="37"/>
      <c r="I91" s="31" t="s">
        <v>30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>Jan Petr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95</v>
      </c>
      <c r="D94" s="128"/>
      <c r="E94" s="128"/>
      <c r="F94" s="128"/>
      <c r="G94" s="128"/>
      <c r="H94" s="128"/>
      <c r="I94" s="128"/>
      <c r="J94" s="137" t="s">
        <v>96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97</v>
      </c>
      <c r="D96" s="37"/>
      <c r="E96" s="37"/>
      <c r="F96" s="37"/>
      <c r="G96" s="37"/>
      <c r="H96" s="37"/>
      <c r="I96" s="37"/>
      <c r="J96" s="95">
        <f>J133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98</v>
      </c>
    </row>
    <row r="97" s="9" customFormat="1" ht="24.96" customHeight="1">
      <c r="A97" s="9"/>
      <c r="B97" s="139"/>
      <c r="C97" s="9"/>
      <c r="D97" s="140" t="s">
        <v>99</v>
      </c>
      <c r="E97" s="141"/>
      <c r="F97" s="141"/>
      <c r="G97" s="141"/>
      <c r="H97" s="141"/>
      <c r="I97" s="141"/>
      <c r="J97" s="142">
        <f>J134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100</v>
      </c>
      <c r="E98" s="145"/>
      <c r="F98" s="145"/>
      <c r="G98" s="145"/>
      <c r="H98" s="145"/>
      <c r="I98" s="145"/>
      <c r="J98" s="146">
        <f>J135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101</v>
      </c>
      <c r="E99" s="145"/>
      <c r="F99" s="145"/>
      <c r="G99" s="145"/>
      <c r="H99" s="145"/>
      <c r="I99" s="145"/>
      <c r="J99" s="146">
        <f>J165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102</v>
      </c>
      <c r="E100" s="145"/>
      <c r="F100" s="145"/>
      <c r="G100" s="145"/>
      <c r="H100" s="145"/>
      <c r="I100" s="145"/>
      <c r="J100" s="146">
        <f>J184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103</v>
      </c>
      <c r="E101" s="145"/>
      <c r="F101" s="145"/>
      <c r="G101" s="145"/>
      <c r="H101" s="145"/>
      <c r="I101" s="145"/>
      <c r="J101" s="146">
        <f>J196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39"/>
      <c r="C102" s="9"/>
      <c r="D102" s="140" t="s">
        <v>104</v>
      </c>
      <c r="E102" s="141"/>
      <c r="F102" s="141"/>
      <c r="G102" s="141"/>
      <c r="H102" s="141"/>
      <c r="I102" s="141"/>
      <c r="J102" s="142">
        <f>J198</f>
        <v>0</v>
      </c>
      <c r="K102" s="9"/>
      <c r="L102" s="13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43"/>
      <c r="C103" s="10"/>
      <c r="D103" s="144" t="s">
        <v>105</v>
      </c>
      <c r="E103" s="145"/>
      <c r="F103" s="145"/>
      <c r="G103" s="145"/>
      <c r="H103" s="145"/>
      <c r="I103" s="145"/>
      <c r="J103" s="146">
        <f>J199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106</v>
      </c>
      <c r="E104" s="145"/>
      <c r="F104" s="145"/>
      <c r="G104" s="145"/>
      <c r="H104" s="145"/>
      <c r="I104" s="145"/>
      <c r="J104" s="146">
        <f>J215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107</v>
      </c>
      <c r="E105" s="145"/>
      <c r="F105" s="145"/>
      <c r="G105" s="145"/>
      <c r="H105" s="145"/>
      <c r="I105" s="145"/>
      <c r="J105" s="146">
        <f>J222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108</v>
      </c>
      <c r="E106" s="145"/>
      <c r="F106" s="145"/>
      <c r="G106" s="145"/>
      <c r="H106" s="145"/>
      <c r="I106" s="145"/>
      <c r="J106" s="146">
        <f>J226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3"/>
      <c r="C107" s="10"/>
      <c r="D107" s="144" t="s">
        <v>109</v>
      </c>
      <c r="E107" s="145"/>
      <c r="F107" s="145"/>
      <c r="G107" s="145"/>
      <c r="H107" s="145"/>
      <c r="I107" s="145"/>
      <c r="J107" s="146">
        <f>J253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3"/>
      <c r="C108" s="10"/>
      <c r="D108" s="144" t="s">
        <v>110</v>
      </c>
      <c r="E108" s="145"/>
      <c r="F108" s="145"/>
      <c r="G108" s="145"/>
      <c r="H108" s="145"/>
      <c r="I108" s="145"/>
      <c r="J108" s="146">
        <f>J262</f>
        <v>0</v>
      </c>
      <c r="K108" s="10"/>
      <c r="L108" s="14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39"/>
      <c r="C109" s="9"/>
      <c r="D109" s="140" t="s">
        <v>111</v>
      </c>
      <c r="E109" s="141"/>
      <c r="F109" s="141"/>
      <c r="G109" s="141"/>
      <c r="H109" s="141"/>
      <c r="I109" s="141"/>
      <c r="J109" s="142">
        <f>J272</f>
        <v>0</v>
      </c>
      <c r="K109" s="9"/>
      <c r="L109" s="13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39"/>
      <c r="C110" s="9"/>
      <c r="D110" s="140" t="s">
        <v>112</v>
      </c>
      <c r="E110" s="141"/>
      <c r="F110" s="141"/>
      <c r="G110" s="141"/>
      <c r="H110" s="141"/>
      <c r="I110" s="141"/>
      <c r="J110" s="142">
        <f>J275</f>
        <v>0</v>
      </c>
      <c r="K110" s="9"/>
      <c r="L110" s="13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43"/>
      <c r="C111" s="10"/>
      <c r="D111" s="144" t="s">
        <v>113</v>
      </c>
      <c r="E111" s="145"/>
      <c r="F111" s="145"/>
      <c r="G111" s="145"/>
      <c r="H111" s="145"/>
      <c r="I111" s="145"/>
      <c r="J111" s="146">
        <f>J276</f>
        <v>0</v>
      </c>
      <c r="K111" s="10"/>
      <c r="L111" s="14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3"/>
      <c r="C112" s="10"/>
      <c r="D112" s="144" t="s">
        <v>114</v>
      </c>
      <c r="E112" s="145"/>
      <c r="F112" s="145"/>
      <c r="G112" s="145"/>
      <c r="H112" s="145"/>
      <c r="I112" s="145"/>
      <c r="J112" s="146">
        <f>J278</f>
        <v>0</v>
      </c>
      <c r="K112" s="10"/>
      <c r="L112" s="14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3"/>
      <c r="C113" s="10"/>
      <c r="D113" s="144" t="s">
        <v>115</v>
      </c>
      <c r="E113" s="145"/>
      <c r="F113" s="145"/>
      <c r="G113" s="145"/>
      <c r="H113" s="145"/>
      <c r="I113" s="145"/>
      <c r="J113" s="146">
        <f>J280</f>
        <v>0</v>
      </c>
      <c r="K113" s="10"/>
      <c r="L113" s="14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59"/>
      <c r="C115" s="60"/>
      <c r="D115" s="60"/>
      <c r="E115" s="60"/>
      <c r="F115" s="60"/>
      <c r="G115" s="60"/>
      <c r="H115" s="60"/>
      <c r="I115" s="60"/>
      <c r="J115" s="60"/>
      <c r="K115" s="60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9" s="2" customFormat="1" ht="6.96" customHeight="1">
      <c r="A119" s="37"/>
      <c r="B119" s="61"/>
      <c r="C119" s="62"/>
      <c r="D119" s="62"/>
      <c r="E119" s="62"/>
      <c r="F119" s="62"/>
      <c r="G119" s="62"/>
      <c r="H119" s="62"/>
      <c r="I119" s="62"/>
      <c r="J119" s="62"/>
      <c r="K119" s="62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4.96" customHeight="1">
      <c r="A120" s="37"/>
      <c r="B120" s="38"/>
      <c r="C120" s="22" t="s">
        <v>116</v>
      </c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16</v>
      </c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6.5" customHeight="1">
      <c r="A123" s="37"/>
      <c r="B123" s="38"/>
      <c r="C123" s="37"/>
      <c r="D123" s="37"/>
      <c r="E123" s="120" t="str">
        <f>E7</f>
        <v>UK KaM - Podlahy kolej Jednota</v>
      </c>
      <c r="F123" s="31"/>
      <c r="G123" s="31"/>
      <c r="H123" s="31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92</v>
      </c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7"/>
      <c r="D125" s="37"/>
      <c r="E125" s="66" t="str">
        <f>E9</f>
        <v>01 - Vzorová místnost č.214</v>
      </c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20</v>
      </c>
      <c r="D127" s="37"/>
      <c r="E127" s="37"/>
      <c r="F127" s="26" t="str">
        <f>F12</f>
        <v xml:space="preserve"> Opletalova 1663/38</v>
      </c>
      <c r="G127" s="37"/>
      <c r="H127" s="37"/>
      <c r="I127" s="31" t="s">
        <v>22</v>
      </c>
      <c r="J127" s="68" t="str">
        <f>IF(J12="","",J12)</f>
        <v>1. 1. 2025</v>
      </c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7"/>
      <c r="D128" s="37"/>
      <c r="E128" s="37"/>
      <c r="F128" s="37"/>
      <c r="G128" s="37"/>
      <c r="H128" s="37"/>
      <c r="I128" s="37"/>
      <c r="J128" s="37"/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5.15" customHeight="1">
      <c r="A129" s="37"/>
      <c r="B129" s="38"/>
      <c r="C129" s="31" t="s">
        <v>24</v>
      </c>
      <c r="D129" s="37"/>
      <c r="E129" s="37"/>
      <c r="F129" s="26" t="str">
        <f>E15</f>
        <v>UK KaM</v>
      </c>
      <c r="G129" s="37"/>
      <c r="H129" s="37"/>
      <c r="I129" s="31" t="s">
        <v>30</v>
      </c>
      <c r="J129" s="35" t="str">
        <f>E21</f>
        <v xml:space="preserve"> </v>
      </c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31" t="s">
        <v>28</v>
      </c>
      <c r="D130" s="37"/>
      <c r="E130" s="37"/>
      <c r="F130" s="26" t="str">
        <f>IF(E18="","",E18)</f>
        <v>Vyplň údaj</v>
      </c>
      <c r="G130" s="37"/>
      <c r="H130" s="37"/>
      <c r="I130" s="31" t="s">
        <v>33</v>
      </c>
      <c r="J130" s="35" t="str">
        <f>E24</f>
        <v>Jan Petr</v>
      </c>
      <c r="K130" s="37"/>
      <c r="L130" s="5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0.32" customHeight="1">
      <c r="A131" s="37"/>
      <c r="B131" s="38"/>
      <c r="C131" s="37"/>
      <c r="D131" s="37"/>
      <c r="E131" s="37"/>
      <c r="F131" s="37"/>
      <c r="G131" s="37"/>
      <c r="H131" s="37"/>
      <c r="I131" s="37"/>
      <c r="J131" s="37"/>
      <c r="K131" s="37"/>
      <c r="L131" s="54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11" customFormat="1" ht="29.28" customHeight="1">
      <c r="A132" s="147"/>
      <c r="B132" s="148"/>
      <c r="C132" s="149" t="s">
        <v>117</v>
      </c>
      <c r="D132" s="150" t="s">
        <v>62</v>
      </c>
      <c r="E132" s="150" t="s">
        <v>58</v>
      </c>
      <c r="F132" s="150" t="s">
        <v>59</v>
      </c>
      <c r="G132" s="150" t="s">
        <v>118</v>
      </c>
      <c r="H132" s="150" t="s">
        <v>119</v>
      </c>
      <c r="I132" s="150" t="s">
        <v>120</v>
      </c>
      <c r="J132" s="150" t="s">
        <v>96</v>
      </c>
      <c r="K132" s="151" t="s">
        <v>121</v>
      </c>
      <c r="L132" s="152"/>
      <c r="M132" s="85" t="s">
        <v>1</v>
      </c>
      <c r="N132" s="86" t="s">
        <v>41</v>
      </c>
      <c r="O132" s="86" t="s">
        <v>122</v>
      </c>
      <c r="P132" s="86" t="s">
        <v>123</v>
      </c>
      <c r="Q132" s="86" t="s">
        <v>124</v>
      </c>
      <c r="R132" s="86" t="s">
        <v>125</v>
      </c>
      <c r="S132" s="86" t="s">
        <v>126</v>
      </c>
      <c r="T132" s="87" t="s">
        <v>127</v>
      </c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</row>
    <row r="133" s="2" customFormat="1" ht="22.8" customHeight="1">
      <c r="A133" s="37"/>
      <c r="B133" s="38"/>
      <c r="C133" s="92" t="s">
        <v>128</v>
      </c>
      <c r="D133" s="37"/>
      <c r="E133" s="37"/>
      <c r="F133" s="37"/>
      <c r="G133" s="37"/>
      <c r="H133" s="37"/>
      <c r="I133" s="37"/>
      <c r="J133" s="153">
        <f>BK133</f>
        <v>0</v>
      </c>
      <c r="K133" s="37"/>
      <c r="L133" s="38"/>
      <c r="M133" s="88"/>
      <c r="N133" s="72"/>
      <c r="O133" s="89"/>
      <c r="P133" s="154">
        <f>P134+P198+P272+P275</f>
        <v>0</v>
      </c>
      <c r="Q133" s="89"/>
      <c r="R133" s="154">
        <f>R134+R198+R272+R275</f>
        <v>6.9230214000000016</v>
      </c>
      <c r="S133" s="89"/>
      <c r="T133" s="155">
        <f>T134+T198+T272+T275</f>
        <v>3.277856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76</v>
      </c>
      <c r="AU133" s="18" t="s">
        <v>98</v>
      </c>
      <c r="BK133" s="156">
        <f>BK134+BK198+BK272+BK275</f>
        <v>0</v>
      </c>
    </row>
    <row r="134" s="12" customFormat="1" ht="25.92" customHeight="1">
      <c r="A134" s="12"/>
      <c r="B134" s="157"/>
      <c r="C134" s="12"/>
      <c r="D134" s="158" t="s">
        <v>76</v>
      </c>
      <c r="E134" s="159" t="s">
        <v>129</v>
      </c>
      <c r="F134" s="159" t="s">
        <v>130</v>
      </c>
      <c r="G134" s="12"/>
      <c r="H134" s="12"/>
      <c r="I134" s="160"/>
      <c r="J134" s="161">
        <f>BK134</f>
        <v>0</v>
      </c>
      <c r="K134" s="12"/>
      <c r="L134" s="157"/>
      <c r="M134" s="162"/>
      <c r="N134" s="163"/>
      <c r="O134" s="163"/>
      <c r="P134" s="164">
        <f>P135+P165+P184+P196</f>
        <v>0</v>
      </c>
      <c r="Q134" s="163"/>
      <c r="R134" s="164">
        <f>R135+R165+R184+R196</f>
        <v>4.9816860000000008</v>
      </c>
      <c r="S134" s="163"/>
      <c r="T134" s="165">
        <f>T135+T165+T184+T196</f>
        <v>2.2522499999999996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58" t="s">
        <v>85</v>
      </c>
      <c r="AT134" s="166" t="s">
        <v>76</v>
      </c>
      <c r="AU134" s="166" t="s">
        <v>77</v>
      </c>
      <c r="AY134" s="158" t="s">
        <v>131</v>
      </c>
      <c r="BK134" s="167">
        <f>BK135+BK165+BK184+BK196</f>
        <v>0</v>
      </c>
    </row>
    <row r="135" s="12" customFormat="1" ht="22.8" customHeight="1">
      <c r="A135" s="12"/>
      <c r="B135" s="157"/>
      <c r="C135" s="12"/>
      <c r="D135" s="158" t="s">
        <v>76</v>
      </c>
      <c r="E135" s="168" t="s">
        <v>132</v>
      </c>
      <c r="F135" s="168" t="s">
        <v>133</v>
      </c>
      <c r="G135" s="12"/>
      <c r="H135" s="12"/>
      <c r="I135" s="160"/>
      <c r="J135" s="169">
        <f>BK135</f>
        <v>0</v>
      </c>
      <c r="K135" s="12"/>
      <c r="L135" s="157"/>
      <c r="M135" s="162"/>
      <c r="N135" s="163"/>
      <c r="O135" s="163"/>
      <c r="P135" s="164">
        <f>SUM(P136:P164)</f>
        <v>0</v>
      </c>
      <c r="Q135" s="163"/>
      <c r="R135" s="164">
        <f>SUM(R136:R164)</f>
        <v>4.9805820000000008</v>
      </c>
      <c r="S135" s="163"/>
      <c r="T135" s="165">
        <f>SUM(T136:T164)</f>
        <v>0.00025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8" t="s">
        <v>85</v>
      </c>
      <c r="AT135" s="166" t="s">
        <v>76</v>
      </c>
      <c r="AU135" s="166" t="s">
        <v>85</v>
      </c>
      <c r="AY135" s="158" t="s">
        <v>131</v>
      </c>
      <c r="BK135" s="167">
        <f>SUM(BK136:BK164)</f>
        <v>0</v>
      </c>
    </row>
    <row r="136" s="2" customFormat="1" ht="24.15" customHeight="1">
      <c r="A136" s="37"/>
      <c r="B136" s="170"/>
      <c r="C136" s="171" t="s">
        <v>85</v>
      </c>
      <c r="D136" s="171" t="s">
        <v>134</v>
      </c>
      <c r="E136" s="172" t="s">
        <v>135</v>
      </c>
      <c r="F136" s="173" t="s">
        <v>136</v>
      </c>
      <c r="G136" s="174" t="s">
        <v>137</v>
      </c>
      <c r="H136" s="175">
        <v>27.6</v>
      </c>
      <c r="I136" s="176"/>
      <c r="J136" s="177">
        <f>ROUND(I136*H136,2)</f>
        <v>0</v>
      </c>
      <c r="K136" s="173" t="s">
        <v>138</v>
      </c>
      <c r="L136" s="38"/>
      <c r="M136" s="178" t="s">
        <v>1</v>
      </c>
      <c r="N136" s="179" t="s">
        <v>42</v>
      </c>
      <c r="O136" s="76"/>
      <c r="P136" s="180">
        <f>O136*H136</f>
        <v>0</v>
      </c>
      <c r="Q136" s="180">
        <v>0.00025999999999999996</v>
      </c>
      <c r="R136" s="180">
        <f>Q136*H136</f>
        <v>0.007176</v>
      </c>
      <c r="S136" s="180">
        <v>0</v>
      </c>
      <c r="T136" s="18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2" t="s">
        <v>139</v>
      </c>
      <c r="AT136" s="182" t="s">
        <v>134</v>
      </c>
      <c r="AU136" s="182" t="s">
        <v>87</v>
      </c>
      <c r="AY136" s="18" t="s">
        <v>131</v>
      </c>
      <c r="BE136" s="183">
        <f>IF(N136="základní",J136,0)</f>
        <v>0</v>
      </c>
      <c r="BF136" s="183">
        <f>IF(N136="snížená",J136,0)</f>
        <v>0</v>
      </c>
      <c r="BG136" s="183">
        <f>IF(N136="zákl. přenesená",J136,0)</f>
        <v>0</v>
      </c>
      <c r="BH136" s="183">
        <f>IF(N136="sníž. přenesená",J136,0)</f>
        <v>0</v>
      </c>
      <c r="BI136" s="183">
        <f>IF(N136="nulová",J136,0)</f>
        <v>0</v>
      </c>
      <c r="BJ136" s="18" t="s">
        <v>85</v>
      </c>
      <c r="BK136" s="183">
        <f>ROUND(I136*H136,2)</f>
        <v>0</v>
      </c>
      <c r="BL136" s="18" t="s">
        <v>139</v>
      </c>
      <c r="BM136" s="182" t="s">
        <v>140</v>
      </c>
    </row>
    <row r="137" s="13" customFormat="1">
      <c r="A137" s="13"/>
      <c r="B137" s="184"/>
      <c r="C137" s="13"/>
      <c r="D137" s="185" t="s">
        <v>141</v>
      </c>
      <c r="E137" s="186" t="s">
        <v>1</v>
      </c>
      <c r="F137" s="187" t="s">
        <v>142</v>
      </c>
      <c r="G137" s="13"/>
      <c r="H137" s="188">
        <v>27.6</v>
      </c>
      <c r="I137" s="189"/>
      <c r="J137" s="13"/>
      <c r="K137" s="13"/>
      <c r="L137" s="184"/>
      <c r="M137" s="190"/>
      <c r="N137" s="191"/>
      <c r="O137" s="191"/>
      <c r="P137" s="191"/>
      <c r="Q137" s="191"/>
      <c r="R137" s="191"/>
      <c r="S137" s="191"/>
      <c r="T137" s="19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6" t="s">
        <v>141</v>
      </c>
      <c r="AU137" s="186" t="s">
        <v>87</v>
      </c>
      <c r="AV137" s="13" t="s">
        <v>87</v>
      </c>
      <c r="AW137" s="13" t="s">
        <v>32</v>
      </c>
      <c r="AX137" s="13" t="s">
        <v>77</v>
      </c>
      <c r="AY137" s="186" t="s">
        <v>131</v>
      </c>
    </row>
    <row r="138" s="14" customFormat="1">
      <c r="A138" s="14"/>
      <c r="B138" s="193"/>
      <c r="C138" s="14"/>
      <c r="D138" s="185" t="s">
        <v>141</v>
      </c>
      <c r="E138" s="194" t="s">
        <v>1</v>
      </c>
      <c r="F138" s="195" t="s">
        <v>143</v>
      </c>
      <c r="G138" s="14"/>
      <c r="H138" s="196">
        <v>27.6</v>
      </c>
      <c r="I138" s="197"/>
      <c r="J138" s="14"/>
      <c r="K138" s="14"/>
      <c r="L138" s="193"/>
      <c r="M138" s="198"/>
      <c r="N138" s="199"/>
      <c r="O138" s="199"/>
      <c r="P138" s="199"/>
      <c r="Q138" s="199"/>
      <c r="R138" s="199"/>
      <c r="S138" s="199"/>
      <c r="T138" s="20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194" t="s">
        <v>141</v>
      </c>
      <c r="AU138" s="194" t="s">
        <v>87</v>
      </c>
      <c r="AV138" s="14" t="s">
        <v>139</v>
      </c>
      <c r="AW138" s="14" t="s">
        <v>32</v>
      </c>
      <c r="AX138" s="14" t="s">
        <v>85</v>
      </c>
      <c r="AY138" s="194" t="s">
        <v>131</v>
      </c>
    </row>
    <row r="139" s="2" customFormat="1" ht="21.75" customHeight="1">
      <c r="A139" s="37"/>
      <c r="B139" s="170"/>
      <c r="C139" s="171" t="s">
        <v>87</v>
      </c>
      <c r="D139" s="171" t="s">
        <v>134</v>
      </c>
      <c r="E139" s="172" t="s">
        <v>144</v>
      </c>
      <c r="F139" s="173" t="s">
        <v>145</v>
      </c>
      <c r="G139" s="174" t="s">
        <v>137</v>
      </c>
      <c r="H139" s="175">
        <v>27.6</v>
      </c>
      <c r="I139" s="176"/>
      <c r="J139" s="177">
        <f>ROUND(I139*H139,2)</f>
        <v>0</v>
      </c>
      <c r="K139" s="173" t="s">
        <v>138</v>
      </c>
      <c r="L139" s="38"/>
      <c r="M139" s="178" t="s">
        <v>1</v>
      </c>
      <c r="N139" s="179" t="s">
        <v>42</v>
      </c>
      <c r="O139" s="76"/>
      <c r="P139" s="180">
        <f>O139*H139</f>
        <v>0</v>
      </c>
      <c r="Q139" s="180">
        <v>0.00391</v>
      </c>
      <c r="R139" s="180">
        <f>Q139*H139</f>
        <v>0.107916</v>
      </c>
      <c r="S139" s="180">
        <v>0</v>
      </c>
      <c r="T139" s="18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2" t="s">
        <v>139</v>
      </c>
      <c r="AT139" s="182" t="s">
        <v>134</v>
      </c>
      <c r="AU139" s="182" t="s">
        <v>87</v>
      </c>
      <c r="AY139" s="18" t="s">
        <v>131</v>
      </c>
      <c r="BE139" s="183">
        <f>IF(N139="základní",J139,0)</f>
        <v>0</v>
      </c>
      <c r="BF139" s="183">
        <f>IF(N139="snížená",J139,0)</f>
        <v>0</v>
      </c>
      <c r="BG139" s="183">
        <f>IF(N139="zákl. přenesená",J139,0)</f>
        <v>0</v>
      </c>
      <c r="BH139" s="183">
        <f>IF(N139="sníž. přenesená",J139,0)</f>
        <v>0</v>
      </c>
      <c r="BI139" s="183">
        <f>IF(N139="nulová",J139,0)</f>
        <v>0</v>
      </c>
      <c r="BJ139" s="18" t="s">
        <v>85</v>
      </c>
      <c r="BK139" s="183">
        <f>ROUND(I139*H139,2)</f>
        <v>0</v>
      </c>
      <c r="BL139" s="18" t="s">
        <v>139</v>
      </c>
      <c r="BM139" s="182" t="s">
        <v>146</v>
      </c>
    </row>
    <row r="140" s="13" customFormat="1">
      <c r="A140" s="13"/>
      <c r="B140" s="184"/>
      <c r="C140" s="13"/>
      <c r="D140" s="185" t="s">
        <v>141</v>
      </c>
      <c r="E140" s="186" t="s">
        <v>1</v>
      </c>
      <c r="F140" s="187" t="s">
        <v>142</v>
      </c>
      <c r="G140" s="13"/>
      <c r="H140" s="188">
        <v>27.6</v>
      </c>
      <c r="I140" s="189"/>
      <c r="J140" s="13"/>
      <c r="K140" s="13"/>
      <c r="L140" s="184"/>
      <c r="M140" s="190"/>
      <c r="N140" s="191"/>
      <c r="O140" s="191"/>
      <c r="P140" s="191"/>
      <c r="Q140" s="191"/>
      <c r="R140" s="191"/>
      <c r="S140" s="191"/>
      <c r="T140" s="19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6" t="s">
        <v>141</v>
      </c>
      <c r="AU140" s="186" t="s">
        <v>87</v>
      </c>
      <c r="AV140" s="13" t="s">
        <v>87</v>
      </c>
      <c r="AW140" s="13" t="s">
        <v>32</v>
      </c>
      <c r="AX140" s="13" t="s">
        <v>77</v>
      </c>
      <c r="AY140" s="186" t="s">
        <v>131</v>
      </c>
    </row>
    <row r="141" s="14" customFormat="1">
      <c r="A141" s="14"/>
      <c r="B141" s="193"/>
      <c r="C141" s="14"/>
      <c r="D141" s="185" t="s">
        <v>141</v>
      </c>
      <c r="E141" s="194" t="s">
        <v>1</v>
      </c>
      <c r="F141" s="195" t="s">
        <v>143</v>
      </c>
      <c r="G141" s="14"/>
      <c r="H141" s="196">
        <v>27.6</v>
      </c>
      <c r="I141" s="197"/>
      <c r="J141" s="14"/>
      <c r="K141" s="14"/>
      <c r="L141" s="193"/>
      <c r="M141" s="198"/>
      <c r="N141" s="199"/>
      <c r="O141" s="199"/>
      <c r="P141" s="199"/>
      <c r="Q141" s="199"/>
      <c r="R141" s="199"/>
      <c r="S141" s="199"/>
      <c r="T141" s="200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4" t="s">
        <v>141</v>
      </c>
      <c r="AU141" s="194" t="s">
        <v>87</v>
      </c>
      <c r="AV141" s="14" t="s">
        <v>139</v>
      </c>
      <c r="AW141" s="14" t="s">
        <v>32</v>
      </c>
      <c r="AX141" s="14" t="s">
        <v>85</v>
      </c>
      <c r="AY141" s="194" t="s">
        <v>131</v>
      </c>
    </row>
    <row r="142" s="2" customFormat="1" ht="37.8" customHeight="1">
      <c r="A142" s="37"/>
      <c r="B142" s="170"/>
      <c r="C142" s="171" t="s">
        <v>147</v>
      </c>
      <c r="D142" s="171" t="s">
        <v>134</v>
      </c>
      <c r="E142" s="172" t="s">
        <v>148</v>
      </c>
      <c r="F142" s="173" t="s">
        <v>149</v>
      </c>
      <c r="G142" s="174" t="s">
        <v>137</v>
      </c>
      <c r="H142" s="175">
        <v>27.6</v>
      </c>
      <c r="I142" s="176"/>
      <c r="J142" s="177">
        <f>ROUND(I142*H142,2)</f>
        <v>0</v>
      </c>
      <c r="K142" s="173" t="s">
        <v>138</v>
      </c>
      <c r="L142" s="38"/>
      <c r="M142" s="178" t="s">
        <v>1</v>
      </c>
      <c r="N142" s="179" t="s">
        <v>42</v>
      </c>
      <c r="O142" s="76"/>
      <c r="P142" s="180">
        <f>O142*H142</f>
        <v>0</v>
      </c>
      <c r="Q142" s="180">
        <v>0.033300000000000004</v>
      </c>
      <c r="R142" s="180">
        <f>Q142*H142</f>
        <v>0.91908000000000016</v>
      </c>
      <c r="S142" s="180">
        <v>0</v>
      </c>
      <c r="T142" s="18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2" t="s">
        <v>139</v>
      </c>
      <c r="AT142" s="182" t="s">
        <v>134</v>
      </c>
      <c r="AU142" s="182" t="s">
        <v>87</v>
      </c>
      <c r="AY142" s="18" t="s">
        <v>131</v>
      </c>
      <c r="BE142" s="183">
        <f>IF(N142="základní",J142,0)</f>
        <v>0</v>
      </c>
      <c r="BF142" s="183">
        <f>IF(N142="snížená",J142,0)</f>
        <v>0</v>
      </c>
      <c r="BG142" s="183">
        <f>IF(N142="zákl. přenesená",J142,0)</f>
        <v>0</v>
      </c>
      <c r="BH142" s="183">
        <f>IF(N142="sníž. přenesená",J142,0)</f>
        <v>0</v>
      </c>
      <c r="BI142" s="183">
        <f>IF(N142="nulová",J142,0)</f>
        <v>0</v>
      </c>
      <c r="BJ142" s="18" t="s">
        <v>85</v>
      </c>
      <c r="BK142" s="183">
        <f>ROUND(I142*H142,2)</f>
        <v>0</v>
      </c>
      <c r="BL142" s="18" t="s">
        <v>139</v>
      </c>
      <c r="BM142" s="182" t="s">
        <v>150</v>
      </c>
    </row>
    <row r="143" s="13" customFormat="1">
      <c r="A143" s="13"/>
      <c r="B143" s="184"/>
      <c r="C143" s="13"/>
      <c r="D143" s="185" t="s">
        <v>141</v>
      </c>
      <c r="E143" s="186" t="s">
        <v>1</v>
      </c>
      <c r="F143" s="187" t="s">
        <v>142</v>
      </c>
      <c r="G143" s="13"/>
      <c r="H143" s="188">
        <v>27.6</v>
      </c>
      <c r="I143" s="189"/>
      <c r="J143" s="13"/>
      <c r="K143" s="13"/>
      <c r="L143" s="184"/>
      <c r="M143" s="190"/>
      <c r="N143" s="191"/>
      <c r="O143" s="191"/>
      <c r="P143" s="191"/>
      <c r="Q143" s="191"/>
      <c r="R143" s="191"/>
      <c r="S143" s="191"/>
      <c r="T143" s="19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6" t="s">
        <v>141</v>
      </c>
      <c r="AU143" s="186" t="s">
        <v>87</v>
      </c>
      <c r="AV143" s="13" t="s">
        <v>87</v>
      </c>
      <c r="AW143" s="13" t="s">
        <v>32</v>
      </c>
      <c r="AX143" s="13" t="s">
        <v>77</v>
      </c>
      <c r="AY143" s="186" t="s">
        <v>131</v>
      </c>
    </row>
    <row r="144" s="14" customFormat="1">
      <c r="A144" s="14"/>
      <c r="B144" s="193"/>
      <c r="C144" s="14"/>
      <c r="D144" s="185" t="s">
        <v>141</v>
      </c>
      <c r="E144" s="194" t="s">
        <v>1</v>
      </c>
      <c r="F144" s="195" t="s">
        <v>143</v>
      </c>
      <c r="G144" s="14"/>
      <c r="H144" s="196">
        <v>27.6</v>
      </c>
      <c r="I144" s="197"/>
      <c r="J144" s="14"/>
      <c r="K144" s="14"/>
      <c r="L144" s="193"/>
      <c r="M144" s="198"/>
      <c r="N144" s="199"/>
      <c r="O144" s="199"/>
      <c r="P144" s="199"/>
      <c r="Q144" s="199"/>
      <c r="R144" s="199"/>
      <c r="S144" s="199"/>
      <c r="T144" s="20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194" t="s">
        <v>141</v>
      </c>
      <c r="AU144" s="194" t="s">
        <v>87</v>
      </c>
      <c r="AV144" s="14" t="s">
        <v>139</v>
      </c>
      <c r="AW144" s="14" t="s">
        <v>32</v>
      </c>
      <c r="AX144" s="14" t="s">
        <v>85</v>
      </c>
      <c r="AY144" s="194" t="s">
        <v>131</v>
      </c>
    </row>
    <row r="145" s="2" customFormat="1" ht="24.15" customHeight="1">
      <c r="A145" s="37"/>
      <c r="B145" s="170"/>
      <c r="C145" s="171" t="s">
        <v>139</v>
      </c>
      <c r="D145" s="171" t="s">
        <v>134</v>
      </c>
      <c r="E145" s="172" t="s">
        <v>151</v>
      </c>
      <c r="F145" s="173" t="s">
        <v>152</v>
      </c>
      <c r="G145" s="174" t="s">
        <v>137</v>
      </c>
      <c r="H145" s="175">
        <v>85</v>
      </c>
      <c r="I145" s="176"/>
      <c r="J145" s="177">
        <f>ROUND(I145*H145,2)</f>
        <v>0</v>
      </c>
      <c r="K145" s="173" t="s">
        <v>138</v>
      </c>
      <c r="L145" s="38"/>
      <c r="M145" s="178" t="s">
        <v>1</v>
      </c>
      <c r="N145" s="179" t="s">
        <v>42</v>
      </c>
      <c r="O145" s="76"/>
      <c r="P145" s="180">
        <f>O145*H145</f>
        <v>0</v>
      </c>
      <c r="Q145" s="180">
        <v>0.00025999999999999996</v>
      </c>
      <c r="R145" s="180">
        <f>Q145*H145</f>
        <v>0.0221</v>
      </c>
      <c r="S145" s="180">
        <v>0</v>
      </c>
      <c r="T145" s="18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2" t="s">
        <v>139</v>
      </c>
      <c r="AT145" s="182" t="s">
        <v>134</v>
      </c>
      <c r="AU145" s="182" t="s">
        <v>87</v>
      </c>
      <c r="AY145" s="18" t="s">
        <v>131</v>
      </c>
      <c r="BE145" s="183">
        <f>IF(N145="základní",J145,0)</f>
        <v>0</v>
      </c>
      <c r="BF145" s="183">
        <f>IF(N145="snížená",J145,0)</f>
        <v>0</v>
      </c>
      <c r="BG145" s="183">
        <f>IF(N145="zákl. přenesená",J145,0)</f>
        <v>0</v>
      </c>
      <c r="BH145" s="183">
        <f>IF(N145="sníž. přenesená",J145,0)</f>
        <v>0</v>
      </c>
      <c r="BI145" s="183">
        <f>IF(N145="nulová",J145,0)</f>
        <v>0</v>
      </c>
      <c r="BJ145" s="18" t="s">
        <v>85</v>
      </c>
      <c r="BK145" s="183">
        <f>ROUND(I145*H145,2)</f>
        <v>0</v>
      </c>
      <c r="BL145" s="18" t="s">
        <v>139</v>
      </c>
      <c r="BM145" s="182" t="s">
        <v>153</v>
      </c>
    </row>
    <row r="146" s="13" customFormat="1">
      <c r="A146" s="13"/>
      <c r="B146" s="184"/>
      <c r="C146" s="13"/>
      <c r="D146" s="185" t="s">
        <v>141</v>
      </c>
      <c r="E146" s="186" t="s">
        <v>1</v>
      </c>
      <c r="F146" s="187" t="s">
        <v>154</v>
      </c>
      <c r="G146" s="13"/>
      <c r="H146" s="188">
        <v>85</v>
      </c>
      <c r="I146" s="189"/>
      <c r="J146" s="13"/>
      <c r="K146" s="13"/>
      <c r="L146" s="184"/>
      <c r="M146" s="190"/>
      <c r="N146" s="191"/>
      <c r="O146" s="191"/>
      <c r="P146" s="191"/>
      <c r="Q146" s="191"/>
      <c r="R146" s="191"/>
      <c r="S146" s="191"/>
      <c r="T146" s="19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6" t="s">
        <v>141</v>
      </c>
      <c r="AU146" s="186" t="s">
        <v>87</v>
      </c>
      <c r="AV146" s="13" t="s">
        <v>87</v>
      </c>
      <c r="AW146" s="13" t="s">
        <v>32</v>
      </c>
      <c r="AX146" s="13" t="s">
        <v>77</v>
      </c>
      <c r="AY146" s="186" t="s">
        <v>131</v>
      </c>
    </row>
    <row r="147" s="14" customFormat="1">
      <c r="A147" s="14"/>
      <c r="B147" s="193"/>
      <c r="C147" s="14"/>
      <c r="D147" s="185" t="s">
        <v>141</v>
      </c>
      <c r="E147" s="194" t="s">
        <v>1</v>
      </c>
      <c r="F147" s="195" t="s">
        <v>143</v>
      </c>
      <c r="G147" s="14"/>
      <c r="H147" s="196">
        <v>85</v>
      </c>
      <c r="I147" s="197"/>
      <c r="J147" s="14"/>
      <c r="K147" s="14"/>
      <c r="L147" s="193"/>
      <c r="M147" s="198"/>
      <c r="N147" s="199"/>
      <c r="O147" s="199"/>
      <c r="P147" s="199"/>
      <c r="Q147" s="199"/>
      <c r="R147" s="199"/>
      <c r="S147" s="199"/>
      <c r="T147" s="200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194" t="s">
        <v>141</v>
      </c>
      <c r="AU147" s="194" t="s">
        <v>87</v>
      </c>
      <c r="AV147" s="14" t="s">
        <v>139</v>
      </c>
      <c r="AW147" s="14" t="s">
        <v>32</v>
      </c>
      <c r="AX147" s="14" t="s">
        <v>85</v>
      </c>
      <c r="AY147" s="194" t="s">
        <v>131</v>
      </c>
    </row>
    <row r="148" s="2" customFormat="1" ht="16.5" customHeight="1">
      <c r="A148" s="37"/>
      <c r="B148" s="170"/>
      <c r="C148" s="171" t="s">
        <v>155</v>
      </c>
      <c r="D148" s="171" t="s">
        <v>134</v>
      </c>
      <c r="E148" s="172" t="s">
        <v>156</v>
      </c>
      <c r="F148" s="173" t="s">
        <v>157</v>
      </c>
      <c r="G148" s="174" t="s">
        <v>137</v>
      </c>
      <c r="H148" s="175">
        <v>85</v>
      </c>
      <c r="I148" s="176"/>
      <c r="J148" s="177">
        <f>ROUND(I148*H148,2)</f>
        <v>0</v>
      </c>
      <c r="K148" s="173" t="s">
        <v>138</v>
      </c>
      <c r="L148" s="38"/>
      <c r="M148" s="178" t="s">
        <v>1</v>
      </c>
      <c r="N148" s="179" t="s">
        <v>42</v>
      </c>
      <c r="O148" s="76"/>
      <c r="P148" s="180">
        <f>O148*H148</f>
        <v>0</v>
      </c>
      <c r="Q148" s="180">
        <v>0.00391</v>
      </c>
      <c r="R148" s="180">
        <f>Q148*H148</f>
        <v>0.33235</v>
      </c>
      <c r="S148" s="180">
        <v>0</v>
      </c>
      <c r="T148" s="18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2" t="s">
        <v>139</v>
      </c>
      <c r="AT148" s="182" t="s">
        <v>134</v>
      </c>
      <c r="AU148" s="182" t="s">
        <v>87</v>
      </c>
      <c r="AY148" s="18" t="s">
        <v>131</v>
      </c>
      <c r="BE148" s="183">
        <f>IF(N148="základní",J148,0)</f>
        <v>0</v>
      </c>
      <c r="BF148" s="183">
        <f>IF(N148="snížená",J148,0)</f>
        <v>0</v>
      </c>
      <c r="BG148" s="183">
        <f>IF(N148="zákl. přenesená",J148,0)</f>
        <v>0</v>
      </c>
      <c r="BH148" s="183">
        <f>IF(N148="sníž. přenesená",J148,0)</f>
        <v>0</v>
      </c>
      <c r="BI148" s="183">
        <f>IF(N148="nulová",J148,0)</f>
        <v>0</v>
      </c>
      <c r="BJ148" s="18" t="s">
        <v>85</v>
      </c>
      <c r="BK148" s="183">
        <f>ROUND(I148*H148,2)</f>
        <v>0</v>
      </c>
      <c r="BL148" s="18" t="s">
        <v>139</v>
      </c>
      <c r="BM148" s="182" t="s">
        <v>158</v>
      </c>
    </row>
    <row r="149" s="13" customFormat="1">
      <c r="A149" s="13"/>
      <c r="B149" s="184"/>
      <c r="C149" s="13"/>
      <c r="D149" s="185" t="s">
        <v>141</v>
      </c>
      <c r="E149" s="186" t="s">
        <v>1</v>
      </c>
      <c r="F149" s="187" t="s">
        <v>154</v>
      </c>
      <c r="G149" s="13"/>
      <c r="H149" s="188">
        <v>85</v>
      </c>
      <c r="I149" s="189"/>
      <c r="J149" s="13"/>
      <c r="K149" s="13"/>
      <c r="L149" s="184"/>
      <c r="M149" s="190"/>
      <c r="N149" s="191"/>
      <c r="O149" s="191"/>
      <c r="P149" s="191"/>
      <c r="Q149" s="191"/>
      <c r="R149" s="191"/>
      <c r="S149" s="191"/>
      <c r="T149" s="19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6" t="s">
        <v>141</v>
      </c>
      <c r="AU149" s="186" t="s">
        <v>87</v>
      </c>
      <c r="AV149" s="13" t="s">
        <v>87</v>
      </c>
      <c r="AW149" s="13" t="s">
        <v>32</v>
      </c>
      <c r="AX149" s="13" t="s">
        <v>77</v>
      </c>
      <c r="AY149" s="186" t="s">
        <v>131</v>
      </c>
    </row>
    <row r="150" s="14" customFormat="1">
      <c r="A150" s="14"/>
      <c r="B150" s="193"/>
      <c r="C150" s="14"/>
      <c r="D150" s="185" t="s">
        <v>141</v>
      </c>
      <c r="E150" s="194" t="s">
        <v>1</v>
      </c>
      <c r="F150" s="195" t="s">
        <v>143</v>
      </c>
      <c r="G150" s="14"/>
      <c r="H150" s="196">
        <v>85</v>
      </c>
      <c r="I150" s="197"/>
      <c r="J150" s="14"/>
      <c r="K150" s="14"/>
      <c r="L150" s="193"/>
      <c r="M150" s="198"/>
      <c r="N150" s="199"/>
      <c r="O150" s="199"/>
      <c r="P150" s="199"/>
      <c r="Q150" s="199"/>
      <c r="R150" s="199"/>
      <c r="S150" s="199"/>
      <c r="T150" s="20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194" t="s">
        <v>141</v>
      </c>
      <c r="AU150" s="194" t="s">
        <v>87</v>
      </c>
      <c r="AV150" s="14" t="s">
        <v>139</v>
      </c>
      <c r="AW150" s="14" t="s">
        <v>32</v>
      </c>
      <c r="AX150" s="14" t="s">
        <v>85</v>
      </c>
      <c r="AY150" s="194" t="s">
        <v>131</v>
      </c>
    </row>
    <row r="151" s="2" customFormat="1" ht="37.8" customHeight="1">
      <c r="A151" s="37"/>
      <c r="B151" s="170"/>
      <c r="C151" s="171" t="s">
        <v>132</v>
      </c>
      <c r="D151" s="171" t="s">
        <v>134</v>
      </c>
      <c r="E151" s="172" t="s">
        <v>159</v>
      </c>
      <c r="F151" s="173" t="s">
        <v>160</v>
      </c>
      <c r="G151" s="174" t="s">
        <v>137</v>
      </c>
      <c r="H151" s="175">
        <v>85</v>
      </c>
      <c r="I151" s="176"/>
      <c r="J151" s="177">
        <f>ROUND(I151*H151,2)</f>
        <v>0</v>
      </c>
      <c r="K151" s="173" t="s">
        <v>138</v>
      </c>
      <c r="L151" s="38"/>
      <c r="M151" s="178" t="s">
        <v>1</v>
      </c>
      <c r="N151" s="179" t="s">
        <v>42</v>
      </c>
      <c r="O151" s="76"/>
      <c r="P151" s="180">
        <f>O151*H151</f>
        <v>0</v>
      </c>
      <c r="Q151" s="180">
        <v>0.031300000000000004</v>
      </c>
      <c r="R151" s="180">
        <f>Q151*H151</f>
        <v>2.6605000000000004</v>
      </c>
      <c r="S151" s="180">
        <v>0</v>
      </c>
      <c r="T151" s="18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2" t="s">
        <v>139</v>
      </c>
      <c r="AT151" s="182" t="s">
        <v>134</v>
      </c>
      <c r="AU151" s="182" t="s">
        <v>87</v>
      </c>
      <c r="AY151" s="18" t="s">
        <v>131</v>
      </c>
      <c r="BE151" s="183">
        <f>IF(N151="základní",J151,0)</f>
        <v>0</v>
      </c>
      <c r="BF151" s="183">
        <f>IF(N151="snížená",J151,0)</f>
        <v>0</v>
      </c>
      <c r="BG151" s="183">
        <f>IF(N151="zákl. přenesená",J151,0)</f>
        <v>0</v>
      </c>
      <c r="BH151" s="183">
        <f>IF(N151="sníž. přenesená",J151,0)</f>
        <v>0</v>
      </c>
      <c r="BI151" s="183">
        <f>IF(N151="nulová",J151,0)</f>
        <v>0</v>
      </c>
      <c r="BJ151" s="18" t="s">
        <v>85</v>
      </c>
      <c r="BK151" s="183">
        <f>ROUND(I151*H151,2)</f>
        <v>0</v>
      </c>
      <c r="BL151" s="18" t="s">
        <v>139</v>
      </c>
      <c r="BM151" s="182" t="s">
        <v>161</v>
      </c>
    </row>
    <row r="152" s="13" customFormat="1">
      <c r="A152" s="13"/>
      <c r="B152" s="184"/>
      <c r="C152" s="13"/>
      <c r="D152" s="185" t="s">
        <v>141</v>
      </c>
      <c r="E152" s="186" t="s">
        <v>1</v>
      </c>
      <c r="F152" s="187" t="s">
        <v>154</v>
      </c>
      <c r="G152" s="13"/>
      <c r="H152" s="188">
        <v>85</v>
      </c>
      <c r="I152" s="189"/>
      <c r="J152" s="13"/>
      <c r="K152" s="13"/>
      <c r="L152" s="184"/>
      <c r="M152" s="190"/>
      <c r="N152" s="191"/>
      <c r="O152" s="191"/>
      <c r="P152" s="191"/>
      <c r="Q152" s="191"/>
      <c r="R152" s="191"/>
      <c r="S152" s="191"/>
      <c r="T152" s="19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6" t="s">
        <v>141</v>
      </c>
      <c r="AU152" s="186" t="s">
        <v>87</v>
      </c>
      <c r="AV152" s="13" t="s">
        <v>87</v>
      </c>
      <c r="AW152" s="13" t="s">
        <v>32</v>
      </c>
      <c r="AX152" s="13" t="s">
        <v>77</v>
      </c>
      <c r="AY152" s="186" t="s">
        <v>131</v>
      </c>
    </row>
    <row r="153" s="14" customFormat="1">
      <c r="A153" s="14"/>
      <c r="B153" s="193"/>
      <c r="C153" s="14"/>
      <c r="D153" s="185" t="s">
        <v>141</v>
      </c>
      <c r="E153" s="194" t="s">
        <v>1</v>
      </c>
      <c r="F153" s="195" t="s">
        <v>143</v>
      </c>
      <c r="G153" s="14"/>
      <c r="H153" s="196">
        <v>85</v>
      </c>
      <c r="I153" s="197"/>
      <c r="J153" s="14"/>
      <c r="K153" s="14"/>
      <c r="L153" s="193"/>
      <c r="M153" s="198"/>
      <c r="N153" s="199"/>
      <c r="O153" s="199"/>
      <c r="P153" s="199"/>
      <c r="Q153" s="199"/>
      <c r="R153" s="199"/>
      <c r="S153" s="199"/>
      <c r="T153" s="20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194" t="s">
        <v>141</v>
      </c>
      <c r="AU153" s="194" t="s">
        <v>87</v>
      </c>
      <c r="AV153" s="14" t="s">
        <v>139</v>
      </c>
      <c r="AW153" s="14" t="s">
        <v>32</v>
      </c>
      <c r="AX153" s="14" t="s">
        <v>85</v>
      </c>
      <c r="AY153" s="194" t="s">
        <v>131</v>
      </c>
    </row>
    <row r="154" s="2" customFormat="1" ht="24.15" customHeight="1">
      <c r="A154" s="37"/>
      <c r="B154" s="170"/>
      <c r="C154" s="171" t="s">
        <v>162</v>
      </c>
      <c r="D154" s="171" t="s">
        <v>134</v>
      </c>
      <c r="E154" s="172" t="s">
        <v>163</v>
      </c>
      <c r="F154" s="173" t="s">
        <v>164</v>
      </c>
      <c r="G154" s="174" t="s">
        <v>165</v>
      </c>
      <c r="H154" s="175">
        <v>2.4</v>
      </c>
      <c r="I154" s="176"/>
      <c r="J154" s="177">
        <f>ROUND(I154*H154,2)</f>
        <v>0</v>
      </c>
      <c r="K154" s="173" t="s">
        <v>138</v>
      </c>
      <c r="L154" s="38"/>
      <c r="M154" s="178" t="s">
        <v>1</v>
      </c>
      <c r="N154" s="179" t="s">
        <v>42</v>
      </c>
      <c r="O154" s="76"/>
      <c r="P154" s="180">
        <f>O154*H154</f>
        <v>0</v>
      </c>
      <c r="Q154" s="180">
        <v>0.0015</v>
      </c>
      <c r="R154" s="180">
        <f>Q154*H154</f>
        <v>0.0036</v>
      </c>
      <c r="S154" s="180">
        <v>0</v>
      </c>
      <c r="T154" s="18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2" t="s">
        <v>139</v>
      </c>
      <c r="AT154" s="182" t="s">
        <v>134</v>
      </c>
      <c r="AU154" s="182" t="s">
        <v>87</v>
      </c>
      <c r="AY154" s="18" t="s">
        <v>131</v>
      </c>
      <c r="BE154" s="183">
        <f>IF(N154="základní",J154,0)</f>
        <v>0</v>
      </c>
      <c r="BF154" s="183">
        <f>IF(N154="snížená",J154,0)</f>
        <v>0</v>
      </c>
      <c r="BG154" s="183">
        <f>IF(N154="zákl. přenesená",J154,0)</f>
        <v>0</v>
      </c>
      <c r="BH154" s="183">
        <f>IF(N154="sníž. přenesená",J154,0)</f>
        <v>0</v>
      </c>
      <c r="BI154" s="183">
        <f>IF(N154="nulová",J154,0)</f>
        <v>0</v>
      </c>
      <c r="BJ154" s="18" t="s">
        <v>85</v>
      </c>
      <c r="BK154" s="183">
        <f>ROUND(I154*H154,2)</f>
        <v>0</v>
      </c>
      <c r="BL154" s="18" t="s">
        <v>139</v>
      </c>
      <c r="BM154" s="182" t="s">
        <v>166</v>
      </c>
    </row>
    <row r="155" s="15" customFormat="1">
      <c r="A155" s="15"/>
      <c r="B155" s="201"/>
      <c r="C155" s="15"/>
      <c r="D155" s="185" t="s">
        <v>141</v>
      </c>
      <c r="E155" s="202" t="s">
        <v>1</v>
      </c>
      <c r="F155" s="203" t="s">
        <v>167</v>
      </c>
      <c r="G155" s="15"/>
      <c r="H155" s="202" t="s">
        <v>1</v>
      </c>
      <c r="I155" s="204"/>
      <c r="J155" s="15"/>
      <c r="K155" s="15"/>
      <c r="L155" s="201"/>
      <c r="M155" s="205"/>
      <c r="N155" s="206"/>
      <c r="O155" s="206"/>
      <c r="P155" s="206"/>
      <c r="Q155" s="206"/>
      <c r="R155" s="206"/>
      <c r="S155" s="206"/>
      <c r="T155" s="207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02" t="s">
        <v>141</v>
      </c>
      <c r="AU155" s="202" t="s">
        <v>87</v>
      </c>
      <c r="AV155" s="15" t="s">
        <v>85</v>
      </c>
      <c r="AW155" s="15" t="s">
        <v>32</v>
      </c>
      <c r="AX155" s="15" t="s">
        <v>77</v>
      </c>
      <c r="AY155" s="202" t="s">
        <v>131</v>
      </c>
    </row>
    <row r="156" s="13" customFormat="1">
      <c r="A156" s="13"/>
      <c r="B156" s="184"/>
      <c r="C156" s="13"/>
      <c r="D156" s="185" t="s">
        <v>141</v>
      </c>
      <c r="E156" s="186" t="s">
        <v>1</v>
      </c>
      <c r="F156" s="187" t="s">
        <v>168</v>
      </c>
      <c r="G156" s="13"/>
      <c r="H156" s="188">
        <v>2.4</v>
      </c>
      <c r="I156" s="189"/>
      <c r="J156" s="13"/>
      <c r="K156" s="13"/>
      <c r="L156" s="184"/>
      <c r="M156" s="190"/>
      <c r="N156" s="191"/>
      <c r="O156" s="191"/>
      <c r="P156" s="191"/>
      <c r="Q156" s="191"/>
      <c r="R156" s="191"/>
      <c r="S156" s="191"/>
      <c r="T156" s="19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6" t="s">
        <v>141</v>
      </c>
      <c r="AU156" s="186" t="s">
        <v>87</v>
      </c>
      <c r="AV156" s="13" t="s">
        <v>87</v>
      </c>
      <c r="AW156" s="13" t="s">
        <v>32</v>
      </c>
      <c r="AX156" s="13" t="s">
        <v>77</v>
      </c>
      <c r="AY156" s="186" t="s">
        <v>131</v>
      </c>
    </row>
    <row r="157" s="14" customFormat="1">
      <c r="A157" s="14"/>
      <c r="B157" s="193"/>
      <c r="C157" s="14"/>
      <c r="D157" s="185" t="s">
        <v>141</v>
      </c>
      <c r="E157" s="194" t="s">
        <v>1</v>
      </c>
      <c r="F157" s="195" t="s">
        <v>143</v>
      </c>
      <c r="G157" s="14"/>
      <c r="H157" s="196">
        <v>2.4</v>
      </c>
      <c r="I157" s="197"/>
      <c r="J157" s="14"/>
      <c r="K157" s="14"/>
      <c r="L157" s="193"/>
      <c r="M157" s="198"/>
      <c r="N157" s="199"/>
      <c r="O157" s="199"/>
      <c r="P157" s="199"/>
      <c r="Q157" s="199"/>
      <c r="R157" s="199"/>
      <c r="S157" s="199"/>
      <c r="T157" s="20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194" t="s">
        <v>141</v>
      </c>
      <c r="AU157" s="194" t="s">
        <v>87</v>
      </c>
      <c r="AV157" s="14" t="s">
        <v>139</v>
      </c>
      <c r="AW157" s="14" t="s">
        <v>32</v>
      </c>
      <c r="AX157" s="14" t="s">
        <v>85</v>
      </c>
      <c r="AY157" s="194" t="s">
        <v>131</v>
      </c>
    </row>
    <row r="158" s="2" customFormat="1" ht="24.15" customHeight="1">
      <c r="A158" s="37"/>
      <c r="B158" s="170"/>
      <c r="C158" s="171" t="s">
        <v>169</v>
      </c>
      <c r="D158" s="171" t="s">
        <v>134</v>
      </c>
      <c r="E158" s="172" t="s">
        <v>170</v>
      </c>
      <c r="F158" s="173" t="s">
        <v>171</v>
      </c>
      <c r="G158" s="174" t="s">
        <v>137</v>
      </c>
      <c r="H158" s="175">
        <v>25</v>
      </c>
      <c r="I158" s="176"/>
      <c r="J158" s="177">
        <f>ROUND(I158*H158,2)</f>
        <v>0</v>
      </c>
      <c r="K158" s="173" t="s">
        <v>138</v>
      </c>
      <c r="L158" s="38"/>
      <c r="M158" s="178" t="s">
        <v>1</v>
      </c>
      <c r="N158" s="179" t="s">
        <v>42</v>
      </c>
      <c r="O158" s="76"/>
      <c r="P158" s="180">
        <f>O158*H158</f>
        <v>0</v>
      </c>
      <c r="Q158" s="180">
        <v>2E-05</v>
      </c>
      <c r="R158" s="180">
        <f>Q158*H158</f>
        <v>0.0005</v>
      </c>
      <c r="S158" s="180">
        <v>1E-05</v>
      </c>
      <c r="T158" s="181">
        <f>S158*H158</f>
        <v>0.00025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2" t="s">
        <v>139</v>
      </c>
      <c r="AT158" s="182" t="s">
        <v>134</v>
      </c>
      <c r="AU158" s="182" t="s">
        <v>87</v>
      </c>
      <c r="AY158" s="18" t="s">
        <v>131</v>
      </c>
      <c r="BE158" s="183">
        <f>IF(N158="základní",J158,0)</f>
        <v>0</v>
      </c>
      <c r="BF158" s="183">
        <f>IF(N158="snížená",J158,0)</f>
        <v>0</v>
      </c>
      <c r="BG158" s="183">
        <f>IF(N158="zákl. přenesená",J158,0)</f>
        <v>0</v>
      </c>
      <c r="BH158" s="183">
        <f>IF(N158="sníž. přenesená",J158,0)</f>
        <v>0</v>
      </c>
      <c r="BI158" s="183">
        <f>IF(N158="nulová",J158,0)</f>
        <v>0</v>
      </c>
      <c r="BJ158" s="18" t="s">
        <v>85</v>
      </c>
      <c r="BK158" s="183">
        <f>ROUND(I158*H158,2)</f>
        <v>0</v>
      </c>
      <c r="BL158" s="18" t="s">
        <v>139</v>
      </c>
      <c r="BM158" s="182" t="s">
        <v>172</v>
      </c>
    </row>
    <row r="159" s="15" customFormat="1">
      <c r="A159" s="15"/>
      <c r="B159" s="201"/>
      <c r="C159" s="15"/>
      <c r="D159" s="185" t="s">
        <v>141</v>
      </c>
      <c r="E159" s="202" t="s">
        <v>1</v>
      </c>
      <c r="F159" s="203" t="s">
        <v>173</v>
      </c>
      <c r="G159" s="15"/>
      <c r="H159" s="202" t="s">
        <v>1</v>
      </c>
      <c r="I159" s="204"/>
      <c r="J159" s="15"/>
      <c r="K159" s="15"/>
      <c r="L159" s="201"/>
      <c r="M159" s="205"/>
      <c r="N159" s="206"/>
      <c r="O159" s="206"/>
      <c r="P159" s="206"/>
      <c r="Q159" s="206"/>
      <c r="R159" s="206"/>
      <c r="S159" s="206"/>
      <c r="T159" s="207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02" t="s">
        <v>141</v>
      </c>
      <c r="AU159" s="202" t="s">
        <v>87</v>
      </c>
      <c r="AV159" s="15" t="s">
        <v>85</v>
      </c>
      <c r="AW159" s="15" t="s">
        <v>32</v>
      </c>
      <c r="AX159" s="15" t="s">
        <v>77</v>
      </c>
      <c r="AY159" s="202" t="s">
        <v>131</v>
      </c>
    </row>
    <row r="160" s="13" customFormat="1">
      <c r="A160" s="13"/>
      <c r="B160" s="184"/>
      <c r="C160" s="13"/>
      <c r="D160" s="185" t="s">
        <v>141</v>
      </c>
      <c r="E160" s="186" t="s">
        <v>1</v>
      </c>
      <c r="F160" s="187" t="s">
        <v>174</v>
      </c>
      <c r="G160" s="13"/>
      <c r="H160" s="188">
        <v>25</v>
      </c>
      <c r="I160" s="189"/>
      <c r="J160" s="13"/>
      <c r="K160" s="13"/>
      <c r="L160" s="184"/>
      <c r="M160" s="190"/>
      <c r="N160" s="191"/>
      <c r="O160" s="191"/>
      <c r="P160" s="191"/>
      <c r="Q160" s="191"/>
      <c r="R160" s="191"/>
      <c r="S160" s="191"/>
      <c r="T160" s="19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6" t="s">
        <v>141</v>
      </c>
      <c r="AU160" s="186" t="s">
        <v>87</v>
      </c>
      <c r="AV160" s="13" t="s">
        <v>87</v>
      </c>
      <c r="AW160" s="13" t="s">
        <v>32</v>
      </c>
      <c r="AX160" s="13" t="s">
        <v>77</v>
      </c>
      <c r="AY160" s="186" t="s">
        <v>131</v>
      </c>
    </row>
    <row r="161" s="14" customFormat="1">
      <c r="A161" s="14"/>
      <c r="B161" s="193"/>
      <c r="C161" s="14"/>
      <c r="D161" s="185" t="s">
        <v>141</v>
      </c>
      <c r="E161" s="194" t="s">
        <v>1</v>
      </c>
      <c r="F161" s="195" t="s">
        <v>143</v>
      </c>
      <c r="G161" s="14"/>
      <c r="H161" s="196">
        <v>25</v>
      </c>
      <c r="I161" s="197"/>
      <c r="J161" s="14"/>
      <c r="K161" s="14"/>
      <c r="L161" s="193"/>
      <c r="M161" s="198"/>
      <c r="N161" s="199"/>
      <c r="O161" s="199"/>
      <c r="P161" s="199"/>
      <c r="Q161" s="199"/>
      <c r="R161" s="199"/>
      <c r="S161" s="199"/>
      <c r="T161" s="20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4" t="s">
        <v>141</v>
      </c>
      <c r="AU161" s="194" t="s">
        <v>87</v>
      </c>
      <c r="AV161" s="14" t="s">
        <v>139</v>
      </c>
      <c r="AW161" s="14" t="s">
        <v>32</v>
      </c>
      <c r="AX161" s="14" t="s">
        <v>85</v>
      </c>
      <c r="AY161" s="194" t="s">
        <v>131</v>
      </c>
    </row>
    <row r="162" s="2" customFormat="1" ht="16.5" customHeight="1">
      <c r="A162" s="37"/>
      <c r="B162" s="170"/>
      <c r="C162" s="171" t="s">
        <v>175</v>
      </c>
      <c r="D162" s="171" t="s">
        <v>134</v>
      </c>
      <c r="E162" s="172" t="s">
        <v>176</v>
      </c>
      <c r="F162" s="173" t="s">
        <v>177</v>
      </c>
      <c r="G162" s="174" t="s">
        <v>178</v>
      </c>
      <c r="H162" s="175">
        <v>2.208</v>
      </c>
      <c r="I162" s="176"/>
      <c r="J162" s="177">
        <f>ROUND(I162*H162,2)</f>
        <v>0</v>
      </c>
      <c r="K162" s="173" t="s">
        <v>138</v>
      </c>
      <c r="L162" s="38"/>
      <c r="M162" s="178" t="s">
        <v>1</v>
      </c>
      <c r="N162" s="179" t="s">
        <v>42</v>
      </c>
      <c r="O162" s="76"/>
      <c r="P162" s="180">
        <f>O162*H162</f>
        <v>0</v>
      </c>
      <c r="Q162" s="180">
        <v>0.42</v>
      </c>
      <c r="R162" s="180">
        <f>Q162*H162</f>
        <v>0.92736</v>
      </c>
      <c r="S162" s="180">
        <v>0</v>
      </c>
      <c r="T162" s="18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2" t="s">
        <v>139</v>
      </c>
      <c r="AT162" s="182" t="s">
        <v>134</v>
      </c>
      <c r="AU162" s="182" t="s">
        <v>87</v>
      </c>
      <c r="AY162" s="18" t="s">
        <v>131</v>
      </c>
      <c r="BE162" s="183">
        <f>IF(N162="základní",J162,0)</f>
        <v>0</v>
      </c>
      <c r="BF162" s="183">
        <f>IF(N162="snížená",J162,0)</f>
        <v>0</v>
      </c>
      <c r="BG162" s="183">
        <f>IF(N162="zákl. přenesená",J162,0)</f>
        <v>0</v>
      </c>
      <c r="BH162" s="183">
        <f>IF(N162="sníž. přenesená",J162,0)</f>
        <v>0</v>
      </c>
      <c r="BI162" s="183">
        <f>IF(N162="nulová",J162,0)</f>
        <v>0</v>
      </c>
      <c r="BJ162" s="18" t="s">
        <v>85</v>
      </c>
      <c r="BK162" s="183">
        <f>ROUND(I162*H162,2)</f>
        <v>0</v>
      </c>
      <c r="BL162" s="18" t="s">
        <v>139</v>
      </c>
      <c r="BM162" s="182" t="s">
        <v>179</v>
      </c>
    </row>
    <row r="163" s="13" customFormat="1">
      <c r="A163" s="13"/>
      <c r="B163" s="184"/>
      <c r="C163" s="13"/>
      <c r="D163" s="185" t="s">
        <v>141</v>
      </c>
      <c r="E163" s="186" t="s">
        <v>1</v>
      </c>
      <c r="F163" s="187" t="s">
        <v>180</v>
      </c>
      <c r="G163" s="13"/>
      <c r="H163" s="188">
        <v>2.208</v>
      </c>
      <c r="I163" s="189"/>
      <c r="J163" s="13"/>
      <c r="K163" s="13"/>
      <c r="L163" s="184"/>
      <c r="M163" s="190"/>
      <c r="N163" s="191"/>
      <c r="O163" s="191"/>
      <c r="P163" s="191"/>
      <c r="Q163" s="191"/>
      <c r="R163" s="191"/>
      <c r="S163" s="191"/>
      <c r="T163" s="19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6" t="s">
        <v>141</v>
      </c>
      <c r="AU163" s="186" t="s">
        <v>87</v>
      </c>
      <c r="AV163" s="13" t="s">
        <v>87</v>
      </c>
      <c r="AW163" s="13" t="s">
        <v>32</v>
      </c>
      <c r="AX163" s="13" t="s">
        <v>77</v>
      </c>
      <c r="AY163" s="186" t="s">
        <v>131</v>
      </c>
    </row>
    <row r="164" s="14" customFormat="1">
      <c r="A164" s="14"/>
      <c r="B164" s="193"/>
      <c r="C164" s="14"/>
      <c r="D164" s="185" t="s">
        <v>141</v>
      </c>
      <c r="E164" s="194" t="s">
        <v>1</v>
      </c>
      <c r="F164" s="195" t="s">
        <v>143</v>
      </c>
      <c r="G164" s="14"/>
      <c r="H164" s="196">
        <v>2.208</v>
      </c>
      <c r="I164" s="197"/>
      <c r="J164" s="14"/>
      <c r="K164" s="14"/>
      <c r="L164" s="193"/>
      <c r="M164" s="198"/>
      <c r="N164" s="199"/>
      <c r="O164" s="199"/>
      <c r="P164" s="199"/>
      <c r="Q164" s="199"/>
      <c r="R164" s="199"/>
      <c r="S164" s="199"/>
      <c r="T164" s="20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194" t="s">
        <v>141</v>
      </c>
      <c r="AU164" s="194" t="s">
        <v>87</v>
      </c>
      <c r="AV164" s="14" t="s">
        <v>139</v>
      </c>
      <c r="AW164" s="14" t="s">
        <v>32</v>
      </c>
      <c r="AX164" s="14" t="s">
        <v>85</v>
      </c>
      <c r="AY164" s="194" t="s">
        <v>131</v>
      </c>
    </row>
    <row r="165" s="12" customFormat="1" ht="22.8" customHeight="1">
      <c r="A165" s="12"/>
      <c r="B165" s="157"/>
      <c r="C165" s="12"/>
      <c r="D165" s="158" t="s">
        <v>76</v>
      </c>
      <c r="E165" s="168" t="s">
        <v>175</v>
      </c>
      <c r="F165" s="168" t="s">
        <v>181</v>
      </c>
      <c r="G165" s="12"/>
      <c r="H165" s="12"/>
      <c r="I165" s="160"/>
      <c r="J165" s="169">
        <f>BK165</f>
        <v>0</v>
      </c>
      <c r="K165" s="12"/>
      <c r="L165" s="157"/>
      <c r="M165" s="162"/>
      <c r="N165" s="163"/>
      <c r="O165" s="163"/>
      <c r="P165" s="164">
        <f>SUM(P166:P183)</f>
        <v>0</v>
      </c>
      <c r="Q165" s="163"/>
      <c r="R165" s="164">
        <f>SUM(R166:R183)</f>
        <v>0.0011040000000000002</v>
      </c>
      <c r="S165" s="163"/>
      <c r="T165" s="165">
        <f>SUM(T166:T183)</f>
        <v>2.2519999999999996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58" t="s">
        <v>85</v>
      </c>
      <c r="AT165" s="166" t="s">
        <v>76</v>
      </c>
      <c r="AU165" s="166" t="s">
        <v>85</v>
      </c>
      <c r="AY165" s="158" t="s">
        <v>131</v>
      </c>
      <c r="BK165" s="167">
        <f>SUM(BK166:BK183)</f>
        <v>0</v>
      </c>
    </row>
    <row r="166" s="2" customFormat="1" ht="37.8" customHeight="1">
      <c r="A166" s="37"/>
      <c r="B166" s="170"/>
      <c r="C166" s="171" t="s">
        <v>182</v>
      </c>
      <c r="D166" s="171" t="s">
        <v>134</v>
      </c>
      <c r="E166" s="172" t="s">
        <v>183</v>
      </c>
      <c r="F166" s="173" t="s">
        <v>184</v>
      </c>
      <c r="G166" s="174" t="s">
        <v>137</v>
      </c>
      <c r="H166" s="175">
        <v>27.6</v>
      </c>
      <c r="I166" s="176"/>
      <c r="J166" s="177">
        <f>ROUND(I166*H166,2)</f>
        <v>0</v>
      </c>
      <c r="K166" s="173" t="s">
        <v>138</v>
      </c>
      <c r="L166" s="38"/>
      <c r="M166" s="178" t="s">
        <v>1</v>
      </c>
      <c r="N166" s="179" t="s">
        <v>42</v>
      </c>
      <c r="O166" s="76"/>
      <c r="P166" s="180">
        <f>O166*H166</f>
        <v>0</v>
      </c>
      <c r="Q166" s="180">
        <v>0</v>
      </c>
      <c r="R166" s="180">
        <f>Q166*H166</f>
        <v>0</v>
      </c>
      <c r="S166" s="180">
        <v>0</v>
      </c>
      <c r="T166" s="18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2" t="s">
        <v>139</v>
      </c>
      <c r="AT166" s="182" t="s">
        <v>134</v>
      </c>
      <c r="AU166" s="182" t="s">
        <v>87</v>
      </c>
      <c r="AY166" s="18" t="s">
        <v>131</v>
      </c>
      <c r="BE166" s="183">
        <f>IF(N166="základní",J166,0)</f>
        <v>0</v>
      </c>
      <c r="BF166" s="183">
        <f>IF(N166="snížená",J166,0)</f>
        <v>0</v>
      </c>
      <c r="BG166" s="183">
        <f>IF(N166="zákl. přenesená",J166,0)</f>
        <v>0</v>
      </c>
      <c r="BH166" s="183">
        <f>IF(N166="sníž. přenesená",J166,0)</f>
        <v>0</v>
      </c>
      <c r="BI166" s="183">
        <f>IF(N166="nulová",J166,0)</f>
        <v>0</v>
      </c>
      <c r="BJ166" s="18" t="s">
        <v>85</v>
      </c>
      <c r="BK166" s="183">
        <f>ROUND(I166*H166,2)</f>
        <v>0</v>
      </c>
      <c r="BL166" s="18" t="s">
        <v>139</v>
      </c>
      <c r="BM166" s="182" t="s">
        <v>185</v>
      </c>
    </row>
    <row r="167" s="2" customFormat="1" ht="24.15" customHeight="1">
      <c r="A167" s="37"/>
      <c r="B167" s="170"/>
      <c r="C167" s="171" t="s">
        <v>186</v>
      </c>
      <c r="D167" s="171" t="s">
        <v>134</v>
      </c>
      <c r="E167" s="172" t="s">
        <v>187</v>
      </c>
      <c r="F167" s="173" t="s">
        <v>188</v>
      </c>
      <c r="G167" s="174" t="s">
        <v>189</v>
      </c>
      <c r="H167" s="175">
        <v>2</v>
      </c>
      <c r="I167" s="176"/>
      <c r="J167" s="177">
        <f>ROUND(I167*H167,2)</f>
        <v>0</v>
      </c>
      <c r="K167" s="173" t="s">
        <v>138</v>
      </c>
      <c r="L167" s="38"/>
      <c r="M167" s="178" t="s">
        <v>1</v>
      </c>
      <c r="N167" s="179" t="s">
        <v>42</v>
      </c>
      <c r="O167" s="76"/>
      <c r="P167" s="180">
        <f>O167*H167</f>
        <v>0</v>
      </c>
      <c r="Q167" s="180">
        <v>0</v>
      </c>
      <c r="R167" s="180">
        <f>Q167*H167</f>
        <v>0</v>
      </c>
      <c r="S167" s="180">
        <v>0</v>
      </c>
      <c r="T167" s="18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2" t="s">
        <v>139</v>
      </c>
      <c r="AT167" s="182" t="s">
        <v>134</v>
      </c>
      <c r="AU167" s="182" t="s">
        <v>87</v>
      </c>
      <c r="AY167" s="18" t="s">
        <v>131</v>
      </c>
      <c r="BE167" s="183">
        <f>IF(N167="základní",J167,0)</f>
        <v>0</v>
      </c>
      <c r="BF167" s="183">
        <f>IF(N167="snížená",J167,0)</f>
        <v>0</v>
      </c>
      <c r="BG167" s="183">
        <f>IF(N167="zákl. přenesená",J167,0)</f>
        <v>0</v>
      </c>
      <c r="BH167" s="183">
        <f>IF(N167="sníž. přenesená",J167,0)</f>
        <v>0</v>
      </c>
      <c r="BI167" s="183">
        <f>IF(N167="nulová",J167,0)</f>
        <v>0</v>
      </c>
      <c r="BJ167" s="18" t="s">
        <v>85</v>
      </c>
      <c r="BK167" s="183">
        <f>ROUND(I167*H167,2)</f>
        <v>0</v>
      </c>
      <c r="BL167" s="18" t="s">
        <v>139</v>
      </c>
      <c r="BM167" s="182" t="s">
        <v>190</v>
      </c>
    </row>
    <row r="168" s="2" customFormat="1" ht="24.15" customHeight="1">
      <c r="A168" s="37"/>
      <c r="B168" s="170"/>
      <c r="C168" s="171" t="s">
        <v>8</v>
      </c>
      <c r="D168" s="171" t="s">
        <v>134</v>
      </c>
      <c r="E168" s="172" t="s">
        <v>191</v>
      </c>
      <c r="F168" s="173" t="s">
        <v>192</v>
      </c>
      <c r="G168" s="174" t="s">
        <v>189</v>
      </c>
      <c r="H168" s="175">
        <v>4</v>
      </c>
      <c r="I168" s="176"/>
      <c r="J168" s="177">
        <f>ROUND(I168*H168,2)</f>
        <v>0</v>
      </c>
      <c r="K168" s="173" t="s">
        <v>138</v>
      </c>
      <c r="L168" s="38"/>
      <c r="M168" s="178" t="s">
        <v>1</v>
      </c>
      <c r="N168" s="179" t="s">
        <v>42</v>
      </c>
      <c r="O168" s="76"/>
      <c r="P168" s="180">
        <f>O168*H168</f>
        <v>0</v>
      </c>
      <c r="Q168" s="180">
        <v>0</v>
      </c>
      <c r="R168" s="180">
        <f>Q168*H168</f>
        <v>0</v>
      </c>
      <c r="S168" s="180">
        <v>0</v>
      </c>
      <c r="T168" s="18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2" t="s">
        <v>139</v>
      </c>
      <c r="AT168" s="182" t="s">
        <v>134</v>
      </c>
      <c r="AU168" s="182" t="s">
        <v>87</v>
      </c>
      <c r="AY168" s="18" t="s">
        <v>131</v>
      </c>
      <c r="BE168" s="183">
        <f>IF(N168="základní",J168,0)</f>
        <v>0</v>
      </c>
      <c r="BF168" s="183">
        <f>IF(N168="snížená",J168,0)</f>
        <v>0</v>
      </c>
      <c r="BG168" s="183">
        <f>IF(N168="zákl. přenesená",J168,0)</f>
        <v>0</v>
      </c>
      <c r="BH168" s="183">
        <f>IF(N168="sníž. přenesená",J168,0)</f>
        <v>0</v>
      </c>
      <c r="BI168" s="183">
        <f>IF(N168="nulová",J168,0)</f>
        <v>0</v>
      </c>
      <c r="BJ168" s="18" t="s">
        <v>85</v>
      </c>
      <c r="BK168" s="183">
        <f>ROUND(I168*H168,2)</f>
        <v>0</v>
      </c>
      <c r="BL168" s="18" t="s">
        <v>139</v>
      </c>
      <c r="BM168" s="182" t="s">
        <v>193</v>
      </c>
    </row>
    <row r="169" s="13" customFormat="1">
      <c r="A169" s="13"/>
      <c r="B169" s="184"/>
      <c r="C169" s="13"/>
      <c r="D169" s="185" t="s">
        <v>141</v>
      </c>
      <c r="E169" s="13"/>
      <c r="F169" s="187" t="s">
        <v>194</v>
      </c>
      <c r="G169" s="13"/>
      <c r="H169" s="188">
        <v>4</v>
      </c>
      <c r="I169" s="189"/>
      <c r="J169" s="13"/>
      <c r="K169" s="13"/>
      <c r="L169" s="184"/>
      <c r="M169" s="190"/>
      <c r="N169" s="191"/>
      <c r="O169" s="191"/>
      <c r="P169" s="191"/>
      <c r="Q169" s="191"/>
      <c r="R169" s="191"/>
      <c r="S169" s="191"/>
      <c r="T169" s="19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6" t="s">
        <v>141</v>
      </c>
      <c r="AU169" s="186" t="s">
        <v>87</v>
      </c>
      <c r="AV169" s="13" t="s">
        <v>87</v>
      </c>
      <c r="AW169" s="13" t="s">
        <v>3</v>
      </c>
      <c r="AX169" s="13" t="s">
        <v>85</v>
      </c>
      <c r="AY169" s="186" t="s">
        <v>131</v>
      </c>
    </row>
    <row r="170" s="2" customFormat="1" ht="24.15" customHeight="1">
      <c r="A170" s="37"/>
      <c r="B170" s="170"/>
      <c r="C170" s="171" t="s">
        <v>195</v>
      </c>
      <c r="D170" s="171" t="s">
        <v>134</v>
      </c>
      <c r="E170" s="172" t="s">
        <v>196</v>
      </c>
      <c r="F170" s="173" t="s">
        <v>197</v>
      </c>
      <c r="G170" s="174" t="s">
        <v>189</v>
      </c>
      <c r="H170" s="175">
        <v>2</v>
      </c>
      <c r="I170" s="176"/>
      <c r="J170" s="177">
        <f>ROUND(I170*H170,2)</f>
        <v>0</v>
      </c>
      <c r="K170" s="173" t="s">
        <v>138</v>
      </c>
      <c r="L170" s="38"/>
      <c r="M170" s="178" t="s">
        <v>1</v>
      </c>
      <c r="N170" s="179" t="s">
        <v>42</v>
      </c>
      <c r="O170" s="76"/>
      <c r="P170" s="180">
        <f>O170*H170</f>
        <v>0</v>
      </c>
      <c r="Q170" s="180">
        <v>0</v>
      </c>
      <c r="R170" s="180">
        <f>Q170*H170</f>
        <v>0</v>
      </c>
      <c r="S170" s="180">
        <v>0</v>
      </c>
      <c r="T170" s="18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2" t="s">
        <v>139</v>
      </c>
      <c r="AT170" s="182" t="s">
        <v>134</v>
      </c>
      <c r="AU170" s="182" t="s">
        <v>87</v>
      </c>
      <c r="AY170" s="18" t="s">
        <v>131</v>
      </c>
      <c r="BE170" s="183">
        <f>IF(N170="základní",J170,0)</f>
        <v>0</v>
      </c>
      <c r="BF170" s="183">
        <f>IF(N170="snížená",J170,0)</f>
        <v>0</v>
      </c>
      <c r="BG170" s="183">
        <f>IF(N170="zákl. přenesená",J170,0)</f>
        <v>0</v>
      </c>
      <c r="BH170" s="183">
        <f>IF(N170="sníž. přenesená",J170,0)</f>
        <v>0</v>
      </c>
      <c r="BI170" s="183">
        <f>IF(N170="nulová",J170,0)</f>
        <v>0</v>
      </c>
      <c r="BJ170" s="18" t="s">
        <v>85</v>
      </c>
      <c r="BK170" s="183">
        <f>ROUND(I170*H170,2)</f>
        <v>0</v>
      </c>
      <c r="BL170" s="18" t="s">
        <v>139</v>
      </c>
      <c r="BM170" s="182" t="s">
        <v>198</v>
      </c>
    </row>
    <row r="171" s="2" customFormat="1" ht="24.15" customHeight="1">
      <c r="A171" s="37"/>
      <c r="B171" s="170"/>
      <c r="C171" s="171" t="s">
        <v>199</v>
      </c>
      <c r="D171" s="171" t="s">
        <v>134</v>
      </c>
      <c r="E171" s="172" t="s">
        <v>200</v>
      </c>
      <c r="F171" s="173" t="s">
        <v>201</v>
      </c>
      <c r="G171" s="174" t="s">
        <v>137</v>
      </c>
      <c r="H171" s="175">
        <v>27.6</v>
      </c>
      <c r="I171" s="176"/>
      <c r="J171" s="177">
        <f>ROUND(I171*H171,2)</f>
        <v>0</v>
      </c>
      <c r="K171" s="173" t="s">
        <v>138</v>
      </c>
      <c r="L171" s="38"/>
      <c r="M171" s="178" t="s">
        <v>1</v>
      </c>
      <c r="N171" s="179" t="s">
        <v>42</v>
      </c>
      <c r="O171" s="76"/>
      <c r="P171" s="180">
        <f>O171*H171</f>
        <v>0</v>
      </c>
      <c r="Q171" s="180">
        <v>4E-05</v>
      </c>
      <c r="R171" s="180">
        <f>Q171*H171</f>
        <v>0.0011040000000000002</v>
      </c>
      <c r="S171" s="180">
        <v>0</v>
      </c>
      <c r="T171" s="18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2" t="s">
        <v>139</v>
      </c>
      <c r="AT171" s="182" t="s">
        <v>134</v>
      </c>
      <c r="AU171" s="182" t="s">
        <v>87</v>
      </c>
      <c r="AY171" s="18" t="s">
        <v>131</v>
      </c>
      <c r="BE171" s="183">
        <f>IF(N171="základní",J171,0)</f>
        <v>0</v>
      </c>
      <c r="BF171" s="183">
        <f>IF(N171="snížená",J171,0)</f>
        <v>0</v>
      </c>
      <c r="BG171" s="183">
        <f>IF(N171="zákl. přenesená",J171,0)</f>
        <v>0</v>
      </c>
      <c r="BH171" s="183">
        <f>IF(N171="sníž. přenesená",J171,0)</f>
        <v>0</v>
      </c>
      <c r="BI171" s="183">
        <f>IF(N171="nulová",J171,0)</f>
        <v>0</v>
      </c>
      <c r="BJ171" s="18" t="s">
        <v>85</v>
      </c>
      <c r="BK171" s="183">
        <f>ROUND(I171*H171,2)</f>
        <v>0</v>
      </c>
      <c r="BL171" s="18" t="s">
        <v>139</v>
      </c>
      <c r="BM171" s="182" t="s">
        <v>202</v>
      </c>
    </row>
    <row r="172" s="2" customFormat="1" ht="16.5" customHeight="1">
      <c r="A172" s="37"/>
      <c r="B172" s="170"/>
      <c r="C172" s="171" t="s">
        <v>203</v>
      </c>
      <c r="D172" s="171" t="s">
        <v>134</v>
      </c>
      <c r="E172" s="172" t="s">
        <v>204</v>
      </c>
      <c r="F172" s="173" t="s">
        <v>205</v>
      </c>
      <c r="G172" s="174" t="s">
        <v>137</v>
      </c>
      <c r="H172" s="175">
        <v>13500</v>
      </c>
      <c r="I172" s="176"/>
      <c r="J172" s="177">
        <f>ROUND(I172*H172,2)</f>
        <v>0</v>
      </c>
      <c r="K172" s="173" t="s">
        <v>138</v>
      </c>
      <c r="L172" s="38"/>
      <c r="M172" s="178" t="s">
        <v>1</v>
      </c>
      <c r="N172" s="179" t="s">
        <v>42</v>
      </c>
      <c r="O172" s="76"/>
      <c r="P172" s="180">
        <f>O172*H172</f>
        <v>0</v>
      </c>
      <c r="Q172" s="180">
        <v>0</v>
      </c>
      <c r="R172" s="180">
        <f>Q172*H172</f>
        <v>0</v>
      </c>
      <c r="S172" s="180">
        <v>0</v>
      </c>
      <c r="T172" s="18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2" t="s">
        <v>139</v>
      </c>
      <c r="AT172" s="182" t="s">
        <v>134</v>
      </c>
      <c r="AU172" s="182" t="s">
        <v>87</v>
      </c>
      <c r="AY172" s="18" t="s">
        <v>131</v>
      </c>
      <c r="BE172" s="183">
        <f>IF(N172="základní",J172,0)</f>
        <v>0</v>
      </c>
      <c r="BF172" s="183">
        <f>IF(N172="snížená",J172,0)</f>
        <v>0</v>
      </c>
      <c r="BG172" s="183">
        <f>IF(N172="zákl. přenesená",J172,0)</f>
        <v>0</v>
      </c>
      <c r="BH172" s="183">
        <f>IF(N172="sníž. přenesená",J172,0)</f>
        <v>0</v>
      </c>
      <c r="BI172" s="183">
        <f>IF(N172="nulová",J172,0)</f>
        <v>0</v>
      </c>
      <c r="BJ172" s="18" t="s">
        <v>85</v>
      </c>
      <c r="BK172" s="183">
        <f>ROUND(I172*H172,2)</f>
        <v>0</v>
      </c>
      <c r="BL172" s="18" t="s">
        <v>139</v>
      </c>
      <c r="BM172" s="182" t="s">
        <v>206</v>
      </c>
    </row>
    <row r="173" s="13" customFormat="1">
      <c r="A173" s="13"/>
      <c r="B173" s="184"/>
      <c r="C173" s="13"/>
      <c r="D173" s="185" t="s">
        <v>141</v>
      </c>
      <c r="E173" s="186" t="s">
        <v>1</v>
      </c>
      <c r="F173" s="187" t="s">
        <v>207</v>
      </c>
      <c r="G173" s="13"/>
      <c r="H173" s="188">
        <v>13500</v>
      </c>
      <c r="I173" s="189"/>
      <c r="J173" s="13"/>
      <c r="K173" s="13"/>
      <c r="L173" s="184"/>
      <c r="M173" s="190"/>
      <c r="N173" s="191"/>
      <c r="O173" s="191"/>
      <c r="P173" s="191"/>
      <c r="Q173" s="191"/>
      <c r="R173" s="191"/>
      <c r="S173" s="191"/>
      <c r="T173" s="19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6" t="s">
        <v>141</v>
      </c>
      <c r="AU173" s="186" t="s">
        <v>87</v>
      </c>
      <c r="AV173" s="13" t="s">
        <v>87</v>
      </c>
      <c r="AW173" s="13" t="s">
        <v>32</v>
      </c>
      <c r="AX173" s="13" t="s">
        <v>77</v>
      </c>
      <c r="AY173" s="186" t="s">
        <v>131</v>
      </c>
    </row>
    <row r="174" s="14" customFormat="1">
      <c r="A174" s="14"/>
      <c r="B174" s="193"/>
      <c r="C174" s="14"/>
      <c r="D174" s="185" t="s">
        <v>141</v>
      </c>
      <c r="E174" s="194" t="s">
        <v>1</v>
      </c>
      <c r="F174" s="195" t="s">
        <v>143</v>
      </c>
      <c r="G174" s="14"/>
      <c r="H174" s="196">
        <v>13500</v>
      </c>
      <c r="I174" s="197"/>
      <c r="J174" s="14"/>
      <c r="K174" s="14"/>
      <c r="L174" s="193"/>
      <c r="M174" s="198"/>
      <c r="N174" s="199"/>
      <c r="O174" s="199"/>
      <c r="P174" s="199"/>
      <c r="Q174" s="199"/>
      <c r="R174" s="199"/>
      <c r="S174" s="199"/>
      <c r="T174" s="20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194" t="s">
        <v>141</v>
      </c>
      <c r="AU174" s="194" t="s">
        <v>87</v>
      </c>
      <c r="AV174" s="14" t="s">
        <v>139</v>
      </c>
      <c r="AW174" s="14" t="s">
        <v>32</v>
      </c>
      <c r="AX174" s="14" t="s">
        <v>85</v>
      </c>
      <c r="AY174" s="194" t="s">
        <v>131</v>
      </c>
    </row>
    <row r="175" s="2" customFormat="1" ht="16.5" customHeight="1">
      <c r="A175" s="37"/>
      <c r="B175" s="170"/>
      <c r="C175" s="171" t="s">
        <v>208</v>
      </c>
      <c r="D175" s="171" t="s">
        <v>134</v>
      </c>
      <c r="E175" s="172" t="s">
        <v>209</v>
      </c>
      <c r="F175" s="173" t="s">
        <v>210</v>
      </c>
      <c r="G175" s="174" t="s">
        <v>137</v>
      </c>
      <c r="H175" s="175">
        <v>5850</v>
      </c>
      <c r="I175" s="176"/>
      <c r="J175" s="177">
        <f>ROUND(I175*H175,2)</f>
        <v>0</v>
      </c>
      <c r="K175" s="173" t="s">
        <v>138</v>
      </c>
      <c r="L175" s="38"/>
      <c r="M175" s="178" t="s">
        <v>1</v>
      </c>
      <c r="N175" s="179" t="s">
        <v>42</v>
      </c>
      <c r="O175" s="76"/>
      <c r="P175" s="180">
        <f>O175*H175</f>
        <v>0</v>
      </c>
      <c r="Q175" s="180">
        <v>0</v>
      </c>
      <c r="R175" s="180">
        <f>Q175*H175</f>
        <v>0</v>
      </c>
      <c r="S175" s="180">
        <v>0</v>
      </c>
      <c r="T175" s="18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2" t="s">
        <v>139</v>
      </c>
      <c r="AT175" s="182" t="s">
        <v>134</v>
      </c>
      <c r="AU175" s="182" t="s">
        <v>87</v>
      </c>
      <c r="AY175" s="18" t="s">
        <v>131</v>
      </c>
      <c r="BE175" s="183">
        <f>IF(N175="základní",J175,0)</f>
        <v>0</v>
      </c>
      <c r="BF175" s="183">
        <f>IF(N175="snížená",J175,0)</f>
        <v>0</v>
      </c>
      <c r="BG175" s="183">
        <f>IF(N175="zákl. přenesená",J175,0)</f>
        <v>0</v>
      </c>
      <c r="BH175" s="183">
        <f>IF(N175="sníž. přenesená",J175,0)</f>
        <v>0</v>
      </c>
      <c r="BI175" s="183">
        <f>IF(N175="nulová",J175,0)</f>
        <v>0</v>
      </c>
      <c r="BJ175" s="18" t="s">
        <v>85</v>
      </c>
      <c r="BK175" s="183">
        <f>ROUND(I175*H175,2)</f>
        <v>0</v>
      </c>
      <c r="BL175" s="18" t="s">
        <v>139</v>
      </c>
      <c r="BM175" s="182" t="s">
        <v>211</v>
      </c>
    </row>
    <row r="176" s="13" customFormat="1">
      <c r="A176" s="13"/>
      <c r="B176" s="184"/>
      <c r="C176" s="13"/>
      <c r="D176" s="185" t="s">
        <v>141</v>
      </c>
      <c r="E176" s="186" t="s">
        <v>1</v>
      </c>
      <c r="F176" s="187" t="s">
        <v>212</v>
      </c>
      <c r="G176" s="13"/>
      <c r="H176" s="188">
        <v>5850</v>
      </c>
      <c r="I176" s="189"/>
      <c r="J176" s="13"/>
      <c r="K176" s="13"/>
      <c r="L176" s="184"/>
      <c r="M176" s="190"/>
      <c r="N176" s="191"/>
      <c r="O176" s="191"/>
      <c r="P176" s="191"/>
      <c r="Q176" s="191"/>
      <c r="R176" s="191"/>
      <c r="S176" s="191"/>
      <c r="T176" s="19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6" t="s">
        <v>141</v>
      </c>
      <c r="AU176" s="186" t="s">
        <v>87</v>
      </c>
      <c r="AV176" s="13" t="s">
        <v>87</v>
      </c>
      <c r="AW176" s="13" t="s">
        <v>32</v>
      </c>
      <c r="AX176" s="13" t="s">
        <v>77</v>
      </c>
      <c r="AY176" s="186" t="s">
        <v>131</v>
      </c>
    </row>
    <row r="177" s="14" customFormat="1">
      <c r="A177" s="14"/>
      <c r="B177" s="193"/>
      <c r="C177" s="14"/>
      <c r="D177" s="185" t="s">
        <v>141</v>
      </c>
      <c r="E177" s="194" t="s">
        <v>1</v>
      </c>
      <c r="F177" s="195" t="s">
        <v>143</v>
      </c>
      <c r="G177" s="14"/>
      <c r="H177" s="196">
        <v>5850</v>
      </c>
      <c r="I177" s="197"/>
      <c r="J177" s="14"/>
      <c r="K177" s="14"/>
      <c r="L177" s="193"/>
      <c r="M177" s="198"/>
      <c r="N177" s="199"/>
      <c r="O177" s="199"/>
      <c r="P177" s="199"/>
      <c r="Q177" s="199"/>
      <c r="R177" s="199"/>
      <c r="S177" s="199"/>
      <c r="T177" s="20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4" t="s">
        <v>141</v>
      </c>
      <c r="AU177" s="194" t="s">
        <v>87</v>
      </c>
      <c r="AV177" s="14" t="s">
        <v>139</v>
      </c>
      <c r="AW177" s="14" t="s">
        <v>32</v>
      </c>
      <c r="AX177" s="14" t="s">
        <v>85</v>
      </c>
      <c r="AY177" s="194" t="s">
        <v>131</v>
      </c>
    </row>
    <row r="178" s="2" customFormat="1" ht="37.8" customHeight="1">
      <c r="A178" s="37"/>
      <c r="B178" s="170"/>
      <c r="C178" s="171" t="s">
        <v>213</v>
      </c>
      <c r="D178" s="171" t="s">
        <v>134</v>
      </c>
      <c r="E178" s="172" t="s">
        <v>214</v>
      </c>
      <c r="F178" s="173" t="s">
        <v>215</v>
      </c>
      <c r="G178" s="174" t="s">
        <v>137</v>
      </c>
      <c r="H178" s="175">
        <v>27.6</v>
      </c>
      <c r="I178" s="176"/>
      <c r="J178" s="177">
        <f>ROUND(I178*H178,2)</f>
        <v>0</v>
      </c>
      <c r="K178" s="173" t="s">
        <v>138</v>
      </c>
      <c r="L178" s="38"/>
      <c r="M178" s="178" t="s">
        <v>1</v>
      </c>
      <c r="N178" s="179" t="s">
        <v>42</v>
      </c>
      <c r="O178" s="76"/>
      <c r="P178" s="180">
        <f>O178*H178</f>
        <v>0</v>
      </c>
      <c r="Q178" s="180">
        <v>0</v>
      </c>
      <c r="R178" s="180">
        <f>Q178*H178</f>
        <v>0</v>
      </c>
      <c r="S178" s="180">
        <v>0.02</v>
      </c>
      <c r="T178" s="181">
        <f>S178*H178</f>
        <v>0.55200000000000008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2" t="s">
        <v>139</v>
      </c>
      <c r="AT178" s="182" t="s">
        <v>134</v>
      </c>
      <c r="AU178" s="182" t="s">
        <v>87</v>
      </c>
      <c r="AY178" s="18" t="s">
        <v>131</v>
      </c>
      <c r="BE178" s="183">
        <f>IF(N178="základní",J178,0)</f>
        <v>0</v>
      </c>
      <c r="BF178" s="183">
        <f>IF(N178="snížená",J178,0)</f>
        <v>0</v>
      </c>
      <c r="BG178" s="183">
        <f>IF(N178="zákl. přenesená",J178,0)</f>
        <v>0</v>
      </c>
      <c r="BH178" s="183">
        <f>IF(N178="sníž. přenesená",J178,0)</f>
        <v>0</v>
      </c>
      <c r="BI178" s="183">
        <f>IF(N178="nulová",J178,0)</f>
        <v>0</v>
      </c>
      <c r="BJ178" s="18" t="s">
        <v>85</v>
      </c>
      <c r="BK178" s="183">
        <f>ROUND(I178*H178,2)</f>
        <v>0</v>
      </c>
      <c r="BL178" s="18" t="s">
        <v>139</v>
      </c>
      <c r="BM178" s="182" t="s">
        <v>216</v>
      </c>
    </row>
    <row r="179" s="13" customFormat="1">
      <c r="A179" s="13"/>
      <c r="B179" s="184"/>
      <c r="C179" s="13"/>
      <c r="D179" s="185" t="s">
        <v>141</v>
      </c>
      <c r="E179" s="186" t="s">
        <v>1</v>
      </c>
      <c r="F179" s="187" t="s">
        <v>142</v>
      </c>
      <c r="G179" s="13"/>
      <c r="H179" s="188">
        <v>27.6</v>
      </c>
      <c r="I179" s="189"/>
      <c r="J179" s="13"/>
      <c r="K179" s="13"/>
      <c r="L179" s="184"/>
      <c r="M179" s="190"/>
      <c r="N179" s="191"/>
      <c r="O179" s="191"/>
      <c r="P179" s="191"/>
      <c r="Q179" s="191"/>
      <c r="R179" s="191"/>
      <c r="S179" s="191"/>
      <c r="T179" s="19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6" t="s">
        <v>141</v>
      </c>
      <c r="AU179" s="186" t="s">
        <v>87</v>
      </c>
      <c r="AV179" s="13" t="s">
        <v>87</v>
      </c>
      <c r="AW179" s="13" t="s">
        <v>32</v>
      </c>
      <c r="AX179" s="13" t="s">
        <v>77</v>
      </c>
      <c r="AY179" s="186" t="s">
        <v>131</v>
      </c>
    </row>
    <row r="180" s="14" customFormat="1">
      <c r="A180" s="14"/>
      <c r="B180" s="193"/>
      <c r="C180" s="14"/>
      <c r="D180" s="185" t="s">
        <v>141</v>
      </c>
      <c r="E180" s="194" t="s">
        <v>1</v>
      </c>
      <c r="F180" s="195" t="s">
        <v>143</v>
      </c>
      <c r="G180" s="14"/>
      <c r="H180" s="196">
        <v>27.6</v>
      </c>
      <c r="I180" s="197"/>
      <c r="J180" s="14"/>
      <c r="K180" s="14"/>
      <c r="L180" s="193"/>
      <c r="M180" s="198"/>
      <c r="N180" s="199"/>
      <c r="O180" s="199"/>
      <c r="P180" s="199"/>
      <c r="Q180" s="199"/>
      <c r="R180" s="199"/>
      <c r="S180" s="199"/>
      <c r="T180" s="200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194" t="s">
        <v>141</v>
      </c>
      <c r="AU180" s="194" t="s">
        <v>87</v>
      </c>
      <c r="AV180" s="14" t="s">
        <v>139</v>
      </c>
      <c r="AW180" s="14" t="s">
        <v>32</v>
      </c>
      <c r="AX180" s="14" t="s">
        <v>85</v>
      </c>
      <c r="AY180" s="194" t="s">
        <v>131</v>
      </c>
    </row>
    <row r="181" s="2" customFormat="1" ht="37.8" customHeight="1">
      <c r="A181" s="37"/>
      <c r="B181" s="170"/>
      <c r="C181" s="171" t="s">
        <v>217</v>
      </c>
      <c r="D181" s="171" t="s">
        <v>134</v>
      </c>
      <c r="E181" s="172" t="s">
        <v>218</v>
      </c>
      <c r="F181" s="173" t="s">
        <v>219</v>
      </c>
      <c r="G181" s="174" t="s">
        <v>137</v>
      </c>
      <c r="H181" s="175">
        <v>85</v>
      </c>
      <c r="I181" s="176"/>
      <c r="J181" s="177">
        <f>ROUND(I181*H181,2)</f>
        <v>0</v>
      </c>
      <c r="K181" s="173" t="s">
        <v>138</v>
      </c>
      <c r="L181" s="38"/>
      <c r="M181" s="178" t="s">
        <v>1</v>
      </c>
      <c r="N181" s="179" t="s">
        <v>42</v>
      </c>
      <c r="O181" s="76"/>
      <c r="P181" s="180">
        <f>O181*H181</f>
        <v>0</v>
      </c>
      <c r="Q181" s="180">
        <v>0</v>
      </c>
      <c r="R181" s="180">
        <f>Q181*H181</f>
        <v>0</v>
      </c>
      <c r="S181" s="180">
        <v>0.02</v>
      </c>
      <c r="T181" s="181">
        <f>S181*H181</f>
        <v>1.7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2" t="s">
        <v>139</v>
      </c>
      <c r="AT181" s="182" t="s">
        <v>134</v>
      </c>
      <c r="AU181" s="182" t="s">
        <v>87</v>
      </c>
      <c r="AY181" s="18" t="s">
        <v>131</v>
      </c>
      <c r="BE181" s="183">
        <f>IF(N181="základní",J181,0)</f>
        <v>0</v>
      </c>
      <c r="BF181" s="183">
        <f>IF(N181="snížená",J181,0)</f>
        <v>0</v>
      </c>
      <c r="BG181" s="183">
        <f>IF(N181="zákl. přenesená",J181,0)</f>
        <v>0</v>
      </c>
      <c r="BH181" s="183">
        <f>IF(N181="sníž. přenesená",J181,0)</f>
        <v>0</v>
      </c>
      <c r="BI181" s="183">
        <f>IF(N181="nulová",J181,0)</f>
        <v>0</v>
      </c>
      <c r="BJ181" s="18" t="s">
        <v>85</v>
      </c>
      <c r="BK181" s="183">
        <f>ROUND(I181*H181,2)</f>
        <v>0</v>
      </c>
      <c r="BL181" s="18" t="s">
        <v>139</v>
      </c>
      <c r="BM181" s="182" t="s">
        <v>220</v>
      </c>
    </row>
    <row r="182" s="13" customFormat="1">
      <c r="A182" s="13"/>
      <c r="B182" s="184"/>
      <c r="C182" s="13"/>
      <c r="D182" s="185" t="s">
        <v>141</v>
      </c>
      <c r="E182" s="186" t="s">
        <v>1</v>
      </c>
      <c r="F182" s="187" t="s">
        <v>154</v>
      </c>
      <c r="G182" s="13"/>
      <c r="H182" s="188">
        <v>85</v>
      </c>
      <c r="I182" s="189"/>
      <c r="J182" s="13"/>
      <c r="K182" s="13"/>
      <c r="L182" s="184"/>
      <c r="M182" s="190"/>
      <c r="N182" s="191"/>
      <c r="O182" s="191"/>
      <c r="P182" s="191"/>
      <c r="Q182" s="191"/>
      <c r="R182" s="191"/>
      <c r="S182" s="191"/>
      <c r="T182" s="19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6" t="s">
        <v>141</v>
      </c>
      <c r="AU182" s="186" t="s">
        <v>87</v>
      </c>
      <c r="AV182" s="13" t="s">
        <v>87</v>
      </c>
      <c r="AW182" s="13" t="s">
        <v>32</v>
      </c>
      <c r="AX182" s="13" t="s">
        <v>77</v>
      </c>
      <c r="AY182" s="186" t="s">
        <v>131</v>
      </c>
    </row>
    <row r="183" s="14" customFormat="1">
      <c r="A183" s="14"/>
      <c r="B183" s="193"/>
      <c r="C183" s="14"/>
      <c r="D183" s="185" t="s">
        <v>141</v>
      </c>
      <c r="E183" s="194" t="s">
        <v>1</v>
      </c>
      <c r="F183" s="195" t="s">
        <v>143</v>
      </c>
      <c r="G183" s="14"/>
      <c r="H183" s="196">
        <v>85</v>
      </c>
      <c r="I183" s="197"/>
      <c r="J183" s="14"/>
      <c r="K183" s="14"/>
      <c r="L183" s="193"/>
      <c r="M183" s="198"/>
      <c r="N183" s="199"/>
      <c r="O183" s="199"/>
      <c r="P183" s="199"/>
      <c r="Q183" s="199"/>
      <c r="R183" s="199"/>
      <c r="S183" s="199"/>
      <c r="T183" s="20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194" t="s">
        <v>141</v>
      </c>
      <c r="AU183" s="194" t="s">
        <v>87</v>
      </c>
      <c r="AV183" s="14" t="s">
        <v>139</v>
      </c>
      <c r="AW183" s="14" t="s">
        <v>32</v>
      </c>
      <c r="AX183" s="14" t="s">
        <v>85</v>
      </c>
      <c r="AY183" s="194" t="s">
        <v>131</v>
      </c>
    </row>
    <row r="184" s="12" customFormat="1" ht="22.8" customHeight="1">
      <c r="A184" s="12"/>
      <c r="B184" s="157"/>
      <c r="C184" s="12"/>
      <c r="D184" s="158" t="s">
        <v>76</v>
      </c>
      <c r="E184" s="168" t="s">
        <v>221</v>
      </c>
      <c r="F184" s="168" t="s">
        <v>222</v>
      </c>
      <c r="G184" s="12"/>
      <c r="H184" s="12"/>
      <c r="I184" s="160"/>
      <c r="J184" s="169">
        <f>BK184</f>
        <v>0</v>
      </c>
      <c r="K184" s="12"/>
      <c r="L184" s="157"/>
      <c r="M184" s="162"/>
      <c r="N184" s="163"/>
      <c r="O184" s="163"/>
      <c r="P184" s="164">
        <f>SUM(P185:P195)</f>
        <v>0</v>
      </c>
      <c r="Q184" s="163"/>
      <c r="R184" s="164">
        <f>SUM(R185:R195)</f>
        <v>0</v>
      </c>
      <c r="S184" s="163"/>
      <c r="T184" s="165">
        <f>SUM(T185:T195)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58" t="s">
        <v>85</v>
      </c>
      <c r="AT184" s="166" t="s">
        <v>76</v>
      </c>
      <c r="AU184" s="166" t="s">
        <v>85</v>
      </c>
      <c r="AY184" s="158" t="s">
        <v>131</v>
      </c>
      <c r="BK184" s="167">
        <f>SUM(BK185:BK195)</f>
        <v>0</v>
      </c>
    </row>
    <row r="185" s="2" customFormat="1" ht="24.15" customHeight="1">
      <c r="A185" s="37"/>
      <c r="B185" s="170"/>
      <c r="C185" s="171" t="s">
        <v>223</v>
      </c>
      <c r="D185" s="171" t="s">
        <v>134</v>
      </c>
      <c r="E185" s="172" t="s">
        <v>224</v>
      </c>
      <c r="F185" s="173" t="s">
        <v>225</v>
      </c>
      <c r="G185" s="174" t="s">
        <v>226</v>
      </c>
      <c r="H185" s="175">
        <v>3.278</v>
      </c>
      <c r="I185" s="176"/>
      <c r="J185" s="177">
        <f>ROUND(I185*H185,2)</f>
        <v>0</v>
      </c>
      <c r="K185" s="173" t="s">
        <v>138</v>
      </c>
      <c r="L185" s="38"/>
      <c r="M185" s="178" t="s">
        <v>1</v>
      </c>
      <c r="N185" s="179" t="s">
        <v>42</v>
      </c>
      <c r="O185" s="76"/>
      <c r="P185" s="180">
        <f>O185*H185</f>
        <v>0</v>
      </c>
      <c r="Q185" s="180">
        <v>0</v>
      </c>
      <c r="R185" s="180">
        <f>Q185*H185</f>
        <v>0</v>
      </c>
      <c r="S185" s="180">
        <v>0</v>
      </c>
      <c r="T185" s="18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82" t="s">
        <v>139</v>
      </c>
      <c r="AT185" s="182" t="s">
        <v>134</v>
      </c>
      <c r="AU185" s="182" t="s">
        <v>87</v>
      </c>
      <c r="AY185" s="18" t="s">
        <v>131</v>
      </c>
      <c r="BE185" s="183">
        <f>IF(N185="základní",J185,0)</f>
        <v>0</v>
      </c>
      <c r="BF185" s="183">
        <f>IF(N185="snížená",J185,0)</f>
        <v>0</v>
      </c>
      <c r="BG185" s="183">
        <f>IF(N185="zákl. přenesená",J185,0)</f>
        <v>0</v>
      </c>
      <c r="BH185" s="183">
        <f>IF(N185="sníž. přenesená",J185,0)</f>
        <v>0</v>
      </c>
      <c r="BI185" s="183">
        <f>IF(N185="nulová",J185,0)</f>
        <v>0</v>
      </c>
      <c r="BJ185" s="18" t="s">
        <v>85</v>
      </c>
      <c r="BK185" s="183">
        <f>ROUND(I185*H185,2)</f>
        <v>0</v>
      </c>
      <c r="BL185" s="18" t="s">
        <v>139</v>
      </c>
      <c r="BM185" s="182" t="s">
        <v>227</v>
      </c>
    </row>
    <row r="186" s="2" customFormat="1" ht="24.15" customHeight="1">
      <c r="A186" s="37"/>
      <c r="B186" s="170"/>
      <c r="C186" s="171" t="s">
        <v>228</v>
      </c>
      <c r="D186" s="171" t="s">
        <v>134</v>
      </c>
      <c r="E186" s="172" t="s">
        <v>229</v>
      </c>
      <c r="F186" s="173" t="s">
        <v>230</v>
      </c>
      <c r="G186" s="174" t="s">
        <v>226</v>
      </c>
      <c r="H186" s="175">
        <v>98.34</v>
      </c>
      <c r="I186" s="176"/>
      <c r="J186" s="177">
        <f>ROUND(I186*H186,2)</f>
        <v>0</v>
      </c>
      <c r="K186" s="173" t="s">
        <v>138</v>
      </c>
      <c r="L186" s="38"/>
      <c r="M186" s="178" t="s">
        <v>1</v>
      </c>
      <c r="N186" s="179" t="s">
        <v>42</v>
      </c>
      <c r="O186" s="76"/>
      <c r="P186" s="180">
        <f>O186*H186</f>
        <v>0</v>
      </c>
      <c r="Q186" s="180">
        <v>0</v>
      </c>
      <c r="R186" s="180">
        <f>Q186*H186</f>
        <v>0</v>
      </c>
      <c r="S186" s="180">
        <v>0</v>
      </c>
      <c r="T186" s="18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2" t="s">
        <v>139</v>
      </c>
      <c r="AT186" s="182" t="s">
        <v>134</v>
      </c>
      <c r="AU186" s="182" t="s">
        <v>87</v>
      </c>
      <c r="AY186" s="18" t="s">
        <v>131</v>
      </c>
      <c r="BE186" s="183">
        <f>IF(N186="základní",J186,0)</f>
        <v>0</v>
      </c>
      <c r="BF186" s="183">
        <f>IF(N186="snížená",J186,0)</f>
        <v>0</v>
      </c>
      <c r="BG186" s="183">
        <f>IF(N186="zákl. přenesená",J186,0)</f>
        <v>0</v>
      </c>
      <c r="BH186" s="183">
        <f>IF(N186="sníž. přenesená",J186,0)</f>
        <v>0</v>
      </c>
      <c r="BI186" s="183">
        <f>IF(N186="nulová",J186,0)</f>
        <v>0</v>
      </c>
      <c r="BJ186" s="18" t="s">
        <v>85</v>
      </c>
      <c r="BK186" s="183">
        <f>ROUND(I186*H186,2)</f>
        <v>0</v>
      </c>
      <c r="BL186" s="18" t="s">
        <v>139</v>
      </c>
      <c r="BM186" s="182" t="s">
        <v>231</v>
      </c>
    </row>
    <row r="187" s="13" customFormat="1">
      <c r="A187" s="13"/>
      <c r="B187" s="184"/>
      <c r="C187" s="13"/>
      <c r="D187" s="185" t="s">
        <v>141</v>
      </c>
      <c r="E187" s="13"/>
      <c r="F187" s="187" t="s">
        <v>232</v>
      </c>
      <c r="G187" s="13"/>
      <c r="H187" s="188">
        <v>98.34</v>
      </c>
      <c r="I187" s="189"/>
      <c r="J187" s="13"/>
      <c r="K187" s="13"/>
      <c r="L187" s="184"/>
      <c r="M187" s="190"/>
      <c r="N187" s="191"/>
      <c r="O187" s="191"/>
      <c r="P187" s="191"/>
      <c r="Q187" s="191"/>
      <c r="R187" s="191"/>
      <c r="S187" s="191"/>
      <c r="T187" s="19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6" t="s">
        <v>141</v>
      </c>
      <c r="AU187" s="186" t="s">
        <v>87</v>
      </c>
      <c r="AV187" s="13" t="s">
        <v>87</v>
      </c>
      <c r="AW187" s="13" t="s">
        <v>3</v>
      </c>
      <c r="AX187" s="13" t="s">
        <v>85</v>
      </c>
      <c r="AY187" s="186" t="s">
        <v>131</v>
      </c>
    </row>
    <row r="188" s="2" customFormat="1" ht="33" customHeight="1">
      <c r="A188" s="37"/>
      <c r="B188" s="170"/>
      <c r="C188" s="171" t="s">
        <v>7</v>
      </c>
      <c r="D188" s="171" t="s">
        <v>134</v>
      </c>
      <c r="E188" s="172" t="s">
        <v>233</v>
      </c>
      <c r="F188" s="173" t="s">
        <v>234</v>
      </c>
      <c r="G188" s="174" t="s">
        <v>226</v>
      </c>
      <c r="H188" s="175">
        <v>3.278</v>
      </c>
      <c r="I188" s="176"/>
      <c r="J188" s="177">
        <f>ROUND(I188*H188,2)</f>
        <v>0</v>
      </c>
      <c r="K188" s="173" t="s">
        <v>138</v>
      </c>
      <c r="L188" s="38"/>
      <c r="M188" s="178" t="s">
        <v>1</v>
      </c>
      <c r="N188" s="179" t="s">
        <v>42</v>
      </c>
      <c r="O188" s="76"/>
      <c r="P188" s="180">
        <f>O188*H188</f>
        <v>0</v>
      </c>
      <c r="Q188" s="180">
        <v>0</v>
      </c>
      <c r="R188" s="180">
        <f>Q188*H188</f>
        <v>0</v>
      </c>
      <c r="S188" s="180">
        <v>0</v>
      </c>
      <c r="T188" s="181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82" t="s">
        <v>139</v>
      </c>
      <c r="AT188" s="182" t="s">
        <v>134</v>
      </c>
      <c r="AU188" s="182" t="s">
        <v>87</v>
      </c>
      <c r="AY188" s="18" t="s">
        <v>131</v>
      </c>
      <c r="BE188" s="183">
        <f>IF(N188="základní",J188,0)</f>
        <v>0</v>
      </c>
      <c r="BF188" s="183">
        <f>IF(N188="snížená",J188,0)</f>
        <v>0</v>
      </c>
      <c r="BG188" s="183">
        <f>IF(N188="zákl. přenesená",J188,0)</f>
        <v>0</v>
      </c>
      <c r="BH188" s="183">
        <f>IF(N188="sníž. přenesená",J188,0)</f>
        <v>0</v>
      </c>
      <c r="BI188" s="183">
        <f>IF(N188="nulová",J188,0)</f>
        <v>0</v>
      </c>
      <c r="BJ188" s="18" t="s">
        <v>85</v>
      </c>
      <c r="BK188" s="183">
        <f>ROUND(I188*H188,2)</f>
        <v>0</v>
      </c>
      <c r="BL188" s="18" t="s">
        <v>139</v>
      </c>
      <c r="BM188" s="182" t="s">
        <v>235</v>
      </c>
    </row>
    <row r="189" s="2" customFormat="1" ht="33" customHeight="1">
      <c r="A189" s="37"/>
      <c r="B189" s="170"/>
      <c r="C189" s="171" t="s">
        <v>236</v>
      </c>
      <c r="D189" s="171" t="s">
        <v>134</v>
      </c>
      <c r="E189" s="172" t="s">
        <v>237</v>
      </c>
      <c r="F189" s="173" t="s">
        <v>238</v>
      </c>
      <c r="G189" s="174" t="s">
        <v>226</v>
      </c>
      <c r="H189" s="175">
        <v>2.287</v>
      </c>
      <c r="I189" s="176"/>
      <c r="J189" s="177">
        <f>ROUND(I189*H189,2)</f>
        <v>0</v>
      </c>
      <c r="K189" s="173" t="s">
        <v>138</v>
      </c>
      <c r="L189" s="38"/>
      <c r="M189" s="178" t="s">
        <v>1</v>
      </c>
      <c r="N189" s="179" t="s">
        <v>42</v>
      </c>
      <c r="O189" s="76"/>
      <c r="P189" s="180">
        <f>O189*H189</f>
        <v>0</v>
      </c>
      <c r="Q189" s="180">
        <v>0</v>
      </c>
      <c r="R189" s="180">
        <f>Q189*H189</f>
        <v>0</v>
      </c>
      <c r="S189" s="180">
        <v>0</v>
      </c>
      <c r="T189" s="18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2" t="s">
        <v>139</v>
      </c>
      <c r="AT189" s="182" t="s">
        <v>134</v>
      </c>
      <c r="AU189" s="182" t="s">
        <v>87</v>
      </c>
      <c r="AY189" s="18" t="s">
        <v>131</v>
      </c>
      <c r="BE189" s="183">
        <f>IF(N189="základní",J189,0)</f>
        <v>0</v>
      </c>
      <c r="BF189" s="183">
        <f>IF(N189="snížená",J189,0)</f>
        <v>0</v>
      </c>
      <c r="BG189" s="183">
        <f>IF(N189="zákl. přenesená",J189,0)</f>
        <v>0</v>
      </c>
      <c r="BH189" s="183">
        <f>IF(N189="sníž. přenesená",J189,0)</f>
        <v>0</v>
      </c>
      <c r="BI189" s="183">
        <f>IF(N189="nulová",J189,0)</f>
        <v>0</v>
      </c>
      <c r="BJ189" s="18" t="s">
        <v>85</v>
      </c>
      <c r="BK189" s="183">
        <f>ROUND(I189*H189,2)</f>
        <v>0</v>
      </c>
      <c r="BL189" s="18" t="s">
        <v>139</v>
      </c>
      <c r="BM189" s="182" t="s">
        <v>239</v>
      </c>
    </row>
    <row r="190" s="13" customFormat="1">
      <c r="A190" s="13"/>
      <c r="B190" s="184"/>
      <c r="C190" s="13"/>
      <c r="D190" s="185" t="s">
        <v>141</v>
      </c>
      <c r="E190" s="186" t="s">
        <v>1</v>
      </c>
      <c r="F190" s="187" t="s">
        <v>240</v>
      </c>
      <c r="G190" s="13"/>
      <c r="H190" s="188">
        <v>2.287</v>
      </c>
      <c r="I190" s="189"/>
      <c r="J190" s="13"/>
      <c r="K190" s="13"/>
      <c r="L190" s="184"/>
      <c r="M190" s="190"/>
      <c r="N190" s="191"/>
      <c r="O190" s="191"/>
      <c r="P190" s="191"/>
      <c r="Q190" s="191"/>
      <c r="R190" s="191"/>
      <c r="S190" s="191"/>
      <c r="T190" s="19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6" t="s">
        <v>141</v>
      </c>
      <c r="AU190" s="186" t="s">
        <v>87</v>
      </c>
      <c r="AV190" s="13" t="s">
        <v>87</v>
      </c>
      <c r="AW190" s="13" t="s">
        <v>32</v>
      </c>
      <c r="AX190" s="13" t="s">
        <v>77</v>
      </c>
      <c r="AY190" s="186" t="s">
        <v>131</v>
      </c>
    </row>
    <row r="191" s="14" customFormat="1">
      <c r="A191" s="14"/>
      <c r="B191" s="193"/>
      <c r="C191" s="14"/>
      <c r="D191" s="185" t="s">
        <v>141</v>
      </c>
      <c r="E191" s="194" t="s">
        <v>1</v>
      </c>
      <c r="F191" s="195" t="s">
        <v>143</v>
      </c>
      <c r="G191" s="14"/>
      <c r="H191" s="196">
        <v>2.287</v>
      </c>
      <c r="I191" s="197"/>
      <c r="J191" s="14"/>
      <c r="K191" s="14"/>
      <c r="L191" s="193"/>
      <c r="M191" s="198"/>
      <c r="N191" s="199"/>
      <c r="O191" s="199"/>
      <c r="P191" s="199"/>
      <c r="Q191" s="199"/>
      <c r="R191" s="199"/>
      <c r="S191" s="199"/>
      <c r="T191" s="20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194" t="s">
        <v>141</v>
      </c>
      <c r="AU191" s="194" t="s">
        <v>87</v>
      </c>
      <c r="AV191" s="14" t="s">
        <v>139</v>
      </c>
      <c r="AW191" s="14" t="s">
        <v>32</v>
      </c>
      <c r="AX191" s="14" t="s">
        <v>85</v>
      </c>
      <c r="AY191" s="194" t="s">
        <v>131</v>
      </c>
    </row>
    <row r="192" s="2" customFormat="1" ht="33" customHeight="1">
      <c r="A192" s="37"/>
      <c r="B192" s="170"/>
      <c r="C192" s="171" t="s">
        <v>241</v>
      </c>
      <c r="D192" s="171" t="s">
        <v>134</v>
      </c>
      <c r="E192" s="172" t="s">
        <v>242</v>
      </c>
      <c r="F192" s="173" t="s">
        <v>243</v>
      </c>
      <c r="G192" s="174" t="s">
        <v>226</v>
      </c>
      <c r="H192" s="175">
        <v>0.899</v>
      </c>
      <c r="I192" s="176"/>
      <c r="J192" s="177">
        <f>ROUND(I192*H192,2)</f>
        <v>0</v>
      </c>
      <c r="K192" s="173" t="s">
        <v>138</v>
      </c>
      <c r="L192" s="38"/>
      <c r="M192" s="178" t="s">
        <v>1</v>
      </c>
      <c r="N192" s="179" t="s">
        <v>42</v>
      </c>
      <c r="O192" s="76"/>
      <c r="P192" s="180">
        <f>O192*H192</f>
        <v>0</v>
      </c>
      <c r="Q192" s="180">
        <v>0</v>
      </c>
      <c r="R192" s="180">
        <f>Q192*H192</f>
        <v>0</v>
      </c>
      <c r="S192" s="180">
        <v>0</v>
      </c>
      <c r="T192" s="18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82" t="s">
        <v>139</v>
      </c>
      <c r="AT192" s="182" t="s">
        <v>134</v>
      </c>
      <c r="AU192" s="182" t="s">
        <v>87</v>
      </c>
      <c r="AY192" s="18" t="s">
        <v>131</v>
      </c>
      <c r="BE192" s="183">
        <f>IF(N192="základní",J192,0)</f>
        <v>0</v>
      </c>
      <c r="BF192" s="183">
        <f>IF(N192="snížená",J192,0)</f>
        <v>0</v>
      </c>
      <c r="BG192" s="183">
        <f>IF(N192="zákl. přenesená",J192,0)</f>
        <v>0</v>
      </c>
      <c r="BH192" s="183">
        <f>IF(N192="sníž. přenesená",J192,0)</f>
        <v>0</v>
      </c>
      <c r="BI192" s="183">
        <f>IF(N192="nulová",J192,0)</f>
        <v>0</v>
      </c>
      <c r="BJ192" s="18" t="s">
        <v>85</v>
      </c>
      <c r="BK192" s="183">
        <f>ROUND(I192*H192,2)</f>
        <v>0</v>
      </c>
      <c r="BL192" s="18" t="s">
        <v>139</v>
      </c>
      <c r="BM192" s="182" t="s">
        <v>244</v>
      </c>
    </row>
    <row r="193" s="13" customFormat="1">
      <c r="A193" s="13"/>
      <c r="B193" s="184"/>
      <c r="C193" s="13"/>
      <c r="D193" s="185" t="s">
        <v>141</v>
      </c>
      <c r="E193" s="186" t="s">
        <v>1</v>
      </c>
      <c r="F193" s="187" t="s">
        <v>245</v>
      </c>
      <c r="G193" s="13"/>
      <c r="H193" s="188">
        <v>0.899</v>
      </c>
      <c r="I193" s="189"/>
      <c r="J193" s="13"/>
      <c r="K193" s="13"/>
      <c r="L193" s="184"/>
      <c r="M193" s="190"/>
      <c r="N193" s="191"/>
      <c r="O193" s="191"/>
      <c r="P193" s="191"/>
      <c r="Q193" s="191"/>
      <c r="R193" s="191"/>
      <c r="S193" s="191"/>
      <c r="T193" s="19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6" t="s">
        <v>141</v>
      </c>
      <c r="AU193" s="186" t="s">
        <v>87</v>
      </c>
      <c r="AV193" s="13" t="s">
        <v>87</v>
      </c>
      <c r="AW193" s="13" t="s">
        <v>32</v>
      </c>
      <c r="AX193" s="13" t="s">
        <v>77</v>
      </c>
      <c r="AY193" s="186" t="s">
        <v>131</v>
      </c>
    </row>
    <row r="194" s="14" customFormat="1">
      <c r="A194" s="14"/>
      <c r="B194" s="193"/>
      <c r="C194" s="14"/>
      <c r="D194" s="185" t="s">
        <v>141</v>
      </c>
      <c r="E194" s="194" t="s">
        <v>1</v>
      </c>
      <c r="F194" s="195" t="s">
        <v>143</v>
      </c>
      <c r="G194" s="14"/>
      <c r="H194" s="196">
        <v>0.899</v>
      </c>
      <c r="I194" s="197"/>
      <c r="J194" s="14"/>
      <c r="K194" s="14"/>
      <c r="L194" s="193"/>
      <c r="M194" s="198"/>
      <c r="N194" s="199"/>
      <c r="O194" s="199"/>
      <c r="P194" s="199"/>
      <c r="Q194" s="199"/>
      <c r="R194" s="199"/>
      <c r="S194" s="199"/>
      <c r="T194" s="20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194" t="s">
        <v>141</v>
      </c>
      <c r="AU194" s="194" t="s">
        <v>87</v>
      </c>
      <c r="AV194" s="14" t="s">
        <v>139</v>
      </c>
      <c r="AW194" s="14" t="s">
        <v>32</v>
      </c>
      <c r="AX194" s="14" t="s">
        <v>85</v>
      </c>
      <c r="AY194" s="194" t="s">
        <v>131</v>
      </c>
    </row>
    <row r="195" s="2" customFormat="1" ht="37.8" customHeight="1">
      <c r="A195" s="37"/>
      <c r="B195" s="170"/>
      <c r="C195" s="171" t="s">
        <v>246</v>
      </c>
      <c r="D195" s="171" t="s">
        <v>134</v>
      </c>
      <c r="E195" s="172" t="s">
        <v>247</v>
      </c>
      <c r="F195" s="173" t="s">
        <v>248</v>
      </c>
      <c r="G195" s="174" t="s">
        <v>226</v>
      </c>
      <c r="H195" s="175">
        <v>0.092</v>
      </c>
      <c r="I195" s="176"/>
      <c r="J195" s="177">
        <f>ROUND(I195*H195,2)</f>
        <v>0</v>
      </c>
      <c r="K195" s="173" t="s">
        <v>138</v>
      </c>
      <c r="L195" s="38"/>
      <c r="M195" s="178" t="s">
        <v>1</v>
      </c>
      <c r="N195" s="179" t="s">
        <v>42</v>
      </c>
      <c r="O195" s="76"/>
      <c r="P195" s="180">
        <f>O195*H195</f>
        <v>0</v>
      </c>
      <c r="Q195" s="180">
        <v>0</v>
      </c>
      <c r="R195" s="180">
        <f>Q195*H195</f>
        <v>0</v>
      </c>
      <c r="S195" s="180">
        <v>0</v>
      </c>
      <c r="T195" s="18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182" t="s">
        <v>139</v>
      </c>
      <c r="AT195" s="182" t="s">
        <v>134</v>
      </c>
      <c r="AU195" s="182" t="s">
        <v>87</v>
      </c>
      <c r="AY195" s="18" t="s">
        <v>131</v>
      </c>
      <c r="BE195" s="183">
        <f>IF(N195="základní",J195,0)</f>
        <v>0</v>
      </c>
      <c r="BF195" s="183">
        <f>IF(N195="snížená",J195,0)</f>
        <v>0</v>
      </c>
      <c r="BG195" s="183">
        <f>IF(N195="zákl. přenesená",J195,0)</f>
        <v>0</v>
      </c>
      <c r="BH195" s="183">
        <f>IF(N195="sníž. přenesená",J195,0)</f>
        <v>0</v>
      </c>
      <c r="BI195" s="183">
        <f>IF(N195="nulová",J195,0)</f>
        <v>0</v>
      </c>
      <c r="BJ195" s="18" t="s">
        <v>85</v>
      </c>
      <c r="BK195" s="183">
        <f>ROUND(I195*H195,2)</f>
        <v>0</v>
      </c>
      <c r="BL195" s="18" t="s">
        <v>139</v>
      </c>
      <c r="BM195" s="182" t="s">
        <v>249</v>
      </c>
    </row>
    <row r="196" s="12" customFormat="1" ht="22.8" customHeight="1">
      <c r="A196" s="12"/>
      <c r="B196" s="157"/>
      <c r="C196" s="12"/>
      <c r="D196" s="158" t="s">
        <v>76</v>
      </c>
      <c r="E196" s="168" t="s">
        <v>250</v>
      </c>
      <c r="F196" s="168" t="s">
        <v>251</v>
      </c>
      <c r="G196" s="12"/>
      <c r="H196" s="12"/>
      <c r="I196" s="160"/>
      <c r="J196" s="169">
        <f>BK196</f>
        <v>0</v>
      </c>
      <c r="K196" s="12"/>
      <c r="L196" s="157"/>
      <c r="M196" s="162"/>
      <c r="N196" s="163"/>
      <c r="O196" s="163"/>
      <c r="P196" s="164">
        <f>P197</f>
        <v>0</v>
      </c>
      <c r="Q196" s="163"/>
      <c r="R196" s="164">
        <f>R197</f>
        <v>0</v>
      </c>
      <c r="S196" s="163"/>
      <c r="T196" s="165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58" t="s">
        <v>85</v>
      </c>
      <c r="AT196" s="166" t="s">
        <v>76</v>
      </c>
      <c r="AU196" s="166" t="s">
        <v>85</v>
      </c>
      <c r="AY196" s="158" t="s">
        <v>131</v>
      </c>
      <c r="BK196" s="167">
        <f>BK197</f>
        <v>0</v>
      </c>
    </row>
    <row r="197" s="2" customFormat="1" ht="24.15" customHeight="1">
      <c r="A197" s="37"/>
      <c r="B197" s="170"/>
      <c r="C197" s="171" t="s">
        <v>174</v>
      </c>
      <c r="D197" s="171" t="s">
        <v>134</v>
      </c>
      <c r="E197" s="172" t="s">
        <v>252</v>
      </c>
      <c r="F197" s="173" t="s">
        <v>253</v>
      </c>
      <c r="G197" s="174" t="s">
        <v>226</v>
      </c>
      <c r="H197" s="175">
        <v>4.982</v>
      </c>
      <c r="I197" s="176"/>
      <c r="J197" s="177">
        <f>ROUND(I197*H197,2)</f>
        <v>0</v>
      </c>
      <c r="K197" s="173" t="s">
        <v>138</v>
      </c>
      <c r="L197" s="38"/>
      <c r="M197" s="178" t="s">
        <v>1</v>
      </c>
      <c r="N197" s="179" t="s">
        <v>42</v>
      </c>
      <c r="O197" s="76"/>
      <c r="P197" s="180">
        <f>O197*H197</f>
        <v>0</v>
      </c>
      <c r="Q197" s="180">
        <v>0</v>
      </c>
      <c r="R197" s="180">
        <f>Q197*H197</f>
        <v>0</v>
      </c>
      <c r="S197" s="180">
        <v>0</v>
      </c>
      <c r="T197" s="18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2" t="s">
        <v>139</v>
      </c>
      <c r="AT197" s="182" t="s">
        <v>134</v>
      </c>
      <c r="AU197" s="182" t="s">
        <v>87</v>
      </c>
      <c r="AY197" s="18" t="s">
        <v>131</v>
      </c>
      <c r="BE197" s="183">
        <f>IF(N197="základní",J197,0)</f>
        <v>0</v>
      </c>
      <c r="BF197" s="183">
        <f>IF(N197="snížená",J197,0)</f>
        <v>0</v>
      </c>
      <c r="BG197" s="183">
        <f>IF(N197="zákl. přenesená",J197,0)</f>
        <v>0</v>
      </c>
      <c r="BH197" s="183">
        <f>IF(N197="sníž. přenesená",J197,0)</f>
        <v>0</v>
      </c>
      <c r="BI197" s="183">
        <f>IF(N197="nulová",J197,0)</f>
        <v>0</v>
      </c>
      <c r="BJ197" s="18" t="s">
        <v>85</v>
      </c>
      <c r="BK197" s="183">
        <f>ROUND(I197*H197,2)</f>
        <v>0</v>
      </c>
      <c r="BL197" s="18" t="s">
        <v>139</v>
      </c>
      <c r="BM197" s="182" t="s">
        <v>254</v>
      </c>
    </row>
    <row r="198" s="12" customFormat="1" ht="25.92" customHeight="1">
      <c r="A198" s="12"/>
      <c r="B198" s="157"/>
      <c r="C198" s="12"/>
      <c r="D198" s="158" t="s">
        <v>76</v>
      </c>
      <c r="E198" s="159" t="s">
        <v>255</v>
      </c>
      <c r="F198" s="159" t="s">
        <v>256</v>
      </c>
      <c r="G198" s="12"/>
      <c r="H198" s="12"/>
      <c r="I198" s="160"/>
      <c r="J198" s="161">
        <f>BK198</f>
        <v>0</v>
      </c>
      <c r="K198" s="12"/>
      <c r="L198" s="157"/>
      <c r="M198" s="162"/>
      <c r="N198" s="163"/>
      <c r="O198" s="163"/>
      <c r="P198" s="164">
        <f>P199+P215+P222+P226+P253+P262</f>
        <v>0</v>
      </c>
      <c r="Q198" s="163"/>
      <c r="R198" s="164">
        <f>R199+R215+R222+R226+R253+R262</f>
        <v>1.9413354000000003</v>
      </c>
      <c r="S198" s="163"/>
      <c r="T198" s="165">
        <f>T199+T215+T222+T226+T253+T262</f>
        <v>1.0256060000000002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58" t="s">
        <v>87</v>
      </c>
      <c r="AT198" s="166" t="s">
        <v>76</v>
      </c>
      <c r="AU198" s="166" t="s">
        <v>77</v>
      </c>
      <c r="AY198" s="158" t="s">
        <v>131</v>
      </c>
      <c r="BK198" s="167">
        <f>BK199+BK215+BK222+BK226+BK253+BK262</f>
        <v>0</v>
      </c>
    </row>
    <row r="199" s="12" customFormat="1" ht="22.8" customHeight="1">
      <c r="A199" s="12"/>
      <c r="B199" s="157"/>
      <c r="C199" s="12"/>
      <c r="D199" s="158" t="s">
        <v>76</v>
      </c>
      <c r="E199" s="168" t="s">
        <v>257</v>
      </c>
      <c r="F199" s="168" t="s">
        <v>258</v>
      </c>
      <c r="G199" s="12"/>
      <c r="H199" s="12"/>
      <c r="I199" s="160"/>
      <c r="J199" s="169">
        <f>BK199</f>
        <v>0</v>
      </c>
      <c r="K199" s="12"/>
      <c r="L199" s="157"/>
      <c r="M199" s="162"/>
      <c r="N199" s="163"/>
      <c r="O199" s="163"/>
      <c r="P199" s="164">
        <f>SUM(P200:P214)</f>
        <v>0</v>
      </c>
      <c r="Q199" s="163"/>
      <c r="R199" s="164">
        <f>SUM(R200:R214)</f>
        <v>1.0855080000000002</v>
      </c>
      <c r="S199" s="163"/>
      <c r="T199" s="165">
        <f>SUM(T200:T214)</f>
        <v>0.4416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58" t="s">
        <v>87</v>
      </c>
      <c r="AT199" s="166" t="s">
        <v>76</v>
      </c>
      <c r="AU199" s="166" t="s">
        <v>85</v>
      </c>
      <c r="AY199" s="158" t="s">
        <v>131</v>
      </c>
      <c r="BK199" s="167">
        <f>SUM(BK200:BK214)</f>
        <v>0</v>
      </c>
    </row>
    <row r="200" s="2" customFormat="1" ht="33" customHeight="1">
      <c r="A200" s="37"/>
      <c r="B200" s="170"/>
      <c r="C200" s="171" t="s">
        <v>259</v>
      </c>
      <c r="D200" s="171" t="s">
        <v>134</v>
      </c>
      <c r="E200" s="172" t="s">
        <v>260</v>
      </c>
      <c r="F200" s="173" t="s">
        <v>261</v>
      </c>
      <c r="G200" s="174" t="s">
        <v>137</v>
      </c>
      <c r="H200" s="175">
        <v>27.6</v>
      </c>
      <c r="I200" s="176"/>
      <c r="J200" s="177">
        <f>ROUND(I200*H200,2)</f>
        <v>0</v>
      </c>
      <c r="K200" s="173" t="s">
        <v>138</v>
      </c>
      <c r="L200" s="38"/>
      <c r="M200" s="178" t="s">
        <v>1</v>
      </c>
      <c r="N200" s="179" t="s">
        <v>42</v>
      </c>
      <c r="O200" s="76"/>
      <c r="P200" s="180">
        <f>O200*H200</f>
        <v>0</v>
      </c>
      <c r="Q200" s="180">
        <v>0.02265</v>
      </c>
      <c r="R200" s="180">
        <f>Q200*H200</f>
        <v>0.62514</v>
      </c>
      <c r="S200" s="180">
        <v>0</v>
      </c>
      <c r="T200" s="18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2" t="s">
        <v>208</v>
      </c>
      <c r="AT200" s="182" t="s">
        <v>134</v>
      </c>
      <c r="AU200" s="182" t="s">
        <v>87</v>
      </c>
      <c r="AY200" s="18" t="s">
        <v>131</v>
      </c>
      <c r="BE200" s="183">
        <f>IF(N200="základní",J200,0)</f>
        <v>0</v>
      </c>
      <c r="BF200" s="183">
        <f>IF(N200="snížená",J200,0)</f>
        <v>0</v>
      </c>
      <c r="BG200" s="183">
        <f>IF(N200="zákl. přenesená",J200,0)</f>
        <v>0</v>
      </c>
      <c r="BH200" s="183">
        <f>IF(N200="sníž. přenesená",J200,0)</f>
        <v>0</v>
      </c>
      <c r="BI200" s="183">
        <f>IF(N200="nulová",J200,0)</f>
        <v>0</v>
      </c>
      <c r="BJ200" s="18" t="s">
        <v>85</v>
      </c>
      <c r="BK200" s="183">
        <f>ROUND(I200*H200,2)</f>
        <v>0</v>
      </c>
      <c r="BL200" s="18" t="s">
        <v>208</v>
      </c>
      <c r="BM200" s="182" t="s">
        <v>262</v>
      </c>
    </row>
    <row r="201" s="13" customFormat="1">
      <c r="A201" s="13"/>
      <c r="B201" s="184"/>
      <c r="C201" s="13"/>
      <c r="D201" s="185" t="s">
        <v>141</v>
      </c>
      <c r="E201" s="186" t="s">
        <v>1</v>
      </c>
      <c r="F201" s="187" t="s">
        <v>263</v>
      </c>
      <c r="G201" s="13"/>
      <c r="H201" s="188">
        <v>27.6</v>
      </c>
      <c r="I201" s="189"/>
      <c r="J201" s="13"/>
      <c r="K201" s="13"/>
      <c r="L201" s="184"/>
      <c r="M201" s="190"/>
      <c r="N201" s="191"/>
      <c r="O201" s="191"/>
      <c r="P201" s="191"/>
      <c r="Q201" s="191"/>
      <c r="R201" s="191"/>
      <c r="S201" s="191"/>
      <c r="T201" s="19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186" t="s">
        <v>141</v>
      </c>
      <c r="AU201" s="186" t="s">
        <v>87</v>
      </c>
      <c r="AV201" s="13" t="s">
        <v>87</v>
      </c>
      <c r="AW201" s="13" t="s">
        <v>32</v>
      </c>
      <c r="AX201" s="13" t="s">
        <v>77</v>
      </c>
      <c r="AY201" s="186" t="s">
        <v>131</v>
      </c>
    </row>
    <row r="202" s="14" customFormat="1">
      <c r="A202" s="14"/>
      <c r="B202" s="193"/>
      <c r="C202" s="14"/>
      <c r="D202" s="185" t="s">
        <v>141</v>
      </c>
      <c r="E202" s="194" t="s">
        <v>1</v>
      </c>
      <c r="F202" s="195" t="s">
        <v>143</v>
      </c>
      <c r="G202" s="14"/>
      <c r="H202" s="196">
        <v>27.6</v>
      </c>
      <c r="I202" s="197"/>
      <c r="J202" s="14"/>
      <c r="K202" s="14"/>
      <c r="L202" s="193"/>
      <c r="M202" s="198"/>
      <c r="N202" s="199"/>
      <c r="O202" s="199"/>
      <c r="P202" s="199"/>
      <c r="Q202" s="199"/>
      <c r="R202" s="199"/>
      <c r="S202" s="199"/>
      <c r="T202" s="20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194" t="s">
        <v>141</v>
      </c>
      <c r="AU202" s="194" t="s">
        <v>87</v>
      </c>
      <c r="AV202" s="14" t="s">
        <v>139</v>
      </c>
      <c r="AW202" s="14" t="s">
        <v>32</v>
      </c>
      <c r="AX202" s="14" t="s">
        <v>85</v>
      </c>
      <c r="AY202" s="194" t="s">
        <v>131</v>
      </c>
    </row>
    <row r="203" s="2" customFormat="1" ht="24.15" customHeight="1">
      <c r="A203" s="37"/>
      <c r="B203" s="170"/>
      <c r="C203" s="171" t="s">
        <v>264</v>
      </c>
      <c r="D203" s="171" t="s">
        <v>134</v>
      </c>
      <c r="E203" s="172" t="s">
        <v>265</v>
      </c>
      <c r="F203" s="173" t="s">
        <v>266</v>
      </c>
      <c r="G203" s="174" t="s">
        <v>137</v>
      </c>
      <c r="H203" s="175">
        <v>27.6</v>
      </c>
      <c r="I203" s="176"/>
      <c r="J203" s="177">
        <f>ROUND(I203*H203,2)</f>
        <v>0</v>
      </c>
      <c r="K203" s="173" t="s">
        <v>138</v>
      </c>
      <c r="L203" s="38"/>
      <c r="M203" s="178" t="s">
        <v>1</v>
      </c>
      <c r="N203" s="179" t="s">
        <v>42</v>
      </c>
      <c r="O203" s="76"/>
      <c r="P203" s="180">
        <f>O203*H203</f>
        <v>0</v>
      </c>
      <c r="Q203" s="180">
        <v>0</v>
      </c>
      <c r="R203" s="180">
        <f>Q203*H203</f>
        <v>0</v>
      </c>
      <c r="S203" s="180">
        <v>0.016</v>
      </c>
      <c r="T203" s="181">
        <f>S203*H203</f>
        <v>0.4416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182" t="s">
        <v>208</v>
      </c>
      <c r="AT203" s="182" t="s">
        <v>134</v>
      </c>
      <c r="AU203" s="182" t="s">
        <v>87</v>
      </c>
      <c r="AY203" s="18" t="s">
        <v>131</v>
      </c>
      <c r="BE203" s="183">
        <f>IF(N203="základní",J203,0)</f>
        <v>0</v>
      </c>
      <c r="BF203" s="183">
        <f>IF(N203="snížená",J203,0)</f>
        <v>0</v>
      </c>
      <c r="BG203" s="183">
        <f>IF(N203="zákl. přenesená",J203,0)</f>
        <v>0</v>
      </c>
      <c r="BH203" s="183">
        <f>IF(N203="sníž. přenesená",J203,0)</f>
        <v>0</v>
      </c>
      <c r="BI203" s="183">
        <f>IF(N203="nulová",J203,0)</f>
        <v>0</v>
      </c>
      <c r="BJ203" s="18" t="s">
        <v>85</v>
      </c>
      <c r="BK203" s="183">
        <f>ROUND(I203*H203,2)</f>
        <v>0</v>
      </c>
      <c r="BL203" s="18" t="s">
        <v>208</v>
      </c>
      <c r="BM203" s="182" t="s">
        <v>267</v>
      </c>
    </row>
    <row r="204" s="13" customFormat="1">
      <c r="A204" s="13"/>
      <c r="B204" s="184"/>
      <c r="C204" s="13"/>
      <c r="D204" s="185" t="s">
        <v>141</v>
      </c>
      <c r="E204" s="186" t="s">
        <v>1</v>
      </c>
      <c r="F204" s="187" t="s">
        <v>268</v>
      </c>
      <c r="G204" s="13"/>
      <c r="H204" s="188">
        <v>27.6</v>
      </c>
      <c r="I204" s="189"/>
      <c r="J204" s="13"/>
      <c r="K204" s="13"/>
      <c r="L204" s="184"/>
      <c r="M204" s="190"/>
      <c r="N204" s="191"/>
      <c r="O204" s="191"/>
      <c r="P204" s="191"/>
      <c r="Q204" s="191"/>
      <c r="R204" s="191"/>
      <c r="S204" s="191"/>
      <c r="T204" s="19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6" t="s">
        <v>141</v>
      </c>
      <c r="AU204" s="186" t="s">
        <v>87</v>
      </c>
      <c r="AV204" s="13" t="s">
        <v>87</v>
      </c>
      <c r="AW204" s="13" t="s">
        <v>32</v>
      </c>
      <c r="AX204" s="13" t="s">
        <v>77</v>
      </c>
      <c r="AY204" s="186" t="s">
        <v>131</v>
      </c>
    </row>
    <row r="205" s="14" customFormat="1">
      <c r="A205" s="14"/>
      <c r="B205" s="193"/>
      <c r="C205" s="14"/>
      <c r="D205" s="185" t="s">
        <v>141</v>
      </c>
      <c r="E205" s="194" t="s">
        <v>1</v>
      </c>
      <c r="F205" s="195" t="s">
        <v>143</v>
      </c>
      <c r="G205" s="14"/>
      <c r="H205" s="196">
        <v>27.6</v>
      </c>
      <c r="I205" s="197"/>
      <c r="J205" s="14"/>
      <c r="K205" s="14"/>
      <c r="L205" s="193"/>
      <c r="M205" s="198"/>
      <c r="N205" s="199"/>
      <c r="O205" s="199"/>
      <c r="P205" s="199"/>
      <c r="Q205" s="199"/>
      <c r="R205" s="199"/>
      <c r="S205" s="199"/>
      <c r="T205" s="200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194" t="s">
        <v>141</v>
      </c>
      <c r="AU205" s="194" t="s">
        <v>87</v>
      </c>
      <c r="AV205" s="14" t="s">
        <v>139</v>
      </c>
      <c r="AW205" s="14" t="s">
        <v>32</v>
      </c>
      <c r="AX205" s="14" t="s">
        <v>85</v>
      </c>
      <c r="AY205" s="194" t="s">
        <v>131</v>
      </c>
    </row>
    <row r="206" s="2" customFormat="1" ht="24.15" customHeight="1">
      <c r="A206" s="37"/>
      <c r="B206" s="170"/>
      <c r="C206" s="171" t="s">
        <v>269</v>
      </c>
      <c r="D206" s="171" t="s">
        <v>134</v>
      </c>
      <c r="E206" s="172" t="s">
        <v>270</v>
      </c>
      <c r="F206" s="173" t="s">
        <v>271</v>
      </c>
      <c r="G206" s="174" t="s">
        <v>137</v>
      </c>
      <c r="H206" s="175">
        <v>27.6</v>
      </c>
      <c r="I206" s="176"/>
      <c r="J206" s="177">
        <f>ROUND(I206*H206,2)</f>
        <v>0</v>
      </c>
      <c r="K206" s="173" t="s">
        <v>138</v>
      </c>
      <c r="L206" s="38"/>
      <c r="M206" s="178" t="s">
        <v>1</v>
      </c>
      <c r="N206" s="179" t="s">
        <v>42</v>
      </c>
      <c r="O206" s="76"/>
      <c r="P206" s="180">
        <f>O206*H206</f>
        <v>0</v>
      </c>
      <c r="Q206" s="180">
        <v>0</v>
      </c>
      <c r="R206" s="180">
        <f>Q206*H206</f>
        <v>0</v>
      </c>
      <c r="S206" s="180">
        <v>0</v>
      </c>
      <c r="T206" s="18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182" t="s">
        <v>208</v>
      </c>
      <c r="AT206" s="182" t="s">
        <v>134</v>
      </c>
      <c r="AU206" s="182" t="s">
        <v>87</v>
      </c>
      <c r="AY206" s="18" t="s">
        <v>131</v>
      </c>
      <c r="BE206" s="183">
        <f>IF(N206="základní",J206,0)</f>
        <v>0</v>
      </c>
      <c r="BF206" s="183">
        <f>IF(N206="snížená",J206,0)</f>
        <v>0</v>
      </c>
      <c r="BG206" s="183">
        <f>IF(N206="zákl. přenesená",J206,0)</f>
        <v>0</v>
      </c>
      <c r="BH206" s="183">
        <f>IF(N206="sníž. přenesená",J206,0)</f>
        <v>0</v>
      </c>
      <c r="BI206" s="183">
        <f>IF(N206="nulová",J206,0)</f>
        <v>0</v>
      </c>
      <c r="BJ206" s="18" t="s">
        <v>85</v>
      </c>
      <c r="BK206" s="183">
        <f>ROUND(I206*H206,2)</f>
        <v>0</v>
      </c>
      <c r="BL206" s="18" t="s">
        <v>208</v>
      </c>
      <c r="BM206" s="182" t="s">
        <v>272</v>
      </c>
    </row>
    <row r="207" s="13" customFormat="1">
      <c r="A207" s="13"/>
      <c r="B207" s="184"/>
      <c r="C207" s="13"/>
      <c r="D207" s="185" t="s">
        <v>141</v>
      </c>
      <c r="E207" s="186" t="s">
        <v>1</v>
      </c>
      <c r="F207" s="187" t="s">
        <v>263</v>
      </c>
      <c r="G207" s="13"/>
      <c r="H207" s="188">
        <v>27.6</v>
      </c>
      <c r="I207" s="189"/>
      <c r="J207" s="13"/>
      <c r="K207" s="13"/>
      <c r="L207" s="184"/>
      <c r="M207" s="190"/>
      <c r="N207" s="191"/>
      <c r="O207" s="191"/>
      <c r="P207" s="191"/>
      <c r="Q207" s="191"/>
      <c r="R207" s="191"/>
      <c r="S207" s="191"/>
      <c r="T207" s="19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6" t="s">
        <v>141</v>
      </c>
      <c r="AU207" s="186" t="s">
        <v>87</v>
      </c>
      <c r="AV207" s="13" t="s">
        <v>87</v>
      </c>
      <c r="AW207" s="13" t="s">
        <v>32</v>
      </c>
      <c r="AX207" s="13" t="s">
        <v>77</v>
      </c>
      <c r="AY207" s="186" t="s">
        <v>131</v>
      </c>
    </row>
    <row r="208" s="14" customFormat="1">
      <c r="A208" s="14"/>
      <c r="B208" s="193"/>
      <c r="C208" s="14"/>
      <c r="D208" s="185" t="s">
        <v>141</v>
      </c>
      <c r="E208" s="194" t="s">
        <v>1</v>
      </c>
      <c r="F208" s="195" t="s">
        <v>143</v>
      </c>
      <c r="G208" s="14"/>
      <c r="H208" s="196">
        <v>27.6</v>
      </c>
      <c r="I208" s="197"/>
      <c r="J208" s="14"/>
      <c r="K208" s="14"/>
      <c r="L208" s="193"/>
      <c r="M208" s="198"/>
      <c r="N208" s="199"/>
      <c r="O208" s="199"/>
      <c r="P208" s="199"/>
      <c r="Q208" s="199"/>
      <c r="R208" s="199"/>
      <c r="S208" s="199"/>
      <c r="T208" s="200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194" t="s">
        <v>141</v>
      </c>
      <c r="AU208" s="194" t="s">
        <v>87</v>
      </c>
      <c r="AV208" s="14" t="s">
        <v>139</v>
      </c>
      <c r="AW208" s="14" t="s">
        <v>32</v>
      </c>
      <c r="AX208" s="14" t="s">
        <v>85</v>
      </c>
      <c r="AY208" s="194" t="s">
        <v>131</v>
      </c>
    </row>
    <row r="209" s="2" customFormat="1" ht="21.75" customHeight="1">
      <c r="A209" s="37"/>
      <c r="B209" s="170"/>
      <c r="C209" s="208" t="s">
        <v>273</v>
      </c>
      <c r="D209" s="208" t="s">
        <v>274</v>
      </c>
      <c r="E209" s="209" t="s">
        <v>275</v>
      </c>
      <c r="F209" s="210" t="s">
        <v>276</v>
      </c>
      <c r="G209" s="211" t="s">
        <v>178</v>
      </c>
      <c r="H209" s="212">
        <v>0.828</v>
      </c>
      <c r="I209" s="213"/>
      <c r="J209" s="214">
        <f>ROUND(I209*H209,2)</f>
        <v>0</v>
      </c>
      <c r="K209" s="210" t="s">
        <v>138</v>
      </c>
      <c r="L209" s="215"/>
      <c r="M209" s="216" t="s">
        <v>1</v>
      </c>
      <c r="N209" s="217" t="s">
        <v>42</v>
      </c>
      <c r="O209" s="76"/>
      <c r="P209" s="180">
        <f>O209*H209</f>
        <v>0</v>
      </c>
      <c r="Q209" s="180">
        <v>0.55</v>
      </c>
      <c r="R209" s="180">
        <f>Q209*H209</f>
        <v>0.4554</v>
      </c>
      <c r="S209" s="180">
        <v>0</v>
      </c>
      <c r="T209" s="181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182" t="s">
        <v>277</v>
      </c>
      <c r="AT209" s="182" t="s">
        <v>274</v>
      </c>
      <c r="AU209" s="182" t="s">
        <v>87</v>
      </c>
      <c r="AY209" s="18" t="s">
        <v>131</v>
      </c>
      <c r="BE209" s="183">
        <f>IF(N209="základní",J209,0)</f>
        <v>0</v>
      </c>
      <c r="BF209" s="183">
        <f>IF(N209="snížená",J209,0)</f>
        <v>0</v>
      </c>
      <c r="BG209" s="183">
        <f>IF(N209="zákl. přenesená",J209,0)</f>
        <v>0</v>
      </c>
      <c r="BH209" s="183">
        <f>IF(N209="sníž. přenesená",J209,0)</f>
        <v>0</v>
      </c>
      <c r="BI209" s="183">
        <f>IF(N209="nulová",J209,0)</f>
        <v>0</v>
      </c>
      <c r="BJ209" s="18" t="s">
        <v>85</v>
      </c>
      <c r="BK209" s="183">
        <f>ROUND(I209*H209,2)</f>
        <v>0</v>
      </c>
      <c r="BL209" s="18" t="s">
        <v>208</v>
      </c>
      <c r="BM209" s="182" t="s">
        <v>278</v>
      </c>
    </row>
    <row r="210" s="13" customFormat="1">
      <c r="A210" s="13"/>
      <c r="B210" s="184"/>
      <c r="C210" s="13"/>
      <c r="D210" s="185" t="s">
        <v>141</v>
      </c>
      <c r="E210" s="13"/>
      <c r="F210" s="187" t="s">
        <v>279</v>
      </c>
      <c r="G210" s="13"/>
      <c r="H210" s="188">
        <v>0.828</v>
      </c>
      <c r="I210" s="189"/>
      <c r="J210" s="13"/>
      <c r="K210" s="13"/>
      <c r="L210" s="184"/>
      <c r="M210" s="190"/>
      <c r="N210" s="191"/>
      <c r="O210" s="191"/>
      <c r="P210" s="191"/>
      <c r="Q210" s="191"/>
      <c r="R210" s="191"/>
      <c r="S210" s="191"/>
      <c r="T210" s="19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6" t="s">
        <v>141</v>
      </c>
      <c r="AU210" s="186" t="s">
        <v>87</v>
      </c>
      <c r="AV210" s="13" t="s">
        <v>87</v>
      </c>
      <c r="AW210" s="13" t="s">
        <v>3</v>
      </c>
      <c r="AX210" s="13" t="s">
        <v>85</v>
      </c>
      <c r="AY210" s="186" t="s">
        <v>131</v>
      </c>
    </row>
    <row r="211" s="2" customFormat="1" ht="24.15" customHeight="1">
      <c r="A211" s="37"/>
      <c r="B211" s="170"/>
      <c r="C211" s="171" t="s">
        <v>280</v>
      </c>
      <c r="D211" s="171" t="s">
        <v>134</v>
      </c>
      <c r="E211" s="172" t="s">
        <v>281</v>
      </c>
      <c r="F211" s="173" t="s">
        <v>282</v>
      </c>
      <c r="G211" s="174" t="s">
        <v>137</v>
      </c>
      <c r="H211" s="175">
        <v>27.6</v>
      </c>
      <c r="I211" s="176"/>
      <c r="J211" s="177">
        <f>ROUND(I211*H211,2)</f>
        <v>0</v>
      </c>
      <c r="K211" s="173" t="s">
        <v>138</v>
      </c>
      <c r="L211" s="38"/>
      <c r="M211" s="178" t="s">
        <v>1</v>
      </c>
      <c r="N211" s="179" t="s">
        <v>42</v>
      </c>
      <c r="O211" s="76"/>
      <c r="P211" s="180">
        <f>O211*H211</f>
        <v>0</v>
      </c>
      <c r="Q211" s="180">
        <v>0.00018</v>
      </c>
      <c r="R211" s="180">
        <f>Q211*H211</f>
        <v>0.004968</v>
      </c>
      <c r="S211" s="180">
        <v>0</v>
      </c>
      <c r="T211" s="18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2" t="s">
        <v>208</v>
      </c>
      <c r="AT211" s="182" t="s">
        <v>134</v>
      </c>
      <c r="AU211" s="182" t="s">
        <v>87</v>
      </c>
      <c r="AY211" s="18" t="s">
        <v>131</v>
      </c>
      <c r="BE211" s="183">
        <f>IF(N211="základní",J211,0)</f>
        <v>0</v>
      </c>
      <c r="BF211" s="183">
        <f>IF(N211="snížená",J211,0)</f>
        <v>0</v>
      </c>
      <c r="BG211" s="183">
        <f>IF(N211="zákl. přenesená",J211,0)</f>
        <v>0</v>
      </c>
      <c r="BH211" s="183">
        <f>IF(N211="sníž. přenesená",J211,0)</f>
        <v>0</v>
      </c>
      <c r="BI211" s="183">
        <f>IF(N211="nulová",J211,0)</f>
        <v>0</v>
      </c>
      <c r="BJ211" s="18" t="s">
        <v>85</v>
      </c>
      <c r="BK211" s="183">
        <f>ROUND(I211*H211,2)</f>
        <v>0</v>
      </c>
      <c r="BL211" s="18" t="s">
        <v>208</v>
      </c>
      <c r="BM211" s="182" t="s">
        <v>283</v>
      </c>
    </row>
    <row r="212" s="13" customFormat="1">
      <c r="A212" s="13"/>
      <c r="B212" s="184"/>
      <c r="C212" s="13"/>
      <c r="D212" s="185" t="s">
        <v>141</v>
      </c>
      <c r="E212" s="186" t="s">
        <v>1</v>
      </c>
      <c r="F212" s="187" t="s">
        <v>263</v>
      </c>
      <c r="G212" s="13"/>
      <c r="H212" s="188">
        <v>27.6</v>
      </c>
      <c r="I212" s="189"/>
      <c r="J212" s="13"/>
      <c r="K212" s="13"/>
      <c r="L212" s="184"/>
      <c r="M212" s="190"/>
      <c r="N212" s="191"/>
      <c r="O212" s="191"/>
      <c r="P212" s="191"/>
      <c r="Q212" s="191"/>
      <c r="R212" s="191"/>
      <c r="S212" s="191"/>
      <c r="T212" s="19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6" t="s">
        <v>141</v>
      </c>
      <c r="AU212" s="186" t="s">
        <v>87</v>
      </c>
      <c r="AV212" s="13" t="s">
        <v>87</v>
      </c>
      <c r="AW212" s="13" t="s">
        <v>32</v>
      </c>
      <c r="AX212" s="13" t="s">
        <v>77</v>
      </c>
      <c r="AY212" s="186" t="s">
        <v>131</v>
      </c>
    </row>
    <row r="213" s="14" customFormat="1">
      <c r="A213" s="14"/>
      <c r="B213" s="193"/>
      <c r="C213" s="14"/>
      <c r="D213" s="185" t="s">
        <v>141</v>
      </c>
      <c r="E213" s="194" t="s">
        <v>1</v>
      </c>
      <c r="F213" s="195" t="s">
        <v>143</v>
      </c>
      <c r="G213" s="14"/>
      <c r="H213" s="196">
        <v>27.6</v>
      </c>
      <c r="I213" s="197"/>
      <c r="J213" s="14"/>
      <c r="K213" s="14"/>
      <c r="L213" s="193"/>
      <c r="M213" s="198"/>
      <c r="N213" s="199"/>
      <c r="O213" s="199"/>
      <c r="P213" s="199"/>
      <c r="Q213" s="199"/>
      <c r="R213" s="199"/>
      <c r="S213" s="199"/>
      <c r="T213" s="200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194" t="s">
        <v>141</v>
      </c>
      <c r="AU213" s="194" t="s">
        <v>87</v>
      </c>
      <c r="AV213" s="14" t="s">
        <v>139</v>
      </c>
      <c r="AW213" s="14" t="s">
        <v>32</v>
      </c>
      <c r="AX213" s="14" t="s">
        <v>85</v>
      </c>
      <c r="AY213" s="194" t="s">
        <v>131</v>
      </c>
    </row>
    <row r="214" s="2" customFormat="1" ht="24.15" customHeight="1">
      <c r="A214" s="37"/>
      <c r="B214" s="170"/>
      <c r="C214" s="171" t="s">
        <v>284</v>
      </c>
      <c r="D214" s="171" t="s">
        <v>134</v>
      </c>
      <c r="E214" s="172" t="s">
        <v>285</v>
      </c>
      <c r="F214" s="173" t="s">
        <v>286</v>
      </c>
      <c r="G214" s="174" t="s">
        <v>226</v>
      </c>
      <c r="H214" s="175">
        <v>1.0860000000000002</v>
      </c>
      <c r="I214" s="176"/>
      <c r="J214" s="177">
        <f>ROUND(I214*H214,2)</f>
        <v>0</v>
      </c>
      <c r="K214" s="173" t="s">
        <v>138</v>
      </c>
      <c r="L214" s="38"/>
      <c r="M214" s="178" t="s">
        <v>1</v>
      </c>
      <c r="N214" s="179" t="s">
        <v>42</v>
      </c>
      <c r="O214" s="76"/>
      <c r="P214" s="180">
        <f>O214*H214</f>
        <v>0</v>
      </c>
      <c r="Q214" s="180">
        <v>0</v>
      </c>
      <c r="R214" s="180">
        <f>Q214*H214</f>
        <v>0</v>
      </c>
      <c r="S214" s="180">
        <v>0</v>
      </c>
      <c r="T214" s="181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182" t="s">
        <v>208</v>
      </c>
      <c r="AT214" s="182" t="s">
        <v>134</v>
      </c>
      <c r="AU214" s="182" t="s">
        <v>87</v>
      </c>
      <c r="AY214" s="18" t="s">
        <v>131</v>
      </c>
      <c r="BE214" s="183">
        <f>IF(N214="základní",J214,0)</f>
        <v>0</v>
      </c>
      <c r="BF214" s="183">
        <f>IF(N214="snížená",J214,0)</f>
        <v>0</v>
      </c>
      <c r="BG214" s="183">
        <f>IF(N214="zákl. přenesená",J214,0)</f>
        <v>0</v>
      </c>
      <c r="BH214" s="183">
        <f>IF(N214="sníž. přenesená",J214,0)</f>
        <v>0</v>
      </c>
      <c r="BI214" s="183">
        <f>IF(N214="nulová",J214,0)</f>
        <v>0</v>
      </c>
      <c r="BJ214" s="18" t="s">
        <v>85</v>
      </c>
      <c r="BK214" s="183">
        <f>ROUND(I214*H214,2)</f>
        <v>0</v>
      </c>
      <c r="BL214" s="18" t="s">
        <v>208</v>
      </c>
      <c r="BM214" s="182" t="s">
        <v>287</v>
      </c>
    </row>
    <row r="215" s="12" customFormat="1" ht="22.8" customHeight="1">
      <c r="A215" s="12"/>
      <c r="B215" s="157"/>
      <c r="C215" s="12"/>
      <c r="D215" s="158" t="s">
        <v>76</v>
      </c>
      <c r="E215" s="168" t="s">
        <v>288</v>
      </c>
      <c r="F215" s="168" t="s">
        <v>289</v>
      </c>
      <c r="G215" s="12"/>
      <c r="H215" s="12"/>
      <c r="I215" s="160"/>
      <c r="J215" s="169">
        <f>BK215</f>
        <v>0</v>
      </c>
      <c r="K215" s="12"/>
      <c r="L215" s="157"/>
      <c r="M215" s="162"/>
      <c r="N215" s="163"/>
      <c r="O215" s="163"/>
      <c r="P215" s="164">
        <f>SUM(P216:P221)</f>
        <v>0</v>
      </c>
      <c r="Q215" s="163"/>
      <c r="R215" s="164">
        <f>SUM(R216:R221)</f>
        <v>0.01872</v>
      </c>
      <c r="S215" s="163"/>
      <c r="T215" s="165">
        <f>SUM(T216:T221)</f>
        <v>0.012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58" t="s">
        <v>87</v>
      </c>
      <c r="AT215" s="166" t="s">
        <v>76</v>
      </c>
      <c r="AU215" s="166" t="s">
        <v>85</v>
      </c>
      <c r="AY215" s="158" t="s">
        <v>131</v>
      </c>
      <c r="BK215" s="167">
        <f>SUM(BK216:BK221)</f>
        <v>0</v>
      </c>
    </row>
    <row r="216" s="2" customFormat="1" ht="24.15" customHeight="1">
      <c r="A216" s="37"/>
      <c r="B216" s="170"/>
      <c r="C216" s="171" t="s">
        <v>277</v>
      </c>
      <c r="D216" s="171" t="s">
        <v>134</v>
      </c>
      <c r="E216" s="172" t="s">
        <v>290</v>
      </c>
      <c r="F216" s="173" t="s">
        <v>291</v>
      </c>
      <c r="G216" s="174" t="s">
        <v>165</v>
      </c>
      <c r="H216" s="175">
        <v>2.4</v>
      </c>
      <c r="I216" s="176"/>
      <c r="J216" s="177">
        <f>ROUND(I216*H216,2)</f>
        <v>0</v>
      </c>
      <c r="K216" s="173" t="s">
        <v>138</v>
      </c>
      <c r="L216" s="38"/>
      <c r="M216" s="178" t="s">
        <v>1</v>
      </c>
      <c r="N216" s="179" t="s">
        <v>42</v>
      </c>
      <c r="O216" s="76"/>
      <c r="P216" s="180">
        <f>O216*H216</f>
        <v>0</v>
      </c>
      <c r="Q216" s="180">
        <v>0</v>
      </c>
      <c r="R216" s="180">
        <f>Q216*H216</f>
        <v>0</v>
      </c>
      <c r="S216" s="180">
        <v>0.005</v>
      </c>
      <c r="T216" s="181">
        <f>S216*H216</f>
        <v>0.012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2" t="s">
        <v>208</v>
      </c>
      <c r="AT216" s="182" t="s">
        <v>134</v>
      </c>
      <c r="AU216" s="182" t="s">
        <v>87</v>
      </c>
      <c r="AY216" s="18" t="s">
        <v>131</v>
      </c>
      <c r="BE216" s="183">
        <f>IF(N216="základní",J216,0)</f>
        <v>0</v>
      </c>
      <c r="BF216" s="183">
        <f>IF(N216="snížená",J216,0)</f>
        <v>0</v>
      </c>
      <c r="BG216" s="183">
        <f>IF(N216="zákl. přenesená",J216,0)</f>
        <v>0</v>
      </c>
      <c r="BH216" s="183">
        <f>IF(N216="sníž. přenesená",J216,0)</f>
        <v>0</v>
      </c>
      <c r="BI216" s="183">
        <f>IF(N216="nulová",J216,0)</f>
        <v>0</v>
      </c>
      <c r="BJ216" s="18" t="s">
        <v>85</v>
      </c>
      <c r="BK216" s="183">
        <f>ROUND(I216*H216,2)</f>
        <v>0</v>
      </c>
      <c r="BL216" s="18" t="s">
        <v>208</v>
      </c>
      <c r="BM216" s="182" t="s">
        <v>292</v>
      </c>
    </row>
    <row r="217" s="2" customFormat="1" ht="24.15" customHeight="1">
      <c r="A217" s="37"/>
      <c r="B217" s="170"/>
      <c r="C217" s="171" t="s">
        <v>293</v>
      </c>
      <c r="D217" s="171" t="s">
        <v>134</v>
      </c>
      <c r="E217" s="172" t="s">
        <v>294</v>
      </c>
      <c r="F217" s="173" t="s">
        <v>295</v>
      </c>
      <c r="G217" s="174" t="s">
        <v>165</v>
      </c>
      <c r="H217" s="175">
        <v>2.4</v>
      </c>
      <c r="I217" s="176"/>
      <c r="J217" s="177">
        <f>ROUND(I217*H217,2)</f>
        <v>0</v>
      </c>
      <c r="K217" s="173" t="s">
        <v>138</v>
      </c>
      <c r="L217" s="38"/>
      <c r="M217" s="178" t="s">
        <v>1</v>
      </c>
      <c r="N217" s="179" t="s">
        <v>42</v>
      </c>
      <c r="O217" s="76"/>
      <c r="P217" s="180">
        <f>O217*H217</f>
        <v>0</v>
      </c>
      <c r="Q217" s="180">
        <v>0</v>
      </c>
      <c r="R217" s="180">
        <f>Q217*H217</f>
        <v>0</v>
      </c>
      <c r="S217" s="180">
        <v>0</v>
      </c>
      <c r="T217" s="18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2" t="s">
        <v>208</v>
      </c>
      <c r="AT217" s="182" t="s">
        <v>134</v>
      </c>
      <c r="AU217" s="182" t="s">
        <v>87</v>
      </c>
      <c r="AY217" s="18" t="s">
        <v>131</v>
      </c>
      <c r="BE217" s="183">
        <f>IF(N217="základní",J217,0)</f>
        <v>0</v>
      </c>
      <c r="BF217" s="183">
        <f>IF(N217="snížená",J217,0)</f>
        <v>0</v>
      </c>
      <c r="BG217" s="183">
        <f>IF(N217="zákl. přenesená",J217,0)</f>
        <v>0</v>
      </c>
      <c r="BH217" s="183">
        <f>IF(N217="sníž. přenesená",J217,0)</f>
        <v>0</v>
      </c>
      <c r="BI217" s="183">
        <f>IF(N217="nulová",J217,0)</f>
        <v>0</v>
      </c>
      <c r="BJ217" s="18" t="s">
        <v>85</v>
      </c>
      <c r="BK217" s="183">
        <f>ROUND(I217*H217,2)</f>
        <v>0</v>
      </c>
      <c r="BL217" s="18" t="s">
        <v>208</v>
      </c>
      <c r="BM217" s="182" t="s">
        <v>296</v>
      </c>
    </row>
    <row r="218" s="2" customFormat="1" ht="24.15" customHeight="1">
      <c r="A218" s="37"/>
      <c r="B218" s="170"/>
      <c r="C218" s="208" t="s">
        <v>297</v>
      </c>
      <c r="D218" s="208" t="s">
        <v>274</v>
      </c>
      <c r="E218" s="209" t="s">
        <v>298</v>
      </c>
      <c r="F218" s="210" t="s">
        <v>299</v>
      </c>
      <c r="G218" s="211" t="s">
        <v>165</v>
      </c>
      <c r="H218" s="212">
        <v>2.64</v>
      </c>
      <c r="I218" s="213"/>
      <c r="J218" s="214">
        <f>ROUND(I218*H218,2)</f>
        <v>0</v>
      </c>
      <c r="K218" s="210" t="s">
        <v>138</v>
      </c>
      <c r="L218" s="215"/>
      <c r="M218" s="216" t="s">
        <v>1</v>
      </c>
      <c r="N218" s="217" t="s">
        <v>42</v>
      </c>
      <c r="O218" s="76"/>
      <c r="P218" s="180">
        <f>O218*H218</f>
        <v>0</v>
      </c>
      <c r="Q218" s="180">
        <v>0.007</v>
      </c>
      <c r="R218" s="180">
        <f>Q218*H218</f>
        <v>0.01848</v>
      </c>
      <c r="S218" s="180">
        <v>0</v>
      </c>
      <c r="T218" s="18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2" t="s">
        <v>277</v>
      </c>
      <c r="AT218" s="182" t="s">
        <v>274</v>
      </c>
      <c r="AU218" s="182" t="s">
        <v>87</v>
      </c>
      <c r="AY218" s="18" t="s">
        <v>131</v>
      </c>
      <c r="BE218" s="183">
        <f>IF(N218="základní",J218,0)</f>
        <v>0</v>
      </c>
      <c r="BF218" s="183">
        <f>IF(N218="snížená",J218,0)</f>
        <v>0</v>
      </c>
      <c r="BG218" s="183">
        <f>IF(N218="zákl. přenesená",J218,0)</f>
        <v>0</v>
      </c>
      <c r="BH218" s="183">
        <f>IF(N218="sníž. přenesená",J218,0)</f>
        <v>0</v>
      </c>
      <c r="BI218" s="183">
        <f>IF(N218="nulová",J218,0)</f>
        <v>0</v>
      </c>
      <c r="BJ218" s="18" t="s">
        <v>85</v>
      </c>
      <c r="BK218" s="183">
        <f>ROUND(I218*H218,2)</f>
        <v>0</v>
      </c>
      <c r="BL218" s="18" t="s">
        <v>208</v>
      </c>
      <c r="BM218" s="182" t="s">
        <v>300</v>
      </c>
    </row>
    <row r="219" s="13" customFormat="1">
      <c r="A219" s="13"/>
      <c r="B219" s="184"/>
      <c r="C219" s="13"/>
      <c r="D219" s="185" t="s">
        <v>141</v>
      </c>
      <c r="E219" s="13"/>
      <c r="F219" s="187" t="s">
        <v>301</v>
      </c>
      <c r="G219" s="13"/>
      <c r="H219" s="188">
        <v>2.64</v>
      </c>
      <c r="I219" s="189"/>
      <c r="J219" s="13"/>
      <c r="K219" s="13"/>
      <c r="L219" s="184"/>
      <c r="M219" s="190"/>
      <c r="N219" s="191"/>
      <c r="O219" s="191"/>
      <c r="P219" s="191"/>
      <c r="Q219" s="191"/>
      <c r="R219" s="191"/>
      <c r="S219" s="191"/>
      <c r="T219" s="19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6" t="s">
        <v>141</v>
      </c>
      <c r="AU219" s="186" t="s">
        <v>87</v>
      </c>
      <c r="AV219" s="13" t="s">
        <v>87</v>
      </c>
      <c r="AW219" s="13" t="s">
        <v>3</v>
      </c>
      <c r="AX219" s="13" t="s">
        <v>85</v>
      </c>
      <c r="AY219" s="186" t="s">
        <v>131</v>
      </c>
    </row>
    <row r="220" s="2" customFormat="1" ht="24.15" customHeight="1">
      <c r="A220" s="37"/>
      <c r="B220" s="170"/>
      <c r="C220" s="208" t="s">
        <v>302</v>
      </c>
      <c r="D220" s="208" t="s">
        <v>274</v>
      </c>
      <c r="E220" s="209" t="s">
        <v>303</v>
      </c>
      <c r="F220" s="210" t="s">
        <v>304</v>
      </c>
      <c r="G220" s="211" t="s">
        <v>305</v>
      </c>
      <c r="H220" s="212">
        <v>4</v>
      </c>
      <c r="I220" s="213"/>
      <c r="J220" s="214">
        <f>ROUND(I220*H220,2)</f>
        <v>0</v>
      </c>
      <c r="K220" s="210" t="s">
        <v>138</v>
      </c>
      <c r="L220" s="215"/>
      <c r="M220" s="216" t="s">
        <v>1</v>
      </c>
      <c r="N220" s="217" t="s">
        <v>42</v>
      </c>
      <c r="O220" s="76"/>
      <c r="P220" s="180">
        <f>O220*H220</f>
        <v>0</v>
      </c>
      <c r="Q220" s="180">
        <v>6E-05</v>
      </c>
      <c r="R220" s="180">
        <f>Q220*H220</f>
        <v>0.00024</v>
      </c>
      <c r="S220" s="180">
        <v>0</v>
      </c>
      <c r="T220" s="181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2" t="s">
        <v>277</v>
      </c>
      <c r="AT220" s="182" t="s">
        <v>274</v>
      </c>
      <c r="AU220" s="182" t="s">
        <v>87</v>
      </c>
      <c r="AY220" s="18" t="s">
        <v>131</v>
      </c>
      <c r="BE220" s="183">
        <f>IF(N220="základní",J220,0)</f>
        <v>0</v>
      </c>
      <c r="BF220" s="183">
        <f>IF(N220="snížená",J220,0)</f>
        <v>0</v>
      </c>
      <c r="BG220" s="183">
        <f>IF(N220="zákl. přenesená",J220,0)</f>
        <v>0</v>
      </c>
      <c r="BH220" s="183">
        <f>IF(N220="sníž. přenesená",J220,0)</f>
        <v>0</v>
      </c>
      <c r="BI220" s="183">
        <f>IF(N220="nulová",J220,0)</f>
        <v>0</v>
      </c>
      <c r="BJ220" s="18" t="s">
        <v>85</v>
      </c>
      <c r="BK220" s="183">
        <f>ROUND(I220*H220,2)</f>
        <v>0</v>
      </c>
      <c r="BL220" s="18" t="s">
        <v>208</v>
      </c>
      <c r="BM220" s="182" t="s">
        <v>306</v>
      </c>
    </row>
    <row r="221" s="2" customFormat="1" ht="24.15" customHeight="1">
      <c r="A221" s="37"/>
      <c r="B221" s="170"/>
      <c r="C221" s="171" t="s">
        <v>307</v>
      </c>
      <c r="D221" s="171" t="s">
        <v>134</v>
      </c>
      <c r="E221" s="172" t="s">
        <v>308</v>
      </c>
      <c r="F221" s="173" t="s">
        <v>309</v>
      </c>
      <c r="G221" s="174" t="s">
        <v>226</v>
      </c>
      <c r="H221" s="175">
        <v>0.019</v>
      </c>
      <c r="I221" s="176"/>
      <c r="J221" s="177">
        <f>ROUND(I221*H221,2)</f>
        <v>0</v>
      </c>
      <c r="K221" s="173" t="s">
        <v>138</v>
      </c>
      <c r="L221" s="38"/>
      <c r="M221" s="178" t="s">
        <v>1</v>
      </c>
      <c r="N221" s="179" t="s">
        <v>42</v>
      </c>
      <c r="O221" s="76"/>
      <c r="P221" s="180">
        <f>O221*H221</f>
        <v>0</v>
      </c>
      <c r="Q221" s="180">
        <v>0</v>
      </c>
      <c r="R221" s="180">
        <f>Q221*H221</f>
        <v>0</v>
      </c>
      <c r="S221" s="180">
        <v>0</v>
      </c>
      <c r="T221" s="181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182" t="s">
        <v>208</v>
      </c>
      <c r="AT221" s="182" t="s">
        <v>134</v>
      </c>
      <c r="AU221" s="182" t="s">
        <v>87</v>
      </c>
      <c r="AY221" s="18" t="s">
        <v>131</v>
      </c>
      <c r="BE221" s="183">
        <f>IF(N221="základní",J221,0)</f>
        <v>0</v>
      </c>
      <c r="BF221" s="183">
        <f>IF(N221="snížená",J221,0)</f>
        <v>0</v>
      </c>
      <c r="BG221" s="183">
        <f>IF(N221="zákl. přenesená",J221,0)</f>
        <v>0</v>
      </c>
      <c r="BH221" s="183">
        <f>IF(N221="sníž. přenesená",J221,0)</f>
        <v>0</v>
      </c>
      <c r="BI221" s="183">
        <f>IF(N221="nulová",J221,0)</f>
        <v>0</v>
      </c>
      <c r="BJ221" s="18" t="s">
        <v>85</v>
      </c>
      <c r="BK221" s="183">
        <f>ROUND(I221*H221,2)</f>
        <v>0</v>
      </c>
      <c r="BL221" s="18" t="s">
        <v>208</v>
      </c>
      <c r="BM221" s="182" t="s">
        <v>310</v>
      </c>
    </row>
    <row r="222" s="12" customFormat="1" ht="22.8" customHeight="1">
      <c r="A222" s="12"/>
      <c r="B222" s="157"/>
      <c r="C222" s="12"/>
      <c r="D222" s="158" t="s">
        <v>76</v>
      </c>
      <c r="E222" s="168" t="s">
        <v>311</v>
      </c>
      <c r="F222" s="168" t="s">
        <v>312</v>
      </c>
      <c r="G222" s="12"/>
      <c r="H222" s="12"/>
      <c r="I222" s="160"/>
      <c r="J222" s="169">
        <f>BK222</f>
        <v>0</v>
      </c>
      <c r="K222" s="12"/>
      <c r="L222" s="157"/>
      <c r="M222" s="162"/>
      <c r="N222" s="163"/>
      <c r="O222" s="163"/>
      <c r="P222" s="164">
        <f>SUM(P223:P225)</f>
        <v>0</v>
      </c>
      <c r="Q222" s="163"/>
      <c r="R222" s="164">
        <f>SUM(R223:R225)</f>
        <v>0</v>
      </c>
      <c r="S222" s="163"/>
      <c r="T222" s="165">
        <f>SUM(T223:T225)</f>
        <v>0.44499999999999992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158" t="s">
        <v>87</v>
      </c>
      <c r="AT222" s="166" t="s">
        <v>76</v>
      </c>
      <c r="AU222" s="166" t="s">
        <v>85</v>
      </c>
      <c r="AY222" s="158" t="s">
        <v>131</v>
      </c>
      <c r="BK222" s="167">
        <f>SUM(BK223:BK225)</f>
        <v>0</v>
      </c>
    </row>
    <row r="223" s="2" customFormat="1" ht="24.15" customHeight="1">
      <c r="A223" s="37"/>
      <c r="B223" s="170"/>
      <c r="C223" s="171" t="s">
        <v>313</v>
      </c>
      <c r="D223" s="171" t="s">
        <v>134</v>
      </c>
      <c r="E223" s="172" t="s">
        <v>314</v>
      </c>
      <c r="F223" s="173" t="s">
        <v>315</v>
      </c>
      <c r="G223" s="174" t="s">
        <v>165</v>
      </c>
      <c r="H223" s="175">
        <v>31</v>
      </c>
      <c r="I223" s="176"/>
      <c r="J223" s="177">
        <f>ROUND(I223*H223,2)</f>
        <v>0</v>
      </c>
      <c r="K223" s="173" t="s">
        <v>138</v>
      </c>
      <c r="L223" s="38"/>
      <c r="M223" s="178" t="s">
        <v>1</v>
      </c>
      <c r="N223" s="179" t="s">
        <v>42</v>
      </c>
      <c r="O223" s="76"/>
      <c r="P223" s="180">
        <f>O223*H223</f>
        <v>0</v>
      </c>
      <c r="Q223" s="180">
        <v>0</v>
      </c>
      <c r="R223" s="180">
        <f>Q223*H223</f>
        <v>0</v>
      </c>
      <c r="S223" s="180">
        <v>0.001</v>
      </c>
      <c r="T223" s="181">
        <f>S223*H223</f>
        <v>0.031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2" t="s">
        <v>208</v>
      </c>
      <c r="AT223" s="182" t="s">
        <v>134</v>
      </c>
      <c r="AU223" s="182" t="s">
        <v>87</v>
      </c>
      <c r="AY223" s="18" t="s">
        <v>131</v>
      </c>
      <c r="BE223" s="183">
        <f>IF(N223="základní",J223,0)</f>
        <v>0</v>
      </c>
      <c r="BF223" s="183">
        <f>IF(N223="snížená",J223,0)</f>
        <v>0</v>
      </c>
      <c r="BG223" s="183">
        <f>IF(N223="zákl. přenesená",J223,0)</f>
        <v>0</v>
      </c>
      <c r="BH223" s="183">
        <f>IF(N223="sníž. přenesená",J223,0)</f>
        <v>0</v>
      </c>
      <c r="BI223" s="183">
        <f>IF(N223="nulová",J223,0)</f>
        <v>0</v>
      </c>
      <c r="BJ223" s="18" t="s">
        <v>85</v>
      </c>
      <c r="BK223" s="183">
        <f>ROUND(I223*H223,2)</f>
        <v>0</v>
      </c>
      <c r="BL223" s="18" t="s">
        <v>208</v>
      </c>
      <c r="BM223" s="182" t="s">
        <v>316</v>
      </c>
    </row>
    <row r="224" s="2" customFormat="1" ht="24.15" customHeight="1">
      <c r="A224" s="37"/>
      <c r="B224" s="170"/>
      <c r="C224" s="171" t="s">
        <v>317</v>
      </c>
      <c r="D224" s="171" t="s">
        <v>134</v>
      </c>
      <c r="E224" s="172" t="s">
        <v>318</v>
      </c>
      <c r="F224" s="173" t="s">
        <v>319</v>
      </c>
      <c r="G224" s="174" t="s">
        <v>137</v>
      </c>
      <c r="H224" s="175">
        <v>27.6</v>
      </c>
      <c r="I224" s="176"/>
      <c r="J224" s="177">
        <f>ROUND(I224*H224,2)</f>
        <v>0</v>
      </c>
      <c r="K224" s="173" t="s">
        <v>138</v>
      </c>
      <c r="L224" s="38"/>
      <c r="M224" s="178" t="s">
        <v>1</v>
      </c>
      <c r="N224" s="179" t="s">
        <v>42</v>
      </c>
      <c r="O224" s="76"/>
      <c r="P224" s="180">
        <f>O224*H224</f>
        <v>0</v>
      </c>
      <c r="Q224" s="180">
        <v>0</v>
      </c>
      <c r="R224" s="180">
        <f>Q224*H224</f>
        <v>0</v>
      </c>
      <c r="S224" s="180">
        <v>0.015</v>
      </c>
      <c r="T224" s="181">
        <f>S224*H224</f>
        <v>0.414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2" t="s">
        <v>208</v>
      </c>
      <c r="AT224" s="182" t="s">
        <v>134</v>
      </c>
      <c r="AU224" s="182" t="s">
        <v>87</v>
      </c>
      <c r="AY224" s="18" t="s">
        <v>131</v>
      </c>
      <c r="BE224" s="183">
        <f>IF(N224="základní",J224,0)</f>
        <v>0</v>
      </c>
      <c r="BF224" s="183">
        <f>IF(N224="snížená",J224,0)</f>
        <v>0</v>
      </c>
      <c r="BG224" s="183">
        <f>IF(N224="zákl. přenesená",J224,0)</f>
        <v>0</v>
      </c>
      <c r="BH224" s="183">
        <f>IF(N224="sníž. přenesená",J224,0)</f>
        <v>0</v>
      </c>
      <c r="BI224" s="183">
        <f>IF(N224="nulová",J224,0)</f>
        <v>0</v>
      </c>
      <c r="BJ224" s="18" t="s">
        <v>85</v>
      </c>
      <c r="BK224" s="183">
        <f>ROUND(I224*H224,2)</f>
        <v>0</v>
      </c>
      <c r="BL224" s="18" t="s">
        <v>208</v>
      </c>
      <c r="BM224" s="182" t="s">
        <v>320</v>
      </c>
    </row>
    <row r="225" s="13" customFormat="1">
      <c r="A225" s="13"/>
      <c r="B225" s="184"/>
      <c r="C225" s="13"/>
      <c r="D225" s="185" t="s">
        <v>141</v>
      </c>
      <c r="E225" s="186" t="s">
        <v>1</v>
      </c>
      <c r="F225" s="187" t="s">
        <v>321</v>
      </c>
      <c r="G225" s="13"/>
      <c r="H225" s="188">
        <v>27.6</v>
      </c>
      <c r="I225" s="189"/>
      <c r="J225" s="13"/>
      <c r="K225" s="13"/>
      <c r="L225" s="184"/>
      <c r="M225" s="190"/>
      <c r="N225" s="191"/>
      <c r="O225" s="191"/>
      <c r="P225" s="191"/>
      <c r="Q225" s="191"/>
      <c r="R225" s="191"/>
      <c r="S225" s="191"/>
      <c r="T225" s="192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6" t="s">
        <v>141</v>
      </c>
      <c r="AU225" s="186" t="s">
        <v>87</v>
      </c>
      <c r="AV225" s="13" t="s">
        <v>87</v>
      </c>
      <c r="AW225" s="13" t="s">
        <v>32</v>
      </c>
      <c r="AX225" s="13" t="s">
        <v>85</v>
      </c>
      <c r="AY225" s="186" t="s">
        <v>131</v>
      </c>
    </row>
    <row r="226" s="12" customFormat="1" ht="22.8" customHeight="1">
      <c r="A226" s="12"/>
      <c r="B226" s="157"/>
      <c r="C226" s="12"/>
      <c r="D226" s="158" t="s">
        <v>76</v>
      </c>
      <c r="E226" s="168" t="s">
        <v>322</v>
      </c>
      <c r="F226" s="168" t="s">
        <v>323</v>
      </c>
      <c r="G226" s="12"/>
      <c r="H226" s="12"/>
      <c r="I226" s="160"/>
      <c r="J226" s="169">
        <f>BK226</f>
        <v>0</v>
      </c>
      <c r="K226" s="12"/>
      <c r="L226" s="157"/>
      <c r="M226" s="162"/>
      <c r="N226" s="163"/>
      <c r="O226" s="163"/>
      <c r="P226" s="164">
        <f>SUM(P227:P252)</f>
        <v>0</v>
      </c>
      <c r="Q226" s="163"/>
      <c r="R226" s="164">
        <f>SUM(R227:R252)</f>
        <v>0.64505739999999992</v>
      </c>
      <c r="S226" s="163"/>
      <c r="T226" s="165">
        <f>SUM(T227:T252)</f>
        <v>0.092100000000000016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58" t="s">
        <v>87</v>
      </c>
      <c r="AT226" s="166" t="s">
        <v>76</v>
      </c>
      <c r="AU226" s="166" t="s">
        <v>85</v>
      </c>
      <c r="AY226" s="158" t="s">
        <v>131</v>
      </c>
      <c r="BK226" s="167">
        <f>SUM(BK227:BK252)</f>
        <v>0</v>
      </c>
    </row>
    <row r="227" s="2" customFormat="1" ht="24.15" customHeight="1">
      <c r="A227" s="37"/>
      <c r="B227" s="170"/>
      <c r="C227" s="171" t="s">
        <v>324</v>
      </c>
      <c r="D227" s="171" t="s">
        <v>134</v>
      </c>
      <c r="E227" s="172" t="s">
        <v>325</v>
      </c>
      <c r="F227" s="173" t="s">
        <v>326</v>
      </c>
      <c r="G227" s="174" t="s">
        <v>137</v>
      </c>
      <c r="H227" s="175">
        <v>27.6</v>
      </c>
      <c r="I227" s="176"/>
      <c r="J227" s="177">
        <f>ROUND(I227*H227,2)</f>
        <v>0</v>
      </c>
      <c r="K227" s="173" t="s">
        <v>138</v>
      </c>
      <c r="L227" s="38"/>
      <c r="M227" s="178" t="s">
        <v>1</v>
      </c>
      <c r="N227" s="179" t="s">
        <v>42</v>
      </c>
      <c r="O227" s="76"/>
      <c r="P227" s="180">
        <f>O227*H227</f>
        <v>0</v>
      </c>
      <c r="Q227" s="180">
        <v>0</v>
      </c>
      <c r="R227" s="180">
        <f>Q227*H227</f>
        <v>0</v>
      </c>
      <c r="S227" s="180">
        <v>0</v>
      </c>
      <c r="T227" s="181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82" t="s">
        <v>208</v>
      </c>
      <c r="AT227" s="182" t="s">
        <v>134</v>
      </c>
      <c r="AU227" s="182" t="s">
        <v>87</v>
      </c>
      <c r="AY227" s="18" t="s">
        <v>131</v>
      </c>
      <c r="BE227" s="183">
        <f>IF(N227="základní",J227,0)</f>
        <v>0</v>
      </c>
      <c r="BF227" s="183">
        <f>IF(N227="snížená",J227,0)</f>
        <v>0</v>
      </c>
      <c r="BG227" s="183">
        <f>IF(N227="zákl. přenesená",J227,0)</f>
        <v>0</v>
      </c>
      <c r="BH227" s="183">
        <f>IF(N227="sníž. přenesená",J227,0)</f>
        <v>0</v>
      </c>
      <c r="BI227" s="183">
        <f>IF(N227="nulová",J227,0)</f>
        <v>0</v>
      </c>
      <c r="BJ227" s="18" t="s">
        <v>85</v>
      </c>
      <c r="BK227" s="183">
        <f>ROUND(I227*H227,2)</f>
        <v>0</v>
      </c>
      <c r="BL227" s="18" t="s">
        <v>208</v>
      </c>
      <c r="BM227" s="182" t="s">
        <v>327</v>
      </c>
    </row>
    <row r="228" s="13" customFormat="1">
      <c r="A228" s="13"/>
      <c r="B228" s="184"/>
      <c r="C228" s="13"/>
      <c r="D228" s="185" t="s">
        <v>141</v>
      </c>
      <c r="E228" s="186" t="s">
        <v>1</v>
      </c>
      <c r="F228" s="187" t="s">
        <v>263</v>
      </c>
      <c r="G228" s="13"/>
      <c r="H228" s="188">
        <v>27.6</v>
      </c>
      <c r="I228" s="189"/>
      <c r="J228" s="13"/>
      <c r="K228" s="13"/>
      <c r="L228" s="184"/>
      <c r="M228" s="190"/>
      <c r="N228" s="191"/>
      <c r="O228" s="191"/>
      <c r="P228" s="191"/>
      <c r="Q228" s="191"/>
      <c r="R228" s="191"/>
      <c r="S228" s="191"/>
      <c r="T228" s="19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86" t="s">
        <v>141</v>
      </c>
      <c r="AU228" s="186" t="s">
        <v>87</v>
      </c>
      <c r="AV228" s="13" t="s">
        <v>87</v>
      </c>
      <c r="AW228" s="13" t="s">
        <v>32</v>
      </c>
      <c r="AX228" s="13" t="s">
        <v>77</v>
      </c>
      <c r="AY228" s="186" t="s">
        <v>131</v>
      </c>
    </row>
    <row r="229" s="14" customFormat="1">
      <c r="A229" s="14"/>
      <c r="B229" s="193"/>
      <c r="C229" s="14"/>
      <c r="D229" s="185" t="s">
        <v>141</v>
      </c>
      <c r="E229" s="194" t="s">
        <v>1</v>
      </c>
      <c r="F229" s="195" t="s">
        <v>143</v>
      </c>
      <c r="G229" s="14"/>
      <c r="H229" s="196">
        <v>27.6</v>
      </c>
      <c r="I229" s="197"/>
      <c r="J229" s="14"/>
      <c r="K229" s="14"/>
      <c r="L229" s="193"/>
      <c r="M229" s="198"/>
      <c r="N229" s="199"/>
      <c r="O229" s="199"/>
      <c r="P229" s="199"/>
      <c r="Q229" s="199"/>
      <c r="R229" s="199"/>
      <c r="S229" s="199"/>
      <c r="T229" s="200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194" t="s">
        <v>141</v>
      </c>
      <c r="AU229" s="194" t="s">
        <v>87</v>
      </c>
      <c r="AV229" s="14" t="s">
        <v>139</v>
      </c>
      <c r="AW229" s="14" t="s">
        <v>32</v>
      </c>
      <c r="AX229" s="14" t="s">
        <v>85</v>
      </c>
      <c r="AY229" s="194" t="s">
        <v>131</v>
      </c>
    </row>
    <row r="230" s="2" customFormat="1" ht="24.15" customHeight="1">
      <c r="A230" s="37"/>
      <c r="B230" s="170"/>
      <c r="C230" s="171" t="s">
        <v>328</v>
      </c>
      <c r="D230" s="171" t="s">
        <v>134</v>
      </c>
      <c r="E230" s="172" t="s">
        <v>329</v>
      </c>
      <c r="F230" s="173" t="s">
        <v>330</v>
      </c>
      <c r="G230" s="174" t="s">
        <v>137</v>
      </c>
      <c r="H230" s="175">
        <v>27.6</v>
      </c>
      <c r="I230" s="176"/>
      <c r="J230" s="177">
        <f>ROUND(I230*H230,2)</f>
        <v>0</v>
      </c>
      <c r="K230" s="173" t="s">
        <v>138</v>
      </c>
      <c r="L230" s="38"/>
      <c r="M230" s="178" t="s">
        <v>1</v>
      </c>
      <c r="N230" s="179" t="s">
        <v>42</v>
      </c>
      <c r="O230" s="76"/>
      <c r="P230" s="180">
        <f>O230*H230</f>
        <v>0</v>
      </c>
      <c r="Q230" s="180">
        <v>0.0005</v>
      </c>
      <c r="R230" s="180">
        <f>Q230*H230</f>
        <v>0.0138</v>
      </c>
      <c r="S230" s="180">
        <v>0</v>
      </c>
      <c r="T230" s="18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182" t="s">
        <v>208</v>
      </c>
      <c r="AT230" s="182" t="s">
        <v>134</v>
      </c>
      <c r="AU230" s="182" t="s">
        <v>87</v>
      </c>
      <c r="AY230" s="18" t="s">
        <v>131</v>
      </c>
      <c r="BE230" s="183">
        <f>IF(N230="základní",J230,0)</f>
        <v>0</v>
      </c>
      <c r="BF230" s="183">
        <f>IF(N230="snížená",J230,0)</f>
        <v>0</v>
      </c>
      <c r="BG230" s="183">
        <f>IF(N230="zákl. přenesená",J230,0)</f>
        <v>0</v>
      </c>
      <c r="BH230" s="183">
        <f>IF(N230="sníž. přenesená",J230,0)</f>
        <v>0</v>
      </c>
      <c r="BI230" s="183">
        <f>IF(N230="nulová",J230,0)</f>
        <v>0</v>
      </c>
      <c r="BJ230" s="18" t="s">
        <v>85</v>
      </c>
      <c r="BK230" s="183">
        <f>ROUND(I230*H230,2)</f>
        <v>0</v>
      </c>
      <c r="BL230" s="18" t="s">
        <v>208</v>
      </c>
      <c r="BM230" s="182" t="s">
        <v>331</v>
      </c>
    </row>
    <row r="231" s="13" customFormat="1">
      <c r="A231" s="13"/>
      <c r="B231" s="184"/>
      <c r="C231" s="13"/>
      <c r="D231" s="185" t="s">
        <v>141</v>
      </c>
      <c r="E231" s="186" t="s">
        <v>1</v>
      </c>
      <c r="F231" s="187" t="s">
        <v>263</v>
      </c>
      <c r="G231" s="13"/>
      <c r="H231" s="188">
        <v>27.6</v>
      </c>
      <c r="I231" s="189"/>
      <c r="J231" s="13"/>
      <c r="K231" s="13"/>
      <c r="L231" s="184"/>
      <c r="M231" s="190"/>
      <c r="N231" s="191"/>
      <c r="O231" s="191"/>
      <c r="P231" s="191"/>
      <c r="Q231" s="191"/>
      <c r="R231" s="191"/>
      <c r="S231" s="191"/>
      <c r="T231" s="19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6" t="s">
        <v>141</v>
      </c>
      <c r="AU231" s="186" t="s">
        <v>87</v>
      </c>
      <c r="AV231" s="13" t="s">
        <v>87</v>
      </c>
      <c r="AW231" s="13" t="s">
        <v>32</v>
      </c>
      <c r="AX231" s="13" t="s">
        <v>77</v>
      </c>
      <c r="AY231" s="186" t="s">
        <v>131</v>
      </c>
    </row>
    <row r="232" s="14" customFormat="1">
      <c r="A232" s="14"/>
      <c r="B232" s="193"/>
      <c r="C232" s="14"/>
      <c r="D232" s="185" t="s">
        <v>141</v>
      </c>
      <c r="E232" s="194" t="s">
        <v>1</v>
      </c>
      <c r="F232" s="195" t="s">
        <v>143</v>
      </c>
      <c r="G232" s="14"/>
      <c r="H232" s="196">
        <v>27.6</v>
      </c>
      <c r="I232" s="197"/>
      <c r="J232" s="14"/>
      <c r="K232" s="14"/>
      <c r="L232" s="193"/>
      <c r="M232" s="198"/>
      <c r="N232" s="199"/>
      <c r="O232" s="199"/>
      <c r="P232" s="199"/>
      <c r="Q232" s="199"/>
      <c r="R232" s="199"/>
      <c r="S232" s="199"/>
      <c r="T232" s="20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194" t="s">
        <v>141</v>
      </c>
      <c r="AU232" s="194" t="s">
        <v>87</v>
      </c>
      <c r="AV232" s="14" t="s">
        <v>139</v>
      </c>
      <c r="AW232" s="14" t="s">
        <v>32</v>
      </c>
      <c r="AX232" s="14" t="s">
        <v>85</v>
      </c>
      <c r="AY232" s="194" t="s">
        <v>131</v>
      </c>
    </row>
    <row r="233" s="2" customFormat="1" ht="37.8" customHeight="1">
      <c r="A233" s="37"/>
      <c r="B233" s="170"/>
      <c r="C233" s="171" t="s">
        <v>332</v>
      </c>
      <c r="D233" s="171" t="s">
        <v>134</v>
      </c>
      <c r="E233" s="172" t="s">
        <v>333</v>
      </c>
      <c r="F233" s="173" t="s">
        <v>334</v>
      </c>
      <c r="G233" s="174" t="s">
        <v>137</v>
      </c>
      <c r="H233" s="175">
        <v>27.6</v>
      </c>
      <c r="I233" s="176"/>
      <c r="J233" s="177">
        <f>ROUND(I233*H233,2)</f>
        <v>0</v>
      </c>
      <c r="K233" s="173" t="s">
        <v>138</v>
      </c>
      <c r="L233" s="38"/>
      <c r="M233" s="178" t="s">
        <v>1</v>
      </c>
      <c r="N233" s="179" t="s">
        <v>42</v>
      </c>
      <c r="O233" s="76"/>
      <c r="P233" s="180">
        <f>O233*H233</f>
        <v>0</v>
      </c>
      <c r="Q233" s="180">
        <v>0.015</v>
      </c>
      <c r="R233" s="180">
        <f>Q233*H233</f>
        <v>0.414</v>
      </c>
      <c r="S233" s="180">
        <v>0</v>
      </c>
      <c r="T233" s="18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2" t="s">
        <v>208</v>
      </c>
      <c r="AT233" s="182" t="s">
        <v>134</v>
      </c>
      <c r="AU233" s="182" t="s">
        <v>87</v>
      </c>
      <c r="AY233" s="18" t="s">
        <v>131</v>
      </c>
      <c r="BE233" s="183">
        <f>IF(N233="základní",J233,0)</f>
        <v>0</v>
      </c>
      <c r="BF233" s="183">
        <f>IF(N233="snížená",J233,0)</f>
        <v>0</v>
      </c>
      <c r="BG233" s="183">
        <f>IF(N233="zákl. přenesená",J233,0)</f>
        <v>0</v>
      </c>
      <c r="BH233" s="183">
        <f>IF(N233="sníž. přenesená",J233,0)</f>
        <v>0</v>
      </c>
      <c r="BI233" s="183">
        <f>IF(N233="nulová",J233,0)</f>
        <v>0</v>
      </c>
      <c r="BJ233" s="18" t="s">
        <v>85</v>
      </c>
      <c r="BK233" s="183">
        <f>ROUND(I233*H233,2)</f>
        <v>0</v>
      </c>
      <c r="BL233" s="18" t="s">
        <v>208</v>
      </c>
      <c r="BM233" s="182" t="s">
        <v>335</v>
      </c>
    </row>
    <row r="234" s="13" customFormat="1">
      <c r="A234" s="13"/>
      <c r="B234" s="184"/>
      <c r="C234" s="13"/>
      <c r="D234" s="185" t="s">
        <v>141</v>
      </c>
      <c r="E234" s="186" t="s">
        <v>1</v>
      </c>
      <c r="F234" s="187" t="s">
        <v>263</v>
      </c>
      <c r="G234" s="13"/>
      <c r="H234" s="188">
        <v>27.6</v>
      </c>
      <c r="I234" s="189"/>
      <c r="J234" s="13"/>
      <c r="K234" s="13"/>
      <c r="L234" s="184"/>
      <c r="M234" s="190"/>
      <c r="N234" s="191"/>
      <c r="O234" s="191"/>
      <c r="P234" s="191"/>
      <c r="Q234" s="191"/>
      <c r="R234" s="191"/>
      <c r="S234" s="191"/>
      <c r="T234" s="19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86" t="s">
        <v>141</v>
      </c>
      <c r="AU234" s="186" t="s">
        <v>87</v>
      </c>
      <c r="AV234" s="13" t="s">
        <v>87</v>
      </c>
      <c r="AW234" s="13" t="s">
        <v>32</v>
      </c>
      <c r="AX234" s="13" t="s">
        <v>77</v>
      </c>
      <c r="AY234" s="186" t="s">
        <v>131</v>
      </c>
    </row>
    <row r="235" s="14" customFormat="1">
      <c r="A235" s="14"/>
      <c r="B235" s="193"/>
      <c r="C235" s="14"/>
      <c r="D235" s="185" t="s">
        <v>141</v>
      </c>
      <c r="E235" s="194" t="s">
        <v>1</v>
      </c>
      <c r="F235" s="195" t="s">
        <v>143</v>
      </c>
      <c r="G235" s="14"/>
      <c r="H235" s="196">
        <v>27.6</v>
      </c>
      <c r="I235" s="197"/>
      <c r="J235" s="14"/>
      <c r="K235" s="14"/>
      <c r="L235" s="193"/>
      <c r="M235" s="198"/>
      <c r="N235" s="199"/>
      <c r="O235" s="199"/>
      <c r="P235" s="199"/>
      <c r="Q235" s="199"/>
      <c r="R235" s="199"/>
      <c r="S235" s="199"/>
      <c r="T235" s="200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194" t="s">
        <v>141</v>
      </c>
      <c r="AU235" s="194" t="s">
        <v>87</v>
      </c>
      <c r="AV235" s="14" t="s">
        <v>139</v>
      </c>
      <c r="AW235" s="14" t="s">
        <v>32</v>
      </c>
      <c r="AX235" s="14" t="s">
        <v>85</v>
      </c>
      <c r="AY235" s="194" t="s">
        <v>131</v>
      </c>
    </row>
    <row r="236" s="2" customFormat="1" ht="24.15" customHeight="1">
      <c r="A236" s="37"/>
      <c r="B236" s="170"/>
      <c r="C236" s="171" t="s">
        <v>336</v>
      </c>
      <c r="D236" s="171" t="s">
        <v>134</v>
      </c>
      <c r="E236" s="172" t="s">
        <v>337</v>
      </c>
      <c r="F236" s="173" t="s">
        <v>338</v>
      </c>
      <c r="G236" s="174" t="s">
        <v>137</v>
      </c>
      <c r="H236" s="175">
        <v>27.6</v>
      </c>
      <c r="I236" s="176"/>
      <c r="J236" s="177">
        <f>ROUND(I236*H236,2)</f>
        <v>0</v>
      </c>
      <c r="K236" s="173" t="s">
        <v>138</v>
      </c>
      <c r="L236" s="38"/>
      <c r="M236" s="178" t="s">
        <v>1</v>
      </c>
      <c r="N236" s="179" t="s">
        <v>42</v>
      </c>
      <c r="O236" s="76"/>
      <c r="P236" s="180">
        <f>O236*H236</f>
        <v>0</v>
      </c>
      <c r="Q236" s="180">
        <v>0</v>
      </c>
      <c r="R236" s="180">
        <f>Q236*H236</f>
        <v>0</v>
      </c>
      <c r="S236" s="180">
        <v>0.003</v>
      </c>
      <c r="T236" s="181">
        <f>S236*H236</f>
        <v>0.082800000000000016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82" t="s">
        <v>208</v>
      </c>
      <c r="AT236" s="182" t="s">
        <v>134</v>
      </c>
      <c r="AU236" s="182" t="s">
        <v>87</v>
      </c>
      <c r="AY236" s="18" t="s">
        <v>131</v>
      </c>
      <c r="BE236" s="183">
        <f>IF(N236="základní",J236,0)</f>
        <v>0</v>
      </c>
      <c r="BF236" s="183">
        <f>IF(N236="snížená",J236,0)</f>
        <v>0</v>
      </c>
      <c r="BG236" s="183">
        <f>IF(N236="zákl. přenesená",J236,0)</f>
        <v>0</v>
      </c>
      <c r="BH236" s="183">
        <f>IF(N236="sníž. přenesená",J236,0)</f>
        <v>0</v>
      </c>
      <c r="BI236" s="183">
        <f>IF(N236="nulová",J236,0)</f>
        <v>0</v>
      </c>
      <c r="BJ236" s="18" t="s">
        <v>85</v>
      </c>
      <c r="BK236" s="183">
        <f>ROUND(I236*H236,2)</f>
        <v>0</v>
      </c>
      <c r="BL236" s="18" t="s">
        <v>208</v>
      </c>
      <c r="BM236" s="182" t="s">
        <v>339</v>
      </c>
    </row>
    <row r="237" s="13" customFormat="1">
      <c r="A237" s="13"/>
      <c r="B237" s="184"/>
      <c r="C237" s="13"/>
      <c r="D237" s="185" t="s">
        <v>141</v>
      </c>
      <c r="E237" s="186" t="s">
        <v>1</v>
      </c>
      <c r="F237" s="187" t="s">
        <v>340</v>
      </c>
      <c r="G237" s="13"/>
      <c r="H237" s="188">
        <v>27.6</v>
      </c>
      <c r="I237" s="189"/>
      <c r="J237" s="13"/>
      <c r="K237" s="13"/>
      <c r="L237" s="184"/>
      <c r="M237" s="190"/>
      <c r="N237" s="191"/>
      <c r="O237" s="191"/>
      <c r="P237" s="191"/>
      <c r="Q237" s="191"/>
      <c r="R237" s="191"/>
      <c r="S237" s="191"/>
      <c r="T237" s="19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86" t="s">
        <v>141</v>
      </c>
      <c r="AU237" s="186" t="s">
        <v>87</v>
      </c>
      <c r="AV237" s="13" t="s">
        <v>87</v>
      </c>
      <c r="AW237" s="13" t="s">
        <v>32</v>
      </c>
      <c r="AX237" s="13" t="s">
        <v>77</v>
      </c>
      <c r="AY237" s="186" t="s">
        <v>131</v>
      </c>
    </row>
    <row r="238" s="14" customFormat="1">
      <c r="A238" s="14"/>
      <c r="B238" s="193"/>
      <c r="C238" s="14"/>
      <c r="D238" s="185" t="s">
        <v>141</v>
      </c>
      <c r="E238" s="194" t="s">
        <v>1</v>
      </c>
      <c r="F238" s="195" t="s">
        <v>143</v>
      </c>
      <c r="G238" s="14"/>
      <c r="H238" s="196">
        <v>27.6</v>
      </c>
      <c r="I238" s="197"/>
      <c r="J238" s="14"/>
      <c r="K238" s="14"/>
      <c r="L238" s="193"/>
      <c r="M238" s="198"/>
      <c r="N238" s="199"/>
      <c r="O238" s="199"/>
      <c r="P238" s="199"/>
      <c r="Q238" s="199"/>
      <c r="R238" s="199"/>
      <c r="S238" s="199"/>
      <c r="T238" s="200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194" t="s">
        <v>141</v>
      </c>
      <c r="AU238" s="194" t="s">
        <v>87</v>
      </c>
      <c r="AV238" s="14" t="s">
        <v>139</v>
      </c>
      <c r="AW238" s="14" t="s">
        <v>32</v>
      </c>
      <c r="AX238" s="14" t="s">
        <v>85</v>
      </c>
      <c r="AY238" s="194" t="s">
        <v>131</v>
      </c>
    </row>
    <row r="239" s="2" customFormat="1" ht="16.5" customHeight="1">
      <c r="A239" s="37"/>
      <c r="B239" s="170"/>
      <c r="C239" s="171" t="s">
        <v>341</v>
      </c>
      <c r="D239" s="171" t="s">
        <v>134</v>
      </c>
      <c r="E239" s="172" t="s">
        <v>342</v>
      </c>
      <c r="F239" s="173" t="s">
        <v>343</v>
      </c>
      <c r="G239" s="174" t="s">
        <v>137</v>
      </c>
      <c r="H239" s="175">
        <v>27.6</v>
      </c>
      <c r="I239" s="176"/>
      <c r="J239" s="177">
        <f>ROUND(I239*H239,2)</f>
        <v>0</v>
      </c>
      <c r="K239" s="173" t="s">
        <v>138</v>
      </c>
      <c r="L239" s="38"/>
      <c r="M239" s="178" t="s">
        <v>1</v>
      </c>
      <c r="N239" s="179" t="s">
        <v>42</v>
      </c>
      <c r="O239" s="76"/>
      <c r="P239" s="180">
        <f>O239*H239</f>
        <v>0</v>
      </c>
      <c r="Q239" s="180">
        <v>0.00029999999999999996</v>
      </c>
      <c r="R239" s="180">
        <f>Q239*H239</f>
        <v>0.00828</v>
      </c>
      <c r="S239" s="180">
        <v>0</v>
      </c>
      <c r="T239" s="181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82" t="s">
        <v>208</v>
      </c>
      <c r="AT239" s="182" t="s">
        <v>134</v>
      </c>
      <c r="AU239" s="182" t="s">
        <v>87</v>
      </c>
      <c r="AY239" s="18" t="s">
        <v>131</v>
      </c>
      <c r="BE239" s="183">
        <f>IF(N239="základní",J239,0)</f>
        <v>0</v>
      </c>
      <c r="BF239" s="183">
        <f>IF(N239="snížená",J239,0)</f>
        <v>0</v>
      </c>
      <c r="BG239" s="183">
        <f>IF(N239="zákl. přenesená",J239,0)</f>
        <v>0</v>
      </c>
      <c r="BH239" s="183">
        <f>IF(N239="sníž. přenesená",J239,0)</f>
        <v>0</v>
      </c>
      <c r="BI239" s="183">
        <f>IF(N239="nulová",J239,0)</f>
        <v>0</v>
      </c>
      <c r="BJ239" s="18" t="s">
        <v>85</v>
      </c>
      <c r="BK239" s="183">
        <f>ROUND(I239*H239,2)</f>
        <v>0</v>
      </c>
      <c r="BL239" s="18" t="s">
        <v>208</v>
      </c>
      <c r="BM239" s="182" t="s">
        <v>344</v>
      </c>
    </row>
    <row r="240" s="13" customFormat="1">
      <c r="A240" s="13"/>
      <c r="B240" s="184"/>
      <c r="C240" s="13"/>
      <c r="D240" s="185" t="s">
        <v>141</v>
      </c>
      <c r="E240" s="186" t="s">
        <v>1</v>
      </c>
      <c r="F240" s="187" t="s">
        <v>263</v>
      </c>
      <c r="G240" s="13"/>
      <c r="H240" s="188">
        <v>27.6</v>
      </c>
      <c r="I240" s="189"/>
      <c r="J240" s="13"/>
      <c r="K240" s="13"/>
      <c r="L240" s="184"/>
      <c r="M240" s="190"/>
      <c r="N240" s="191"/>
      <c r="O240" s="191"/>
      <c r="P240" s="191"/>
      <c r="Q240" s="191"/>
      <c r="R240" s="191"/>
      <c r="S240" s="191"/>
      <c r="T240" s="19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86" t="s">
        <v>141</v>
      </c>
      <c r="AU240" s="186" t="s">
        <v>87</v>
      </c>
      <c r="AV240" s="13" t="s">
        <v>87</v>
      </c>
      <c r="AW240" s="13" t="s">
        <v>32</v>
      </c>
      <c r="AX240" s="13" t="s">
        <v>77</v>
      </c>
      <c r="AY240" s="186" t="s">
        <v>131</v>
      </c>
    </row>
    <row r="241" s="14" customFormat="1">
      <c r="A241" s="14"/>
      <c r="B241" s="193"/>
      <c r="C241" s="14"/>
      <c r="D241" s="185" t="s">
        <v>141</v>
      </c>
      <c r="E241" s="194" t="s">
        <v>1</v>
      </c>
      <c r="F241" s="195" t="s">
        <v>143</v>
      </c>
      <c r="G241" s="14"/>
      <c r="H241" s="196">
        <v>27.6</v>
      </c>
      <c r="I241" s="197"/>
      <c r="J241" s="14"/>
      <c r="K241" s="14"/>
      <c r="L241" s="193"/>
      <c r="M241" s="198"/>
      <c r="N241" s="199"/>
      <c r="O241" s="199"/>
      <c r="P241" s="199"/>
      <c r="Q241" s="199"/>
      <c r="R241" s="199"/>
      <c r="S241" s="199"/>
      <c r="T241" s="200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194" t="s">
        <v>141</v>
      </c>
      <c r="AU241" s="194" t="s">
        <v>87</v>
      </c>
      <c r="AV241" s="14" t="s">
        <v>139</v>
      </c>
      <c r="AW241" s="14" t="s">
        <v>32</v>
      </c>
      <c r="AX241" s="14" t="s">
        <v>85</v>
      </c>
      <c r="AY241" s="194" t="s">
        <v>131</v>
      </c>
    </row>
    <row r="242" s="2" customFormat="1" ht="16.5" customHeight="1">
      <c r="A242" s="37"/>
      <c r="B242" s="170"/>
      <c r="C242" s="208" t="s">
        <v>345</v>
      </c>
      <c r="D242" s="208" t="s">
        <v>274</v>
      </c>
      <c r="E242" s="209" t="s">
        <v>346</v>
      </c>
      <c r="F242" s="210" t="s">
        <v>347</v>
      </c>
      <c r="G242" s="211" t="s">
        <v>137</v>
      </c>
      <c r="H242" s="212">
        <v>30.36</v>
      </c>
      <c r="I242" s="213"/>
      <c r="J242" s="214">
        <f>ROUND(I242*H242,2)</f>
        <v>0</v>
      </c>
      <c r="K242" s="210" t="s">
        <v>1</v>
      </c>
      <c r="L242" s="215"/>
      <c r="M242" s="216" t="s">
        <v>1</v>
      </c>
      <c r="N242" s="217" t="s">
        <v>42</v>
      </c>
      <c r="O242" s="76"/>
      <c r="P242" s="180">
        <f>O242*H242</f>
        <v>0</v>
      </c>
      <c r="Q242" s="180">
        <v>0.0065</v>
      </c>
      <c r="R242" s="180">
        <f>Q242*H242</f>
        <v>0.19733999999999997</v>
      </c>
      <c r="S242" s="180">
        <v>0</v>
      </c>
      <c r="T242" s="181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2" t="s">
        <v>277</v>
      </c>
      <c r="AT242" s="182" t="s">
        <v>274</v>
      </c>
      <c r="AU242" s="182" t="s">
        <v>87</v>
      </c>
      <c r="AY242" s="18" t="s">
        <v>131</v>
      </c>
      <c r="BE242" s="183">
        <f>IF(N242="základní",J242,0)</f>
        <v>0</v>
      </c>
      <c r="BF242" s="183">
        <f>IF(N242="snížená",J242,0)</f>
        <v>0</v>
      </c>
      <c r="BG242" s="183">
        <f>IF(N242="zákl. přenesená",J242,0)</f>
        <v>0</v>
      </c>
      <c r="BH242" s="183">
        <f>IF(N242="sníž. přenesená",J242,0)</f>
        <v>0</v>
      </c>
      <c r="BI242" s="183">
        <f>IF(N242="nulová",J242,0)</f>
        <v>0</v>
      </c>
      <c r="BJ242" s="18" t="s">
        <v>85</v>
      </c>
      <c r="BK242" s="183">
        <f>ROUND(I242*H242,2)</f>
        <v>0</v>
      </c>
      <c r="BL242" s="18" t="s">
        <v>208</v>
      </c>
      <c r="BM242" s="182" t="s">
        <v>348</v>
      </c>
    </row>
    <row r="243" s="13" customFormat="1">
      <c r="A243" s="13"/>
      <c r="B243" s="184"/>
      <c r="C243" s="13"/>
      <c r="D243" s="185" t="s">
        <v>141</v>
      </c>
      <c r="E243" s="13"/>
      <c r="F243" s="187" t="s">
        <v>349</v>
      </c>
      <c r="G243" s="13"/>
      <c r="H243" s="188">
        <v>30.36</v>
      </c>
      <c r="I243" s="189"/>
      <c r="J243" s="13"/>
      <c r="K243" s="13"/>
      <c r="L243" s="184"/>
      <c r="M243" s="190"/>
      <c r="N243" s="191"/>
      <c r="O243" s="191"/>
      <c r="P243" s="191"/>
      <c r="Q243" s="191"/>
      <c r="R243" s="191"/>
      <c r="S243" s="191"/>
      <c r="T243" s="19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86" t="s">
        <v>141</v>
      </c>
      <c r="AU243" s="186" t="s">
        <v>87</v>
      </c>
      <c r="AV243" s="13" t="s">
        <v>87</v>
      </c>
      <c r="AW243" s="13" t="s">
        <v>3</v>
      </c>
      <c r="AX243" s="13" t="s">
        <v>85</v>
      </c>
      <c r="AY243" s="186" t="s">
        <v>131</v>
      </c>
    </row>
    <row r="244" s="2" customFormat="1" ht="21.75" customHeight="1">
      <c r="A244" s="37"/>
      <c r="B244" s="170"/>
      <c r="C244" s="171" t="s">
        <v>341</v>
      </c>
      <c r="D244" s="171" t="s">
        <v>134</v>
      </c>
      <c r="E244" s="172" t="s">
        <v>350</v>
      </c>
      <c r="F244" s="173" t="s">
        <v>351</v>
      </c>
      <c r="G244" s="174" t="s">
        <v>165</v>
      </c>
      <c r="H244" s="175">
        <v>31</v>
      </c>
      <c r="I244" s="176"/>
      <c r="J244" s="177">
        <f>ROUND(I244*H244,2)</f>
        <v>0</v>
      </c>
      <c r="K244" s="173" t="s">
        <v>138</v>
      </c>
      <c r="L244" s="38"/>
      <c r="M244" s="178" t="s">
        <v>1</v>
      </c>
      <c r="N244" s="179" t="s">
        <v>42</v>
      </c>
      <c r="O244" s="76"/>
      <c r="P244" s="180">
        <f>O244*H244</f>
        <v>0</v>
      </c>
      <c r="Q244" s="180">
        <v>0</v>
      </c>
      <c r="R244" s="180">
        <f>Q244*H244</f>
        <v>0</v>
      </c>
      <c r="S244" s="180">
        <v>0.00029999999999999996</v>
      </c>
      <c r="T244" s="181">
        <f>S244*H244</f>
        <v>0.0092999999999999984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2" t="s">
        <v>208</v>
      </c>
      <c r="AT244" s="182" t="s">
        <v>134</v>
      </c>
      <c r="AU244" s="182" t="s">
        <v>87</v>
      </c>
      <c r="AY244" s="18" t="s">
        <v>131</v>
      </c>
      <c r="BE244" s="183">
        <f>IF(N244="základní",J244,0)</f>
        <v>0</v>
      </c>
      <c r="BF244" s="183">
        <f>IF(N244="snížená",J244,0)</f>
        <v>0</v>
      </c>
      <c r="BG244" s="183">
        <f>IF(N244="zákl. přenesená",J244,0)</f>
        <v>0</v>
      </c>
      <c r="BH244" s="183">
        <f>IF(N244="sníž. přenesená",J244,0)</f>
        <v>0</v>
      </c>
      <c r="BI244" s="183">
        <f>IF(N244="nulová",J244,0)</f>
        <v>0</v>
      </c>
      <c r="BJ244" s="18" t="s">
        <v>85</v>
      </c>
      <c r="BK244" s="183">
        <f>ROUND(I244*H244,2)</f>
        <v>0</v>
      </c>
      <c r="BL244" s="18" t="s">
        <v>208</v>
      </c>
      <c r="BM244" s="182" t="s">
        <v>352</v>
      </c>
    </row>
    <row r="245" s="2" customFormat="1" ht="16.5" customHeight="1">
      <c r="A245" s="37"/>
      <c r="B245" s="170"/>
      <c r="C245" s="171" t="s">
        <v>345</v>
      </c>
      <c r="D245" s="171" t="s">
        <v>134</v>
      </c>
      <c r="E245" s="172" t="s">
        <v>353</v>
      </c>
      <c r="F245" s="173" t="s">
        <v>354</v>
      </c>
      <c r="G245" s="174" t="s">
        <v>165</v>
      </c>
      <c r="H245" s="175">
        <v>31</v>
      </c>
      <c r="I245" s="176"/>
      <c r="J245" s="177">
        <f>ROUND(I245*H245,2)</f>
        <v>0</v>
      </c>
      <c r="K245" s="173" t="s">
        <v>138</v>
      </c>
      <c r="L245" s="38"/>
      <c r="M245" s="178" t="s">
        <v>1</v>
      </c>
      <c r="N245" s="179" t="s">
        <v>42</v>
      </c>
      <c r="O245" s="76"/>
      <c r="P245" s="180">
        <f>O245*H245</f>
        <v>0</v>
      </c>
      <c r="Q245" s="180">
        <v>1E-05</v>
      </c>
      <c r="R245" s="180">
        <f>Q245*H245</f>
        <v>0.00031</v>
      </c>
      <c r="S245" s="180">
        <v>0</v>
      </c>
      <c r="T245" s="181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82" t="s">
        <v>208</v>
      </c>
      <c r="AT245" s="182" t="s">
        <v>134</v>
      </c>
      <c r="AU245" s="182" t="s">
        <v>87</v>
      </c>
      <c r="AY245" s="18" t="s">
        <v>131</v>
      </c>
      <c r="BE245" s="183">
        <f>IF(N245="základní",J245,0)</f>
        <v>0</v>
      </c>
      <c r="BF245" s="183">
        <f>IF(N245="snížená",J245,0)</f>
        <v>0</v>
      </c>
      <c r="BG245" s="183">
        <f>IF(N245="zákl. přenesená",J245,0)</f>
        <v>0</v>
      </c>
      <c r="BH245" s="183">
        <f>IF(N245="sníž. přenesená",J245,0)</f>
        <v>0</v>
      </c>
      <c r="BI245" s="183">
        <f>IF(N245="nulová",J245,0)</f>
        <v>0</v>
      </c>
      <c r="BJ245" s="18" t="s">
        <v>85</v>
      </c>
      <c r="BK245" s="183">
        <f>ROUND(I245*H245,2)</f>
        <v>0</v>
      </c>
      <c r="BL245" s="18" t="s">
        <v>208</v>
      </c>
      <c r="BM245" s="182" t="s">
        <v>355</v>
      </c>
    </row>
    <row r="246" s="2" customFormat="1" ht="16.5" customHeight="1">
      <c r="A246" s="37"/>
      <c r="B246" s="170"/>
      <c r="C246" s="208" t="s">
        <v>356</v>
      </c>
      <c r="D246" s="208" t="s">
        <v>274</v>
      </c>
      <c r="E246" s="209" t="s">
        <v>357</v>
      </c>
      <c r="F246" s="210" t="s">
        <v>358</v>
      </c>
      <c r="G246" s="211" t="s">
        <v>165</v>
      </c>
      <c r="H246" s="212">
        <v>31.62</v>
      </c>
      <c r="I246" s="213"/>
      <c r="J246" s="214">
        <f>ROUND(I246*H246,2)</f>
        <v>0</v>
      </c>
      <c r="K246" s="210" t="s">
        <v>138</v>
      </c>
      <c r="L246" s="215"/>
      <c r="M246" s="216" t="s">
        <v>1</v>
      </c>
      <c r="N246" s="217" t="s">
        <v>42</v>
      </c>
      <c r="O246" s="76"/>
      <c r="P246" s="180">
        <f>O246*H246</f>
        <v>0</v>
      </c>
      <c r="Q246" s="180">
        <v>0.00027</v>
      </c>
      <c r="R246" s="180">
        <f>Q246*H246</f>
        <v>0.0085374</v>
      </c>
      <c r="S246" s="180">
        <v>0</v>
      </c>
      <c r="T246" s="181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2" t="s">
        <v>277</v>
      </c>
      <c r="AT246" s="182" t="s">
        <v>274</v>
      </c>
      <c r="AU246" s="182" t="s">
        <v>87</v>
      </c>
      <c r="AY246" s="18" t="s">
        <v>131</v>
      </c>
      <c r="BE246" s="183">
        <f>IF(N246="základní",J246,0)</f>
        <v>0</v>
      </c>
      <c r="BF246" s="183">
        <f>IF(N246="snížená",J246,0)</f>
        <v>0</v>
      </c>
      <c r="BG246" s="183">
        <f>IF(N246="zákl. přenesená",J246,0)</f>
        <v>0</v>
      </c>
      <c r="BH246" s="183">
        <f>IF(N246="sníž. přenesená",J246,0)</f>
        <v>0</v>
      </c>
      <c r="BI246" s="183">
        <f>IF(N246="nulová",J246,0)</f>
        <v>0</v>
      </c>
      <c r="BJ246" s="18" t="s">
        <v>85</v>
      </c>
      <c r="BK246" s="183">
        <f>ROUND(I246*H246,2)</f>
        <v>0</v>
      </c>
      <c r="BL246" s="18" t="s">
        <v>208</v>
      </c>
      <c r="BM246" s="182" t="s">
        <v>359</v>
      </c>
    </row>
    <row r="247" s="13" customFormat="1">
      <c r="A247" s="13"/>
      <c r="B247" s="184"/>
      <c r="C247" s="13"/>
      <c r="D247" s="185" t="s">
        <v>141</v>
      </c>
      <c r="E247" s="13"/>
      <c r="F247" s="187" t="s">
        <v>360</v>
      </c>
      <c r="G247" s="13"/>
      <c r="H247" s="188">
        <v>31.62</v>
      </c>
      <c r="I247" s="189"/>
      <c r="J247" s="13"/>
      <c r="K247" s="13"/>
      <c r="L247" s="184"/>
      <c r="M247" s="190"/>
      <c r="N247" s="191"/>
      <c r="O247" s="191"/>
      <c r="P247" s="191"/>
      <c r="Q247" s="191"/>
      <c r="R247" s="191"/>
      <c r="S247" s="191"/>
      <c r="T247" s="19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6" t="s">
        <v>141</v>
      </c>
      <c r="AU247" s="186" t="s">
        <v>87</v>
      </c>
      <c r="AV247" s="13" t="s">
        <v>87</v>
      </c>
      <c r="AW247" s="13" t="s">
        <v>3</v>
      </c>
      <c r="AX247" s="13" t="s">
        <v>85</v>
      </c>
      <c r="AY247" s="186" t="s">
        <v>131</v>
      </c>
    </row>
    <row r="248" s="2" customFormat="1" ht="16.5" customHeight="1">
      <c r="A248" s="37"/>
      <c r="B248" s="170"/>
      <c r="C248" s="171" t="s">
        <v>361</v>
      </c>
      <c r="D248" s="171" t="s">
        <v>134</v>
      </c>
      <c r="E248" s="172" t="s">
        <v>362</v>
      </c>
      <c r="F248" s="173" t="s">
        <v>363</v>
      </c>
      <c r="G248" s="174" t="s">
        <v>165</v>
      </c>
      <c r="H248" s="175">
        <v>31</v>
      </c>
      <c r="I248" s="176"/>
      <c r="J248" s="177">
        <f>ROUND(I248*H248,2)</f>
        <v>0</v>
      </c>
      <c r="K248" s="173" t="s">
        <v>138</v>
      </c>
      <c r="L248" s="38"/>
      <c r="M248" s="178" t="s">
        <v>1</v>
      </c>
      <c r="N248" s="179" t="s">
        <v>42</v>
      </c>
      <c r="O248" s="76"/>
      <c r="P248" s="180">
        <f>O248*H248</f>
        <v>0</v>
      </c>
      <c r="Q248" s="180">
        <v>9E-05</v>
      </c>
      <c r="R248" s="180">
        <f>Q248*H248</f>
        <v>0.0027900000000000004</v>
      </c>
      <c r="S248" s="180">
        <v>0</v>
      </c>
      <c r="T248" s="181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2" t="s">
        <v>208</v>
      </c>
      <c r="AT248" s="182" t="s">
        <v>134</v>
      </c>
      <c r="AU248" s="182" t="s">
        <v>87</v>
      </c>
      <c r="AY248" s="18" t="s">
        <v>131</v>
      </c>
      <c r="BE248" s="183">
        <f>IF(N248="základní",J248,0)</f>
        <v>0</v>
      </c>
      <c r="BF248" s="183">
        <f>IF(N248="snížená",J248,0)</f>
        <v>0</v>
      </c>
      <c r="BG248" s="183">
        <f>IF(N248="zákl. přenesená",J248,0)</f>
        <v>0</v>
      </c>
      <c r="BH248" s="183">
        <f>IF(N248="sníž. přenesená",J248,0)</f>
        <v>0</v>
      </c>
      <c r="BI248" s="183">
        <f>IF(N248="nulová",J248,0)</f>
        <v>0</v>
      </c>
      <c r="BJ248" s="18" t="s">
        <v>85</v>
      </c>
      <c r="BK248" s="183">
        <f>ROUND(I248*H248,2)</f>
        <v>0</v>
      </c>
      <c r="BL248" s="18" t="s">
        <v>208</v>
      </c>
      <c r="BM248" s="182" t="s">
        <v>364</v>
      </c>
    </row>
    <row r="249" s="2" customFormat="1" ht="16.5" customHeight="1">
      <c r="A249" s="37"/>
      <c r="B249" s="170"/>
      <c r="C249" s="171" t="s">
        <v>365</v>
      </c>
      <c r="D249" s="171" t="s">
        <v>134</v>
      </c>
      <c r="E249" s="172" t="s">
        <v>366</v>
      </c>
      <c r="F249" s="173" t="s">
        <v>367</v>
      </c>
      <c r="G249" s="174" t="s">
        <v>137</v>
      </c>
      <c r="H249" s="175">
        <v>27.6</v>
      </c>
      <c r="I249" s="176"/>
      <c r="J249" s="177">
        <f>ROUND(I249*H249,2)</f>
        <v>0</v>
      </c>
      <c r="K249" s="173" t="s">
        <v>138</v>
      </c>
      <c r="L249" s="38"/>
      <c r="M249" s="178" t="s">
        <v>1</v>
      </c>
      <c r="N249" s="179" t="s">
        <v>42</v>
      </c>
      <c r="O249" s="76"/>
      <c r="P249" s="180">
        <f>O249*H249</f>
        <v>0</v>
      </c>
      <c r="Q249" s="180">
        <v>0</v>
      </c>
      <c r="R249" s="180">
        <f>Q249*H249</f>
        <v>0</v>
      </c>
      <c r="S249" s="180">
        <v>0</v>
      </c>
      <c r="T249" s="181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82" t="s">
        <v>208</v>
      </c>
      <c r="AT249" s="182" t="s">
        <v>134</v>
      </c>
      <c r="AU249" s="182" t="s">
        <v>87</v>
      </c>
      <c r="AY249" s="18" t="s">
        <v>131</v>
      </c>
      <c r="BE249" s="183">
        <f>IF(N249="základní",J249,0)</f>
        <v>0</v>
      </c>
      <c r="BF249" s="183">
        <f>IF(N249="snížená",J249,0)</f>
        <v>0</v>
      </c>
      <c r="BG249" s="183">
        <f>IF(N249="zákl. přenesená",J249,0)</f>
        <v>0</v>
      </c>
      <c r="BH249" s="183">
        <f>IF(N249="sníž. přenesená",J249,0)</f>
        <v>0</v>
      </c>
      <c r="BI249" s="183">
        <f>IF(N249="nulová",J249,0)</f>
        <v>0</v>
      </c>
      <c r="BJ249" s="18" t="s">
        <v>85</v>
      </c>
      <c r="BK249" s="183">
        <f>ROUND(I249*H249,2)</f>
        <v>0</v>
      </c>
      <c r="BL249" s="18" t="s">
        <v>208</v>
      </c>
      <c r="BM249" s="182" t="s">
        <v>368</v>
      </c>
    </row>
    <row r="250" s="13" customFormat="1">
      <c r="A250" s="13"/>
      <c r="B250" s="184"/>
      <c r="C250" s="13"/>
      <c r="D250" s="185" t="s">
        <v>141</v>
      </c>
      <c r="E250" s="186" t="s">
        <v>1</v>
      </c>
      <c r="F250" s="187" t="s">
        <v>340</v>
      </c>
      <c r="G250" s="13"/>
      <c r="H250" s="188">
        <v>27.6</v>
      </c>
      <c r="I250" s="189"/>
      <c r="J250" s="13"/>
      <c r="K250" s="13"/>
      <c r="L250" s="184"/>
      <c r="M250" s="190"/>
      <c r="N250" s="191"/>
      <c r="O250" s="191"/>
      <c r="P250" s="191"/>
      <c r="Q250" s="191"/>
      <c r="R250" s="191"/>
      <c r="S250" s="191"/>
      <c r="T250" s="19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86" t="s">
        <v>141</v>
      </c>
      <c r="AU250" s="186" t="s">
        <v>87</v>
      </c>
      <c r="AV250" s="13" t="s">
        <v>87</v>
      </c>
      <c r="AW250" s="13" t="s">
        <v>32</v>
      </c>
      <c r="AX250" s="13" t="s">
        <v>77</v>
      </c>
      <c r="AY250" s="186" t="s">
        <v>131</v>
      </c>
    </row>
    <row r="251" s="14" customFormat="1">
      <c r="A251" s="14"/>
      <c r="B251" s="193"/>
      <c r="C251" s="14"/>
      <c r="D251" s="185" t="s">
        <v>141</v>
      </c>
      <c r="E251" s="194" t="s">
        <v>1</v>
      </c>
      <c r="F251" s="195" t="s">
        <v>143</v>
      </c>
      <c r="G251" s="14"/>
      <c r="H251" s="196">
        <v>27.6</v>
      </c>
      <c r="I251" s="197"/>
      <c r="J251" s="14"/>
      <c r="K251" s="14"/>
      <c r="L251" s="193"/>
      <c r="M251" s="198"/>
      <c r="N251" s="199"/>
      <c r="O251" s="199"/>
      <c r="P251" s="199"/>
      <c r="Q251" s="199"/>
      <c r="R251" s="199"/>
      <c r="S251" s="199"/>
      <c r="T251" s="200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194" t="s">
        <v>141</v>
      </c>
      <c r="AU251" s="194" t="s">
        <v>87</v>
      </c>
      <c r="AV251" s="14" t="s">
        <v>139</v>
      </c>
      <c r="AW251" s="14" t="s">
        <v>32</v>
      </c>
      <c r="AX251" s="14" t="s">
        <v>85</v>
      </c>
      <c r="AY251" s="194" t="s">
        <v>131</v>
      </c>
    </row>
    <row r="252" s="2" customFormat="1" ht="24.15" customHeight="1">
      <c r="A252" s="37"/>
      <c r="B252" s="170"/>
      <c r="C252" s="171" t="s">
        <v>369</v>
      </c>
      <c r="D252" s="171" t="s">
        <v>134</v>
      </c>
      <c r="E252" s="172" t="s">
        <v>370</v>
      </c>
      <c r="F252" s="173" t="s">
        <v>371</v>
      </c>
      <c r="G252" s="174" t="s">
        <v>226</v>
      </c>
      <c r="H252" s="175">
        <v>0.645</v>
      </c>
      <c r="I252" s="176"/>
      <c r="J252" s="177">
        <f>ROUND(I252*H252,2)</f>
        <v>0</v>
      </c>
      <c r="K252" s="173" t="s">
        <v>138</v>
      </c>
      <c r="L252" s="38"/>
      <c r="M252" s="178" t="s">
        <v>1</v>
      </c>
      <c r="N252" s="179" t="s">
        <v>42</v>
      </c>
      <c r="O252" s="76"/>
      <c r="P252" s="180">
        <f>O252*H252</f>
        <v>0</v>
      </c>
      <c r="Q252" s="180">
        <v>0</v>
      </c>
      <c r="R252" s="180">
        <f>Q252*H252</f>
        <v>0</v>
      </c>
      <c r="S252" s="180">
        <v>0</v>
      </c>
      <c r="T252" s="18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82" t="s">
        <v>208</v>
      </c>
      <c r="AT252" s="182" t="s">
        <v>134</v>
      </c>
      <c r="AU252" s="182" t="s">
        <v>87</v>
      </c>
      <c r="AY252" s="18" t="s">
        <v>131</v>
      </c>
      <c r="BE252" s="183">
        <f>IF(N252="základní",J252,0)</f>
        <v>0</v>
      </c>
      <c r="BF252" s="183">
        <f>IF(N252="snížená",J252,0)</f>
        <v>0</v>
      </c>
      <c r="BG252" s="183">
        <f>IF(N252="zákl. přenesená",J252,0)</f>
        <v>0</v>
      </c>
      <c r="BH252" s="183">
        <f>IF(N252="sníž. přenesená",J252,0)</f>
        <v>0</v>
      </c>
      <c r="BI252" s="183">
        <f>IF(N252="nulová",J252,0)</f>
        <v>0</v>
      </c>
      <c r="BJ252" s="18" t="s">
        <v>85</v>
      </c>
      <c r="BK252" s="183">
        <f>ROUND(I252*H252,2)</f>
        <v>0</v>
      </c>
      <c r="BL252" s="18" t="s">
        <v>208</v>
      </c>
      <c r="BM252" s="182" t="s">
        <v>372</v>
      </c>
    </row>
    <row r="253" s="12" customFormat="1" ht="22.8" customHeight="1">
      <c r="A253" s="12"/>
      <c r="B253" s="157"/>
      <c r="C253" s="12"/>
      <c r="D253" s="158" t="s">
        <v>76</v>
      </c>
      <c r="E253" s="168" t="s">
        <v>373</v>
      </c>
      <c r="F253" s="168" t="s">
        <v>374</v>
      </c>
      <c r="G253" s="12"/>
      <c r="H253" s="12"/>
      <c r="I253" s="160"/>
      <c r="J253" s="169">
        <f>BK253</f>
        <v>0</v>
      </c>
      <c r="K253" s="12"/>
      <c r="L253" s="157"/>
      <c r="M253" s="162"/>
      <c r="N253" s="163"/>
      <c r="O253" s="163"/>
      <c r="P253" s="164">
        <f>SUM(P254:P261)</f>
        <v>0</v>
      </c>
      <c r="Q253" s="163"/>
      <c r="R253" s="164">
        <f>SUM(R254:R261)</f>
        <v>0.02315</v>
      </c>
      <c r="S253" s="163"/>
      <c r="T253" s="165">
        <f>SUM(T254:T261)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158" t="s">
        <v>87</v>
      </c>
      <c r="AT253" s="166" t="s">
        <v>76</v>
      </c>
      <c r="AU253" s="166" t="s">
        <v>85</v>
      </c>
      <c r="AY253" s="158" t="s">
        <v>131</v>
      </c>
      <c r="BK253" s="167">
        <f>SUM(BK254:BK261)</f>
        <v>0</v>
      </c>
    </row>
    <row r="254" s="2" customFormat="1" ht="24.15" customHeight="1">
      <c r="A254" s="37"/>
      <c r="B254" s="170"/>
      <c r="C254" s="171" t="s">
        <v>375</v>
      </c>
      <c r="D254" s="171" t="s">
        <v>134</v>
      </c>
      <c r="E254" s="172" t="s">
        <v>376</v>
      </c>
      <c r="F254" s="173" t="s">
        <v>377</v>
      </c>
      <c r="G254" s="174" t="s">
        <v>137</v>
      </c>
      <c r="H254" s="175">
        <v>25</v>
      </c>
      <c r="I254" s="176"/>
      <c r="J254" s="177">
        <f>ROUND(I254*H254,2)</f>
        <v>0</v>
      </c>
      <c r="K254" s="173" t="s">
        <v>138</v>
      </c>
      <c r="L254" s="38"/>
      <c r="M254" s="178" t="s">
        <v>1</v>
      </c>
      <c r="N254" s="179" t="s">
        <v>42</v>
      </c>
      <c r="O254" s="76"/>
      <c r="P254" s="180">
        <f>O254*H254</f>
        <v>0</v>
      </c>
      <c r="Q254" s="180">
        <v>2E-05</v>
      </c>
      <c r="R254" s="180">
        <f>Q254*H254</f>
        <v>0.0005</v>
      </c>
      <c r="S254" s="180">
        <v>0</v>
      </c>
      <c r="T254" s="181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82" t="s">
        <v>208</v>
      </c>
      <c r="AT254" s="182" t="s">
        <v>134</v>
      </c>
      <c r="AU254" s="182" t="s">
        <v>87</v>
      </c>
      <c r="AY254" s="18" t="s">
        <v>131</v>
      </c>
      <c r="BE254" s="183">
        <f>IF(N254="základní",J254,0)</f>
        <v>0</v>
      </c>
      <c r="BF254" s="183">
        <f>IF(N254="snížená",J254,0)</f>
        <v>0</v>
      </c>
      <c r="BG254" s="183">
        <f>IF(N254="zákl. přenesená",J254,0)</f>
        <v>0</v>
      </c>
      <c r="BH254" s="183">
        <f>IF(N254="sníž. přenesená",J254,0)</f>
        <v>0</v>
      </c>
      <c r="BI254" s="183">
        <f>IF(N254="nulová",J254,0)</f>
        <v>0</v>
      </c>
      <c r="BJ254" s="18" t="s">
        <v>85</v>
      </c>
      <c r="BK254" s="183">
        <f>ROUND(I254*H254,2)</f>
        <v>0</v>
      </c>
      <c r="BL254" s="18" t="s">
        <v>208</v>
      </c>
      <c r="BM254" s="182" t="s">
        <v>378</v>
      </c>
    </row>
    <row r="255" s="2" customFormat="1" ht="24.15" customHeight="1">
      <c r="A255" s="37"/>
      <c r="B255" s="170"/>
      <c r="C255" s="171" t="s">
        <v>379</v>
      </c>
      <c r="D255" s="171" t="s">
        <v>134</v>
      </c>
      <c r="E255" s="172" t="s">
        <v>380</v>
      </c>
      <c r="F255" s="173" t="s">
        <v>381</v>
      </c>
      <c r="G255" s="174" t="s">
        <v>137</v>
      </c>
      <c r="H255" s="175">
        <v>25</v>
      </c>
      <c r="I255" s="176"/>
      <c r="J255" s="177">
        <f>ROUND(I255*H255,2)</f>
        <v>0</v>
      </c>
      <c r="K255" s="173" t="s">
        <v>138</v>
      </c>
      <c r="L255" s="38"/>
      <c r="M255" s="178" t="s">
        <v>1</v>
      </c>
      <c r="N255" s="179" t="s">
        <v>42</v>
      </c>
      <c r="O255" s="76"/>
      <c r="P255" s="180">
        <f>O255*H255</f>
        <v>0</v>
      </c>
      <c r="Q255" s="180">
        <v>0</v>
      </c>
      <c r="R255" s="180">
        <f>Q255*H255</f>
        <v>0</v>
      </c>
      <c r="S255" s="180">
        <v>0</v>
      </c>
      <c r="T255" s="181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2" t="s">
        <v>208</v>
      </c>
      <c r="AT255" s="182" t="s">
        <v>134</v>
      </c>
      <c r="AU255" s="182" t="s">
        <v>87</v>
      </c>
      <c r="AY255" s="18" t="s">
        <v>131</v>
      </c>
      <c r="BE255" s="183">
        <f>IF(N255="základní",J255,0)</f>
        <v>0</v>
      </c>
      <c r="BF255" s="183">
        <f>IF(N255="snížená",J255,0)</f>
        <v>0</v>
      </c>
      <c r="BG255" s="183">
        <f>IF(N255="zákl. přenesená",J255,0)</f>
        <v>0</v>
      </c>
      <c r="BH255" s="183">
        <f>IF(N255="sníž. přenesená",J255,0)</f>
        <v>0</v>
      </c>
      <c r="BI255" s="183">
        <f>IF(N255="nulová",J255,0)</f>
        <v>0</v>
      </c>
      <c r="BJ255" s="18" t="s">
        <v>85</v>
      </c>
      <c r="BK255" s="183">
        <f>ROUND(I255*H255,2)</f>
        <v>0</v>
      </c>
      <c r="BL255" s="18" t="s">
        <v>208</v>
      </c>
      <c r="BM255" s="182" t="s">
        <v>382</v>
      </c>
    </row>
    <row r="256" s="2" customFormat="1" ht="24.15" customHeight="1">
      <c r="A256" s="37"/>
      <c r="B256" s="170"/>
      <c r="C256" s="171" t="s">
        <v>383</v>
      </c>
      <c r="D256" s="171" t="s">
        <v>134</v>
      </c>
      <c r="E256" s="172" t="s">
        <v>384</v>
      </c>
      <c r="F256" s="173" t="s">
        <v>385</v>
      </c>
      <c r="G256" s="174" t="s">
        <v>137</v>
      </c>
      <c r="H256" s="175">
        <v>25</v>
      </c>
      <c r="I256" s="176"/>
      <c r="J256" s="177">
        <f>ROUND(I256*H256,2)</f>
        <v>0</v>
      </c>
      <c r="K256" s="173" t="s">
        <v>138</v>
      </c>
      <c r="L256" s="38"/>
      <c r="M256" s="178" t="s">
        <v>1</v>
      </c>
      <c r="N256" s="179" t="s">
        <v>42</v>
      </c>
      <c r="O256" s="76"/>
      <c r="P256" s="180">
        <f>O256*H256</f>
        <v>0</v>
      </c>
      <c r="Q256" s="180">
        <v>0</v>
      </c>
      <c r="R256" s="180">
        <f>Q256*H256</f>
        <v>0</v>
      </c>
      <c r="S256" s="180">
        <v>0</v>
      </c>
      <c r="T256" s="181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82" t="s">
        <v>208</v>
      </c>
      <c r="AT256" s="182" t="s">
        <v>134</v>
      </c>
      <c r="AU256" s="182" t="s">
        <v>87</v>
      </c>
      <c r="AY256" s="18" t="s">
        <v>131</v>
      </c>
      <c r="BE256" s="183">
        <f>IF(N256="základní",J256,0)</f>
        <v>0</v>
      </c>
      <c r="BF256" s="183">
        <f>IF(N256="snížená",J256,0)</f>
        <v>0</v>
      </c>
      <c r="BG256" s="183">
        <f>IF(N256="zákl. přenesená",J256,0)</f>
        <v>0</v>
      </c>
      <c r="BH256" s="183">
        <f>IF(N256="sníž. přenesená",J256,0)</f>
        <v>0</v>
      </c>
      <c r="BI256" s="183">
        <f>IF(N256="nulová",J256,0)</f>
        <v>0</v>
      </c>
      <c r="BJ256" s="18" t="s">
        <v>85</v>
      </c>
      <c r="BK256" s="183">
        <f>ROUND(I256*H256,2)</f>
        <v>0</v>
      </c>
      <c r="BL256" s="18" t="s">
        <v>208</v>
      </c>
      <c r="BM256" s="182" t="s">
        <v>386</v>
      </c>
    </row>
    <row r="257" s="2" customFormat="1" ht="24.15" customHeight="1">
      <c r="A257" s="37"/>
      <c r="B257" s="170"/>
      <c r="C257" s="171" t="s">
        <v>387</v>
      </c>
      <c r="D257" s="171" t="s">
        <v>134</v>
      </c>
      <c r="E257" s="172" t="s">
        <v>388</v>
      </c>
      <c r="F257" s="173" t="s">
        <v>389</v>
      </c>
      <c r="G257" s="174" t="s">
        <v>137</v>
      </c>
      <c r="H257" s="175">
        <v>25</v>
      </c>
      <c r="I257" s="176"/>
      <c r="J257" s="177">
        <f>ROUND(I257*H257,2)</f>
        <v>0</v>
      </c>
      <c r="K257" s="173" t="s">
        <v>138</v>
      </c>
      <c r="L257" s="38"/>
      <c r="M257" s="178" t="s">
        <v>1</v>
      </c>
      <c r="N257" s="179" t="s">
        <v>42</v>
      </c>
      <c r="O257" s="76"/>
      <c r="P257" s="180">
        <f>O257*H257</f>
        <v>0</v>
      </c>
      <c r="Q257" s="180">
        <v>0.00035</v>
      </c>
      <c r="R257" s="180">
        <f>Q257*H257</f>
        <v>0.0087499999999999984</v>
      </c>
      <c r="S257" s="180">
        <v>0</v>
      </c>
      <c r="T257" s="181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82" t="s">
        <v>208</v>
      </c>
      <c r="AT257" s="182" t="s">
        <v>134</v>
      </c>
      <c r="AU257" s="182" t="s">
        <v>87</v>
      </c>
      <c r="AY257" s="18" t="s">
        <v>131</v>
      </c>
      <c r="BE257" s="183">
        <f>IF(N257="základní",J257,0)</f>
        <v>0</v>
      </c>
      <c r="BF257" s="183">
        <f>IF(N257="snížená",J257,0)</f>
        <v>0</v>
      </c>
      <c r="BG257" s="183">
        <f>IF(N257="zákl. přenesená",J257,0)</f>
        <v>0</v>
      </c>
      <c r="BH257" s="183">
        <f>IF(N257="sníž. přenesená",J257,0)</f>
        <v>0</v>
      </c>
      <c r="BI257" s="183">
        <f>IF(N257="nulová",J257,0)</f>
        <v>0</v>
      </c>
      <c r="BJ257" s="18" t="s">
        <v>85</v>
      </c>
      <c r="BK257" s="183">
        <f>ROUND(I257*H257,2)</f>
        <v>0</v>
      </c>
      <c r="BL257" s="18" t="s">
        <v>208</v>
      </c>
      <c r="BM257" s="182" t="s">
        <v>390</v>
      </c>
    </row>
    <row r="258" s="2" customFormat="1" ht="24.15" customHeight="1">
      <c r="A258" s="37"/>
      <c r="B258" s="170"/>
      <c r="C258" s="171" t="s">
        <v>391</v>
      </c>
      <c r="D258" s="171" t="s">
        <v>134</v>
      </c>
      <c r="E258" s="172" t="s">
        <v>392</v>
      </c>
      <c r="F258" s="173" t="s">
        <v>393</v>
      </c>
      <c r="G258" s="174" t="s">
        <v>137</v>
      </c>
      <c r="H258" s="175">
        <v>25</v>
      </c>
      <c r="I258" s="176"/>
      <c r="J258" s="177">
        <f>ROUND(I258*H258,2)</f>
        <v>0</v>
      </c>
      <c r="K258" s="173" t="s">
        <v>138</v>
      </c>
      <c r="L258" s="38"/>
      <c r="M258" s="178" t="s">
        <v>1</v>
      </c>
      <c r="N258" s="179" t="s">
        <v>42</v>
      </c>
      <c r="O258" s="76"/>
      <c r="P258" s="180">
        <f>O258*H258</f>
        <v>0</v>
      </c>
      <c r="Q258" s="180">
        <v>0.00012</v>
      </c>
      <c r="R258" s="180">
        <f>Q258*H258</f>
        <v>0.003</v>
      </c>
      <c r="S258" s="180">
        <v>0</v>
      </c>
      <c r="T258" s="181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82" t="s">
        <v>208</v>
      </c>
      <c r="AT258" s="182" t="s">
        <v>134</v>
      </c>
      <c r="AU258" s="182" t="s">
        <v>87</v>
      </c>
      <c r="AY258" s="18" t="s">
        <v>131</v>
      </c>
      <c r="BE258" s="183">
        <f>IF(N258="základní",J258,0)</f>
        <v>0</v>
      </c>
      <c r="BF258" s="183">
        <f>IF(N258="snížená",J258,0)</f>
        <v>0</v>
      </c>
      <c r="BG258" s="183">
        <f>IF(N258="zákl. přenesená",J258,0)</f>
        <v>0</v>
      </c>
      <c r="BH258" s="183">
        <f>IF(N258="sníž. přenesená",J258,0)</f>
        <v>0</v>
      </c>
      <c r="BI258" s="183">
        <f>IF(N258="nulová",J258,0)</f>
        <v>0</v>
      </c>
      <c r="BJ258" s="18" t="s">
        <v>85</v>
      </c>
      <c r="BK258" s="183">
        <f>ROUND(I258*H258,2)</f>
        <v>0</v>
      </c>
      <c r="BL258" s="18" t="s">
        <v>208</v>
      </c>
      <c r="BM258" s="182" t="s">
        <v>394</v>
      </c>
    </row>
    <row r="259" s="2" customFormat="1" ht="24.15" customHeight="1">
      <c r="A259" s="37"/>
      <c r="B259" s="170"/>
      <c r="C259" s="171" t="s">
        <v>395</v>
      </c>
      <c r="D259" s="171" t="s">
        <v>134</v>
      </c>
      <c r="E259" s="172" t="s">
        <v>396</v>
      </c>
      <c r="F259" s="173" t="s">
        <v>397</v>
      </c>
      <c r="G259" s="174" t="s">
        <v>137</v>
      </c>
      <c r="H259" s="175">
        <v>25</v>
      </c>
      <c r="I259" s="176"/>
      <c r="J259" s="177">
        <f>ROUND(I259*H259,2)</f>
        <v>0</v>
      </c>
      <c r="K259" s="173" t="s">
        <v>138</v>
      </c>
      <c r="L259" s="38"/>
      <c r="M259" s="178" t="s">
        <v>1</v>
      </c>
      <c r="N259" s="179" t="s">
        <v>42</v>
      </c>
      <c r="O259" s="76"/>
      <c r="P259" s="180">
        <f>O259*H259</f>
        <v>0</v>
      </c>
      <c r="Q259" s="180">
        <v>0.00029</v>
      </c>
      <c r="R259" s="180">
        <f>Q259*H259</f>
        <v>0.00725</v>
      </c>
      <c r="S259" s="180">
        <v>0</v>
      </c>
      <c r="T259" s="181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82" t="s">
        <v>208</v>
      </c>
      <c r="AT259" s="182" t="s">
        <v>134</v>
      </c>
      <c r="AU259" s="182" t="s">
        <v>87</v>
      </c>
      <c r="AY259" s="18" t="s">
        <v>131</v>
      </c>
      <c r="BE259" s="183">
        <f>IF(N259="základní",J259,0)</f>
        <v>0</v>
      </c>
      <c r="BF259" s="183">
        <f>IF(N259="snížená",J259,0)</f>
        <v>0</v>
      </c>
      <c r="BG259" s="183">
        <f>IF(N259="zákl. přenesená",J259,0)</f>
        <v>0</v>
      </c>
      <c r="BH259" s="183">
        <f>IF(N259="sníž. přenesená",J259,0)</f>
        <v>0</v>
      </c>
      <c r="BI259" s="183">
        <f>IF(N259="nulová",J259,0)</f>
        <v>0</v>
      </c>
      <c r="BJ259" s="18" t="s">
        <v>85</v>
      </c>
      <c r="BK259" s="183">
        <f>ROUND(I259*H259,2)</f>
        <v>0</v>
      </c>
      <c r="BL259" s="18" t="s">
        <v>208</v>
      </c>
      <c r="BM259" s="182" t="s">
        <v>398</v>
      </c>
    </row>
    <row r="260" s="2" customFormat="1" ht="33" customHeight="1">
      <c r="A260" s="37"/>
      <c r="B260" s="170"/>
      <c r="C260" s="171" t="s">
        <v>399</v>
      </c>
      <c r="D260" s="171" t="s">
        <v>134</v>
      </c>
      <c r="E260" s="172" t="s">
        <v>400</v>
      </c>
      <c r="F260" s="173" t="s">
        <v>401</v>
      </c>
      <c r="G260" s="174" t="s">
        <v>137</v>
      </c>
      <c r="H260" s="175">
        <v>25</v>
      </c>
      <c r="I260" s="176"/>
      <c r="J260" s="177">
        <f>ROUND(I260*H260,2)</f>
        <v>0</v>
      </c>
      <c r="K260" s="173" t="s">
        <v>138</v>
      </c>
      <c r="L260" s="38"/>
      <c r="M260" s="178" t="s">
        <v>1</v>
      </c>
      <c r="N260" s="179" t="s">
        <v>42</v>
      </c>
      <c r="O260" s="76"/>
      <c r="P260" s="180">
        <f>O260*H260</f>
        <v>0</v>
      </c>
      <c r="Q260" s="180">
        <v>0.00011</v>
      </c>
      <c r="R260" s="180">
        <f>Q260*H260</f>
        <v>0.0027500000000000004</v>
      </c>
      <c r="S260" s="180">
        <v>0</v>
      </c>
      <c r="T260" s="181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2" t="s">
        <v>208</v>
      </c>
      <c r="AT260" s="182" t="s">
        <v>134</v>
      </c>
      <c r="AU260" s="182" t="s">
        <v>87</v>
      </c>
      <c r="AY260" s="18" t="s">
        <v>131</v>
      </c>
      <c r="BE260" s="183">
        <f>IF(N260="základní",J260,0)</f>
        <v>0</v>
      </c>
      <c r="BF260" s="183">
        <f>IF(N260="snížená",J260,0)</f>
        <v>0</v>
      </c>
      <c r="BG260" s="183">
        <f>IF(N260="zákl. přenesená",J260,0)</f>
        <v>0</v>
      </c>
      <c r="BH260" s="183">
        <f>IF(N260="sníž. přenesená",J260,0)</f>
        <v>0</v>
      </c>
      <c r="BI260" s="183">
        <f>IF(N260="nulová",J260,0)</f>
        <v>0</v>
      </c>
      <c r="BJ260" s="18" t="s">
        <v>85</v>
      </c>
      <c r="BK260" s="183">
        <f>ROUND(I260*H260,2)</f>
        <v>0</v>
      </c>
      <c r="BL260" s="18" t="s">
        <v>208</v>
      </c>
      <c r="BM260" s="182" t="s">
        <v>402</v>
      </c>
    </row>
    <row r="261" s="2" customFormat="1" ht="24.15" customHeight="1">
      <c r="A261" s="37"/>
      <c r="B261" s="170"/>
      <c r="C261" s="171" t="s">
        <v>403</v>
      </c>
      <c r="D261" s="171" t="s">
        <v>134</v>
      </c>
      <c r="E261" s="172" t="s">
        <v>404</v>
      </c>
      <c r="F261" s="173" t="s">
        <v>405</v>
      </c>
      <c r="G261" s="174" t="s">
        <v>165</v>
      </c>
      <c r="H261" s="175">
        <v>30</v>
      </c>
      <c r="I261" s="176"/>
      <c r="J261" s="177">
        <f>ROUND(I261*H261,2)</f>
        <v>0</v>
      </c>
      <c r="K261" s="173" t="s">
        <v>138</v>
      </c>
      <c r="L261" s="38"/>
      <c r="M261" s="178" t="s">
        <v>1</v>
      </c>
      <c r="N261" s="179" t="s">
        <v>42</v>
      </c>
      <c r="O261" s="76"/>
      <c r="P261" s="180">
        <f>O261*H261</f>
        <v>0</v>
      </c>
      <c r="Q261" s="180">
        <v>3E-05</v>
      </c>
      <c r="R261" s="180">
        <f>Q261*H261</f>
        <v>0.0009</v>
      </c>
      <c r="S261" s="180">
        <v>0</v>
      </c>
      <c r="T261" s="181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82" t="s">
        <v>208</v>
      </c>
      <c r="AT261" s="182" t="s">
        <v>134</v>
      </c>
      <c r="AU261" s="182" t="s">
        <v>87</v>
      </c>
      <c r="AY261" s="18" t="s">
        <v>131</v>
      </c>
      <c r="BE261" s="183">
        <f>IF(N261="základní",J261,0)</f>
        <v>0</v>
      </c>
      <c r="BF261" s="183">
        <f>IF(N261="snížená",J261,0)</f>
        <v>0</v>
      </c>
      <c r="BG261" s="183">
        <f>IF(N261="zákl. přenesená",J261,0)</f>
        <v>0</v>
      </c>
      <c r="BH261" s="183">
        <f>IF(N261="sníž. přenesená",J261,0)</f>
        <v>0</v>
      </c>
      <c r="BI261" s="183">
        <f>IF(N261="nulová",J261,0)</f>
        <v>0</v>
      </c>
      <c r="BJ261" s="18" t="s">
        <v>85</v>
      </c>
      <c r="BK261" s="183">
        <f>ROUND(I261*H261,2)</f>
        <v>0</v>
      </c>
      <c r="BL261" s="18" t="s">
        <v>208</v>
      </c>
      <c r="BM261" s="182" t="s">
        <v>406</v>
      </c>
    </row>
    <row r="262" s="12" customFormat="1" ht="22.8" customHeight="1">
      <c r="A262" s="12"/>
      <c r="B262" s="157"/>
      <c r="C262" s="12"/>
      <c r="D262" s="158" t="s">
        <v>76</v>
      </c>
      <c r="E262" s="168" t="s">
        <v>407</v>
      </c>
      <c r="F262" s="168" t="s">
        <v>408</v>
      </c>
      <c r="G262" s="12"/>
      <c r="H262" s="12"/>
      <c r="I262" s="160"/>
      <c r="J262" s="169">
        <f>BK262</f>
        <v>0</v>
      </c>
      <c r="K262" s="12"/>
      <c r="L262" s="157"/>
      <c r="M262" s="162"/>
      <c r="N262" s="163"/>
      <c r="O262" s="163"/>
      <c r="P262" s="164">
        <f>SUM(P263:P271)</f>
        <v>0</v>
      </c>
      <c r="Q262" s="163"/>
      <c r="R262" s="164">
        <f>SUM(R263:R271)</f>
        <v>0.16889999999999997</v>
      </c>
      <c r="S262" s="163"/>
      <c r="T262" s="165">
        <f>SUM(T263:T271)</f>
        <v>0.034906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158" t="s">
        <v>87</v>
      </c>
      <c r="AT262" s="166" t="s">
        <v>76</v>
      </c>
      <c r="AU262" s="166" t="s">
        <v>85</v>
      </c>
      <c r="AY262" s="158" t="s">
        <v>131</v>
      </c>
      <c r="BK262" s="167">
        <f>SUM(BK263:BK271)</f>
        <v>0</v>
      </c>
    </row>
    <row r="263" s="2" customFormat="1" ht="24.15" customHeight="1">
      <c r="A263" s="37"/>
      <c r="B263" s="170"/>
      <c r="C263" s="171" t="s">
        <v>409</v>
      </c>
      <c r="D263" s="171" t="s">
        <v>134</v>
      </c>
      <c r="E263" s="172" t="s">
        <v>410</v>
      </c>
      <c r="F263" s="173" t="s">
        <v>411</v>
      </c>
      <c r="G263" s="174" t="s">
        <v>137</v>
      </c>
      <c r="H263" s="175">
        <v>112.6</v>
      </c>
      <c r="I263" s="176"/>
      <c r="J263" s="177">
        <f>ROUND(I263*H263,2)</f>
        <v>0</v>
      </c>
      <c r="K263" s="173" t="s">
        <v>138</v>
      </c>
      <c r="L263" s="38"/>
      <c r="M263" s="178" t="s">
        <v>1</v>
      </c>
      <c r="N263" s="179" t="s">
        <v>42</v>
      </c>
      <c r="O263" s="76"/>
      <c r="P263" s="180">
        <f>O263*H263</f>
        <v>0</v>
      </c>
      <c r="Q263" s="180">
        <v>0</v>
      </c>
      <c r="R263" s="180">
        <f>Q263*H263</f>
        <v>0</v>
      </c>
      <c r="S263" s="180">
        <v>0</v>
      </c>
      <c r="T263" s="181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82" t="s">
        <v>208</v>
      </c>
      <c r="AT263" s="182" t="s">
        <v>134</v>
      </c>
      <c r="AU263" s="182" t="s">
        <v>87</v>
      </c>
      <c r="AY263" s="18" t="s">
        <v>131</v>
      </c>
      <c r="BE263" s="183">
        <f>IF(N263="základní",J263,0)</f>
        <v>0</v>
      </c>
      <c r="BF263" s="183">
        <f>IF(N263="snížená",J263,0)</f>
        <v>0</v>
      </c>
      <c r="BG263" s="183">
        <f>IF(N263="zákl. přenesená",J263,0)</f>
        <v>0</v>
      </c>
      <c r="BH263" s="183">
        <f>IF(N263="sníž. přenesená",J263,0)</f>
        <v>0</v>
      </c>
      <c r="BI263" s="183">
        <f>IF(N263="nulová",J263,0)</f>
        <v>0</v>
      </c>
      <c r="BJ263" s="18" t="s">
        <v>85</v>
      </c>
      <c r="BK263" s="183">
        <f>ROUND(I263*H263,2)</f>
        <v>0</v>
      </c>
      <c r="BL263" s="18" t="s">
        <v>208</v>
      </c>
      <c r="BM263" s="182" t="s">
        <v>412</v>
      </c>
    </row>
    <row r="264" s="2" customFormat="1" ht="16.5" customHeight="1">
      <c r="A264" s="37"/>
      <c r="B264" s="170"/>
      <c r="C264" s="171" t="s">
        <v>413</v>
      </c>
      <c r="D264" s="171" t="s">
        <v>134</v>
      </c>
      <c r="E264" s="172" t="s">
        <v>414</v>
      </c>
      <c r="F264" s="173" t="s">
        <v>415</v>
      </c>
      <c r="G264" s="174" t="s">
        <v>137</v>
      </c>
      <c r="H264" s="175">
        <v>112.6</v>
      </c>
      <c r="I264" s="176"/>
      <c r="J264" s="177">
        <f>ROUND(I264*H264,2)</f>
        <v>0</v>
      </c>
      <c r="K264" s="173" t="s">
        <v>138</v>
      </c>
      <c r="L264" s="38"/>
      <c r="M264" s="178" t="s">
        <v>1</v>
      </c>
      <c r="N264" s="179" t="s">
        <v>42</v>
      </c>
      <c r="O264" s="76"/>
      <c r="P264" s="180">
        <f>O264*H264</f>
        <v>0</v>
      </c>
      <c r="Q264" s="180">
        <v>0.001</v>
      </c>
      <c r="R264" s="180">
        <f>Q264*H264</f>
        <v>0.1126</v>
      </c>
      <c r="S264" s="180">
        <v>0.00031</v>
      </c>
      <c r="T264" s="181">
        <f>S264*H264</f>
        <v>0.034906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82" t="s">
        <v>208</v>
      </c>
      <c r="AT264" s="182" t="s">
        <v>134</v>
      </c>
      <c r="AU264" s="182" t="s">
        <v>87</v>
      </c>
      <c r="AY264" s="18" t="s">
        <v>131</v>
      </c>
      <c r="BE264" s="183">
        <f>IF(N264="základní",J264,0)</f>
        <v>0</v>
      </c>
      <c r="BF264" s="183">
        <f>IF(N264="snížená",J264,0)</f>
        <v>0</v>
      </c>
      <c r="BG264" s="183">
        <f>IF(N264="zákl. přenesená",J264,0)</f>
        <v>0</v>
      </c>
      <c r="BH264" s="183">
        <f>IF(N264="sníž. přenesená",J264,0)</f>
        <v>0</v>
      </c>
      <c r="BI264" s="183">
        <f>IF(N264="nulová",J264,0)</f>
        <v>0</v>
      </c>
      <c r="BJ264" s="18" t="s">
        <v>85</v>
      </c>
      <c r="BK264" s="183">
        <f>ROUND(I264*H264,2)</f>
        <v>0</v>
      </c>
      <c r="BL264" s="18" t="s">
        <v>208</v>
      </c>
      <c r="BM264" s="182" t="s">
        <v>416</v>
      </c>
    </row>
    <row r="265" s="13" customFormat="1">
      <c r="A265" s="13"/>
      <c r="B265" s="184"/>
      <c r="C265" s="13"/>
      <c r="D265" s="185" t="s">
        <v>141</v>
      </c>
      <c r="E265" s="186" t="s">
        <v>1</v>
      </c>
      <c r="F265" s="187" t="s">
        <v>417</v>
      </c>
      <c r="G265" s="13"/>
      <c r="H265" s="188">
        <v>112.6</v>
      </c>
      <c r="I265" s="189"/>
      <c r="J265" s="13"/>
      <c r="K265" s="13"/>
      <c r="L265" s="184"/>
      <c r="M265" s="190"/>
      <c r="N265" s="191"/>
      <c r="O265" s="191"/>
      <c r="P265" s="191"/>
      <c r="Q265" s="191"/>
      <c r="R265" s="191"/>
      <c r="S265" s="191"/>
      <c r="T265" s="19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6" t="s">
        <v>141</v>
      </c>
      <c r="AU265" s="186" t="s">
        <v>87</v>
      </c>
      <c r="AV265" s="13" t="s">
        <v>87</v>
      </c>
      <c r="AW265" s="13" t="s">
        <v>32</v>
      </c>
      <c r="AX265" s="13" t="s">
        <v>77</v>
      </c>
      <c r="AY265" s="186" t="s">
        <v>131</v>
      </c>
    </row>
    <row r="266" s="14" customFormat="1">
      <c r="A266" s="14"/>
      <c r="B266" s="193"/>
      <c r="C266" s="14"/>
      <c r="D266" s="185" t="s">
        <v>141</v>
      </c>
      <c r="E266" s="194" t="s">
        <v>1</v>
      </c>
      <c r="F266" s="195" t="s">
        <v>143</v>
      </c>
      <c r="G266" s="14"/>
      <c r="H266" s="196">
        <v>112.6</v>
      </c>
      <c r="I266" s="197"/>
      <c r="J266" s="14"/>
      <c r="K266" s="14"/>
      <c r="L266" s="193"/>
      <c r="M266" s="198"/>
      <c r="N266" s="199"/>
      <c r="O266" s="199"/>
      <c r="P266" s="199"/>
      <c r="Q266" s="199"/>
      <c r="R266" s="199"/>
      <c r="S266" s="199"/>
      <c r="T266" s="200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194" t="s">
        <v>141</v>
      </c>
      <c r="AU266" s="194" t="s">
        <v>87</v>
      </c>
      <c r="AV266" s="14" t="s">
        <v>139</v>
      </c>
      <c r="AW266" s="14" t="s">
        <v>32</v>
      </c>
      <c r="AX266" s="14" t="s">
        <v>85</v>
      </c>
      <c r="AY266" s="194" t="s">
        <v>131</v>
      </c>
    </row>
    <row r="267" s="2" customFormat="1" ht="24.15" customHeight="1">
      <c r="A267" s="37"/>
      <c r="B267" s="170"/>
      <c r="C267" s="171" t="s">
        <v>418</v>
      </c>
      <c r="D267" s="171" t="s">
        <v>134</v>
      </c>
      <c r="E267" s="172" t="s">
        <v>419</v>
      </c>
      <c r="F267" s="173" t="s">
        <v>420</v>
      </c>
      <c r="G267" s="174" t="s">
        <v>137</v>
      </c>
      <c r="H267" s="175">
        <v>112.6</v>
      </c>
      <c r="I267" s="176"/>
      <c r="J267" s="177">
        <f>ROUND(I267*H267,2)</f>
        <v>0</v>
      </c>
      <c r="K267" s="173" t="s">
        <v>138</v>
      </c>
      <c r="L267" s="38"/>
      <c r="M267" s="178" t="s">
        <v>1</v>
      </c>
      <c r="N267" s="179" t="s">
        <v>42</v>
      </c>
      <c r="O267" s="76"/>
      <c r="P267" s="180">
        <f>O267*H267</f>
        <v>0</v>
      </c>
      <c r="Q267" s="180">
        <v>0</v>
      </c>
      <c r="R267" s="180">
        <f>Q267*H267</f>
        <v>0</v>
      </c>
      <c r="S267" s="180">
        <v>0</v>
      </c>
      <c r="T267" s="181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82" t="s">
        <v>208</v>
      </c>
      <c r="AT267" s="182" t="s">
        <v>134</v>
      </c>
      <c r="AU267" s="182" t="s">
        <v>87</v>
      </c>
      <c r="AY267" s="18" t="s">
        <v>131</v>
      </c>
      <c r="BE267" s="183">
        <f>IF(N267="základní",J267,0)</f>
        <v>0</v>
      </c>
      <c r="BF267" s="183">
        <f>IF(N267="snížená",J267,0)</f>
        <v>0</v>
      </c>
      <c r="BG267" s="183">
        <f>IF(N267="zákl. přenesená",J267,0)</f>
        <v>0</v>
      </c>
      <c r="BH267" s="183">
        <f>IF(N267="sníž. přenesená",J267,0)</f>
        <v>0</v>
      </c>
      <c r="BI267" s="183">
        <f>IF(N267="nulová",J267,0)</f>
        <v>0</v>
      </c>
      <c r="BJ267" s="18" t="s">
        <v>85</v>
      </c>
      <c r="BK267" s="183">
        <f>ROUND(I267*H267,2)</f>
        <v>0</v>
      </c>
      <c r="BL267" s="18" t="s">
        <v>208</v>
      </c>
      <c r="BM267" s="182" t="s">
        <v>421</v>
      </c>
    </row>
    <row r="268" s="13" customFormat="1">
      <c r="A268" s="13"/>
      <c r="B268" s="184"/>
      <c r="C268" s="13"/>
      <c r="D268" s="185" t="s">
        <v>141</v>
      </c>
      <c r="E268" s="186" t="s">
        <v>1</v>
      </c>
      <c r="F268" s="187" t="s">
        <v>417</v>
      </c>
      <c r="G268" s="13"/>
      <c r="H268" s="188">
        <v>112.6</v>
      </c>
      <c r="I268" s="189"/>
      <c r="J268" s="13"/>
      <c r="K268" s="13"/>
      <c r="L268" s="184"/>
      <c r="M268" s="190"/>
      <c r="N268" s="191"/>
      <c r="O268" s="191"/>
      <c r="P268" s="191"/>
      <c r="Q268" s="191"/>
      <c r="R268" s="191"/>
      <c r="S268" s="191"/>
      <c r="T268" s="19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6" t="s">
        <v>141</v>
      </c>
      <c r="AU268" s="186" t="s">
        <v>87</v>
      </c>
      <c r="AV268" s="13" t="s">
        <v>87</v>
      </c>
      <c r="AW268" s="13" t="s">
        <v>32</v>
      </c>
      <c r="AX268" s="13" t="s">
        <v>77</v>
      </c>
      <c r="AY268" s="186" t="s">
        <v>131</v>
      </c>
    </row>
    <row r="269" s="14" customFormat="1">
      <c r="A269" s="14"/>
      <c r="B269" s="193"/>
      <c r="C269" s="14"/>
      <c r="D269" s="185" t="s">
        <v>141</v>
      </c>
      <c r="E269" s="194" t="s">
        <v>1</v>
      </c>
      <c r="F269" s="195" t="s">
        <v>143</v>
      </c>
      <c r="G269" s="14"/>
      <c r="H269" s="196">
        <v>112.6</v>
      </c>
      <c r="I269" s="197"/>
      <c r="J269" s="14"/>
      <c r="K269" s="14"/>
      <c r="L269" s="193"/>
      <c r="M269" s="198"/>
      <c r="N269" s="199"/>
      <c r="O269" s="199"/>
      <c r="P269" s="199"/>
      <c r="Q269" s="199"/>
      <c r="R269" s="199"/>
      <c r="S269" s="199"/>
      <c r="T269" s="200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194" t="s">
        <v>141</v>
      </c>
      <c r="AU269" s="194" t="s">
        <v>87</v>
      </c>
      <c r="AV269" s="14" t="s">
        <v>139</v>
      </c>
      <c r="AW269" s="14" t="s">
        <v>32</v>
      </c>
      <c r="AX269" s="14" t="s">
        <v>85</v>
      </c>
      <c r="AY269" s="194" t="s">
        <v>131</v>
      </c>
    </row>
    <row r="270" s="2" customFormat="1" ht="24.15" customHeight="1">
      <c r="A270" s="37"/>
      <c r="B270" s="170"/>
      <c r="C270" s="171" t="s">
        <v>422</v>
      </c>
      <c r="D270" s="171" t="s">
        <v>134</v>
      </c>
      <c r="E270" s="172" t="s">
        <v>423</v>
      </c>
      <c r="F270" s="173" t="s">
        <v>424</v>
      </c>
      <c r="G270" s="174" t="s">
        <v>137</v>
      </c>
      <c r="H270" s="175">
        <v>112.6</v>
      </c>
      <c r="I270" s="176"/>
      <c r="J270" s="177">
        <f>ROUND(I270*H270,2)</f>
        <v>0</v>
      </c>
      <c r="K270" s="173" t="s">
        <v>138</v>
      </c>
      <c r="L270" s="38"/>
      <c r="M270" s="178" t="s">
        <v>1</v>
      </c>
      <c r="N270" s="179" t="s">
        <v>42</v>
      </c>
      <c r="O270" s="76"/>
      <c r="P270" s="180">
        <f>O270*H270</f>
        <v>0</v>
      </c>
      <c r="Q270" s="180">
        <v>0.00021</v>
      </c>
      <c r="R270" s="180">
        <f>Q270*H270</f>
        <v>0.023646000000000004</v>
      </c>
      <c r="S270" s="180">
        <v>0</v>
      </c>
      <c r="T270" s="181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182" t="s">
        <v>208</v>
      </c>
      <c r="AT270" s="182" t="s">
        <v>134</v>
      </c>
      <c r="AU270" s="182" t="s">
        <v>87</v>
      </c>
      <c r="AY270" s="18" t="s">
        <v>131</v>
      </c>
      <c r="BE270" s="183">
        <f>IF(N270="základní",J270,0)</f>
        <v>0</v>
      </c>
      <c r="BF270" s="183">
        <f>IF(N270="snížená",J270,0)</f>
        <v>0</v>
      </c>
      <c r="BG270" s="183">
        <f>IF(N270="zákl. přenesená",J270,0)</f>
        <v>0</v>
      </c>
      <c r="BH270" s="183">
        <f>IF(N270="sníž. přenesená",J270,0)</f>
        <v>0</v>
      </c>
      <c r="BI270" s="183">
        <f>IF(N270="nulová",J270,0)</f>
        <v>0</v>
      </c>
      <c r="BJ270" s="18" t="s">
        <v>85</v>
      </c>
      <c r="BK270" s="183">
        <f>ROUND(I270*H270,2)</f>
        <v>0</v>
      </c>
      <c r="BL270" s="18" t="s">
        <v>208</v>
      </c>
      <c r="BM270" s="182" t="s">
        <v>425</v>
      </c>
    </row>
    <row r="271" s="2" customFormat="1" ht="33" customHeight="1">
      <c r="A271" s="37"/>
      <c r="B271" s="170"/>
      <c r="C271" s="171" t="s">
        <v>426</v>
      </c>
      <c r="D271" s="171" t="s">
        <v>134</v>
      </c>
      <c r="E271" s="172" t="s">
        <v>427</v>
      </c>
      <c r="F271" s="173" t="s">
        <v>428</v>
      </c>
      <c r="G271" s="174" t="s">
        <v>137</v>
      </c>
      <c r="H271" s="175">
        <v>112.6</v>
      </c>
      <c r="I271" s="176"/>
      <c r="J271" s="177">
        <f>ROUND(I271*H271,2)</f>
        <v>0</v>
      </c>
      <c r="K271" s="173" t="s">
        <v>138</v>
      </c>
      <c r="L271" s="38"/>
      <c r="M271" s="178" t="s">
        <v>1</v>
      </c>
      <c r="N271" s="179" t="s">
        <v>42</v>
      </c>
      <c r="O271" s="76"/>
      <c r="P271" s="180">
        <f>O271*H271</f>
        <v>0</v>
      </c>
      <c r="Q271" s="180">
        <v>0.00029</v>
      </c>
      <c r="R271" s="180">
        <f>Q271*H271</f>
        <v>0.032653999999999996</v>
      </c>
      <c r="S271" s="180">
        <v>0</v>
      </c>
      <c r="T271" s="18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82" t="s">
        <v>208</v>
      </c>
      <c r="AT271" s="182" t="s">
        <v>134</v>
      </c>
      <c r="AU271" s="182" t="s">
        <v>87</v>
      </c>
      <c r="AY271" s="18" t="s">
        <v>131</v>
      </c>
      <c r="BE271" s="183">
        <f>IF(N271="základní",J271,0)</f>
        <v>0</v>
      </c>
      <c r="BF271" s="183">
        <f>IF(N271="snížená",J271,0)</f>
        <v>0</v>
      </c>
      <c r="BG271" s="183">
        <f>IF(N271="zákl. přenesená",J271,0)</f>
        <v>0</v>
      </c>
      <c r="BH271" s="183">
        <f>IF(N271="sníž. přenesená",J271,0)</f>
        <v>0</v>
      </c>
      <c r="BI271" s="183">
        <f>IF(N271="nulová",J271,0)</f>
        <v>0</v>
      </c>
      <c r="BJ271" s="18" t="s">
        <v>85</v>
      </c>
      <c r="BK271" s="183">
        <f>ROUND(I271*H271,2)</f>
        <v>0</v>
      </c>
      <c r="BL271" s="18" t="s">
        <v>208</v>
      </c>
      <c r="BM271" s="182" t="s">
        <v>429</v>
      </c>
    </row>
    <row r="272" s="12" customFormat="1" ht="25.92" customHeight="1">
      <c r="A272" s="12"/>
      <c r="B272" s="157"/>
      <c r="C272" s="12"/>
      <c r="D272" s="158" t="s">
        <v>76</v>
      </c>
      <c r="E272" s="159" t="s">
        <v>430</v>
      </c>
      <c r="F272" s="159" t="s">
        <v>431</v>
      </c>
      <c r="G272" s="12"/>
      <c r="H272" s="12"/>
      <c r="I272" s="160"/>
      <c r="J272" s="161">
        <f>BK272</f>
        <v>0</v>
      </c>
      <c r="K272" s="12"/>
      <c r="L272" s="157"/>
      <c r="M272" s="162"/>
      <c r="N272" s="163"/>
      <c r="O272" s="163"/>
      <c r="P272" s="164">
        <f>SUM(P273:P274)</f>
        <v>0</v>
      </c>
      <c r="Q272" s="163"/>
      <c r="R272" s="164">
        <f>SUM(R273:R274)</f>
        <v>0</v>
      </c>
      <c r="S272" s="163"/>
      <c r="T272" s="165">
        <f>SUM(T273:T274)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158" t="s">
        <v>139</v>
      </c>
      <c r="AT272" s="166" t="s">
        <v>76</v>
      </c>
      <c r="AU272" s="166" t="s">
        <v>77</v>
      </c>
      <c r="AY272" s="158" t="s">
        <v>131</v>
      </c>
      <c r="BK272" s="167">
        <f>SUM(BK273:BK274)</f>
        <v>0</v>
      </c>
    </row>
    <row r="273" s="2" customFormat="1" ht="16.5" customHeight="1">
      <c r="A273" s="37"/>
      <c r="B273" s="170"/>
      <c r="C273" s="171" t="s">
        <v>432</v>
      </c>
      <c r="D273" s="171" t="s">
        <v>134</v>
      </c>
      <c r="E273" s="172" t="s">
        <v>433</v>
      </c>
      <c r="F273" s="173" t="s">
        <v>434</v>
      </c>
      <c r="G273" s="174" t="s">
        <v>435</v>
      </c>
      <c r="H273" s="175">
        <v>0</v>
      </c>
      <c r="I273" s="176"/>
      <c r="J273" s="177">
        <f>ROUND(I273*H273,2)</f>
        <v>0</v>
      </c>
      <c r="K273" s="173" t="s">
        <v>138</v>
      </c>
      <c r="L273" s="38"/>
      <c r="M273" s="178" t="s">
        <v>1</v>
      </c>
      <c r="N273" s="179" t="s">
        <v>42</v>
      </c>
      <c r="O273" s="76"/>
      <c r="P273" s="180">
        <f>O273*H273</f>
        <v>0</v>
      </c>
      <c r="Q273" s="180">
        <v>0</v>
      </c>
      <c r="R273" s="180">
        <f>Q273*H273</f>
        <v>0</v>
      </c>
      <c r="S273" s="180">
        <v>0</v>
      </c>
      <c r="T273" s="181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82" t="s">
        <v>436</v>
      </c>
      <c r="AT273" s="182" t="s">
        <v>134</v>
      </c>
      <c r="AU273" s="182" t="s">
        <v>85</v>
      </c>
      <c r="AY273" s="18" t="s">
        <v>131</v>
      </c>
      <c r="BE273" s="183">
        <f>IF(N273="základní",J273,0)</f>
        <v>0</v>
      </c>
      <c r="BF273" s="183">
        <f>IF(N273="snížená",J273,0)</f>
        <v>0</v>
      </c>
      <c r="BG273" s="183">
        <f>IF(N273="zákl. přenesená",J273,0)</f>
        <v>0</v>
      </c>
      <c r="BH273" s="183">
        <f>IF(N273="sníž. přenesená",J273,0)</f>
        <v>0</v>
      </c>
      <c r="BI273" s="183">
        <f>IF(N273="nulová",J273,0)</f>
        <v>0</v>
      </c>
      <c r="BJ273" s="18" t="s">
        <v>85</v>
      </c>
      <c r="BK273" s="183">
        <f>ROUND(I273*H273,2)</f>
        <v>0</v>
      </c>
      <c r="BL273" s="18" t="s">
        <v>436</v>
      </c>
      <c r="BM273" s="182" t="s">
        <v>437</v>
      </c>
    </row>
    <row r="274" s="2" customFormat="1" ht="21.75" customHeight="1">
      <c r="A274" s="37"/>
      <c r="B274" s="170"/>
      <c r="C274" s="171" t="s">
        <v>438</v>
      </c>
      <c r="D274" s="171" t="s">
        <v>134</v>
      </c>
      <c r="E274" s="172" t="s">
        <v>439</v>
      </c>
      <c r="F274" s="173" t="s">
        <v>440</v>
      </c>
      <c r="G274" s="174" t="s">
        <v>435</v>
      </c>
      <c r="H274" s="175">
        <v>0</v>
      </c>
      <c r="I274" s="176"/>
      <c r="J274" s="177">
        <f>ROUND(I274*H274,2)</f>
        <v>0</v>
      </c>
      <c r="K274" s="173" t="s">
        <v>138</v>
      </c>
      <c r="L274" s="38"/>
      <c r="M274" s="178" t="s">
        <v>1</v>
      </c>
      <c r="N274" s="179" t="s">
        <v>42</v>
      </c>
      <c r="O274" s="76"/>
      <c r="P274" s="180">
        <f>O274*H274</f>
        <v>0</v>
      </c>
      <c r="Q274" s="180">
        <v>0</v>
      </c>
      <c r="R274" s="180">
        <f>Q274*H274</f>
        <v>0</v>
      </c>
      <c r="S274" s="180">
        <v>0</v>
      </c>
      <c r="T274" s="181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82" t="s">
        <v>436</v>
      </c>
      <c r="AT274" s="182" t="s">
        <v>134</v>
      </c>
      <c r="AU274" s="182" t="s">
        <v>85</v>
      </c>
      <c r="AY274" s="18" t="s">
        <v>131</v>
      </c>
      <c r="BE274" s="183">
        <f>IF(N274="základní",J274,0)</f>
        <v>0</v>
      </c>
      <c r="BF274" s="183">
        <f>IF(N274="snížená",J274,0)</f>
        <v>0</v>
      </c>
      <c r="BG274" s="183">
        <f>IF(N274="zákl. přenesená",J274,0)</f>
        <v>0</v>
      </c>
      <c r="BH274" s="183">
        <f>IF(N274="sníž. přenesená",J274,0)</f>
        <v>0</v>
      </c>
      <c r="BI274" s="183">
        <f>IF(N274="nulová",J274,0)</f>
        <v>0</v>
      </c>
      <c r="BJ274" s="18" t="s">
        <v>85</v>
      </c>
      <c r="BK274" s="183">
        <f>ROUND(I274*H274,2)</f>
        <v>0</v>
      </c>
      <c r="BL274" s="18" t="s">
        <v>436</v>
      </c>
      <c r="BM274" s="182" t="s">
        <v>441</v>
      </c>
    </row>
    <row r="275" s="12" customFormat="1" ht="25.92" customHeight="1">
      <c r="A275" s="12"/>
      <c r="B275" s="157"/>
      <c r="C275" s="12"/>
      <c r="D275" s="158" t="s">
        <v>76</v>
      </c>
      <c r="E275" s="159" t="s">
        <v>442</v>
      </c>
      <c r="F275" s="159" t="s">
        <v>443</v>
      </c>
      <c r="G275" s="12"/>
      <c r="H275" s="12"/>
      <c r="I275" s="160"/>
      <c r="J275" s="161">
        <f>BK275</f>
        <v>0</v>
      </c>
      <c r="K275" s="12"/>
      <c r="L275" s="157"/>
      <c r="M275" s="162"/>
      <c r="N275" s="163"/>
      <c r="O275" s="163"/>
      <c r="P275" s="164">
        <f>P276+P278+P280</f>
        <v>0</v>
      </c>
      <c r="Q275" s="163"/>
      <c r="R275" s="164">
        <f>R276+R278+R280</f>
        <v>0</v>
      </c>
      <c r="S275" s="163"/>
      <c r="T275" s="165">
        <f>T276+T278+T280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158" t="s">
        <v>155</v>
      </c>
      <c r="AT275" s="166" t="s">
        <v>76</v>
      </c>
      <c r="AU275" s="166" t="s">
        <v>77</v>
      </c>
      <c r="AY275" s="158" t="s">
        <v>131</v>
      </c>
      <c r="BK275" s="167">
        <f>BK276+BK278+BK280</f>
        <v>0</v>
      </c>
    </row>
    <row r="276" s="12" customFormat="1" ht="22.8" customHeight="1">
      <c r="A276" s="12"/>
      <c r="B276" s="157"/>
      <c r="C276" s="12"/>
      <c r="D276" s="158" t="s">
        <v>76</v>
      </c>
      <c r="E276" s="168" t="s">
        <v>444</v>
      </c>
      <c r="F276" s="168" t="s">
        <v>445</v>
      </c>
      <c r="G276" s="12"/>
      <c r="H276" s="12"/>
      <c r="I276" s="160"/>
      <c r="J276" s="169">
        <f>BK276</f>
        <v>0</v>
      </c>
      <c r="K276" s="12"/>
      <c r="L276" s="157"/>
      <c r="M276" s="162"/>
      <c r="N276" s="163"/>
      <c r="O276" s="163"/>
      <c r="P276" s="164">
        <f>P277</f>
        <v>0</v>
      </c>
      <c r="Q276" s="163"/>
      <c r="R276" s="164">
        <f>R277</f>
        <v>0</v>
      </c>
      <c r="S276" s="163"/>
      <c r="T276" s="165">
        <f>T277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158" t="s">
        <v>155</v>
      </c>
      <c r="AT276" s="166" t="s">
        <v>76</v>
      </c>
      <c r="AU276" s="166" t="s">
        <v>85</v>
      </c>
      <c r="AY276" s="158" t="s">
        <v>131</v>
      </c>
      <c r="BK276" s="167">
        <f>BK277</f>
        <v>0</v>
      </c>
    </row>
    <row r="277" s="2" customFormat="1" ht="16.5" customHeight="1">
      <c r="A277" s="37"/>
      <c r="B277" s="170"/>
      <c r="C277" s="171" t="s">
        <v>446</v>
      </c>
      <c r="D277" s="171" t="s">
        <v>134</v>
      </c>
      <c r="E277" s="172" t="s">
        <v>447</v>
      </c>
      <c r="F277" s="173" t="s">
        <v>445</v>
      </c>
      <c r="G277" s="174" t="s">
        <v>448</v>
      </c>
      <c r="H277" s="175">
        <v>1</v>
      </c>
      <c r="I277" s="176"/>
      <c r="J277" s="177">
        <f>ROUND(I277*H277,2)</f>
        <v>0</v>
      </c>
      <c r="K277" s="173" t="s">
        <v>138</v>
      </c>
      <c r="L277" s="38"/>
      <c r="M277" s="178" t="s">
        <v>1</v>
      </c>
      <c r="N277" s="179" t="s">
        <v>42</v>
      </c>
      <c r="O277" s="76"/>
      <c r="P277" s="180">
        <f>O277*H277</f>
        <v>0</v>
      </c>
      <c r="Q277" s="180">
        <v>0</v>
      </c>
      <c r="R277" s="180">
        <f>Q277*H277</f>
        <v>0</v>
      </c>
      <c r="S277" s="180">
        <v>0</v>
      </c>
      <c r="T277" s="181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82" t="s">
        <v>449</v>
      </c>
      <c r="AT277" s="182" t="s">
        <v>134</v>
      </c>
      <c r="AU277" s="182" t="s">
        <v>87</v>
      </c>
      <c r="AY277" s="18" t="s">
        <v>131</v>
      </c>
      <c r="BE277" s="183">
        <f>IF(N277="základní",J277,0)</f>
        <v>0</v>
      </c>
      <c r="BF277" s="183">
        <f>IF(N277="snížená",J277,0)</f>
        <v>0</v>
      </c>
      <c r="BG277" s="183">
        <f>IF(N277="zákl. přenesená",J277,0)</f>
        <v>0</v>
      </c>
      <c r="BH277" s="183">
        <f>IF(N277="sníž. přenesená",J277,0)</f>
        <v>0</v>
      </c>
      <c r="BI277" s="183">
        <f>IF(N277="nulová",J277,0)</f>
        <v>0</v>
      </c>
      <c r="BJ277" s="18" t="s">
        <v>85</v>
      </c>
      <c r="BK277" s="183">
        <f>ROUND(I277*H277,2)</f>
        <v>0</v>
      </c>
      <c r="BL277" s="18" t="s">
        <v>449</v>
      </c>
      <c r="BM277" s="182" t="s">
        <v>450</v>
      </c>
    </row>
    <row r="278" s="12" customFormat="1" ht="22.8" customHeight="1">
      <c r="A278" s="12"/>
      <c r="B278" s="157"/>
      <c r="C278" s="12"/>
      <c r="D278" s="158" t="s">
        <v>76</v>
      </c>
      <c r="E278" s="168" t="s">
        <v>451</v>
      </c>
      <c r="F278" s="168" t="s">
        <v>452</v>
      </c>
      <c r="G278" s="12"/>
      <c r="H278" s="12"/>
      <c r="I278" s="160"/>
      <c r="J278" s="169">
        <f>BK278</f>
        <v>0</v>
      </c>
      <c r="K278" s="12"/>
      <c r="L278" s="157"/>
      <c r="M278" s="162"/>
      <c r="N278" s="163"/>
      <c r="O278" s="163"/>
      <c r="P278" s="164">
        <f>P279</f>
        <v>0</v>
      </c>
      <c r="Q278" s="163"/>
      <c r="R278" s="164">
        <f>R279</f>
        <v>0</v>
      </c>
      <c r="S278" s="163"/>
      <c r="T278" s="165">
        <f>T279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158" t="s">
        <v>155</v>
      </c>
      <c r="AT278" s="166" t="s">
        <v>76</v>
      </c>
      <c r="AU278" s="166" t="s">
        <v>85</v>
      </c>
      <c r="AY278" s="158" t="s">
        <v>131</v>
      </c>
      <c r="BK278" s="167">
        <f>BK279</f>
        <v>0</v>
      </c>
    </row>
    <row r="279" s="2" customFormat="1" ht="16.5" customHeight="1">
      <c r="A279" s="37"/>
      <c r="B279" s="170"/>
      <c r="C279" s="171" t="s">
        <v>453</v>
      </c>
      <c r="D279" s="171" t="s">
        <v>134</v>
      </c>
      <c r="E279" s="172" t="s">
        <v>454</v>
      </c>
      <c r="F279" s="173" t="s">
        <v>452</v>
      </c>
      <c r="G279" s="174" t="s">
        <v>448</v>
      </c>
      <c r="H279" s="175">
        <v>1</v>
      </c>
      <c r="I279" s="176"/>
      <c r="J279" s="177">
        <f>ROUND(I279*H279,2)</f>
        <v>0</v>
      </c>
      <c r="K279" s="173" t="s">
        <v>138</v>
      </c>
      <c r="L279" s="38"/>
      <c r="M279" s="178" t="s">
        <v>1</v>
      </c>
      <c r="N279" s="179" t="s">
        <v>42</v>
      </c>
      <c r="O279" s="76"/>
      <c r="P279" s="180">
        <f>O279*H279</f>
        <v>0</v>
      </c>
      <c r="Q279" s="180">
        <v>0</v>
      </c>
      <c r="R279" s="180">
        <f>Q279*H279</f>
        <v>0</v>
      </c>
      <c r="S279" s="180">
        <v>0</v>
      </c>
      <c r="T279" s="181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82" t="s">
        <v>449</v>
      </c>
      <c r="AT279" s="182" t="s">
        <v>134</v>
      </c>
      <c r="AU279" s="182" t="s">
        <v>87</v>
      </c>
      <c r="AY279" s="18" t="s">
        <v>131</v>
      </c>
      <c r="BE279" s="183">
        <f>IF(N279="základní",J279,0)</f>
        <v>0</v>
      </c>
      <c r="BF279" s="183">
        <f>IF(N279="snížená",J279,0)</f>
        <v>0</v>
      </c>
      <c r="BG279" s="183">
        <f>IF(N279="zákl. přenesená",J279,0)</f>
        <v>0</v>
      </c>
      <c r="BH279" s="183">
        <f>IF(N279="sníž. přenesená",J279,0)</f>
        <v>0</v>
      </c>
      <c r="BI279" s="183">
        <f>IF(N279="nulová",J279,0)</f>
        <v>0</v>
      </c>
      <c r="BJ279" s="18" t="s">
        <v>85</v>
      </c>
      <c r="BK279" s="183">
        <f>ROUND(I279*H279,2)</f>
        <v>0</v>
      </c>
      <c r="BL279" s="18" t="s">
        <v>449</v>
      </c>
      <c r="BM279" s="182" t="s">
        <v>455</v>
      </c>
    </row>
    <row r="280" s="12" customFormat="1" ht="22.8" customHeight="1">
      <c r="A280" s="12"/>
      <c r="B280" s="157"/>
      <c r="C280" s="12"/>
      <c r="D280" s="158" t="s">
        <v>76</v>
      </c>
      <c r="E280" s="168" t="s">
        <v>456</v>
      </c>
      <c r="F280" s="168" t="s">
        <v>457</v>
      </c>
      <c r="G280" s="12"/>
      <c r="H280" s="12"/>
      <c r="I280" s="160"/>
      <c r="J280" s="169">
        <f>BK280</f>
        <v>0</v>
      </c>
      <c r="K280" s="12"/>
      <c r="L280" s="157"/>
      <c r="M280" s="162"/>
      <c r="N280" s="163"/>
      <c r="O280" s="163"/>
      <c r="P280" s="164">
        <f>P281</f>
        <v>0</v>
      </c>
      <c r="Q280" s="163"/>
      <c r="R280" s="164">
        <f>R281</f>
        <v>0</v>
      </c>
      <c r="S280" s="163"/>
      <c r="T280" s="165">
        <f>T281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158" t="s">
        <v>155</v>
      </c>
      <c r="AT280" s="166" t="s">
        <v>76</v>
      </c>
      <c r="AU280" s="166" t="s">
        <v>85</v>
      </c>
      <c r="AY280" s="158" t="s">
        <v>131</v>
      </c>
      <c r="BK280" s="167">
        <f>BK281</f>
        <v>0</v>
      </c>
    </row>
    <row r="281" s="2" customFormat="1" ht="16.5" customHeight="1">
      <c r="A281" s="37"/>
      <c r="B281" s="170"/>
      <c r="C281" s="171" t="s">
        <v>458</v>
      </c>
      <c r="D281" s="171" t="s">
        <v>134</v>
      </c>
      <c r="E281" s="172" t="s">
        <v>459</v>
      </c>
      <c r="F281" s="173" t="s">
        <v>457</v>
      </c>
      <c r="G281" s="174" t="s">
        <v>448</v>
      </c>
      <c r="H281" s="175">
        <v>1</v>
      </c>
      <c r="I281" s="176"/>
      <c r="J281" s="177">
        <f>ROUND(I281*H281,2)</f>
        <v>0</v>
      </c>
      <c r="K281" s="173" t="s">
        <v>138</v>
      </c>
      <c r="L281" s="38"/>
      <c r="M281" s="218" t="s">
        <v>1</v>
      </c>
      <c r="N281" s="219" t="s">
        <v>42</v>
      </c>
      <c r="O281" s="220"/>
      <c r="P281" s="221">
        <f>O281*H281</f>
        <v>0</v>
      </c>
      <c r="Q281" s="221">
        <v>0</v>
      </c>
      <c r="R281" s="221">
        <f>Q281*H281</f>
        <v>0</v>
      </c>
      <c r="S281" s="221">
        <v>0</v>
      </c>
      <c r="T281" s="222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82" t="s">
        <v>449</v>
      </c>
      <c r="AT281" s="182" t="s">
        <v>134</v>
      </c>
      <c r="AU281" s="182" t="s">
        <v>87</v>
      </c>
      <c r="AY281" s="18" t="s">
        <v>131</v>
      </c>
      <c r="BE281" s="183">
        <f>IF(N281="základní",J281,0)</f>
        <v>0</v>
      </c>
      <c r="BF281" s="183">
        <f>IF(N281="snížená",J281,0)</f>
        <v>0</v>
      </c>
      <c r="BG281" s="183">
        <f>IF(N281="zákl. přenesená",J281,0)</f>
        <v>0</v>
      </c>
      <c r="BH281" s="183">
        <f>IF(N281="sníž. přenesená",J281,0)</f>
        <v>0</v>
      </c>
      <c r="BI281" s="183">
        <f>IF(N281="nulová",J281,0)</f>
        <v>0</v>
      </c>
      <c r="BJ281" s="18" t="s">
        <v>85</v>
      </c>
      <c r="BK281" s="183">
        <f>ROUND(I281*H281,2)</f>
        <v>0</v>
      </c>
      <c r="BL281" s="18" t="s">
        <v>449</v>
      </c>
      <c r="BM281" s="182" t="s">
        <v>460</v>
      </c>
    </row>
    <row r="282" s="2" customFormat="1" ht="6.96" customHeight="1">
      <c r="A282" s="37"/>
      <c r="B282" s="59"/>
      <c r="C282" s="60"/>
      <c r="D282" s="60"/>
      <c r="E282" s="60"/>
      <c r="F282" s="60"/>
      <c r="G282" s="60"/>
      <c r="H282" s="60"/>
      <c r="I282" s="60"/>
      <c r="J282" s="60"/>
      <c r="K282" s="60"/>
      <c r="L282" s="38"/>
      <c r="M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</row>
  </sheetData>
  <autoFilter ref="C132:K281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87</v>
      </c>
    </row>
    <row r="4" s="1" customFormat="1" ht="24.96" customHeight="1">
      <c r="B4" s="21"/>
      <c r="D4" s="22" t="s">
        <v>91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0" t="str">
        <f>'Rekapitulace stavby'!K6</f>
        <v>UK KaM - Podlahy kolej Jednota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92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461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1. 1. 2025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tr">
        <f>IF('Rekapitulace stavby'!AN16="","",'Rekapitulace stavby'!AN16)</f>
        <v/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tr">
        <f>IF('Rekapitulace stavby'!E17="","",'Rekapitulace stavby'!E17)</f>
        <v xml:space="preserve"> </v>
      </c>
      <c r="F21" s="37"/>
      <c r="G21" s="37"/>
      <c r="H21" s="37"/>
      <c r="I21" s="31" t="s">
        <v>27</v>
      </c>
      <c r="J21" s="26" t="str">
        <f>IF('Rekapitulace stavby'!AN17="","",'Rekapitulace stavby'!AN17)</f>
        <v/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">
        <v>34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">
        <v>35</v>
      </c>
      <c r="F24" s="37"/>
      <c r="G24" s="37"/>
      <c r="H24" s="37"/>
      <c r="I24" s="31" t="s">
        <v>27</v>
      </c>
      <c r="J24" s="26" t="s">
        <v>1</v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36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37</v>
      </c>
      <c r="E30" s="37"/>
      <c r="F30" s="37"/>
      <c r="G30" s="37"/>
      <c r="H30" s="37"/>
      <c r="I30" s="37"/>
      <c r="J30" s="95">
        <f>ROUND(J133,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39</v>
      </c>
      <c r="G32" s="37"/>
      <c r="H32" s="37"/>
      <c r="I32" s="42" t="s">
        <v>38</v>
      </c>
      <c r="J32" s="42" t="s">
        <v>40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41</v>
      </c>
      <c r="E33" s="31" t="s">
        <v>42</v>
      </c>
      <c r="F33" s="126">
        <f>ROUND((SUM(BE133:BE283)),  2)</f>
        <v>0</v>
      </c>
      <c r="G33" s="37"/>
      <c r="H33" s="37"/>
      <c r="I33" s="127">
        <v>0.21</v>
      </c>
      <c r="J33" s="126">
        <f>ROUND(((SUM(BE133:BE283))*I33),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43</v>
      </c>
      <c r="F34" s="126">
        <f>ROUND((SUM(BF133:BF283)),  2)</f>
        <v>0</v>
      </c>
      <c r="G34" s="37"/>
      <c r="H34" s="37"/>
      <c r="I34" s="127">
        <v>0.12</v>
      </c>
      <c r="J34" s="126">
        <f>ROUND(((SUM(BF133:BF283))*I34),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44</v>
      </c>
      <c r="F35" s="126">
        <f>ROUND((SUM(BG133:BG283)),  2)</f>
        <v>0</v>
      </c>
      <c r="G35" s="37"/>
      <c r="H35" s="37"/>
      <c r="I35" s="127">
        <v>0.21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45</v>
      </c>
      <c r="F36" s="126">
        <f>ROUND((SUM(BH133:BH283)),  2)</f>
        <v>0</v>
      </c>
      <c r="G36" s="37"/>
      <c r="H36" s="37"/>
      <c r="I36" s="127">
        <v>0.12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46</v>
      </c>
      <c r="F37" s="126">
        <f>ROUND((SUM(BI133:BI283)),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47</v>
      </c>
      <c r="E39" s="80"/>
      <c r="F39" s="80"/>
      <c r="G39" s="130" t="s">
        <v>48</v>
      </c>
      <c r="H39" s="131" t="s">
        <v>49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50</v>
      </c>
      <c r="E50" s="56"/>
      <c r="F50" s="56"/>
      <c r="G50" s="55" t="s">
        <v>51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52</v>
      </c>
      <c r="E61" s="40"/>
      <c r="F61" s="134" t="s">
        <v>53</v>
      </c>
      <c r="G61" s="57" t="s">
        <v>52</v>
      </c>
      <c r="H61" s="40"/>
      <c r="I61" s="40"/>
      <c r="J61" s="135" t="s">
        <v>53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54</v>
      </c>
      <c r="E65" s="58"/>
      <c r="F65" s="58"/>
      <c r="G65" s="55" t="s">
        <v>55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52</v>
      </c>
      <c r="E76" s="40"/>
      <c r="F76" s="134" t="s">
        <v>53</v>
      </c>
      <c r="G76" s="57" t="s">
        <v>52</v>
      </c>
      <c r="H76" s="40"/>
      <c r="I76" s="40"/>
      <c r="J76" s="135" t="s">
        <v>53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94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0" t="str">
        <f>E7</f>
        <v>UK KaM - Podlahy kolej Jednota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92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02 - vzorová místnost č. 232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 xml:space="preserve"> Opletalova 1663/38</v>
      </c>
      <c r="G89" s="37"/>
      <c r="H89" s="37"/>
      <c r="I89" s="31" t="s">
        <v>22</v>
      </c>
      <c r="J89" s="68" t="str">
        <f>IF(J12="","",J12)</f>
        <v>1. 1. 2025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7"/>
      <c r="E91" s="37"/>
      <c r="F91" s="26" t="str">
        <f>E15</f>
        <v>UK KaM</v>
      </c>
      <c r="G91" s="37"/>
      <c r="H91" s="37"/>
      <c r="I91" s="31" t="s">
        <v>30</v>
      </c>
      <c r="J91" s="35" t="str">
        <f>E21</f>
        <v xml:space="preserve">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>Jan Petr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95</v>
      </c>
      <c r="D94" s="128"/>
      <c r="E94" s="128"/>
      <c r="F94" s="128"/>
      <c r="G94" s="128"/>
      <c r="H94" s="128"/>
      <c r="I94" s="128"/>
      <c r="J94" s="137" t="s">
        <v>96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97</v>
      </c>
      <c r="D96" s="37"/>
      <c r="E96" s="37"/>
      <c r="F96" s="37"/>
      <c r="G96" s="37"/>
      <c r="H96" s="37"/>
      <c r="I96" s="37"/>
      <c r="J96" s="95">
        <f>J133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98</v>
      </c>
    </row>
    <row r="97" s="9" customFormat="1" ht="24.96" customHeight="1">
      <c r="A97" s="9"/>
      <c r="B97" s="139"/>
      <c r="C97" s="9"/>
      <c r="D97" s="140" t="s">
        <v>99</v>
      </c>
      <c r="E97" s="141"/>
      <c r="F97" s="141"/>
      <c r="G97" s="141"/>
      <c r="H97" s="141"/>
      <c r="I97" s="141"/>
      <c r="J97" s="142">
        <f>J134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100</v>
      </c>
      <c r="E98" s="145"/>
      <c r="F98" s="145"/>
      <c r="G98" s="145"/>
      <c r="H98" s="145"/>
      <c r="I98" s="145"/>
      <c r="J98" s="146">
        <f>J135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101</v>
      </c>
      <c r="E99" s="145"/>
      <c r="F99" s="145"/>
      <c r="G99" s="145"/>
      <c r="H99" s="145"/>
      <c r="I99" s="145"/>
      <c r="J99" s="146">
        <f>J165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102</v>
      </c>
      <c r="E100" s="145"/>
      <c r="F100" s="145"/>
      <c r="G100" s="145"/>
      <c r="H100" s="145"/>
      <c r="I100" s="145"/>
      <c r="J100" s="146">
        <f>J185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103</v>
      </c>
      <c r="E101" s="145"/>
      <c r="F101" s="145"/>
      <c r="G101" s="145"/>
      <c r="H101" s="145"/>
      <c r="I101" s="145"/>
      <c r="J101" s="146">
        <f>J198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39"/>
      <c r="C102" s="9"/>
      <c r="D102" s="140" t="s">
        <v>104</v>
      </c>
      <c r="E102" s="141"/>
      <c r="F102" s="141"/>
      <c r="G102" s="141"/>
      <c r="H102" s="141"/>
      <c r="I102" s="141"/>
      <c r="J102" s="142">
        <f>J200</f>
        <v>0</v>
      </c>
      <c r="K102" s="9"/>
      <c r="L102" s="13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43"/>
      <c r="C103" s="10"/>
      <c r="D103" s="144" t="s">
        <v>105</v>
      </c>
      <c r="E103" s="145"/>
      <c r="F103" s="145"/>
      <c r="G103" s="145"/>
      <c r="H103" s="145"/>
      <c r="I103" s="145"/>
      <c r="J103" s="146">
        <f>J201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106</v>
      </c>
      <c r="E104" s="145"/>
      <c r="F104" s="145"/>
      <c r="G104" s="145"/>
      <c r="H104" s="145"/>
      <c r="I104" s="145"/>
      <c r="J104" s="146">
        <f>J217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107</v>
      </c>
      <c r="E105" s="145"/>
      <c r="F105" s="145"/>
      <c r="G105" s="145"/>
      <c r="H105" s="145"/>
      <c r="I105" s="145"/>
      <c r="J105" s="146">
        <f>J224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108</v>
      </c>
      <c r="E106" s="145"/>
      <c r="F106" s="145"/>
      <c r="G106" s="145"/>
      <c r="H106" s="145"/>
      <c r="I106" s="145"/>
      <c r="J106" s="146">
        <f>J228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3"/>
      <c r="C107" s="10"/>
      <c r="D107" s="144" t="s">
        <v>109</v>
      </c>
      <c r="E107" s="145"/>
      <c r="F107" s="145"/>
      <c r="G107" s="145"/>
      <c r="H107" s="145"/>
      <c r="I107" s="145"/>
      <c r="J107" s="146">
        <f>J255</f>
        <v>0</v>
      </c>
      <c r="K107" s="10"/>
      <c r="L107" s="14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3"/>
      <c r="C108" s="10"/>
      <c r="D108" s="144" t="s">
        <v>110</v>
      </c>
      <c r="E108" s="145"/>
      <c r="F108" s="145"/>
      <c r="G108" s="145"/>
      <c r="H108" s="145"/>
      <c r="I108" s="145"/>
      <c r="J108" s="146">
        <f>J264</f>
        <v>0</v>
      </c>
      <c r="K108" s="10"/>
      <c r="L108" s="14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39"/>
      <c r="C109" s="9"/>
      <c r="D109" s="140" t="s">
        <v>111</v>
      </c>
      <c r="E109" s="141"/>
      <c r="F109" s="141"/>
      <c r="G109" s="141"/>
      <c r="H109" s="141"/>
      <c r="I109" s="141"/>
      <c r="J109" s="142">
        <f>J274</f>
        <v>0</v>
      </c>
      <c r="K109" s="9"/>
      <c r="L109" s="13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39"/>
      <c r="C110" s="9"/>
      <c r="D110" s="140" t="s">
        <v>112</v>
      </c>
      <c r="E110" s="141"/>
      <c r="F110" s="141"/>
      <c r="G110" s="141"/>
      <c r="H110" s="141"/>
      <c r="I110" s="141"/>
      <c r="J110" s="142">
        <f>J277</f>
        <v>0</v>
      </c>
      <c r="K110" s="9"/>
      <c r="L110" s="13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43"/>
      <c r="C111" s="10"/>
      <c r="D111" s="144" t="s">
        <v>113</v>
      </c>
      <c r="E111" s="145"/>
      <c r="F111" s="145"/>
      <c r="G111" s="145"/>
      <c r="H111" s="145"/>
      <c r="I111" s="145"/>
      <c r="J111" s="146">
        <f>J278</f>
        <v>0</v>
      </c>
      <c r="K111" s="10"/>
      <c r="L111" s="14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3"/>
      <c r="C112" s="10"/>
      <c r="D112" s="144" t="s">
        <v>114</v>
      </c>
      <c r="E112" s="145"/>
      <c r="F112" s="145"/>
      <c r="G112" s="145"/>
      <c r="H112" s="145"/>
      <c r="I112" s="145"/>
      <c r="J112" s="146">
        <f>J280</f>
        <v>0</v>
      </c>
      <c r="K112" s="10"/>
      <c r="L112" s="14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3"/>
      <c r="C113" s="10"/>
      <c r="D113" s="144" t="s">
        <v>115</v>
      </c>
      <c r="E113" s="145"/>
      <c r="F113" s="145"/>
      <c r="G113" s="145"/>
      <c r="H113" s="145"/>
      <c r="I113" s="145"/>
      <c r="J113" s="146">
        <f>J282</f>
        <v>0</v>
      </c>
      <c r="K113" s="10"/>
      <c r="L113" s="14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59"/>
      <c r="C115" s="60"/>
      <c r="D115" s="60"/>
      <c r="E115" s="60"/>
      <c r="F115" s="60"/>
      <c r="G115" s="60"/>
      <c r="H115" s="60"/>
      <c r="I115" s="60"/>
      <c r="J115" s="60"/>
      <c r="K115" s="60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9" s="2" customFormat="1" ht="6.96" customHeight="1">
      <c r="A119" s="37"/>
      <c r="B119" s="61"/>
      <c r="C119" s="62"/>
      <c r="D119" s="62"/>
      <c r="E119" s="62"/>
      <c r="F119" s="62"/>
      <c r="G119" s="62"/>
      <c r="H119" s="62"/>
      <c r="I119" s="62"/>
      <c r="J119" s="62"/>
      <c r="K119" s="62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24.96" customHeight="1">
      <c r="A120" s="37"/>
      <c r="B120" s="38"/>
      <c r="C120" s="22" t="s">
        <v>116</v>
      </c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16</v>
      </c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6.5" customHeight="1">
      <c r="A123" s="37"/>
      <c r="B123" s="38"/>
      <c r="C123" s="37"/>
      <c r="D123" s="37"/>
      <c r="E123" s="120" t="str">
        <f>E7</f>
        <v>UK KaM - Podlahy kolej Jednota</v>
      </c>
      <c r="F123" s="31"/>
      <c r="G123" s="31"/>
      <c r="H123" s="31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92</v>
      </c>
      <c r="D124" s="37"/>
      <c r="E124" s="37"/>
      <c r="F124" s="37"/>
      <c r="G124" s="37"/>
      <c r="H124" s="37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6.5" customHeight="1">
      <c r="A125" s="37"/>
      <c r="B125" s="38"/>
      <c r="C125" s="37"/>
      <c r="D125" s="37"/>
      <c r="E125" s="66" t="str">
        <f>E9</f>
        <v>02 - vzorová místnost č. 232</v>
      </c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2" customHeight="1">
      <c r="A127" s="37"/>
      <c r="B127" s="38"/>
      <c r="C127" s="31" t="s">
        <v>20</v>
      </c>
      <c r="D127" s="37"/>
      <c r="E127" s="37"/>
      <c r="F127" s="26" t="str">
        <f>F12</f>
        <v xml:space="preserve"> Opletalova 1663/38</v>
      </c>
      <c r="G127" s="37"/>
      <c r="H127" s="37"/>
      <c r="I127" s="31" t="s">
        <v>22</v>
      </c>
      <c r="J127" s="68" t="str">
        <f>IF(J12="","",J12)</f>
        <v>1. 1. 2025</v>
      </c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6.96" customHeight="1">
      <c r="A128" s="37"/>
      <c r="B128" s="38"/>
      <c r="C128" s="37"/>
      <c r="D128" s="37"/>
      <c r="E128" s="37"/>
      <c r="F128" s="37"/>
      <c r="G128" s="37"/>
      <c r="H128" s="37"/>
      <c r="I128" s="37"/>
      <c r="J128" s="37"/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5.15" customHeight="1">
      <c r="A129" s="37"/>
      <c r="B129" s="38"/>
      <c r="C129" s="31" t="s">
        <v>24</v>
      </c>
      <c r="D129" s="37"/>
      <c r="E129" s="37"/>
      <c r="F129" s="26" t="str">
        <f>E15</f>
        <v>UK KaM</v>
      </c>
      <c r="G129" s="37"/>
      <c r="H129" s="37"/>
      <c r="I129" s="31" t="s">
        <v>30</v>
      </c>
      <c r="J129" s="35" t="str">
        <f>E21</f>
        <v xml:space="preserve"> </v>
      </c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31" t="s">
        <v>28</v>
      </c>
      <c r="D130" s="37"/>
      <c r="E130" s="37"/>
      <c r="F130" s="26" t="str">
        <f>IF(E18="","",E18)</f>
        <v>Vyplň údaj</v>
      </c>
      <c r="G130" s="37"/>
      <c r="H130" s="37"/>
      <c r="I130" s="31" t="s">
        <v>33</v>
      </c>
      <c r="J130" s="35" t="str">
        <f>E24</f>
        <v>Jan Petr</v>
      </c>
      <c r="K130" s="37"/>
      <c r="L130" s="5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0.32" customHeight="1">
      <c r="A131" s="37"/>
      <c r="B131" s="38"/>
      <c r="C131" s="37"/>
      <c r="D131" s="37"/>
      <c r="E131" s="37"/>
      <c r="F131" s="37"/>
      <c r="G131" s="37"/>
      <c r="H131" s="37"/>
      <c r="I131" s="37"/>
      <c r="J131" s="37"/>
      <c r="K131" s="37"/>
      <c r="L131" s="54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11" customFormat="1" ht="29.28" customHeight="1">
      <c r="A132" s="147"/>
      <c r="B132" s="148"/>
      <c r="C132" s="149" t="s">
        <v>117</v>
      </c>
      <c r="D132" s="150" t="s">
        <v>62</v>
      </c>
      <c r="E132" s="150" t="s">
        <v>58</v>
      </c>
      <c r="F132" s="150" t="s">
        <v>59</v>
      </c>
      <c r="G132" s="150" t="s">
        <v>118</v>
      </c>
      <c r="H132" s="150" t="s">
        <v>119</v>
      </c>
      <c r="I132" s="150" t="s">
        <v>120</v>
      </c>
      <c r="J132" s="150" t="s">
        <v>96</v>
      </c>
      <c r="K132" s="151" t="s">
        <v>121</v>
      </c>
      <c r="L132" s="152"/>
      <c r="M132" s="85" t="s">
        <v>1</v>
      </c>
      <c r="N132" s="86" t="s">
        <v>41</v>
      </c>
      <c r="O132" s="86" t="s">
        <v>122</v>
      </c>
      <c r="P132" s="86" t="s">
        <v>123</v>
      </c>
      <c r="Q132" s="86" t="s">
        <v>124</v>
      </c>
      <c r="R132" s="86" t="s">
        <v>125</v>
      </c>
      <c r="S132" s="86" t="s">
        <v>126</v>
      </c>
      <c r="T132" s="87" t="s">
        <v>127</v>
      </c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</row>
    <row r="133" s="2" customFormat="1" ht="22.8" customHeight="1">
      <c r="A133" s="37"/>
      <c r="B133" s="38"/>
      <c r="C133" s="92" t="s">
        <v>128</v>
      </c>
      <c r="D133" s="37"/>
      <c r="E133" s="37"/>
      <c r="F133" s="37"/>
      <c r="G133" s="37"/>
      <c r="H133" s="37"/>
      <c r="I133" s="37"/>
      <c r="J133" s="153">
        <f>BK133</f>
        <v>0</v>
      </c>
      <c r="K133" s="37"/>
      <c r="L133" s="38"/>
      <c r="M133" s="88"/>
      <c r="N133" s="72"/>
      <c r="O133" s="89"/>
      <c r="P133" s="154">
        <f>P134+P200+P274+P277</f>
        <v>0</v>
      </c>
      <c r="Q133" s="89"/>
      <c r="R133" s="154">
        <f>R134+R200+R274+R277</f>
        <v>5.5934479999999992</v>
      </c>
      <c r="S133" s="89"/>
      <c r="T133" s="155">
        <f>T134+T200+T274+T277</f>
        <v>3.2607149999999992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8" t="s">
        <v>76</v>
      </c>
      <c r="AU133" s="18" t="s">
        <v>98</v>
      </c>
      <c r="BK133" s="156">
        <f>BK134+BK200+BK274+BK277</f>
        <v>0</v>
      </c>
    </row>
    <row r="134" s="12" customFormat="1" ht="25.92" customHeight="1">
      <c r="A134" s="12"/>
      <c r="B134" s="157"/>
      <c r="C134" s="12"/>
      <c r="D134" s="158" t="s">
        <v>76</v>
      </c>
      <c r="E134" s="159" t="s">
        <v>129</v>
      </c>
      <c r="F134" s="159" t="s">
        <v>130</v>
      </c>
      <c r="G134" s="12"/>
      <c r="H134" s="12"/>
      <c r="I134" s="160"/>
      <c r="J134" s="161">
        <f>BK134</f>
        <v>0</v>
      </c>
      <c r="K134" s="12"/>
      <c r="L134" s="157"/>
      <c r="M134" s="162"/>
      <c r="N134" s="163"/>
      <c r="O134" s="163"/>
      <c r="P134" s="164">
        <f>P135+P165+P185+P198</f>
        <v>0</v>
      </c>
      <c r="Q134" s="163"/>
      <c r="R134" s="164">
        <f>R135+R165+R185+R198</f>
        <v>4.106941</v>
      </c>
      <c r="S134" s="163"/>
      <c r="T134" s="165">
        <f>T135+T165+T185+T198</f>
        <v>2.4801499999999996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58" t="s">
        <v>85</v>
      </c>
      <c r="AT134" s="166" t="s">
        <v>76</v>
      </c>
      <c r="AU134" s="166" t="s">
        <v>77</v>
      </c>
      <c r="AY134" s="158" t="s">
        <v>131</v>
      </c>
      <c r="BK134" s="167">
        <f>BK135+BK165+BK185+BK198</f>
        <v>0</v>
      </c>
    </row>
    <row r="135" s="12" customFormat="1" ht="22.8" customHeight="1">
      <c r="A135" s="12"/>
      <c r="B135" s="157"/>
      <c r="C135" s="12"/>
      <c r="D135" s="158" t="s">
        <v>76</v>
      </c>
      <c r="E135" s="168" t="s">
        <v>132</v>
      </c>
      <c r="F135" s="168" t="s">
        <v>133</v>
      </c>
      <c r="G135" s="12"/>
      <c r="H135" s="12"/>
      <c r="I135" s="160"/>
      <c r="J135" s="169">
        <f>BK135</f>
        <v>0</v>
      </c>
      <c r="K135" s="12"/>
      <c r="L135" s="157"/>
      <c r="M135" s="162"/>
      <c r="N135" s="163"/>
      <c r="O135" s="163"/>
      <c r="P135" s="164">
        <f>SUM(P136:P164)</f>
        <v>0</v>
      </c>
      <c r="Q135" s="163"/>
      <c r="R135" s="164">
        <f>SUM(R136:R164)</f>
        <v>4.106105</v>
      </c>
      <c r="S135" s="163"/>
      <c r="T135" s="165">
        <f>SUM(T136:T164)</f>
        <v>0.00015000000000000003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8" t="s">
        <v>85</v>
      </c>
      <c r="AT135" s="166" t="s">
        <v>76</v>
      </c>
      <c r="AU135" s="166" t="s">
        <v>85</v>
      </c>
      <c r="AY135" s="158" t="s">
        <v>131</v>
      </c>
      <c r="BK135" s="167">
        <f>SUM(BK136:BK164)</f>
        <v>0</v>
      </c>
    </row>
    <row r="136" s="2" customFormat="1" ht="24.15" customHeight="1">
      <c r="A136" s="37"/>
      <c r="B136" s="170"/>
      <c r="C136" s="171" t="s">
        <v>85</v>
      </c>
      <c r="D136" s="171" t="s">
        <v>134</v>
      </c>
      <c r="E136" s="172" t="s">
        <v>135</v>
      </c>
      <c r="F136" s="173" t="s">
        <v>136</v>
      </c>
      <c r="G136" s="174" t="s">
        <v>137</v>
      </c>
      <c r="H136" s="175">
        <v>20.9</v>
      </c>
      <c r="I136" s="176"/>
      <c r="J136" s="177">
        <f>ROUND(I136*H136,2)</f>
        <v>0</v>
      </c>
      <c r="K136" s="173" t="s">
        <v>138</v>
      </c>
      <c r="L136" s="38"/>
      <c r="M136" s="178" t="s">
        <v>1</v>
      </c>
      <c r="N136" s="179" t="s">
        <v>42</v>
      </c>
      <c r="O136" s="76"/>
      <c r="P136" s="180">
        <f>O136*H136</f>
        <v>0</v>
      </c>
      <c r="Q136" s="180">
        <v>0.00025999999999999996</v>
      </c>
      <c r="R136" s="180">
        <f>Q136*H136</f>
        <v>0.0054339999999999984</v>
      </c>
      <c r="S136" s="180">
        <v>0</v>
      </c>
      <c r="T136" s="18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2" t="s">
        <v>139</v>
      </c>
      <c r="AT136" s="182" t="s">
        <v>134</v>
      </c>
      <c r="AU136" s="182" t="s">
        <v>87</v>
      </c>
      <c r="AY136" s="18" t="s">
        <v>131</v>
      </c>
      <c r="BE136" s="183">
        <f>IF(N136="základní",J136,0)</f>
        <v>0</v>
      </c>
      <c r="BF136" s="183">
        <f>IF(N136="snížená",J136,0)</f>
        <v>0</v>
      </c>
      <c r="BG136" s="183">
        <f>IF(N136="zákl. přenesená",J136,0)</f>
        <v>0</v>
      </c>
      <c r="BH136" s="183">
        <f>IF(N136="sníž. přenesená",J136,0)</f>
        <v>0</v>
      </c>
      <c r="BI136" s="183">
        <f>IF(N136="nulová",J136,0)</f>
        <v>0</v>
      </c>
      <c r="BJ136" s="18" t="s">
        <v>85</v>
      </c>
      <c r="BK136" s="183">
        <f>ROUND(I136*H136,2)</f>
        <v>0</v>
      </c>
      <c r="BL136" s="18" t="s">
        <v>139</v>
      </c>
      <c r="BM136" s="182" t="s">
        <v>462</v>
      </c>
    </row>
    <row r="137" s="13" customFormat="1">
      <c r="A137" s="13"/>
      <c r="B137" s="184"/>
      <c r="C137" s="13"/>
      <c r="D137" s="185" t="s">
        <v>141</v>
      </c>
      <c r="E137" s="186" t="s">
        <v>1</v>
      </c>
      <c r="F137" s="187" t="s">
        <v>463</v>
      </c>
      <c r="G137" s="13"/>
      <c r="H137" s="188">
        <v>20.9</v>
      </c>
      <c r="I137" s="189"/>
      <c r="J137" s="13"/>
      <c r="K137" s="13"/>
      <c r="L137" s="184"/>
      <c r="M137" s="190"/>
      <c r="N137" s="191"/>
      <c r="O137" s="191"/>
      <c r="P137" s="191"/>
      <c r="Q137" s="191"/>
      <c r="R137" s="191"/>
      <c r="S137" s="191"/>
      <c r="T137" s="19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86" t="s">
        <v>141</v>
      </c>
      <c r="AU137" s="186" t="s">
        <v>87</v>
      </c>
      <c r="AV137" s="13" t="s">
        <v>87</v>
      </c>
      <c r="AW137" s="13" t="s">
        <v>32</v>
      </c>
      <c r="AX137" s="13" t="s">
        <v>77</v>
      </c>
      <c r="AY137" s="186" t="s">
        <v>131</v>
      </c>
    </row>
    <row r="138" s="14" customFormat="1">
      <c r="A138" s="14"/>
      <c r="B138" s="193"/>
      <c r="C138" s="14"/>
      <c r="D138" s="185" t="s">
        <v>141</v>
      </c>
      <c r="E138" s="194" t="s">
        <v>1</v>
      </c>
      <c r="F138" s="195" t="s">
        <v>143</v>
      </c>
      <c r="G138" s="14"/>
      <c r="H138" s="196">
        <v>20.9</v>
      </c>
      <c r="I138" s="197"/>
      <c r="J138" s="14"/>
      <c r="K138" s="14"/>
      <c r="L138" s="193"/>
      <c r="M138" s="198"/>
      <c r="N138" s="199"/>
      <c r="O138" s="199"/>
      <c r="P138" s="199"/>
      <c r="Q138" s="199"/>
      <c r="R138" s="199"/>
      <c r="S138" s="199"/>
      <c r="T138" s="20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194" t="s">
        <v>141</v>
      </c>
      <c r="AU138" s="194" t="s">
        <v>87</v>
      </c>
      <c r="AV138" s="14" t="s">
        <v>139</v>
      </c>
      <c r="AW138" s="14" t="s">
        <v>32</v>
      </c>
      <c r="AX138" s="14" t="s">
        <v>85</v>
      </c>
      <c r="AY138" s="194" t="s">
        <v>131</v>
      </c>
    </row>
    <row r="139" s="2" customFormat="1" ht="21.75" customHeight="1">
      <c r="A139" s="37"/>
      <c r="B139" s="170"/>
      <c r="C139" s="171" t="s">
        <v>87</v>
      </c>
      <c r="D139" s="171" t="s">
        <v>134</v>
      </c>
      <c r="E139" s="172" t="s">
        <v>144</v>
      </c>
      <c r="F139" s="173" t="s">
        <v>145</v>
      </c>
      <c r="G139" s="174" t="s">
        <v>137</v>
      </c>
      <c r="H139" s="175">
        <v>20.9</v>
      </c>
      <c r="I139" s="176"/>
      <c r="J139" s="177">
        <f>ROUND(I139*H139,2)</f>
        <v>0</v>
      </c>
      <c r="K139" s="173" t="s">
        <v>138</v>
      </c>
      <c r="L139" s="38"/>
      <c r="M139" s="178" t="s">
        <v>1</v>
      </c>
      <c r="N139" s="179" t="s">
        <v>42</v>
      </c>
      <c r="O139" s="76"/>
      <c r="P139" s="180">
        <f>O139*H139</f>
        <v>0</v>
      </c>
      <c r="Q139" s="180">
        <v>0.00391</v>
      </c>
      <c r="R139" s="180">
        <f>Q139*H139</f>
        <v>0.081719000000000016</v>
      </c>
      <c r="S139" s="180">
        <v>0</v>
      </c>
      <c r="T139" s="18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82" t="s">
        <v>139</v>
      </c>
      <c r="AT139" s="182" t="s">
        <v>134</v>
      </c>
      <c r="AU139" s="182" t="s">
        <v>87</v>
      </c>
      <c r="AY139" s="18" t="s">
        <v>131</v>
      </c>
      <c r="BE139" s="183">
        <f>IF(N139="základní",J139,0)</f>
        <v>0</v>
      </c>
      <c r="BF139" s="183">
        <f>IF(N139="snížená",J139,0)</f>
        <v>0</v>
      </c>
      <c r="BG139" s="183">
        <f>IF(N139="zákl. přenesená",J139,0)</f>
        <v>0</v>
      </c>
      <c r="BH139" s="183">
        <f>IF(N139="sníž. přenesená",J139,0)</f>
        <v>0</v>
      </c>
      <c r="BI139" s="183">
        <f>IF(N139="nulová",J139,0)</f>
        <v>0</v>
      </c>
      <c r="BJ139" s="18" t="s">
        <v>85</v>
      </c>
      <c r="BK139" s="183">
        <f>ROUND(I139*H139,2)</f>
        <v>0</v>
      </c>
      <c r="BL139" s="18" t="s">
        <v>139</v>
      </c>
      <c r="BM139" s="182" t="s">
        <v>464</v>
      </c>
    </row>
    <row r="140" s="13" customFormat="1">
      <c r="A140" s="13"/>
      <c r="B140" s="184"/>
      <c r="C140" s="13"/>
      <c r="D140" s="185" t="s">
        <v>141</v>
      </c>
      <c r="E140" s="186" t="s">
        <v>1</v>
      </c>
      <c r="F140" s="187" t="s">
        <v>463</v>
      </c>
      <c r="G140" s="13"/>
      <c r="H140" s="188">
        <v>20.9</v>
      </c>
      <c r="I140" s="189"/>
      <c r="J140" s="13"/>
      <c r="K140" s="13"/>
      <c r="L140" s="184"/>
      <c r="M140" s="190"/>
      <c r="N140" s="191"/>
      <c r="O140" s="191"/>
      <c r="P140" s="191"/>
      <c r="Q140" s="191"/>
      <c r="R140" s="191"/>
      <c r="S140" s="191"/>
      <c r="T140" s="19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6" t="s">
        <v>141</v>
      </c>
      <c r="AU140" s="186" t="s">
        <v>87</v>
      </c>
      <c r="AV140" s="13" t="s">
        <v>87</v>
      </c>
      <c r="AW140" s="13" t="s">
        <v>32</v>
      </c>
      <c r="AX140" s="13" t="s">
        <v>77</v>
      </c>
      <c r="AY140" s="186" t="s">
        <v>131</v>
      </c>
    </row>
    <row r="141" s="14" customFormat="1">
      <c r="A141" s="14"/>
      <c r="B141" s="193"/>
      <c r="C141" s="14"/>
      <c r="D141" s="185" t="s">
        <v>141</v>
      </c>
      <c r="E141" s="194" t="s">
        <v>1</v>
      </c>
      <c r="F141" s="195" t="s">
        <v>143</v>
      </c>
      <c r="G141" s="14"/>
      <c r="H141" s="196">
        <v>20.9</v>
      </c>
      <c r="I141" s="197"/>
      <c r="J141" s="14"/>
      <c r="K141" s="14"/>
      <c r="L141" s="193"/>
      <c r="M141" s="198"/>
      <c r="N141" s="199"/>
      <c r="O141" s="199"/>
      <c r="P141" s="199"/>
      <c r="Q141" s="199"/>
      <c r="R141" s="199"/>
      <c r="S141" s="199"/>
      <c r="T141" s="200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4" t="s">
        <v>141</v>
      </c>
      <c r="AU141" s="194" t="s">
        <v>87</v>
      </c>
      <c r="AV141" s="14" t="s">
        <v>139</v>
      </c>
      <c r="AW141" s="14" t="s">
        <v>32</v>
      </c>
      <c r="AX141" s="14" t="s">
        <v>85</v>
      </c>
      <c r="AY141" s="194" t="s">
        <v>131</v>
      </c>
    </row>
    <row r="142" s="2" customFormat="1" ht="37.8" customHeight="1">
      <c r="A142" s="37"/>
      <c r="B142" s="170"/>
      <c r="C142" s="171" t="s">
        <v>147</v>
      </c>
      <c r="D142" s="171" t="s">
        <v>134</v>
      </c>
      <c r="E142" s="172" t="s">
        <v>148</v>
      </c>
      <c r="F142" s="173" t="s">
        <v>149</v>
      </c>
      <c r="G142" s="174" t="s">
        <v>137</v>
      </c>
      <c r="H142" s="175">
        <v>20.9</v>
      </c>
      <c r="I142" s="176"/>
      <c r="J142" s="177">
        <f>ROUND(I142*H142,2)</f>
        <v>0</v>
      </c>
      <c r="K142" s="173" t="s">
        <v>138</v>
      </c>
      <c r="L142" s="38"/>
      <c r="M142" s="178" t="s">
        <v>1</v>
      </c>
      <c r="N142" s="179" t="s">
        <v>42</v>
      </c>
      <c r="O142" s="76"/>
      <c r="P142" s="180">
        <f>O142*H142</f>
        <v>0</v>
      </c>
      <c r="Q142" s="180">
        <v>0.033300000000000004</v>
      </c>
      <c r="R142" s="180">
        <f>Q142*H142</f>
        <v>0.69597</v>
      </c>
      <c r="S142" s="180">
        <v>0</v>
      </c>
      <c r="T142" s="18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2" t="s">
        <v>139</v>
      </c>
      <c r="AT142" s="182" t="s">
        <v>134</v>
      </c>
      <c r="AU142" s="182" t="s">
        <v>87</v>
      </c>
      <c r="AY142" s="18" t="s">
        <v>131</v>
      </c>
      <c r="BE142" s="183">
        <f>IF(N142="základní",J142,0)</f>
        <v>0</v>
      </c>
      <c r="BF142" s="183">
        <f>IF(N142="snížená",J142,0)</f>
        <v>0</v>
      </c>
      <c r="BG142" s="183">
        <f>IF(N142="zákl. přenesená",J142,0)</f>
        <v>0</v>
      </c>
      <c r="BH142" s="183">
        <f>IF(N142="sníž. přenesená",J142,0)</f>
        <v>0</v>
      </c>
      <c r="BI142" s="183">
        <f>IF(N142="nulová",J142,0)</f>
        <v>0</v>
      </c>
      <c r="BJ142" s="18" t="s">
        <v>85</v>
      </c>
      <c r="BK142" s="183">
        <f>ROUND(I142*H142,2)</f>
        <v>0</v>
      </c>
      <c r="BL142" s="18" t="s">
        <v>139</v>
      </c>
      <c r="BM142" s="182" t="s">
        <v>465</v>
      </c>
    </row>
    <row r="143" s="13" customFormat="1">
      <c r="A143" s="13"/>
      <c r="B143" s="184"/>
      <c r="C143" s="13"/>
      <c r="D143" s="185" t="s">
        <v>141</v>
      </c>
      <c r="E143" s="186" t="s">
        <v>1</v>
      </c>
      <c r="F143" s="187" t="s">
        <v>463</v>
      </c>
      <c r="G143" s="13"/>
      <c r="H143" s="188">
        <v>20.9</v>
      </c>
      <c r="I143" s="189"/>
      <c r="J143" s="13"/>
      <c r="K143" s="13"/>
      <c r="L143" s="184"/>
      <c r="M143" s="190"/>
      <c r="N143" s="191"/>
      <c r="O143" s="191"/>
      <c r="P143" s="191"/>
      <c r="Q143" s="191"/>
      <c r="R143" s="191"/>
      <c r="S143" s="191"/>
      <c r="T143" s="19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6" t="s">
        <v>141</v>
      </c>
      <c r="AU143" s="186" t="s">
        <v>87</v>
      </c>
      <c r="AV143" s="13" t="s">
        <v>87</v>
      </c>
      <c r="AW143" s="13" t="s">
        <v>32</v>
      </c>
      <c r="AX143" s="13" t="s">
        <v>77</v>
      </c>
      <c r="AY143" s="186" t="s">
        <v>131</v>
      </c>
    </row>
    <row r="144" s="14" customFormat="1">
      <c r="A144" s="14"/>
      <c r="B144" s="193"/>
      <c r="C144" s="14"/>
      <c r="D144" s="185" t="s">
        <v>141</v>
      </c>
      <c r="E144" s="194" t="s">
        <v>1</v>
      </c>
      <c r="F144" s="195" t="s">
        <v>143</v>
      </c>
      <c r="G144" s="14"/>
      <c r="H144" s="196">
        <v>20.9</v>
      </c>
      <c r="I144" s="197"/>
      <c r="J144" s="14"/>
      <c r="K144" s="14"/>
      <c r="L144" s="193"/>
      <c r="M144" s="198"/>
      <c r="N144" s="199"/>
      <c r="O144" s="199"/>
      <c r="P144" s="199"/>
      <c r="Q144" s="199"/>
      <c r="R144" s="199"/>
      <c r="S144" s="199"/>
      <c r="T144" s="20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194" t="s">
        <v>141</v>
      </c>
      <c r="AU144" s="194" t="s">
        <v>87</v>
      </c>
      <c r="AV144" s="14" t="s">
        <v>139</v>
      </c>
      <c r="AW144" s="14" t="s">
        <v>32</v>
      </c>
      <c r="AX144" s="14" t="s">
        <v>85</v>
      </c>
      <c r="AY144" s="194" t="s">
        <v>131</v>
      </c>
    </row>
    <row r="145" s="2" customFormat="1" ht="24.15" customHeight="1">
      <c r="A145" s="37"/>
      <c r="B145" s="170"/>
      <c r="C145" s="171" t="s">
        <v>139</v>
      </c>
      <c r="D145" s="171" t="s">
        <v>134</v>
      </c>
      <c r="E145" s="172" t="s">
        <v>151</v>
      </c>
      <c r="F145" s="173" t="s">
        <v>152</v>
      </c>
      <c r="G145" s="174" t="s">
        <v>137</v>
      </c>
      <c r="H145" s="175">
        <v>80.6</v>
      </c>
      <c r="I145" s="176"/>
      <c r="J145" s="177">
        <f>ROUND(I145*H145,2)</f>
        <v>0</v>
      </c>
      <c r="K145" s="173" t="s">
        <v>138</v>
      </c>
      <c r="L145" s="38"/>
      <c r="M145" s="178" t="s">
        <v>1</v>
      </c>
      <c r="N145" s="179" t="s">
        <v>42</v>
      </c>
      <c r="O145" s="76"/>
      <c r="P145" s="180">
        <f>O145*H145</f>
        <v>0</v>
      </c>
      <c r="Q145" s="180">
        <v>0.00025999999999999996</v>
      </c>
      <c r="R145" s="180">
        <f>Q145*H145</f>
        <v>0.020955999999999996</v>
      </c>
      <c r="S145" s="180">
        <v>0</v>
      </c>
      <c r="T145" s="18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82" t="s">
        <v>139</v>
      </c>
      <c r="AT145" s="182" t="s">
        <v>134</v>
      </c>
      <c r="AU145" s="182" t="s">
        <v>87</v>
      </c>
      <c r="AY145" s="18" t="s">
        <v>131</v>
      </c>
      <c r="BE145" s="183">
        <f>IF(N145="základní",J145,0)</f>
        <v>0</v>
      </c>
      <c r="BF145" s="183">
        <f>IF(N145="snížená",J145,0)</f>
        <v>0</v>
      </c>
      <c r="BG145" s="183">
        <f>IF(N145="zákl. přenesená",J145,0)</f>
        <v>0</v>
      </c>
      <c r="BH145" s="183">
        <f>IF(N145="sníž. přenesená",J145,0)</f>
        <v>0</v>
      </c>
      <c r="BI145" s="183">
        <f>IF(N145="nulová",J145,0)</f>
        <v>0</v>
      </c>
      <c r="BJ145" s="18" t="s">
        <v>85</v>
      </c>
      <c r="BK145" s="183">
        <f>ROUND(I145*H145,2)</f>
        <v>0</v>
      </c>
      <c r="BL145" s="18" t="s">
        <v>139</v>
      </c>
      <c r="BM145" s="182" t="s">
        <v>466</v>
      </c>
    </row>
    <row r="146" s="13" customFormat="1">
      <c r="A146" s="13"/>
      <c r="B146" s="184"/>
      <c r="C146" s="13"/>
      <c r="D146" s="185" t="s">
        <v>141</v>
      </c>
      <c r="E146" s="186" t="s">
        <v>1</v>
      </c>
      <c r="F146" s="187" t="s">
        <v>467</v>
      </c>
      <c r="G146" s="13"/>
      <c r="H146" s="188">
        <v>80.6</v>
      </c>
      <c r="I146" s="189"/>
      <c r="J146" s="13"/>
      <c r="K146" s="13"/>
      <c r="L146" s="184"/>
      <c r="M146" s="190"/>
      <c r="N146" s="191"/>
      <c r="O146" s="191"/>
      <c r="P146" s="191"/>
      <c r="Q146" s="191"/>
      <c r="R146" s="191"/>
      <c r="S146" s="191"/>
      <c r="T146" s="19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6" t="s">
        <v>141</v>
      </c>
      <c r="AU146" s="186" t="s">
        <v>87</v>
      </c>
      <c r="AV146" s="13" t="s">
        <v>87</v>
      </c>
      <c r="AW146" s="13" t="s">
        <v>32</v>
      </c>
      <c r="AX146" s="13" t="s">
        <v>77</v>
      </c>
      <c r="AY146" s="186" t="s">
        <v>131</v>
      </c>
    </row>
    <row r="147" s="14" customFormat="1">
      <c r="A147" s="14"/>
      <c r="B147" s="193"/>
      <c r="C147" s="14"/>
      <c r="D147" s="185" t="s">
        <v>141</v>
      </c>
      <c r="E147" s="194" t="s">
        <v>1</v>
      </c>
      <c r="F147" s="195" t="s">
        <v>143</v>
      </c>
      <c r="G147" s="14"/>
      <c r="H147" s="196">
        <v>80.6</v>
      </c>
      <c r="I147" s="197"/>
      <c r="J147" s="14"/>
      <c r="K147" s="14"/>
      <c r="L147" s="193"/>
      <c r="M147" s="198"/>
      <c r="N147" s="199"/>
      <c r="O147" s="199"/>
      <c r="P147" s="199"/>
      <c r="Q147" s="199"/>
      <c r="R147" s="199"/>
      <c r="S147" s="199"/>
      <c r="T147" s="200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194" t="s">
        <v>141</v>
      </c>
      <c r="AU147" s="194" t="s">
        <v>87</v>
      </c>
      <c r="AV147" s="14" t="s">
        <v>139</v>
      </c>
      <c r="AW147" s="14" t="s">
        <v>32</v>
      </c>
      <c r="AX147" s="14" t="s">
        <v>85</v>
      </c>
      <c r="AY147" s="194" t="s">
        <v>131</v>
      </c>
    </row>
    <row r="148" s="2" customFormat="1" ht="16.5" customHeight="1">
      <c r="A148" s="37"/>
      <c r="B148" s="170"/>
      <c r="C148" s="171" t="s">
        <v>155</v>
      </c>
      <c r="D148" s="171" t="s">
        <v>134</v>
      </c>
      <c r="E148" s="172" t="s">
        <v>156</v>
      </c>
      <c r="F148" s="173" t="s">
        <v>157</v>
      </c>
      <c r="G148" s="174" t="s">
        <v>137</v>
      </c>
      <c r="H148" s="175">
        <v>80.6</v>
      </c>
      <c r="I148" s="176"/>
      <c r="J148" s="177">
        <f>ROUND(I148*H148,2)</f>
        <v>0</v>
      </c>
      <c r="K148" s="173" t="s">
        <v>138</v>
      </c>
      <c r="L148" s="38"/>
      <c r="M148" s="178" t="s">
        <v>1</v>
      </c>
      <c r="N148" s="179" t="s">
        <v>42</v>
      </c>
      <c r="O148" s="76"/>
      <c r="P148" s="180">
        <f>O148*H148</f>
        <v>0</v>
      </c>
      <c r="Q148" s="180">
        <v>0.00391</v>
      </c>
      <c r="R148" s="180">
        <f>Q148*H148</f>
        <v>0.31514599999999996</v>
      </c>
      <c r="S148" s="180">
        <v>0</v>
      </c>
      <c r="T148" s="18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2" t="s">
        <v>139</v>
      </c>
      <c r="AT148" s="182" t="s">
        <v>134</v>
      </c>
      <c r="AU148" s="182" t="s">
        <v>87</v>
      </c>
      <c r="AY148" s="18" t="s">
        <v>131</v>
      </c>
      <c r="BE148" s="183">
        <f>IF(N148="základní",J148,0)</f>
        <v>0</v>
      </c>
      <c r="BF148" s="183">
        <f>IF(N148="snížená",J148,0)</f>
        <v>0</v>
      </c>
      <c r="BG148" s="183">
        <f>IF(N148="zákl. přenesená",J148,0)</f>
        <v>0</v>
      </c>
      <c r="BH148" s="183">
        <f>IF(N148="sníž. přenesená",J148,0)</f>
        <v>0</v>
      </c>
      <c r="BI148" s="183">
        <f>IF(N148="nulová",J148,0)</f>
        <v>0</v>
      </c>
      <c r="BJ148" s="18" t="s">
        <v>85</v>
      </c>
      <c r="BK148" s="183">
        <f>ROUND(I148*H148,2)</f>
        <v>0</v>
      </c>
      <c r="BL148" s="18" t="s">
        <v>139</v>
      </c>
      <c r="BM148" s="182" t="s">
        <v>468</v>
      </c>
    </row>
    <row r="149" s="13" customFormat="1">
      <c r="A149" s="13"/>
      <c r="B149" s="184"/>
      <c r="C149" s="13"/>
      <c r="D149" s="185" t="s">
        <v>141</v>
      </c>
      <c r="E149" s="186" t="s">
        <v>1</v>
      </c>
      <c r="F149" s="187" t="s">
        <v>467</v>
      </c>
      <c r="G149" s="13"/>
      <c r="H149" s="188">
        <v>80.6</v>
      </c>
      <c r="I149" s="189"/>
      <c r="J149" s="13"/>
      <c r="K149" s="13"/>
      <c r="L149" s="184"/>
      <c r="M149" s="190"/>
      <c r="N149" s="191"/>
      <c r="O149" s="191"/>
      <c r="P149" s="191"/>
      <c r="Q149" s="191"/>
      <c r="R149" s="191"/>
      <c r="S149" s="191"/>
      <c r="T149" s="19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6" t="s">
        <v>141</v>
      </c>
      <c r="AU149" s="186" t="s">
        <v>87</v>
      </c>
      <c r="AV149" s="13" t="s">
        <v>87</v>
      </c>
      <c r="AW149" s="13" t="s">
        <v>32</v>
      </c>
      <c r="AX149" s="13" t="s">
        <v>77</v>
      </c>
      <c r="AY149" s="186" t="s">
        <v>131</v>
      </c>
    </row>
    <row r="150" s="14" customFormat="1">
      <c r="A150" s="14"/>
      <c r="B150" s="193"/>
      <c r="C150" s="14"/>
      <c r="D150" s="185" t="s">
        <v>141</v>
      </c>
      <c r="E150" s="194" t="s">
        <v>1</v>
      </c>
      <c r="F150" s="195" t="s">
        <v>143</v>
      </c>
      <c r="G150" s="14"/>
      <c r="H150" s="196">
        <v>80.6</v>
      </c>
      <c r="I150" s="197"/>
      <c r="J150" s="14"/>
      <c r="K150" s="14"/>
      <c r="L150" s="193"/>
      <c r="M150" s="198"/>
      <c r="N150" s="199"/>
      <c r="O150" s="199"/>
      <c r="P150" s="199"/>
      <c r="Q150" s="199"/>
      <c r="R150" s="199"/>
      <c r="S150" s="199"/>
      <c r="T150" s="20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194" t="s">
        <v>141</v>
      </c>
      <c r="AU150" s="194" t="s">
        <v>87</v>
      </c>
      <c r="AV150" s="14" t="s">
        <v>139</v>
      </c>
      <c r="AW150" s="14" t="s">
        <v>32</v>
      </c>
      <c r="AX150" s="14" t="s">
        <v>85</v>
      </c>
      <c r="AY150" s="194" t="s">
        <v>131</v>
      </c>
    </row>
    <row r="151" s="2" customFormat="1" ht="37.8" customHeight="1">
      <c r="A151" s="37"/>
      <c r="B151" s="170"/>
      <c r="C151" s="171" t="s">
        <v>132</v>
      </c>
      <c r="D151" s="171" t="s">
        <v>134</v>
      </c>
      <c r="E151" s="172" t="s">
        <v>159</v>
      </c>
      <c r="F151" s="173" t="s">
        <v>160</v>
      </c>
      <c r="G151" s="174" t="s">
        <v>137</v>
      </c>
      <c r="H151" s="175">
        <v>80.6</v>
      </c>
      <c r="I151" s="176"/>
      <c r="J151" s="177">
        <f>ROUND(I151*H151,2)</f>
        <v>0</v>
      </c>
      <c r="K151" s="173" t="s">
        <v>138</v>
      </c>
      <c r="L151" s="38"/>
      <c r="M151" s="178" t="s">
        <v>1</v>
      </c>
      <c r="N151" s="179" t="s">
        <v>42</v>
      </c>
      <c r="O151" s="76"/>
      <c r="P151" s="180">
        <f>O151*H151</f>
        <v>0</v>
      </c>
      <c r="Q151" s="180">
        <v>0.031300000000000004</v>
      </c>
      <c r="R151" s="180">
        <f>Q151*H151</f>
        <v>2.52278</v>
      </c>
      <c r="S151" s="180">
        <v>0</v>
      </c>
      <c r="T151" s="18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2" t="s">
        <v>139</v>
      </c>
      <c r="AT151" s="182" t="s">
        <v>134</v>
      </c>
      <c r="AU151" s="182" t="s">
        <v>87</v>
      </c>
      <c r="AY151" s="18" t="s">
        <v>131</v>
      </c>
      <c r="BE151" s="183">
        <f>IF(N151="základní",J151,0)</f>
        <v>0</v>
      </c>
      <c r="BF151" s="183">
        <f>IF(N151="snížená",J151,0)</f>
        <v>0</v>
      </c>
      <c r="BG151" s="183">
        <f>IF(N151="zákl. přenesená",J151,0)</f>
        <v>0</v>
      </c>
      <c r="BH151" s="183">
        <f>IF(N151="sníž. přenesená",J151,0)</f>
        <v>0</v>
      </c>
      <c r="BI151" s="183">
        <f>IF(N151="nulová",J151,0)</f>
        <v>0</v>
      </c>
      <c r="BJ151" s="18" t="s">
        <v>85</v>
      </c>
      <c r="BK151" s="183">
        <f>ROUND(I151*H151,2)</f>
        <v>0</v>
      </c>
      <c r="BL151" s="18" t="s">
        <v>139</v>
      </c>
      <c r="BM151" s="182" t="s">
        <v>469</v>
      </c>
    </row>
    <row r="152" s="13" customFormat="1">
      <c r="A152" s="13"/>
      <c r="B152" s="184"/>
      <c r="C152" s="13"/>
      <c r="D152" s="185" t="s">
        <v>141</v>
      </c>
      <c r="E152" s="186" t="s">
        <v>1</v>
      </c>
      <c r="F152" s="187" t="s">
        <v>467</v>
      </c>
      <c r="G152" s="13"/>
      <c r="H152" s="188">
        <v>80.6</v>
      </c>
      <c r="I152" s="189"/>
      <c r="J152" s="13"/>
      <c r="K152" s="13"/>
      <c r="L152" s="184"/>
      <c r="M152" s="190"/>
      <c r="N152" s="191"/>
      <c r="O152" s="191"/>
      <c r="P152" s="191"/>
      <c r="Q152" s="191"/>
      <c r="R152" s="191"/>
      <c r="S152" s="191"/>
      <c r="T152" s="19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86" t="s">
        <v>141</v>
      </c>
      <c r="AU152" s="186" t="s">
        <v>87</v>
      </c>
      <c r="AV152" s="13" t="s">
        <v>87</v>
      </c>
      <c r="AW152" s="13" t="s">
        <v>32</v>
      </c>
      <c r="AX152" s="13" t="s">
        <v>77</v>
      </c>
      <c r="AY152" s="186" t="s">
        <v>131</v>
      </c>
    </row>
    <row r="153" s="14" customFormat="1">
      <c r="A153" s="14"/>
      <c r="B153" s="193"/>
      <c r="C153" s="14"/>
      <c r="D153" s="185" t="s">
        <v>141</v>
      </c>
      <c r="E153" s="194" t="s">
        <v>1</v>
      </c>
      <c r="F153" s="195" t="s">
        <v>143</v>
      </c>
      <c r="G153" s="14"/>
      <c r="H153" s="196">
        <v>80.6</v>
      </c>
      <c r="I153" s="197"/>
      <c r="J153" s="14"/>
      <c r="K153" s="14"/>
      <c r="L153" s="193"/>
      <c r="M153" s="198"/>
      <c r="N153" s="199"/>
      <c r="O153" s="199"/>
      <c r="P153" s="199"/>
      <c r="Q153" s="199"/>
      <c r="R153" s="199"/>
      <c r="S153" s="199"/>
      <c r="T153" s="20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194" t="s">
        <v>141</v>
      </c>
      <c r="AU153" s="194" t="s">
        <v>87</v>
      </c>
      <c r="AV153" s="14" t="s">
        <v>139</v>
      </c>
      <c r="AW153" s="14" t="s">
        <v>32</v>
      </c>
      <c r="AX153" s="14" t="s">
        <v>85</v>
      </c>
      <c r="AY153" s="194" t="s">
        <v>131</v>
      </c>
    </row>
    <row r="154" s="2" customFormat="1" ht="24.15" customHeight="1">
      <c r="A154" s="37"/>
      <c r="B154" s="170"/>
      <c r="C154" s="171" t="s">
        <v>162</v>
      </c>
      <c r="D154" s="171" t="s">
        <v>134</v>
      </c>
      <c r="E154" s="172" t="s">
        <v>163</v>
      </c>
      <c r="F154" s="173" t="s">
        <v>164</v>
      </c>
      <c r="G154" s="174" t="s">
        <v>165</v>
      </c>
      <c r="H154" s="175">
        <v>1.2</v>
      </c>
      <c r="I154" s="176"/>
      <c r="J154" s="177">
        <f>ROUND(I154*H154,2)</f>
        <v>0</v>
      </c>
      <c r="K154" s="173" t="s">
        <v>138</v>
      </c>
      <c r="L154" s="38"/>
      <c r="M154" s="178" t="s">
        <v>1</v>
      </c>
      <c r="N154" s="179" t="s">
        <v>42</v>
      </c>
      <c r="O154" s="76"/>
      <c r="P154" s="180">
        <f>O154*H154</f>
        <v>0</v>
      </c>
      <c r="Q154" s="180">
        <v>0.0015</v>
      </c>
      <c r="R154" s="180">
        <f>Q154*H154</f>
        <v>0.0018</v>
      </c>
      <c r="S154" s="180">
        <v>0</v>
      </c>
      <c r="T154" s="18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2" t="s">
        <v>139</v>
      </c>
      <c r="AT154" s="182" t="s">
        <v>134</v>
      </c>
      <c r="AU154" s="182" t="s">
        <v>87</v>
      </c>
      <c r="AY154" s="18" t="s">
        <v>131</v>
      </c>
      <c r="BE154" s="183">
        <f>IF(N154="základní",J154,0)</f>
        <v>0</v>
      </c>
      <c r="BF154" s="183">
        <f>IF(N154="snížená",J154,0)</f>
        <v>0</v>
      </c>
      <c r="BG154" s="183">
        <f>IF(N154="zákl. přenesená",J154,0)</f>
        <v>0</v>
      </c>
      <c r="BH154" s="183">
        <f>IF(N154="sníž. přenesená",J154,0)</f>
        <v>0</v>
      </c>
      <c r="BI154" s="183">
        <f>IF(N154="nulová",J154,0)</f>
        <v>0</v>
      </c>
      <c r="BJ154" s="18" t="s">
        <v>85</v>
      </c>
      <c r="BK154" s="183">
        <f>ROUND(I154*H154,2)</f>
        <v>0</v>
      </c>
      <c r="BL154" s="18" t="s">
        <v>139</v>
      </c>
      <c r="BM154" s="182" t="s">
        <v>470</v>
      </c>
    </row>
    <row r="155" s="15" customFormat="1">
      <c r="A155" s="15"/>
      <c r="B155" s="201"/>
      <c r="C155" s="15"/>
      <c r="D155" s="185" t="s">
        <v>141</v>
      </c>
      <c r="E155" s="202" t="s">
        <v>1</v>
      </c>
      <c r="F155" s="203" t="s">
        <v>167</v>
      </c>
      <c r="G155" s="15"/>
      <c r="H155" s="202" t="s">
        <v>1</v>
      </c>
      <c r="I155" s="204"/>
      <c r="J155" s="15"/>
      <c r="K155" s="15"/>
      <c r="L155" s="201"/>
      <c r="M155" s="205"/>
      <c r="N155" s="206"/>
      <c r="O155" s="206"/>
      <c r="P155" s="206"/>
      <c r="Q155" s="206"/>
      <c r="R155" s="206"/>
      <c r="S155" s="206"/>
      <c r="T155" s="207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02" t="s">
        <v>141</v>
      </c>
      <c r="AU155" s="202" t="s">
        <v>87</v>
      </c>
      <c r="AV155" s="15" t="s">
        <v>85</v>
      </c>
      <c r="AW155" s="15" t="s">
        <v>32</v>
      </c>
      <c r="AX155" s="15" t="s">
        <v>77</v>
      </c>
      <c r="AY155" s="202" t="s">
        <v>131</v>
      </c>
    </row>
    <row r="156" s="13" customFormat="1">
      <c r="A156" s="13"/>
      <c r="B156" s="184"/>
      <c r="C156" s="13"/>
      <c r="D156" s="185" t="s">
        <v>141</v>
      </c>
      <c r="E156" s="186" t="s">
        <v>1</v>
      </c>
      <c r="F156" s="187" t="s">
        <v>471</v>
      </c>
      <c r="G156" s="13"/>
      <c r="H156" s="188">
        <v>1.2</v>
      </c>
      <c r="I156" s="189"/>
      <c r="J156" s="13"/>
      <c r="K156" s="13"/>
      <c r="L156" s="184"/>
      <c r="M156" s="190"/>
      <c r="N156" s="191"/>
      <c r="O156" s="191"/>
      <c r="P156" s="191"/>
      <c r="Q156" s="191"/>
      <c r="R156" s="191"/>
      <c r="S156" s="191"/>
      <c r="T156" s="19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6" t="s">
        <v>141</v>
      </c>
      <c r="AU156" s="186" t="s">
        <v>87</v>
      </c>
      <c r="AV156" s="13" t="s">
        <v>87</v>
      </c>
      <c r="AW156" s="13" t="s">
        <v>32</v>
      </c>
      <c r="AX156" s="13" t="s">
        <v>77</v>
      </c>
      <c r="AY156" s="186" t="s">
        <v>131</v>
      </c>
    </row>
    <row r="157" s="14" customFormat="1">
      <c r="A157" s="14"/>
      <c r="B157" s="193"/>
      <c r="C157" s="14"/>
      <c r="D157" s="185" t="s">
        <v>141</v>
      </c>
      <c r="E157" s="194" t="s">
        <v>1</v>
      </c>
      <c r="F157" s="195" t="s">
        <v>143</v>
      </c>
      <c r="G157" s="14"/>
      <c r="H157" s="196">
        <v>1.2</v>
      </c>
      <c r="I157" s="197"/>
      <c r="J157" s="14"/>
      <c r="K157" s="14"/>
      <c r="L157" s="193"/>
      <c r="M157" s="198"/>
      <c r="N157" s="199"/>
      <c r="O157" s="199"/>
      <c r="P157" s="199"/>
      <c r="Q157" s="199"/>
      <c r="R157" s="199"/>
      <c r="S157" s="199"/>
      <c r="T157" s="20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194" t="s">
        <v>141</v>
      </c>
      <c r="AU157" s="194" t="s">
        <v>87</v>
      </c>
      <c r="AV157" s="14" t="s">
        <v>139</v>
      </c>
      <c r="AW157" s="14" t="s">
        <v>32</v>
      </c>
      <c r="AX157" s="14" t="s">
        <v>85</v>
      </c>
      <c r="AY157" s="194" t="s">
        <v>131</v>
      </c>
    </row>
    <row r="158" s="2" customFormat="1" ht="24.15" customHeight="1">
      <c r="A158" s="37"/>
      <c r="B158" s="170"/>
      <c r="C158" s="171" t="s">
        <v>169</v>
      </c>
      <c r="D158" s="171" t="s">
        <v>134</v>
      </c>
      <c r="E158" s="172" t="s">
        <v>170</v>
      </c>
      <c r="F158" s="173" t="s">
        <v>171</v>
      </c>
      <c r="G158" s="174" t="s">
        <v>137</v>
      </c>
      <c r="H158" s="175">
        <v>15</v>
      </c>
      <c r="I158" s="176"/>
      <c r="J158" s="177">
        <f>ROUND(I158*H158,2)</f>
        <v>0</v>
      </c>
      <c r="K158" s="173" t="s">
        <v>138</v>
      </c>
      <c r="L158" s="38"/>
      <c r="M158" s="178" t="s">
        <v>1</v>
      </c>
      <c r="N158" s="179" t="s">
        <v>42</v>
      </c>
      <c r="O158" s="76"/>
      <c r="P158" s="180">
        <f>O158*H158</f>
        <v>0</v>
      </c>
      <c r="Q158" s="180">
        <v>2E-05</v>
      </c>
      <c r="R158" s="180">
        <f>Q158*H158</f>
        <v>0.00030000000000000004</v>
      </c>
      <c r="S158" s="180">
        <v>1E-05</v>
      </c>
      <c r="T158" s="181">
        <f>S158*H158</f>
        <v>0.00015000000000000003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2" t="s">
        <v>139</v>
      </c>
      <c r="AT158" s="182" t="s">
        <v>134</v>
      </c>
      <c r="AU158" s="182" t="s">
        <v>87</v>
      </c>
      <c r="AY158" s="18" t="s">
        <v>131</v>
      </c>
      <c r="BE158" s="183">
        <f>IF(N158="základní",J158,0)</f>
        <v>0</v>
      </c>
      <c r="BF158" s="183">
        <f>IF(N158="snížená",J158,0)</f>
        <v>0</v>
      </c>
      <c r="BG158" s="183">
        <f>IF(N158="zákl. přenesená",J158,0)</f>
        <v>0</v>
      </c>
      <c r="BH158" s="183">
        <f>IF(N158="sníž. přenesená",J158,0)</f>
        <v>0</v>
      </c>
      <c r="BI158" s="183">
        <f>IF(N158="nulová",J158,0)</f>
        <v>0</v>
      </c>
      <c r="BJ158" s="18" t="s">
        <v>85</v>
      </c>
      <c r="BK158" s="183">
        <f>ROUND(I158*H158,2)</f>
        <v>0</v>
      </c>
      <c r="BL158" s="18" t="s">
        <v>139</v>
      </c>
      <c r="BM158" s="182" t="s">
        <v>472</v>
      </c>
    </row>
    <row r="159" s="15" customFormat="1">
      <c r="A159" s="15"/>
      <c r="B159" s="201"/>
      <c r="C159" s="15"/>
      <c r="D159" s="185" t="s">
        <v>141</v>
      </c>
      <c r="E159" s="202" t="s">
        <v>1</v>
      </c>
      <c r="F159" s="203" t="s">
        <v>173</v>
      </c>
      <c r="G159" s="15"/>
      <c r="H159" s="202" t="s">
        <v>1</v>
      </c>
      <c r="I159" s="204"/>
      <c r="J159" s="15"/>
      <c r="K159" s="15"/>
      <c r="L159" s="201"/>
      <c r="M159" s="205"/>
      <c r="N159" s="206"/>
      <c r="O159" s="206"/>
      <c r="P159" s="206"/>
      <c r="Q159" s="206"/>
      <c r="R159" s="206"/>
      <c r="S159" s="206"/>
      <c r="T159" s="207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02" t="s">
        <v>141</v>
      </c>
      <c r="AU159" s="202" t="s">
        <v>87</v>
      </c>
      <c r="AV159" s="15" t="s">
        <v>85</v>
      </c>
      <c r="AW159" s="15" t="s">
        <v>32</v>
      </c>
      <c r="AX159" s="15" t="s">
        <v>77</v>
      </c>
      <c r="AY159" s="202" t="s">
        <v>131</v>
      </c>
    </row>
    <row r="160" s="13" customFormat="1">
      <c r="A160" s="13"/>
      <c r="B160" s="184"/>
      <c r="C160" s="13"/>
      <c r="D160" s="185" t="s">
        <v>141</v>
      </c>
      <c r="E160" s="186" t="s">
        <v>1</v>
      </c>
      <c r="F160" s="187" t="s">
        <v>203</v>
      </c>
      <c r="G160" s="13"/>
      <c r="H160" s="188">
        <v>15</v>
      </c>
      <c r="I160" s="189"/>
      <c r="J160" s="13"/>
      <c r="K160" s="13"/>
      <c r="L160" s="184"/>
      <c r="M160" s="190"/>
      <c r="N160" s="191"/>
      <c r="O160" s="191"/>
      <c r="P160" s="191"/>
      <c r="Q160" s="191"/>
      <c r="R160" s="191"/>
      <c r="S160" s="191"/>
      <c r="T160" s="19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6" t="s">
        <v>141</v>
      </c>
      <c r="AU160" s="186" t="s">
        <v>87</v>
      </c>
      <c r="AV160" s="13" t="s">
        <v>87</v>
      </c>
      <c r="AW160" s="13" t="s">
        <v>32</v>
      </c>
      <c r="AX160" s="13" t="s">
        <v>77</v>
      </c>
      <c r="AY160" s="186" t="s">
        <v>131</v>
      </c>
    </row>
    <row r="161" s="14" customFormat="1">
      <c r="A161" s="14"/>
      <c r="B161" s="193"/>
      <c r="C161" s="14"/>
      <c r="D161" s="185" t="s">
        <v>141</v>
      </c>
      <c r="E161" s="194" t="s">
        <v>1</v>
      </c>
      <c r="F161" s="195" t="s">
        <v>143</v>
      </c>
      <c r="G161" s="14"/>
      <c r="H161" s="196">
        <v>15</v>
      </c>
      <c r="I161" s="197"/>
      <c r="J161" s="14"/>
      <c r="K161" s="14"/>
      <c r="L161" s="193"/>
      <c r="M161" s="198"/>
      <c r="N161" s="199"/>
      <c r="O161" s="199"/>
      <c r="P161" s="199"/>
      <c r="Q161" s="199"/>
      <c r="R161" s="199"/>
      <c r="S161" s="199"/>
      <c r="T161" s="20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4" t="s">
        <v>141</v>
      </c>
      <c r="AU161" s="194" t="s">
        <v>87</v>
      </c>
      <c r="AV161" s="14" t="s">
        <v>139</v>
      </c>
      <c r="AW161" s="14" t="s">
        <v>32</v>
      </c>
      <c r="AX161" s="14" t="s">
        <v>85</v>
      </c>
      <c r="AY161" s="194" t="s">
        <v>131</v>
      </c>
    </row>
    <row r="162" s="2" customFormat="1" ht="16.5" customHeight="1">
      <c r="A162" s="37"/>
      <c r="B162" s="170"/>
      <c r="C162" s="171" t="s">
        <v>175</v>
      </c>
      <c r="D162" s="171" t="s">
        <v>134</v>
      </c>
      <c r="E162" s="172" t="s">
        <v>176</v>
      </c>
      <c r="F162" s="173" t="s">
        <v>177</v>
      </c>
      <c r="G162" s="174" t="s">
        <v>178</v>
      </c>
      <c r="H162" s="175">
        <v>1.1</v>
      </c>
      <c r="I162" s="176"/>
      <c r="J162" s="177">
        <f>ROUND(I162*H162,2)</f>
        <v>0</v>
      </c>
      <c r="K162" s="173" t="s">
        <v>138</v>
      </c>
      <c r="L162" s="38"/>
      <c r="M162" s="178" t="s">
        <v>1</v>
      </c>
      <c r="N162" s="179" t="s">
        <v>42</v>
      </c>
      <c r="O162" s="76"/>
      <c r="P162" s="180">
        <f>O162*H162</f>
        <v>0</v>
      </c>
      <c r="Q162" s="180">
        <v>0.42</v>
      </c>
      <c r="R162" s="180">
        <f>Q162*H162</f>
        <v>0.462</v>
      </c>
      <c r="S162" s="180">
        <v>0</v>
      </c>
      <c r="T162" s="18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82" t="s">
        <v>139</v>
      </c>
      <c r="AT162" s="182" t="s">
        <v>134</v>
      </c>
      <c r="AU162" s="182" t="s">
        <v>87</v>
      </c>
      <c r="AY162" s="18" t="s">
        <v>131</v>
      </c>
      <c r="BE162" s="183">
        <f>IF(N162="základní",J162,0)</f>
        <v>0</v>
      </c>
      <c r="BF162" s="183">
        <f>IF(N162="snížená",J162,0)</f>
        <v>0</v>
      </c>
      <c r="BG162" s="183">
        <f>IF(N162="zákl. přenesená",J162,0)</f>
        <v>0</v>
      </c>
      <c r="BH162" s="183">
        <f>IF(N162="sníž. přenesená",J162,0)</f>
        <v>0</v>
      </c>
      <c r="BI162" s="183">
        <f>IF(N162="nulová",J162,0)</f>
        <v>0</v>
      </c>
      <c r="BJ162" s="18" t="s">
        <v>85</v>
      </c>
      <c r="BK162" s="183">
        <f>ROUND(I162*H162,2)</f>
        <v>0</v>
      </c>
      <c r="BL162" s="18" t="s">
        <v>139</v>
      </c>
      <c r="BM162" s="182" t="s">
        <v>473</v>
      </c>
    </row>
    <row r="163" s="13" customFormat="1">
      <c r="A163" s="13"/>
      <c r="B163" s="184"/>
      <c r="C163" s="13"/>
      <c r="D163" s="185" t="s">
        <v>141</v>
      </c>
      <c r="E163" s="186" t="s">
        <v>1</v>
      </c>
      <c r="F163" s="187" t="s">
        <v>474</v>
      </c>
      <c r="G163" s="13"/>
      <c r="H163" s="188">
        <v>1.1</v>
      </c>
      <c r="I163" s="189"/>
      <c r="J163" s="13"/>
      <c r="K163" s="13"/>
      <c r="L163" s="184"/>
      <c r="M163" s="190"/>
      <c r="N163" s="191"/>
      <c r="O163" s="191"/>
      <c r="P163" s="191"/>
      <c r="Q163" s="191"/>
      <c r="R163" s="191"/>
      <c r="S163" s="191"/>
      <c r="T163" s="19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6" t="s">
        <v>141</v>
      </c>
      <c r="AU163" s="186" t="s">
        <v>87</v>
      </c>
      <c r="AV163" s="13" t="s">
        <v>87</v>
      </c>
      <c r="AW163" s="13" t="s">
        <v>32</v>
      </c>
      <c r="AX163" s="13" t="s">
        <v>77</v>
      </c>
      <c r="AY163" s="186" t="s">
        <v>131</v>
      </c>
    </row>
    <row r="164" s="14" customFormat="1">
      <c r="A164" s="14"/>
      <c r="B164" s="193"/>
      <c r="C164" s="14"/>
      <c r="D164" s="185" t="s">
        <v>141</v>
      </c>
      <c r="E164" s="194" t="s">
        <v>1</v>
      </c>
      <c r="F164" s="195" t="s">
        <v>143</v>
      </c>
      <c r="G164" s="14"/>
      <c r="H164" s="196">
        <v>1.1</v>
      </c>
      <c r="I164" s="197"/>
      <c r="J164" s="14"/>
      <c r="K164" s="14"/>
      <c r="L164" s="193"/>
      <c r="M164" s="198"/>
      <c r="N164" s="199"/>
      <c r="O164" s="199"/>
      <c r="P164" s="199"/>
      <c r="Q164" s="199"/>
      <c r="R164" s="199"/>
      <c r="S164" s="199"/>
      <c r="T164" s="20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194" t="s">
        <v>141</v>
      </c>
      <c r="AU164" s="194" t="s">
        <v>87</v>
      </c>
      <c r="AV164" s="14" t="s">
        <v>139</v>
      </c>
      <c r="AW164" s="14" t="s">
        <v>32</v>
      </c>
      <c r="AX164" s="14" t="s">
        <v>85</v>
      </c>
      <c r="AY164" s="194" t="s">
        <v>131</v>
      </c>
    </row>
    <row r="165" s="12" customFormat="1" ht="22.8" customHeight="1">
      <c r="A165" s="12"/>
      <c r="B165" s="157"/>
      <c r="C165" s="12"/>
      <c r="D165" s="158" t="s">
        <v>76</v>
      </c>
      <c r="E165" s="168" t="s">
        <v>175</v>
      </c>
      <c r="F165" s="168" t="s">
        <v>181</v>
      </c>
      <c r="G165" s="12"/>
      <c r="H165" s="12"/>
      <c r="I165" s="160"/>
      <c r="J165" s="169">
        <f>BK165</f>
        <v>0</v>
      </c>
      <c r="K165" s="12"/>
      <c r="L165" s="157"/>
      <c r="M165" s="162"/>
      <c r="N165" s="163"/>
      <c r="O165" s="163"/>
      <c r="P165" s="164">
        <f>SUM(P166:P184)</f>
        <v>0</v>
      </c>
      <c r="Q165" s="163"/>
      <c r="R165" s="164">
        <f>SUM(R166:R184)</f>
        <v>0.00083600000000000016</v>
      </c>
      <c r="S165" s="163"/>
      <c r="T165" s="165">
        <f>SUM(T166:T184)</f>
        <v>2.4799999999999996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58" t="s">
        <v>85</v>
      </c>
      <c r="AT165" s="166" t="s">
        <v>76</v>
      </c>
      <c r="AU165" s="166" t="s">
        <v>85</v>
      </c>
      <c r="AY165" s="158" t="s">
        <v>131</v>
      </c>
      <c r="BK165" s="167">
        <f>SUM(BK166:BK184)</f>
        <v>0</v>
      </c>
    </row>
    <row r="166" s="2" customFormat="1" ht="37.8" customHeight="1">
      <c r="A166" s="37"/>
      <c r="B166" s="170"/>
      <c r="C166" s="171" t="s">
        <v>182</v>
      </c>
      <c r="D166" s="171" t="s">
        <v>134</v>
      </c>
      <c r="E166" s="172" t="s">
        <v>183</v>
      </c>
      <c r="F166" s="173" t="s">
        <v>184</v>
      </c>
      <c r="G166" s="174" t="s">
        <v>137</v>
      </c>
      <c r="H166" s="175">
        <v>20.9</v>
      </c>
      <c r="I166" s="176"/>
      <c r="J166" s="177">
        <f>ROUND(I166*H166,2)</f>
        <v>0</v>
      </c>
      <c r="K166" s="173" t="s">
        <v>138</v>
      </c>
      <c r="L166" s="38"/>
      <c r="M166" s="178" t="s">
        <v>1</v>
      </c>
      <c r="N166" s="179" t="s">
        <v>42</v>
      </c>
      <c r="O166" s="76"/>
      <c r="P166" s="180">
        <f>O166*H166</f>
        <v>0</v>
      </c>
      <c r="Q166" s="180">
        <v>0</v>
      </c>
      <c r="R166" s="180">
        <f>Q166*H166</f>
        <v>0</v>
      </c>
      <c r="S166" s="180">
        <v>0</v>
      </c>
      <c r="T166" s="18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82" t="s">
        <v>139</v>
      </c>
      <c r="AT166" s="182" t="s">
        <v>134</v>
      </c>
      <c r="AU166" s="182" t="s">
        <v>87</v>
      </c>
      <c r="AY166" s="18" t="s">
        <v>131</v>
      </c>
      <c r="BE166" s="183">
        <f>IF(N166="základní",J166,0)</f>
        <v>0</v>
      </c>
      <c r="BF166" s="183">
        <f>IF(N166="snížená",J166,0)</f>
        <v>0</v>
      </c>
      <c r="BG166" s="183">
        <f>IF(N166="zákl. přenesená",J166,0)</f>
        <v>0</v>
      </c>
      <c r="BH166" s="183">
        <f>IF(N166="sníž. přenesená",J166,0)</f>
        <v>0</v>
      </c>
      <c r="BI166" s="183">
        <f>IF(N166="nulová",J166,0)</f>
        <v>0</v>
      </c>
      <c r="BJ166" s="18" t="s">
        <v>85</v>
      </c>
      <c r="BK166" s="183">
        <f>ROUND(I166*H166,2)</f>
        <v>0</v>
      </c>
      <c r="BL166" s="18" t="s">
        <v>139</v>
      </c>
      <c r="BM166" s="182" t="s">
        <v>475</v>
      </c>
    </row>
    <row r="167" s="2" customFormat="1" ht="24.15" customHeight="1">
      <c r="A167" s="37"/>
      <c r="B167" s="170"/>
      <c r="C167" s="171" t="s">
        <v>186</v>
      </c>
      <c r="D167" s="171" t="s">
        <v>134</v>
      </c>
      <c r="E167" s="172" t="s">
        <v>187</v>
      </c>
      <c r="F167" s="173" t="s">
        <v>188</v>
      </c>
      <c r="G167" s="174" t="s">
        <v>189</v>
      </c>
      <c r="H167" s="175">
        <v>2</v>
      </c>
      <c r="I167" s="176"/>
      <c r="J167" s="177">
        <f>ROUND(I167*H167,2)</f>
        <v>0</v>
      </c>
      <c r="K167" s="173" t="s">
        <v>138</v>
      </c>
      <c r="L167" s="38"/>
      <c r="M167" s="178" t="s">
        <v>1</v>
      </c>
      <c r="N167" s="179" t="s">
        <v>42</v>
      </c>
      <c r="O167" s="76"/>
      <c r="P167" s="180">
        <f>O167*H167</f>
        <v>0</v>
      </c>
      <c r="Q167" s="180">
        <v>0</v>
      </c>
      <c r="R167" s="180">
        <f>Q167*H167</f>
        <v>0</v>
      </c>
      <c r="S167" s="180">
        <v>0</v>
      </c>
      <c r="T167" s="18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82" t="s">
        <v>139</v>
      </c>
      <c r="AT167" s="182" t="s">
        <v>134</v>
      </c>
      <c r="AU167" s="182" t="s">
        <v>87</v>
      </c>
      <c r="AY167" s="18" t="s">
        <v>131</v>
      </c>
      <c r="BE167" s="183">
        <f>IF(N167="základní",J167,0)</f>
        <v>0</v>
      </c>
      <c r="BF167" s="183">
        <f>IF(N167="snížená",J167,0)</f>
        <v>0</v>
      </c>
      <c r="BG167" s="183">
        <f>IF(N167="zákl. přenesená",J167,0)</f>
        <v>0</v>
      </c>
      <c r="BH167" s="183">
        <f>IF(N167="sníž. přenesená",J167,0)</f>
        <v>0</v>
      </c>
      <c r="BI167" s="183">
        <f>IF(N167="nulová",J167,0)</f>
        <v>0</v>
      </c>
      <c r="BJ167" s="18" t="s">
        <v>85</v>
      </c>
      <c r="BK167" s="183">
        <f>ROUND(I167*H167,2)</f>
        <v>0</v>
      </c>
      <c r="BL167" s="18" t="s">
        <v>139</v>
      </c>
      <c r="BM167" s="182" t="s">
        <v>476</v>
      </c>
    </row>
    <row r="168" s="2" customFormat="1" ht="24.15" customHeight="1">
      <c r="A168" s="37"/>
      <c r="B168" s="170"/>
      <c r="C168" s="171" t="s">
        <v>8</v>
      </c>
      <c r="D168" s="171" t="s">
        <v>134</v>
      </c>
      <c r="E168" s="172" t="s">
        <v>191</v>
      </c>
      <c r="F168" s="173" t="s">
        <v>192</v>
      </c>
      <c r="G168" s="174" t="s">
        <v>189</v>
      </c>
      <c r="H168" s="175">
        <v>4</v>
      </c>
      <c r="I168" s="176"/>
      <c r="J168" s="177">
        <f>ROUND(I168*H168,2)</f>
        <v>0</v>
      </c>
      <c r="K168" s="173" t="s">
        <v>138</v>
      </c>
      <c r="L168" s="38"/>
      <c r="M168" s="178" t="s">
        <v>1</v>
      </c>
      <c r="N168" s="179" t="s">
        <v>42</v>
      </c>
      <c r="O168" s="76"/>
      <c r="P168" s="180">
        <f>O168*H168</f>
        <v>0</v>
      </c>
      <c r="Q168" s="180">
        <v>0</v>
      </c>
      <c r="R168" s="180">
        <f>Q168*H168</f>
        <v>0</v>
      </c>
      <c r="S168" s="180">
        <v>0</v>
      </c>
      <c r="T168" s="181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182" t="s">
        <v>139</v>
      </c>
      <c r="AT168" s="182" t="s">
        <v>134</v>
      </c>
      <c r="AU168" s="182" t="s">
        <v>87</v>
      </c>
      <c r="AY168" s="18" t="s">
        <v>131</v>
      </c>
      <c r="BE168" s="183">
        <f>IF(N168="základní",J168,0)</f>
        <v>0</v>
      </c>
      <c r="BF168" s="183">
        <f>IF(N168="snížená",J168,0)</f>
        <v>0</v>
      </c>
      <c r="BG168" s="183">
        <f>IF(N168="zákl. přenesená",J168,0)</f>
        <v>0</v>
      </c>
      <c r="BH168" s="183">
        <f>IF(N168="sníž. přenesená",J168,0)</f>
        <v>0</v>
      </c>
      <c r="BI168" s="183">
        <f>IF(N168="nulová",J168,0)</f>
        <v>0</v>
      </c>
      <c r="BJ168" s="18" t="s">
        <v>85</v>
      </c>
      <c r="BK168" s="183">
        <f>ROUND(I168*H168,2)</f>
        <v>0</v>
      </c>
      <c r="BL168" s="18" t="s">
        <v>139</v>
      </c>
      <c r="BM168" s="182" t="s">
        <v>477</v>
      </c>
    </row>
    <row r="169" s="13" customFormat="1">
      <c r="A169" s="13"/>
      <c r="B169" s="184"/>
      <c r="C169" s="13"/>
      <c r="D169" s="185" t="s">
        <v>141</v>
      </c>
      <c r="E169" s="13"/>
      <c r="F169" s="187" t="s">
        <v>194</v>
      </c>
      <c r="G169" s="13"/>
      <c r="H169" s="188">
        <v>4</v>
      </c>
      <c r="I169" s="189"/>
      <c r="J169" s="13"/>
      <c r="K169" s="13"/>
      <c r="L169" s="184"/>
      <c r="M169" s="190"/>
      <c r="N169" s="191"/>
      <c r="O169" s="191"/>
      <c r="P169" s="191"/>
      <c r="Q169" s="191"/>
      <c r="R169" s="191"/>
      <c r="S169" s="191"/>
      <c r="T169" s="19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86" t="s">
        <v>141</v>
      </c>
      <c r="AU169" s="186" t="s">
        <v>87</v>
      </c>
      <c r="AV169" s="13" t="s">
        <v>87</v>
      </c>
      <c r="AW169" s="13" t="s">
        <v>3</v>
      </c>
      <c r="AX169" s="13" t="s">
        <v>85</v>
      </c>
      <c r="AY169" s="186" t="s">
        <v>131</v>
      </c>
    </row>
    <row r="170" s="2" customFormat="1" ht="24.15" customHeight="1">
      <c r="A170" s="37"/>
      <c r="B170" s="170"/>
      <c r="C170" s="171" t="s">
        <v>195</v>
      </c>
      <c r="D170" s="171" t="s">
        <v>134</v>
      </c>
      <c r="E170" s="172" t="s">
        <v>196</v>
      </c>
      <c r="F170" s="173" t="s">
        <v>197</v>
      </c>
      <c r="G170" s="174" t="s">
        <v>189</v>
      </c>
      <c r="H170" s="175">
        <v>2</v>
      </c>
      <c r="I170" s="176"/>
      <c r="J170" s="177">
        <f>ROUND(I170*H170,2)</f>
        <v>0</v>
      </c>
      <c r="K170" s="173" t="s">
        <v>138</v>
      </c>
      <c r="L170" s="38"/>
      <c r="M170" s="178" t="s">
        <v>1</v>
      </c>
      <c r="N170" s="179" t="s">
        <v>42</v>
      </c>
      <c r="O170" s="76"/>
      <c r="P170" s="180">
        <f>O170*H170</f>
        <v>0</v>
      </c>
      <c r="Q170" s="180">
        <v>0</v>
      </c>
      <c r="R170" s="180">
        <f>Q170*H170</f>
        <v>0</v>
      </c>
      <c r="S170" s="180">
        <v>0</v>
      </c>
      <c r="T170" s="18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2" t="s">
        <v>139</v>
      </c>
      <c r="AT170" s="182" t="s">
        <v>134</v>
      </c>
      <c r="AU170" s="182" t="s">
        <v>87</v>
      </c>
      <c r="AY170" s="18" t="s">
        <v>131</v>
      </c>
      <c r="BE170" s="183">
        <f>IF(N170="základní",J170,0)</f>
        <v>0</v>
      </c>
      <c r="BF170" s="183">
        <f>IF(N170="snížená",J170,0)</f>
        <v>0</v>
      </c>
      <c r="BG170" s="183">
        <f>IF(N170="zákl. přenesená",J170,0)</f>
        <v>0</v>
      </c>
      <c r="BH170" s="183">
        <f>IF(N170="sníž. přenesená",J170,0)</f>
        <v>0</v>
      </c>
      <c r="BI170" s="183">
        <f>IF(N170="nulová",J170,0)</f>
        <v>0</v>
      </c>
      <c r="BJ170" s="18" t="s">
        <v>85</v>
      </c>
      <c r="BK170" s="183">
        <f>ROUND(I170*H170,2)</f>
        <v>0</v>
      </c>
      <c r="BL170" s="18" t="s">
        <v>139</v>
      </c>
      <c r="BM170" s="182" t="s">
        <v>478</v>
      </c>
    </row>
    <row r="171" s="2" customFormat="1" ht="24.15" customHeight="1">
      <c r="A171" s="37"/>
      <c r="B171" s="170"/>
      <c r="C171" s="171" t="s">
        <v>199</v>
      </c>
      <c r="D171" s="171" t="s">
        <v>134</v>
      </c>
      <c r="E171" s="172" t="s">
        <v>200</v>
      </c>
      <c r="F171" s="173" t="s">
        <v>201</v>
      </c>
      <c r="G171" s="174" t="s">
        <v>137</v>
      </c>
      <c r="H171" s="175">
        <v>20.9</v>
      </c>
      <c r="I171" s="176"/>
      <c r="J171" s="177">
        <f>ROUND(I171*H171,2)</f>
        <v>0</v>
      </c>
      <c r="K171" s="173" t="s">
        <v>138</v>
      </c>
      <c r="L171" s="38"/>
      <c r="M171" s="178" t="s">
        <v>1</v>
      </c>
      <c r="N171" s="179" t="s">
        <v>42</v>
      </c>
      <c r="O171" s="76"/>
      <c r="P171" s="180">
        <f>O171*H171</f>
        <v>0</v>
      </c>
      <c r="Q171" s="180">
        <v>4E-05</v>
      </c>
      <c r="R171" s="180">
        <f>Q171*H171</f>
        <v>0.00083600000000000016</v>
      </c>
      <c r="S171" s="180">
        <v>0</v>
      </c>
      <c r="T171" s="181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82" t="s">
        <v>139</v>
      </c>
      <c r="AT171" s="182" t="s">
        <v>134</v>
      </c>
      <c r="AU171" s="182" t="s">
        <v>87</v>
      </c>
      <c r="AY171" s="18" t="s">
        <v>131</v>
      </c>
      <c r="BE171" s="183">
        <f>IF(N171="základní",J171,0)</f>
        <v>0</v>
      </c>
      <c r="BF171" s="183">
        <f>IF(N171="snížená",J171,0)</f>
        <v>0</v>
      </c>
      <c r="BG171" s="183">
        <f>IF(N171="zákl. přenesená",J171,0)</f>
        <v>0</v>
      </c>
      <c r="BH171" s="183">
        <f>IF(N171="sníž. přenesená",J171,0)</f>
        <v>0</v>
      </c>
      <c r="BI171" s="183">
        <f>IF(N171="nulová",J171,0)</f>
        <v>0</v>
      </c>
      <c r="BJ171" s="18" t="s">
        <v>85</v>
      </c>
      <c r="BK171" s="183">
        <f>ROUND(I171*H171,2)</f>
        <v>0</v>
      </c>
      <c r="BL171" s="18" t="s">
        <v>139</v>
      </c>
      <c r="BM171" s="182" t="s">
        <v>479</v>
      </c>
    </row>
    <row r="172" s="2" customFormat="1" ht="16.5" customHeight="1">
      <c r="A172" s="37"/>
      <c r="B172" s="170"/>
      <c r="C172" s="171" t="s">
        <v>203</v>
      </c>
      <c r="D172" s="171" t="s">
        <v>134</v>
      </c>
      <c r="E172" s="172" t="s">
        <v>204</v>
      </c>
      <c r="F172" s="173" t="s">
        <v>205</v>
      </c>
      <c r="G172" s="174" t="s">
        <v>137</v>
      </c>
      <c r="H172" s="175">
        <v>8550</v>
      </c>
      <c r="I172" s="176"/>
      <c r="J172" s="177">
        <f>ROUND(I172*H172,2)</f>
        <v>0</v>
      </c>
      <c r="K172" s="173" t="s">
        <v>138</v>
      </c>
      <c r="L172" s="38"/>
      <c r="M172" s="178" t="s">
        <v>1</v>
      </c>
      <c r="N172" s="179" t="s">
        <v>42</v>
      </c>
      <c r="O172" s="76"/>
      <c r="P172" s="180">
        <f>O172*H172</f>
        <v>0</v>
      </c>
      <c r="Q172" s="180">
        <v>0</v>
      </c>
      <c r="R172" s="180">
        <f>Q172*H172</f>
        <v>0</v>
      </c>
      <c r="S172" s="180">
        <v>0</v>
      </c>
      <c r="T172" s="18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2" t="s">
        <v>139</v>
      </c>
      <c r="AT172" s="182" t="s">
        <v>134</v>
      </c>
      <c r="AU172" s="182" t="s">
        <v>87</v>
      </c>
      <c r="AY172" s="18" t="s">
        <v>131</v>
      </c>
      <c r="BE172" s="183">
        <f>IF(N172="základní",J172,0)</f>
        <v>0</v>
      </c>
      <c r="BF172" s="183">
        <f>IF(N172="snížená",J172,0)</f>
        <v>0</v>
      </c>
      <c r="BG172" s="183">
        <f>IF(N172="zákl. přenesená",J172,0)</f>
        <v>0</v>
      </c>
      <c r="BH172" s="183">
        <f>IF(N172="sníž. přenesená",J172,0)</f>
        <v>0</v>
      </c>
      <c r="BI172" s="183">
        <f>IF(N172="nulová",J172,0)</f>
        <v>0</v>
      </c>
      <c r="BJ172" s="18" t="s">
        <v>85</v>
      </c>
      <c r="BK172" s="183">
        <f>ROUND(I172*H172,2)</f>
        <v>0</v>
      </c>
      <c r="BL172" s="18" t="s">
        <v>139</v>
      </c>
      <c r="BM172" s="182" t="s">
        <v>480</v>
      </c>
    </row>
    <row r="173" s="13" customFormat="1">
      <c r="A173" s="13"/>
      <c r="B173" s="184"/>
      <c r="C173" s="13"/>
      <c r="D173" s="185" t="s">
        <v>141</v>
      </c>
      <c r="E173" s="186" t="s">
        <v>1</v>
      </c>
      <c r="F173" s="187" t="s">
        <v>481</v>
      </c>
      <c r="G173" s="13"/>
      <c r="H173" s="188">
        <v>8550</v>
      </c>
      <c r="I173" s="189"/>
      <c r="J173" s="13"/>
      <c r="K173" s="13"/>
      <c r="L173" s="184"/>
      <c r="M173" s="190"/>
      <c r="N173" s="191"/>
      <c r="O173" s="191"/>
      <c r="P173" s="191"/>
      <c r="Q173" s="191"/>
      <c r="R173" s="191"/>
      <c r="S173" s="191"/>
      <c r="T173" s="19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6" t="s">
        <v>141</v>
      </c>
      <c r="AU173" s="186" t="s">
        <v>87</v>
      </c>
      <c r="AV173" s="13" t="s">
        <v>87</v>
      </c>
      <c r="AW173" s="13" t="s">
        <v>32</v>
      </c>
      <c r="AX173" s="13" t="s">
        <v>77</v>
      </c>
      <c r="AY173" s="186" t="s">
        <v>131</v>
      </c>
    </row>
    <row r="174" s="14" customFormat="1">
      <c r="A174" s="14"/>
      <c r="B174" s="193"/>
      <c r="C174" s="14"/>
      <c r="D174" s="185" t="s">
        <v>141</v>
      </c>
      <c r="E174" s="194" t="s">
        <v>1</v>
      </c>
      <c r="F174" s="195" t="s">
        <v>143</v>
      </c>
      <c r="G174" s="14"/>
      <c r="H174" s="196">
        <v>8550</v>
      </c>
      <c r="I174" s="197"/>
      <c r="J174" s="14"/>
      <c r="K174" s="14"/>
      <c r="L174" s="193"/>
      <c r="M174" s="198"/>
      <c r="N174" s="199"/>
      <c r="O174" s="199"/>
      <c r="P174" s="199"/>
      <c r="Q174" s="199"/>
      <c r="R174" s="199"/>
      <c r="S174" s="199"/>
      <c r="T174" s="20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194" t="s">
        <v>141</v>
      </c>
      <c r="AU174" s="194" t="s">
        <v>87</v>
      </c>
      <c r="AV174" s="14" t="s">
        <v>139</v>
      </c>
      <c r="AW174" s="14" t="s">
        <v>32</v>
      </c>
      <c r="AX174" s="14" t="s">
        <v>85</v>
      </c>
      <c r="AY174" s="194" t="s">
        <v>131</v>
      </c>
    </row>
    <row r="175" s="2" customFormat="1" ht="16.5" customHeight="1">
      <c r="A175" s="37"/>
      <c r="B175" s="170"/>
      <c r="C175" s="171" t="s">
        <v>208</v>
      </c>
      <c r="D175" s="171" t="s">
        <v>134</v>
      </c>
      <c r="E175" s="172" t="s">
        <v>209</v>
      </c>
      <c r="F175" s="173" t="s">
        <v>210</v>
      </c>
      <c r="G175" s="174" t="s">
        <v>137</v>
      </c>
      <c r="H175" s="175">
        <v>3150</v>
      </c>
      <c r="I175" s="176"/>
      <c r="J175" s="177">
        <f>ROUND(I175*H175,2)</f>
        <v>0</v>
      </c>
      <c r="K175" s="173" t="s">
        <v>138</v>
      </c>
      <c r="L175" s="38"/>
      <c r="M175" s="178" t="s">
        <v>1</v>
      </c>
      <c r="N175" s="179" t="s">
        <v>42</v>
      </c>
      <c r="O175" s="76"/>
      <c r="P175" s="180">
        <f>O175*H175</f>
        <v>0</v>
      </c>
      <c r="Q175" s="180">
        <v>0</v>
      </c>
      <c r="R175" s="180">
        <f>Q175*H175</f>
        <v>0</v>
      </c>
      <c r="S175" s="180">
        <v>0</v>
      </c>
      <c r="T175" s="18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82" t="s">
        <v>139</v>
      </c>
      <c r="AT175" s="182" t="s">
        <v>134</v>
      </c>
      <c r="AU175" s="182" t="s">
        <v>87</v>
      </c>
      <c r="AY175" s="18" t="s">
        <v>131</v>
      </c>
      <c r="BE175" s="183">
        <f>IF(N175="základní",J175,0)</f>
        <v>0</v>
      </c>
      <c r="BF175" s="183">
        <f>IF(N175="snížená",J175,0)</f>
        <v>0</v>
      </c>
      <c r="BG175" s="183">
        <f>IF(N175="zákl. přenesená",J175,0)</f>
        <v>0</v>
      </c>
      <c r="BH175" s="183">
        <f>IF(N175="sníž. přenesená",J175,0)</f>
        <v>0</v>
      </c>
      <c r="BI175" s="183">
        <f>IF(N175="nulová",J175,0)</f>
        <v>0</v>
      </c>
      <c r="BJ175" s="18" t="s">
        <v>85</v>
      </c>
      <c r="BK175" s="183">
        <f>ROUND(I175*H175,2)</f>
        <v>0</v>
      </c>
      <c r="BL175" s="18" t="s">
        <v>139</v>
      </c>
      <c r="BM175" s="182" t="s">
        <v>482</v>
      </c>
    </row>
    <row r="176" s="13" customFormat="1">
      <c r="A176" s="13"/>
      <c r="B176" s="184"/>
      <c r="C176" s="13"/>
      <c r="D176" s="185" t="s">
        <v>141</v>
      </c>
      <c r="E176" s="186" t="s">
        <v>1</v>
      </c>
      <c r="F176" s="187" t="s">
        <v>483</v>
      </c>
      <c r="G176" s="13"/>
      <c r="H176" s="188">
        <v>3150</v>
      </c>
      <c r="I176" s="189"/>
      <c r="J176" s="13"/>
      <c r="K176" s="13"/>
      <c r="L176" s="184"/>
      <c r="M176" s="190"/>
      <c r="N176" s="191"/>
      <c r="O176" s="191"/>
      <c r="P176" s="191"/>
      <c r="Q176" s="191"/>
      <c r="R176" s="191"/>
      <c r="S176" s="191"/>
      <c r="T176" s="19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6" t="s">
        <v>141</v>
      </c>
      <c r="AU176" s="186" t="s">
        <v>87</v>
      </c>
      <c r="AV176" s="13" t="s">
        <v>87</v>
      </c>
      <c r="AW176" s="13" t="s">
        <v>32</v>
      </c>
      <c r="AX176" s="13" t="s">
        <v>77</v>
      </c>
      <c r="AY176" s="186" t="s">
        <v>131</v>
      </c>
    </row>
    <row r="177" s="14" customFormat="1">
      <c r="A177" s="14"/>
      <c r="B177" s="193"/>
      <c r="C177" s="14"/>
      <c r="D177" s="185" t="s">
        <v>141</v>
      </c>
      <c r="E177" s="194" t="s">
        <v>1</v>
      </c>
      <c r="F177" s="195" t="s">
        <v>143</v>
      </c>
      <c r="G177" s="14"/>
      <c r="H177" s="196">
        <v>3150</v>
      </c>
      <c r="I177" s="197"/>
      <c r="J177" s="14"/>
      <c r="K177" s="14"/>
      <c r="L177" s="193"/>
      <c r="M177" s="198"/>
      <c r="N177" s="199"/>
      <c r="O177" s="199"/>
      <c r="P177" s="199"/>
      <c r="Q177" s="199"/>
      <c r="R177" s="199"/>
      <c r="S177" s="199"/>
      <c r="T177" s="200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4" t="s">
        <v>141</v>
      </c>
      <c r="AU177" s="194" t="s">
        <v>87</v>
      </c>
      <c r="AV177" s="14" t="s">
        <v>139</v>
      </c>
      <c r="AW177" s="14" t="s">
        <v>32</v>
      </c>
      <c r="AX177" s="14" t="s">
        <v>85</v>
      </c>
      <c r="AY177" s="194" t="s">
        <v>131</v>
      </c>
    </row>
    <row r="178" s="2" customFormat="1" ht="24.15" customHeight="1">
      <c r="A178" s="37"/>
      <c r="B178" s="170"/>
      <c r="C178" s="171" t="s">
        <v>213</v>
      </c>
      <c r="D178" s="171" t="s">
        <v>134</v>
      </c>
      <c r="E178" s="172" t="s">
        <v>484</v>
      </c>
      <c r="F178" s="173" t="s">
        <v>485</v>
      </c>
      <c r="G178" s="174" t="s">
        <v>137</v>
      </c>
      <c r="H178" s="175">
        <v>5</v>
      </c>
      <c r="I178" s="176"/>
      <c r="J178" s="177">
        <f>ROUND(I178*H178,2)</f>
        <v>0</v>
      </c>
      <c r="K178" s="173" t="s">
        <v>138</v>
      </c>
      <c r="L178" s="38"/>
      <c r="M178" s="178" t="s">
        <v>1</v>
      </c>
      <c r="N178" s="179" t="s">
        <v>42</v>
      </c>
      <c r="O178" s="76"/>
      <c r="P178" s="180">
        <f>O178*H178</f>
        <v>0</v>
      </c>
      <c r="Q178" s="180">
        <v>0</v>
      </c>
      <c r="R178" s="180">
        <f>Q178*H178</f>
        <v>0</v>
      </c>
      <c r="S178" s="180">
        <v>0.09</v>
      </c>
      <c r="T178" s="181">
        <f>S178*H178</f>
        <v>0.45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82" t="s">
        <v>139</v>
      </c>
      <c r="AT178" s="182" t="s">
        <v>134</v>
      </c>
      <c r="AU178" s="182" t="s">
        <v>87</v>
      </c>
      <c r="AY178" s="18" t="s">
        <v>131</v>
      </c>
      <c r="BE178" s="183">
        <f>IF(N178="základní",J178,0)</f>
        <v>0</v>
      </c>
      <c r="BF178" s="183">
        <f>IF(N178="snížená",J178,0)</f>
        <v>0</v>
      </c>
      <c r="BG178" s="183">
        <f>IF(N178="zákl. přenesená",J178,0)</f>
        <v>0</v>
      </c>
      <c r="BH178" s="183">
        <f>IF(N178="sníž. přenesená",J178,0)</f>
        <v>0</v>
      </c>
      <c r="BI178" s="183">
        <f>IF(N178="nulová",J178,0)</f>
        <v>0</v>
      </c>
      <c r="BJ178" s="18" t="s">
        <v>85</v>
      </c>
      <c r="BK178" s="183">
        <f>ROUND(I178*H178,2)</f>
        <v>0</v>
      </c>
      <c r="BL178" s="18" t="s">
        <v>139</v>
      </c>
      <c r="BM178" s="182" t="s">
        <v>486</v>
      </c>
    </row>
    <row r="179" s="2" customFormat="1" ht="37.8" customHeight="1">
      <c r="A179" s="37"/>
      <c r="B179" s="170"/>
      <c r="C179" s="171" t="s">
        <v>217</v>
      </c>
      <c r="D179" s="171" t="s">
        <v>134</v>
      </c>
      <c r="E179" s="172" t="s">
        <v>214</v>
      </c>
      <c r="F179" s="173" t="s">
        <v>215</v>
      </c>
      <c r="G179" s="174" t="s">
        <v>137</v>
      </c>
      <c r="H179" s="175">
        <v>20.9</v>
      </c>
      <c r="I179" s="176"/>
      <c r="J179" s="177">
        <f>ROUND(I179*H179,2)</f>
        <v>0</v>
      </c>
      <c r="K179" s="173" t="s">
        <v>138</v>
      </c>
      <c r="L179" s="38"/>
      <c r="M179" s="178" t="s">
        <v>1</v>
      </c>
      <c r="N179" s="179" t="s">
        <v>42</v>
      </c>
      <c r="O179" s="76"/>
      <c r="P179" s="180">
        <f>O179*H179</f>
        <v>0</v>
      </c>
      <c r="Q179" s="180">
        <v>0</v>
      </c>
      <c r="R179" s="180">
        <f>Q179*H179</f>
        <v>0</v>
      </c>
      <c r="S179" s="180">
        <v>0.02</v>
      </c>
      <c r="T179" s="181">
        <f>S179*H179</f>
        <v>0.418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2" t="s">
        <v>139</v>
      </c>
      <c r="AT179" s="182" t="s">
        <v>134</v>
      </c>
      <c r="AU179" s="182" t="s">
        <v>87</v>
      </c>
      <c r="AY179" s="18" t="s">
        <v>131</v>
      </c>
      <c r="BE179" s="183">
        <f>IF(N179="základní",J179,0)</f>
        <v>0</v>
      </c>
      <c r="BF179" s="183">
        <f>IF(N179="snížená",J179,0)</f>
        <v>0</v>
      </c>
      <c r="BG179" s="183">
        <f>IF(N179="zákl. přenesená",J179,0)</f>
        <v>0</v>
      </c>
      <c r="BH179" s="183">
        <f>IF(N179="sníž. přenesená",J179,0)</f>
        <v>0</v>
      </c>
      <c r="BI179" s="183">
        <f>IF(N179="nulová",J179,0)</f>
        <v>0</v>
      </c>
      <c r="BJ179" s="18" t="s">
        <v>85</v>
      </c>
      <c r="BK179" s="183">
        <f>ROUND(I179*H179,2)</f>
        <v>0</v>
      </c>
      <c r="BL179" s="18" t="s">
        <v>139</v>
      </c>
      <c r="BM179" s="182" t="s">
        <v>487</v>
      </c>
    </row>
    <row r="180" s="13" customFormat="1">
      <c r="A180" s="13"/>
      <c r="B180" s="184"/>
      <c r="C180" s="13"/>
      <c r="D180" s="185" t="s">
        <v>141</v>
      </c>
      <c r="E180" s="186" t="s">
        <v>1</v>
      </c>
      <c r="F180" s="187" t="s">
        <v>463</v>
      </c>
      <c r="G180" s="13"/>
      <c r="H180" s="188">
        <v>20.9</v>
      </c>
      <c r="I180" s="189"/>
      <c r="J180" s="13"/>
      <c r="K180" s="13"/>
      <c r="L180" s="184"/>
      <c r="M180" s="190"/>
      <c r="N180" s="191"/>
      <c r="O180" s="191"/>
      <c r="P180" s="191"/>
      <c r="Q180" s="191"/>
      <c r="R180" s="191"/>
      <c r="S180" s="191"/>
      <c r="T180" s="19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86" t="s">
        <v>141</v>
      </c>
      <c r="AU180" s="186" t="s">
        <v>87</v>
      </c>
      <c r="AV180" s="13" t="s">
        <v>87</v>
      </c>
      <c r="AW180" s="13" t="s">
        <v>32</v>
      </c>
      <c r="AX180" s="13" t="s">
        <v>77</v>
      </c>
      <c r="AY180" s="186" t="s">
        <v>131</v>
      </c>
    </row>
    <row r="181" s="14" customFormat="1">
      <c r="A181" s="14"/>
      <c r="B181" s="193"/>
      <c r="C181" s="14"/>
      <c r="D181" s="185" t="s">
        <v>141</v>
      </c>
      <c r="E181" s="194" t="s">
        <v>1</v>
      </c>
      <c r="F181" s="195" t="s">
        <v>143</v>
      </c>
      <c r="G181" s="14"/>
      <c r="H181" s="196">
        <v>20.9</v>
      </c>
      <c r="I181" s="197"/>
      <c r="J181" s="14"/>
      <c r="K181" s="14"/>
      <c r="L181" s="193"/>
      <c r="M181" s="198"/>
      <c r="N181" s="199"/>
      <c r="O181" s="199"/>
      <c r="P181" s="199"/>
      <c r="Q181" s="199"/>
      <c r="R181" s="199"/>
      <c r="S181" s="199"/>
      <c r="T181" s="200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194" t="s">
        <v>141</v>
      </c>
      <c r="AU181" s="194" t="s">
        <v>87</v>
      </c>
      <c r="AV181" s="14" t="s">
        <v>139</v>
      </c>
      <c r="AW181" s="14" t="s">
        <v>32</v>
      </c>
      <c r="AX181" s="14" t="s">
        <v>85</v>
      </c>
      <c r="AY181" s="194" t="s">
        <v>131</v>
      </c>
    </row>
    <row r="182" s="2" customFormat="1" ht="37.8" customHeight="1">
      <c r="A182" s="37"/>
      <c r="B182" s="170"/>
      <c r="C182" s="171" t="s">
        <v>223</v>
      </c>
      <c r="D182" s="171" t="s">
        <v>134</v>
      </c>
      <c r="E182" s="172" t="s">
        <v>218</v>
      </c>
      <c r="F182" s="173" t="s">
        <v>219</v>
      </c>
      <c r="G182" s="174" t="s">
        <v>137</v>
      </c>
      <c r="H182" s="175">
        <v>80.6</v>
      </c>
      <c r="I182" s="176"/>
      <c r="J182" s="177">
        <f>ROUND(I182*H182,2)</f>
        <v>0</v>
      </c>
      <c r="K182" s="173" t="s">
        <v>138</v>
      </c>
      <c r="L182" s="38"/>
      <c r="M182" s="178" t="s">
        <v>1</v>
      </c>
      <c r="N182" s="179" t="s">
        <v>42</v>
      </c>
      <c r="O182" s="76"/>
      <c r="P182" s="180">
        <f>O182*H182</f>
        <v>0</v>
      </c>
      <c r="Q182" s="180">
        <v>0</v>
      </c>
      <c r="R182" s="180">
        <f>Q182*H182</f>
        <v>0</v>
      </c>
      <c r="S182" s="180">
        <v>0.02</v>
      </c>
      <c r="T182" s="181">
        <f>S182*H182</f>
        <v>1.6119999999999997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182" t="s">
        <v>139</v>
      </c>
      <c r="AT182" s="182" t="s">
        <v>134</v>
      </c>
      <c r="AU182" s="182" t="s">
        <v>87</v>
      </c>
      <c r="AY182" s="18" t="s">
        <v>131</v>
      </c>
      <c r="BE182" s="183">
        <f>IF(N182="základní",J182,0)</f>
        <v>0</v>
      </c>
      <c r="BF182" s="183">
        <f>IF(N182="snížená",J182,0)</f>
        <v>0</v>
      </c>
      <c r="BG182" s="183">
        <f>IF(N182="zákl. přenesená",J182,0)</f>
        <v>0</v>
      </c>
      <c r="BH182" s="183">
        <f>IF(N182="sníž. přenesená",J182,0)</f>
        <v>0</v>
      </c>
      <c r="BI182" s="183">
        <f>IF(N182="nulová",J182,0)</f>
        <v>0</v>
      </c>
      <c r="BJ182" s="18" t="s">
        <v>85</v>
      </c>
      <c r="BK182" s="183">
        <f>ROUND(I182*H182,2)</f>
        <v>0</v>
      </c>
      <c r="BL182" s="18" t="s">
        <v>139</v>
      </c>
      <c r="BM182" s="182" t="s">
        <v>488</v>
      </c>
    </row>
    <row r="183" s="13" customFormat="1">
      <c r="A183" s="13"/>
      <c r="B183" s="184"/>
      <c r="C183" s="13"/>
      <c r="D183" s="185" t="s">
        <v>141</v>
      </c>
      <c r="E183" s="186" t="s">
        <v>1</v>
      </c>
      <c r="F183" s="187" t="s">
        <v>467</v>
      </c>
      <c r="G183" s="13"/>
      <c r="H183" s="188">
        <v>80.6</v>
      </c>
      <c r="I183" s="189"/>
      <c r="J183" s="13"/>
      <c r="K183" s="13"/>
      <c r="L183" s="184"/>
      <c r="M183" s="190"/>
      <c r="N183" s="191"/>
      <c r="O183" s="191"/>
      <c r="P183" s="191"/>
      <c r="Q183" s="191"/>
      <c r="R183" s="191"/>
      <c r="S183" s="191"/>
      <c r="T183" s="19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86" t="s">
        <v>141</v>
      </c>
      <c r="AU183" s="186" t="s">
        <v>87</v>
      </c>
      <c r="AV183" s="13" t="s">
        <v>87</v>
      </c>
      <c r="AW183" s="13" t="s">
        <v>32</v>
      </c>
      <c r="AX183" s="13" t="s">
        <v>77</v>
      </c>
      <c r="AY183" s="186" t="s">
        <v>131</v>
      </c>
    </row>
    <row r="184" s="14" customFormat="1">
      <c r="A184" s="14"/>
      <c r="B184" s="193"/>
      <c r="C184" s="14"/>
      <c r="D184" s="185" t="s">
        <v>141</v>
      </c>
      <c r="E184" s="194" t="s">
        <v>1</v>
      </c>
      <c r="F184" s="195" t="s">
        <v>143</v>
      </c>
      <c r="G184" s="14"/>
      <c r="H184" s="196">
        <v>80.6</v>
      </c>
      <c r="I184" s="197"/>
      <c r="J184" s="14"/>
      <c r="K184" s="14"/>
      <c r="L184" s="193"/>
      <c r="M184" s="198"/>
      <c r="N184" s="199"/>
      <c r="O184" s="199"/>
      <c r="P184" s="199"/>
      <c r="Q184" s="199"/>
      <c r="R184" s="199"/>
      <c r="S184" s="199"/>
      <c r="T184" s="20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194" t="s">
        <v>141</v>
      </c>
      <c r="AU184" s="194" t="s">
        <v>87</v>
      </c>
      <c r="AV184" s="14" t="s">
        <v>139</v>
      </c>
      <c r="AW184" s="14" t="s">
        <v>32</v>
      </c>
      <c r="AX184" s="14" t="s">
        <v>85</v>
      </c>
      <c r="AY184" s="194" t="s">
        <v>131</v>
      </c>
    </row>
    <row r="185" s="12" customFormat="1" ht="22.8" customHeight="1">
      <c r="A185" s="12"/>
      <c r="B185" s="157"/>
      <c r="C185" s="12"/>
      <c r="D185" s="158" t="s">
        <v>76</v>
      </c>
      <c r="E185" s="168" t="s">
        <v>221</v>
      </c>
      <c r="F185" s="168" t="s">
        <v>222</v>
      </c>
      <c r="G185" s="12"/>
      <c r="H185" s="12"/>
      <c r="I185" s="160"/>
      <c r="J185" s="169">
        <f>BK185</f>
        <v>0</v>
      </c>
      <c r="K185" s="12"/>
      <c r="L185" s="157"/>
      <c r="M185" s="162"/>
      <c r="N185" s="163"/>
      <c r="O185" s="163"/>
      <c r="P185" s="164">
        <f>SUM(P186:P197)</f>
        <v>0</v>
      </c>
      <c r="Q185" s="163"/>
      <c r="R185" s="164">
        <f>SUM(R186:R197)</f>
        <v>0</v>
      </c>
      <c r="S185" s="163"/>
      <c r="T185" s="165">
        <f>SUM(T186:T197)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58" t="s">
        <v>85</v>
      </c>
      <c r="AT185" s="166" t="s">
        <v>76</v>
      </c>
      <c r="AU185" s="166" t="s">
        <v>85</v>
      </c>
      <c r="AY185" s="158" t="s">
        <v>131</v>
      </c>
      <c r="BK185" s="167">
        <f>SUM(BK186:BK197)</f>
        <v>0</v>
      </c>
    </row>
    <row r="186" s="2" customFormat="1" ht="24.15" customHeight="1">
      <c r="A186" s="37"/>
      <c r="B186" s="170"/>
      <c r="C186" s="171" t="s">
        <v>228</v>
      </c>
      <c r="D186" s="171" t="s">
        <v>134</v>
      </c>
      <c r="E186" s="172" t="s">
        <v>224</v>
      </c>
      <c r="F186" s="173" t="s">
        <v>225</v>
      </c>
      <c r="G186" s="174" t="s">
        <v>226</v>
      </c>
      <c r="H186" s="175">
        <v>3.261</v>
      </c>
      <c r="I186" s="176"/>
      <c r="J186" s="177">
        <f>ROUND(I186*H186,2)</f>
        <v>0</v>
      </c>
      <c r="K186" s="173" t="s">
        <v>138</v>
      </c>
      <c r="L186" s="38"/>
      <c r="M186" s="178" t="s">
        <v>1</v>
      </c>
      <c r="N186" s="179" t="s">
        <v>42</v>
      </c>
      <c r="O186" s="76"/>
      <c r="P186" s="180">
        <f>O186*H186</f>
        <v>0</v>
      </c>
      <c r="Q186" s="180">
        <v>0</v>
      </c>
      <c r="R186" s="180">
        <f>Q186*H186</f>
        <v>0</v>
      </c>
      <c r="S186" s="180">
        <v>0</v>
      </c>
      <c r="T186" s="18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2" t="s">
        <v>139</v>
      </c>
      <c r="AT186" s="182" t="s">
        <v>134</v>
      </c>
      <c r="AU186" s="182" t="s">
        <v>87</v>
      </c>
      <c r="AY186" s="18" t="s">
        <v>131</v>
      </c>
      <c r="BE186" s="183">
        <f>IF(N186="základní",J186,0)</f>
        <v>0</v>
      </c>
      <c r="BF186" s="183">
        <f>IF(N186="snížená",J186,0)</f>
        <v>0</v>
      </c>
      <c r="BG186" s="183">
        <f>IF(N186="zákl. přenesená",J186,0)</f>
        <v>0</v>
      </c>
      <c r="BH186" s="183">
        <f>IF(N186="sníž. přenesená",J186,0)</f>
        <v>0</v>
      </c>
      <c r="BI186" s="183">
        <f>IF(N186="nulová",J186,0)</f>
        <v>0</v>
      </c>
      <c r="BJ186" s="18" t="s">
        <v>85</v>
      </c>
      <c r="BK186" s="183">
        <f>ROUND(I186*H186,2)</f>
        <v>0</v>
      </c>
      <c r="BL186" s="18" t="s">
        <v>139</v>
      </c>
      <c r="BM186" s="182" t="s">
        <v>489</v>
      </c>
    </row>
    <row r="187" s="2" customFormat="1" ht="24.15" customHeight="1">
      <c r="A187" s="37"/>
      <c r="B187" s="170"/>
      <c r="C187" s="171" t="s">
        <v>7</v>
      </c>
      <c r="D187" s="171" t="s">
        <v>134</v>
      </c>
      <c r="E187" s="172" t="s">
        <v>229</v>
      </c>
      <c r="F187" s="173" t="s">
        <v>230</v>
      </c>
      <c r="G187" s="174" t="s">
        <v>226</v>
      </c>
      <c r="H187" s="175">
        <v>97.83</v>
      </c>
      <c r="I187" s="176"/>
      <c r="J187" s="177">
        <f>ROUND(I187*H187,2)</f>
        <v>0</v>
      </c>
      <c r="K187" s="173" t="s">
        <v>138</v>
      </c>
      <c r="L187" s="38"/>
      <c r="M187" s="178" t="s">
        <v>1</v>
      </c>
      <c r="N187" s="179" t="s">
        <v>42</v>
      </c>
      <c r="O187" s="76"/>
      <c r="P187" s="180">
        <f>O187*H187</f>
        <v>0</v>
      </c>
      <c r="Q187" s="180">
        <v>0</v>
      </c>
      <c r="R187" s="180">
        <f>Q187*H187</f>
        <v>0</v>
      </c>
      <c r="S187" s="180">
        <v>0</v>
      </c>
      <c r="T187" s="181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82" t="s">
        <v>139</v>
      </c>
      <c r="AT187" s="182" t="s">
        <v>134</v>
      </c>
      <c r="AU187" s="182" t="s">
        <v>87</v>
      </c>
      <c r="AY187" s="18" t="s">
        <v>131</v>
      </c>
      <c r="BE187" s="183">
        <f>IF(N187="základní",J187,0)</f>
        <v>0</v>
      </c>
      <c r="BF187" s="183">
        <f>IF(N187="snížená",J187,0)</f>
        <v>0</v>
      </c>
      <c r="BG187" s="183">
        <f>IF(N187="zákl. přenesená",J187,0)</f>
        <v>0</v>
      </c>
      <c r="BH187" s="183">
        <f>IF(N187="sníž. přenesená",J187,0)</f>
        <v>0</v>
      </c>
      <c r="BI187" s="183">
        <f>IF(N187="nulová",J187,0)</f>
        <v>0</v>
      </c>
      <c r="BJ187" s="18" t="s">
        <v>85</v>
      </c>
      <c r="BK187" s="183">
        <f>ROUND(I187*H187,2)</f>
        <v>0</v>
      </c>
      <c r="BL187" s="18" t="s">
        <v>139</v>
      </c>
      <c r="BM187" s="182" t="s">
        <v>490</v>
      </c>
    </row>
    <row r="188" s="13" customFormat="1">
      <c r="A188" s="13"/>
      <c r="B188" s="184"/>
      <c r="C188" s="13"/>
      <c r="D188" s="185" t="s">
        <v>141</v>
      </c>
      <c r="E188" s="13"/>
      <c r="F188" s="187" t="s">
        <v>491</v>
      </c>
      <c r="G188" s="13"/>
      <c r="H188" s="188">
        <v>97.83</v>
      </c>
      <c r="I188" s="189"/>
      <c r="J188" s="13"/>
      <c r="K188" s="13"/>
      <c r="L188" s="184"/>
      <c r="M188" s="190"/>
      <c r="N188" s="191"/>
      <c r="O188" s="191"/>
      <c r="P188" s="191"/>
      <c r="Q188" s="191"/>
      <c r="R188" s="191"/>
      <c r="S188" s="191"/>
      <c r="T188" s="19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6" t="s">
        <v>141</v>
      </c>
      <c r="AU188" s="186" t="s">
        <v>87</v>
      </c>
      <c r="AV188" s="13" t="s">
        <v>87</v>
      </c>
      <c r="AW188" s="13" t="s">
        <v>3</v>
      </c>
      <c r="AX188" s="13" t="s">
        <v>85</v>
      </c>
      <c r="AY188" s="186" t="s">
        <v>131</v>
      </c>
    </row>
    <row r="189" s="2" customFormat="1" ht="33" customHeight="1">
      <c r="A189" s="37"/>
      <c r="B189" s="170"/>
      <c r="C189" s="171" t="s">
        <v>236</v>
      </c>
      <c r="D189" s="171" t="s">
        <v>134</v>
      </c>
      <c r="E189" s="172" t="s">
        <v>233</v>
      </c>
      <c r="F189" s="173" t="s">
        <v>234</v>
      </c>
      <c r="G189" s="174" t="s">
        <v>226</v>
      </c>
      <c r="H189" s="175">
        <v>3.261</v>
      </c>
      <c r="I189" s="176"/>
      <c r="J189" s="177">
        <f>ROUND(I189*H189,2)</f>
        <v>0</v>
      </c>
      <c r="K189" s="173" t="s">
        <v>138</v>
      </c>
      <c r="L189" s="38"/>
      <c r="M189" s="178" t="s">
        <v>1</v>
      </c>
      <c r="N189" s="179" t="s">
        <v>42</v>
      </c>
      <c r="O189" s="76"/>
      <c r="P189" s="180">
        <f>O189*H189</f>
        <v>0</v>
      </c>
      <c r="Q189" s="180">
        <v>0</v>
      </c>
      <c r="R189" s="180">
        <f>Q189*H189</f>
        <v>0</v>
      </c>
      <c r="S189" s="180">
        <v>0</v>
      </c>
      <c r="T189" s="18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2" t="s">
        <v>139</v>
      </c>
      <c r="AT189" s="182" t="s">
        <v>134</v>
      </c>
      <c r="AU189" s="182" t="s">
        <v>87</v>
      </c>
      <c r="AY189" s="18" t="s">
        <v>131</v>
      </c>
      <c r="BE189" s="183">
        <f>IF(N189="základní",J189,0)</f>
        <v>0</v>
      </c>
      <c r="BF189" s="183">
        <f>IF(N189="snížená",J189,0)</f>
        <v>0</v>
      </c>
      <c r="BG189" s="183">
        <f>IF(N189="zákl. přenesená",J189,0)</f>
        <v>0</v>
      </c>
      <c r="BH189" s="183">
        <f>IF(N189="sníž. přenesená",J189,0)</f>
        <v>0</v>
      </c>
      <c r="BI189" s="183">
        <f>IF(N189="nulová",J189,0)</f>
        <v>0</v>
      </c>
      <c r="BJ189" s="18" t="s">
        <v>85</v>
      </c>
      <c r="BK189" s="183">
        <f>ROUND(I189*H189,2)</f>
        <v>0</v>
      </c>
      <c r="BL189" s="18" t="s">
        <v>139</v>
      </c>
      <c r="BM189" s="182" t="s">
        <v>492</v>
      </c>
    </row>
    <row r="190" s="2" customFormat="1" ht="33" customHeight="1">
      <c r="A190" s="37"/>
      <c r="B190" s="170"/>
      <c r="C190" s="171" t="s">
        <v>241</v>
      </c>
      <c r="D190" s="171" t="s">
        <v>134</v>
      </c>
      <c r="E190" s="172" t="s">
        <v>493</v>
      </c>
      <c r="F190" s="173" t="s">
        <v>494</v>
      </c>
      <c r="G190" s="174" t="s">
        <v>226</v>
      </c>
      <c r="H190" s="175">
        <v>0.45</v>
      </c>
      <c r="I190" s="176"/>
      <c r="J190" s="177">
        <f>ROUND(I190*H190,2)</f>
        <v>0</v>
      </c>
      <c r="K190" s="173" t="s">
        <v>138</v>
      </c>
      <c r="L190" s="38"/>
      <c r="M190" s="178" t="s">
        <v>1</v>
      </c>
      <c r="N190" s="179" t="s">
        <v>42</v>
      </c>
      <c r="O190" s="76"/>
      <c r="P190" s="180">
        <f>O190*H190</f>
        <v>0</v>
      </c>
      <c r="Q190" s="180">
        <v>0</v>
      </c>
      <c r="R190" s="180">
        <f>Q190*H190</f>
        <v>0</v>
      </c>
      <c r="S190" s="180">
        <v>0</v>
      </c>
      <c r="T190" s="18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2" t="s">
        <v>139</v>
      </c>
      <c r="AT190" s="182" t="s">
        <v>134</v>
      </c>
      <c r="AU190" s="182" t="s">
        <v>87</v>
      </c>
      <c r="AY190" s="18" t="s">
        <v>131</v>
      </c>
      <c r="BE190" s="183">
        <f>IF(N190="základní",J190,0)</f>
        <v>0</v>
      </c>
      <c r="BF190" s="183">
        <f>IF(N190="snížená",J190,0)</f>
        <v>0</v>
      </c>
      <c r="BG190" s="183">
        <f>IF(N190="zákl. přenesená",J190,0)</f>
        <v>0</v>
      </c>
      <c r="BH190" s="183">
        <f>IF(N190="sníž. přenesená",J190,0)</f>
        <v>0</v>
      </c>
      <c r="BI190" s="183">
        <f>IF(N190="nulová",J190,0)</f>
        <v>0</v>
      </c>
      <c r="BJ190" s="18" t="s">
        <v>85</v>
      </c>
      <c r="BK190" s="183">
        <f>ROUND(I190*H190,2)</f>
        <v>0</v>
      </c>
      <c r="BL190" s="18" t="s">
        <v>139</v>
      </c>
      <c r="BM190" s="182" t="s">
        <v>495</v>
      </c>
    </row>
    <row r="191" s="2" customFormat="1" ht="33" customHeight="1">
      <c r="A191" s="37"/>
      <c r="B191" s="170"/>
      <c r="C191" s="171" t="s">
        <v>246</v>
      </c>
      <c r="D191" s="171" t="s">
        <v>134</v>
      </c>
      <c r="E191" s="172" t="s">
        <v>237</v>
      </c>
      <c r="F191" s="173" t="s">
        <v>238</v>
      </c>
      <c r="G191" s="174" t="s">
        <v>226</v>
      </c>
      <c r="H191" s="175">
        <v>2.561</v>
      </c>
      <c r="I191" s="176"/>
      <c r="J191" s="177">
        <f>ROUND(I191*H191,2)</f>
        <v>0</v>
      </c>
      <c r="K191" s="173" t="s">
        <v>138</v>
      </c>
      <c r="L191" s="38"/>
      <c r="M191" s="178" t="s">
        <v>1</v>
      </c>
      <c r="N191" s="179" t="s">
        <v>42</v>
      </c>
      <c r="O191" s="76"/>
      <c r="P191" s="180">
        <f>O191*H191</f>
        <v>0</v>
      </c>
      <c r="Q191" s="180">
        <v>0</v>
      </c>
      <c r="R191" s="180">
        <f>Q191*H191</f>
        <v>0</v>
      </c>
      <c r="S191" s="180">
        <v>0</v>
      </c>
      <c r="T191" s="18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82" t="s">
        <v>139</v>
      </c>
      <c r="AT191" s="182" t="s">
        <v>134</v>
      </c>
      <c r="AU191" s="182" t="s">
        <v>87</v>
      </c>
      <c r="AY191" s="18" t="s">
        <v>131</v>
      </c>
      <c r="BE191" s="183">
        <f>IF(N191="základní",J191,0)</f>
        <v>0</v>
      </c>
      <c r="BF191" s="183">
        <f>IF(N191="snížená",J191,0)</f>
        <v>0</v>
      </c>
      <c r="BG191" s="183">
        <f>IF(N191="zákl. přenesená",J191,0)</f>
        <v>0</v>
      </c>
      <c r="BH191" s="183">
        <f>IF(N191="sníž. přenesená",J191,0)</f>
        <v>0</v>
      </c>
      <c r="BI191" s="183">
        <f>IF(N191="nulová",J191,0)</f>
        <v>0</v>
      </c>
      <c r="BJ191" s="18" t="s">
        <v>85</v>
      </c>
      <c r="BK191" s="183">
        <f>ROUND(I191*H191,2)</f>
        <v>0</v>
      </c>
      <c r="BL191" s="18" t="s">
        <v>139</v>
      </c>
      <c r="BM191" s="182" t="s">
        <v>496</v>
      </c>
    </row>
    <row r="192" s="13" customFormat="1">
      <c r="A192" s="13"/>
      <c r="B192" s="184"/>
      <c r="C192" s="13"/>
      <c r="D192" s="185" t="s">
        <v>141</v>
      </c>
      <c r="E192" s="186" t="s">
        <v>1</v>
      </c>
      <c r="F192" s="187" t="s">
        <v>497</v>
      </c>
      <c r="G192" s="13"/>
      <c r="H192" s="188">
        <v>2.561</v>
      </c>
      <c r="I192" s="189"/>
      <c r="J192" s="13"/>
      <c r="K192" s="13"/>
      <c r="L192" s="184"/>
      <c r="M192" s="190"/>
      <c r="N192" s="191"/>
      <c r="O192" s="191"/>
      <c r="P192" s="191"/>
      <c r="Q192" s="191"/>
      <c r="R192" s="191"/>
      <c r="S192" s="191"/>
      <c r="T192" s="19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6" t="s">
        <v>141</v>
      </c>
      <c r="AU192" s="186" t="s">
        <v>87</v>
      </c>
      <c r="AV192" s="13" t="s">
        <v>87</v>
      </c>
      <c r="AW192" s="13" t="s">
        <v>32</v>
      </c>
      <c r="AX192" s="13" t="s">
        <v>77</v>
      </c>
      <c r="AY192" s="186" t="s">
        <v>131</v>
      </c>
    </row>
    <row r="193" s="14" customFormat="1">
      <c r="A193" s="14"/>
      <c r="B193" s="193"/>
      <c r="C193" s="14"/>
      <c r="D193" s="185" t="s">
        <v>141</v>
      </c>
      <c r="E193" s="194" t="s">
        <v>1</v>
      </c>
      <c r="F193" s="195" t="s">
        <v>143</v>
      </c>
      <c r="G193" s="14"/>
      <c r="H193" s="196">
        <v>2.561</v>
      </c>
      <c r="I193" s="197"/>
      <c r="J193" s="14"/>
      <c r="K193" s="14"/>
      <c r="L193" s="193"/>
      <c r="M193" s="198"/>
      <c r="N193" s="199"/>
      <c r="O193" s="199"/>
      <c r="P193" s="199"/>
      <c r="Q193" s="199"/>
      <c r="R193" s="199"/>
      <c r="S193" s="199"/>
      <c r="T193" s="20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194" t="s">
        <v>141</v>
      </c>
      <c r="AU193" s="194" t="s">
        <v>87</v>
      </c>
      <c r="AV193" s="14" t="s">
        <v>139</v>
      </c>
      <c r="AW193" s="14" t="s">
        <v>32</v>
      </c>
      <c r="AX193" s="14" t="s">
        <v>85</v>
      </c>
      <c r="AY193" s="194" t="s">
        <v>131</v>
      </c>
    </row>
    <row r="194" s="2" customFormat="1" ht="33" customHeight="1">
      <c r="A194" s="37"/>
      <c r="B194" s="170"/>
      <c r="C194" s="171" t="s">
        <v>174</v>
      </c>
      <c r="D194" s="171" t="s">
        <v>134</v>
      </c>
      <c r="E194" s="172" t="s">
        <v>242</v>
      </c>
      <c r="F194" s="173" t="s">
        <v>243</v>
      </c>
      <c r="G194" s="174" t="s">
        <v>226</v>
      </c>
      <c r="H194" s="175">
        <v>0.67900000000000008</v>
      </c>
      <c r="I194" s="176"/>
      <c r="J194" s="177">
        <f>ROUND(I194*H194,2)</f>
        <v>0</v>
      </c>
      <c r="K194" s="173" t="s">
        <v>138</v>
      </c>
      <c r="L194" s="38"/>
      <c r="M194" s="178" t="s">
        <v>1</v>
      </c>
      <c r="N194" s="179" t="s">
        <v>42</v>
      </c>
      <c r="O194" s="76"/>
      <c r="P194" s="180">
        <f>O194*H194</f>
        <v>0</v>
      </c>
      <c r="Q194" s="180">
        <v>0</v>
      </c>
      <c r="R194" s="180">
        <f>Q194*H194</f>
        <v>0</v>
      </c>
      <c r="S194" s="180">
        <v>0</v>
      </c>
      <c r="T194" s="18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2" t="s">
        <v>139</v>
      </c>
      <c r="AT194" s="182" t="s">
        <v>134</v>
      </c>
      <c r="AU194" s="182" t="s">
        <v>87</v>
      </c>
      <c r="AY194" s="18" t="s">
        <v>131</v>
      </c>
      <c r="BE194" s="183">
        <f>IF(N194="základní",J194,0)</f>
        <v>0</v>
      </c>
      <c r="BF194" s="183">
        <f>IF(N194="snížená",J194,0)</f>
        <v>0</v>
      </c>
      <c r="BG194" s="183">
        <f>IF(N194="zákl. přenesená",J194,0)</f>
        <v>0</v>
      </c>
      <c r="BH194" s="183">
        <f>IF(N194="sníž. přenesená",J194,0)</f>
        <v>0</v>
      </c>
      <c r="BI194" s="183">
        <f>IF(N194="nulová",J194,0)</f>
        <v>0</v>
      </c>
      <c r="BJ194" s="18" t="s">
        <v>85</v>
      </c>
      <c r="BK194" s="183">
        <f>ROUND(I194*H194,2)</f>
        <v>0</v>
      </c>
      <c r="BL194" s="18" t="s">
        <v>139</v>
      </c>
      <c r="BM194" s="182" t="s">
        <v>498</v>
      </c>
    </row>
    <row r="195" s="13" customFormat="1">
      <c r="A195" s="13"/>
      <c r="B195" s="184"/>
      <c r="C195" s="13"/>
      <c r="D195" s="185" t="s">
        <v>141</v>
      </c>
      <c r="E195" s="186" t="s">
        <v>1</v>
      </c>
      <c r="F195" s="187" t="s">
        <v>499</v>
      </c>
      <c r="G195" s="13"/>
      <c r="H195" s="188">
        <v>0.67900000000000008</v>
      </c>
      <c r="I195" s="189"/>
      <c r="J195" s="13"/>
      <c r="K195" s="13"/>
      <c r="L195" s="184"/>
      <c r="M195" s="190"/>
      <c r="N195" s="191"/>
      <c r="O195" s="191"/>
      <c r="P195" s="191"/>
      <c r="Q195" s="191"/>
      <c r="R195" s="191"/>
      <c r="S195" s="191"/>
      <c r="T195" s="19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6" t="s">
        <v>141</v>
      </c>
      <c r="AU195" s="186" t="s">
        <v>87</v>
      </c>
      <c r="AV195" s="13" t="s">
        <v>87</v>
      </c>
      <c r="AW195" s="13" t="s">
        <v>32</v>
      </c>
      <c r="AX195" s="13" t="s">
        <v>77</v>
      </c>
      <c r="AY195" s="186" t="s">
        <v>131</v>
      </c>
    </row>
    <row r="196" s="14" customFormat="1">
      <c r="A196" s="14"/>
      <c r="B196" s="193"/>
      <c r="C196" s="14"/>
      <c r="D196" s="185" t="s">
        <v>141</v>
      </c>
      <c r="E196" s="194" t="s">
        <v>1</v>
      </c>
      <c r="F196" s="195" t="s">
        <v>143</v>
      </c>
      <c r="G196" s="14"/>
      <c r="H196" s="196">
        <v>0.67900000000000008</v>
      </c>
      <c r="I196" s="197"/>
      <c r="J196" s="14"/>
      <c r="K196" s="14"/>
      <c r="L196" s="193"/>
      <c r="M196" s="198"/>
      <c r="N196" s="199"/>
      <c r="O196" s="199"/>
      <c r="P196" s="199"/>
      <c r="Q196" s="199"/>
      <c r="R196" s="199"/>
      <c r="S196" s="199"/>
      <c r="T196" s="200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4" t="s">
        <v>141</v>
      </c>
      <c r="AU196" s="194" t="s">
        <v>87</v>
      </c>
      <c r="AV196" s="14" t="s">
        <v>139</v>
      </c>
      <c r="AW196" s="14" t="s">
        <v>32</v>
      </c>
      <c r="AX196" s="14" t="s">
        <v>85</v>
      </c>
      <c r="AY196" s="194" t="s">
        <v>131</v>
      </c>
    </row>
    <row r="197" s="2" customFormat="1" ht="37.8" customHeight="1">
      <c r="A197" s="37"/>
      <c r="B197" s="170"/>
      <c r="C197" s="171" t="s">
        <v>259</v>
      </c>
      <c r="D197" s="171" t="s">
        <v>134</v>
      </c>
      <c r="E197" s="172" t="s">
        <v>247</v>
      </c>
      <c r="F197" s="173" t="s">
        <v>248</v>
      </c>
      <c r="G197" s="174" t="s">
        <v>226</v>
      </c>
      <c r="H197" s="175">
        <v>0.070000000000000008</v>
      </c>
      <c r="I197" s="176"/>
      <c r="J197" s="177">
        <f>ROUND(I197*H197,2)</f>
        <v>0</v>
      </c>
      <c r="K197" s="173" t="s">
        <v>138</v>
      </c>
      <c r="L197" s="38"/>
      <c r="M197" s="178" t="s">
        <v>1</v>
      </c>
      <c r="N197" s="179" t="s">
        <v>42</v>
      </c>
      <c r="O197" s="76"/>
      <c r="P197" s="180">
        <f>O197*H197</f>
        <v>0</v>
      </c>
      <c r="Q197" s="180">
        <v>0</v>
      </c>
      <c r="R197" s="180">
        <f>Q197*H197</f>
        <v>0</v>
      </c>
      <c r="S197" s="180">
        <v>0</v>
      </c>
      <c r="T197" s="18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182" t="s">
        <v>139</v>
      </c>
      <c r="AT197" s="182" t="s">
        <v>134</v>
      </c>
      <c r="AU197" s="182" t="s">
        <v>87</v>
      </c>
      <c r="AY197" s="18" t="s">
        <v>131</v>
      </c>
      <c r="BE197" s="183">
        <f>IF(N197="základní",J197,0)</f>
        <v>0</v>
      </c>
      <c r="BF197" s="183">
        <f>IF(N197="snížená",J197,0)</f>
        <v>0</v>
      </c>
      <c r="BG197" s="183">
        <f>IF(N197="zákl. přenesená",J197,0)</f>
        <v>0</v>
      </c>
      <c r="BH197" s="183">
        <f>IF(N197="sníž. přenesená",J197,0)</f>
        <v>0</v>
      </c>
      <c r="BI197" s="183">
        <f>IF(N197="nulová",J197,0)</f>
        <v>0</v>
      </c>
      <c r="BJ197" s="18" t="s">
        <v>85</v>
      </c>
      <c r="BK197" s="183">
        <f>ROUND(I197*H197,2)</f>
        <v>0</v>
      </c>
      <c r="BL197" s="18" t="s">
        <v>139</v>
      </c>
      <c r="BM197" s="182" t="s">
        <v>500</v>
      </c>
    </row>
    <row r="198" s="12" customFormat="1" ht="22.8" customHeight="1">
      <c r="A198" s="12"/>
      <c r="B198" s="157"/>
      <c r="C198" s="12"/>
      <c r="D198" s="158" t="s">
        <v>76</v>
      </c>
      <c r="E198" s="168" t="s">
        <v>250</v>
      </c>
      <c r="F198" s="168" t="s">
        <v>251</v>
      </c>
      <c r="G198" s="12"/>
      <c r="H198" s="12"/>
      <c r="I198" s="160"/>
      <c r="J198" s="169">
        <f>BK198</f>
        <v>0</v>
      </c>
      <c r="K198" s="12"/>
      <c r="L198" s="157"/>
      <c r="M198" s="162"/>
      <c r="N198" s="163"/>
      <c r="O198" s="163"/>
      <c r="P198" s="164">
        <f>P199</f>
        <v>0</v>
      </c>
      <c r="Q198" s="163"/>
      <c r="R198" s="164">
        <f>R199</f>
        <v>0</v>
      </c>
      <c r="S198" s="163"/>
      <c r="T198" s="165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58" t="s">
        <v>85</v>
      </c>
      <c r="AT198" s="166" t="s">
        <v>76</v>
      </c>
      <c r="AU198" s="166" t="s">
        <v>85</v>
      </c>
      <c r="AY198" s="158" t="s">
        <v>131</v>
      </c>
      <c r="BK198" s="167">
        <f>BK199</f>
        <v>0</v>
      </c>
    </row>
    <row r="199" s="2" customFormat="1" ht="24.15" customHeight="1">
      <c r="A199" s="37"/>
      <c r="B199" s="170"/>
      <c r="C199" s="171" t="s">
        <v>264</v>
      </c>
      <c r="D199" s="171" t="s">
        <v>134</v>
      </c>
      <c r="E199" s="172" t="s">
        <v>252</v>
      </c>
      <c r="F199" s="173" t="s">
        <v>253</v>
      </c>
      <c r="G199" s="174" t="s">
        <v>226</v>
      </c>
      <c r="H199" s="175">
        <v>4.107</v>
      </c>
      <c r="I199" s="176"/>
      <c r="J199" s="177">
        <f>ROUND(I199*H199,2)</f>
        <v>0</v>
      </c>
      <c r="K199" s="173" t="s">
        <v>138</v>
      </c>
      <c r="L199" s="38"/>
      <c r="M199" s="178" t="s">
        <v>1</v>
      </c>
      <c r="N199" s="179" t="s">
        <v>42</v>
      </c>
      <c r="O199" s="76"/>
      <c r="P199" s="180">
        <f>O199*H199</f>
        <v>0</v>
      </c>
      <c r="Q199" s="180">
        <v>0</v>
      </c>
      <c r="R199" s="180">
        <f>Q199*H199</f>
        <v>0</v>
      </c>
      <c r="S199" s="180">
        <v>0</v>
      </c>
      <c r="T199" s="18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2" t="s">
        <v>139</v>
      </c>
      <c r="AT199" s="182" t="s">
        <v>134</v>
      </c>
      <c r="AU199" s="182" t="s">
        <v>87</v>
      </c>
      <c r="AY199" s="18" t="s">
        <v>131</v>
      </c>
      <c r="BE199" s="183">
        <f>IF(N199="základní",J199,0)</f>
        <v>0</v>
      </c>
      <c r="BF199" s="183">
        <f>IF(N199="snížená",J199,0)</f>
        <v>0</v>
      </c>
      <c r="BG199" s="183">
        <f>IF(N199="zákl. přenesená",J199,0)</f>
        <v>0</v>
      </c>
      <c r="BH199" s="183">
        <f>IF(N199="sníž. přenesená",J199,0)</f>
        <v>0</v>
      </c>
      <c r="BI199" s="183">
        <f>IF(N199="nulová",J199,0)</f>
        <v>0</v>
      </c>
      <c r="BJ199" s="18" t="s">
        <v>85</v>
      </c>
      <c r="BK199" s="183">
        <f>ROUND(I199*H199,2)</f>
        <v>0</v>
      </c>
      <c r="BL199" s="18" t="s">
        <v>139</v>
      </c>
      <c r="BM199" s="182" t="s">
        <v>501</v>
      </c>
    </row>
    <row r="200" s="12" customFormat="1" ht="25.92" customHeight="1">
      <c r="A200" s="12"/>
      <c r="B200" s="157"/>
      <c r="C200" s="12"/>
      <c r="D200" s="158" t="s">
        <v>76</v>
      </c>
      <c r="E200" s="159" t="s">
        <v>255</v>
      </c>
      <c r="F200" s="159" t="s">
        <v>256</v>
      </c>
      <c r="G200" s="12"/>
      <c r="H200" s="12"/>
      <c r="I200" s="160"/>
      <c r="J200" s="161">
        <f>BK200</f>
        <v>0</v>
      </c>
      <c r="K200" s="12"/>
      <c r="L200" s="157"/>
      <c r="M200" s="162"/>
      <c r="N200" s="163"/>
      <c r="O200" s="163"/>
      <c r="P200" s="164">
        <f>P201+P217+P224+P228+P255+P264</f>
        <v>0</v>
      </c>
      <c r="Q200" s="163"/>
      <c r="R200" s="164">
        <f>R201+R217+R224+R228+R255+R264</f>
        <v>1.4865069999999997</v>
      </c>
      <c r="S200" s="163"/>
      <c r="T200" s="165">
        <f>T201+T217+T224+T228+T255+T264</f>
        <v>0.78056499999999984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58" t="s">
        <v>87</v>
      </c>
      <c r="AT200" s="166" t="s">
        <v>76</v>
      </c>
      <c r="AU200" s="166" t="s">
        <v>77</v>
      </c>
      <c r="AY200" s="158" t="s">
        <v>131</v>
      </c>
      <c r="BK200" s="167">
        <f>BK201+BK217+BK224+BK228+BK255+BK264</f>
        <v>0</v>
      </c>
    </row>
    <row r="201" s="12" customFormat="1" ht="22.8" customHeight="1">
      <c r="A201" s="12"/>
      <c r="B201" s="157"/>
      <c r="C201" s="12"/>
      <c r="D201" s="158" t="s">
        <v>76</v>
      </c>
      <c r="E201" s="168" t="s">
        <v>257</v>
      </c>
      <c r="F201" s="168" t="s">
        <v>258</v>
      </c>
      <c r="G201" s="12"/>
      <c r="H201" s="12"/>
      <c r="I201" s="160"/>
      <c r="J201" s="169">
        <f>BK201</f>
        <v>0</v>
      </c>
      <c r="K201" s="12"/>
      <c r="L201" s="157"/>
      <c r="M201" s="162"/>
      <c r="N201" s="163"/>
      <c r="O201" s="163"/>
      <c r="P201" s="164">
        <f>SUM(P202:P216)</f>
        <v>0</v>
      </c>
      <c r="Q201" s="163"/>
      <c r="R201" s="164">
        <f>SUM(R202:R216)</f>
        <v>0.821997</v>
      </c>
      <c r="S201" s="163"/>
      <c r="T201" s="165">
        <f>SUM(T202:T216)</f>
        <v>0.3344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58" t="s">
        <v>87</v>
      </c>
      <c r="AT201" s="166" t="s">
        <v>76</v>
      </c>
      <c r="AU201" s="166" t="s">
        <v>85</v>
      </c>
      <c r="AY201" s="158" t="s">
        <v>131</v>
      </c>
      <c r="BK201" s="167">
        <f>SUM(BK202:BK216)</f>
        <v>0</v>
      </c>
    </row>
    <row r="202" s="2" customFormat="1" ht="33" customHeight="1">
      <c r="A202" s="37"/>
      <c r="B202" s="170"/>
      <c r="C202" s="171" t="s">
        <v>269</v>
      </c>
      <c r="D202" s="171" t="s">
        <v>134</v>
      </c>
      <c r="E202" s="172" t="s">
        <v>260</v>
      </c>
      <c r="F202" s="173" t="s">
        <v>261</v>
      </c>
      <c r="G202" s="174" t="s">
        <v>137</v>
      </c>
      <c r="H202" s="175">
        <v>20.9</v>
      </c>
      <c r="I202" s="176"/>
      <c r="J202" s="177">
        <f>ROUND(I202*H202,2)</f>
        <v>0</v>
      </c>
      <c r="K202" s="173" t="s">
        <v>138</v>
      </c>
      <c r="L202" s="38"/>
      <c r="M202" s="178" t="s">
        <v>1</v>
      </c>
      <c r="N202" s="179" t="s">
        <v>42</v>
      </c>
      <c r="O202" s="76"/>
      <c r="P202" s="180">
        <f>O202*H202</f>
        <v>0</v>
      </c>
      <c r="Q202" s="180">
        <v>0.02265</v>
      </c>
      <c r="R202" s="180">
        <f>Q202*H202</f>
        <v>0.47338499999999992</v>
      </c>
      <c r="S202" s="180">
        <v>0</v>
      </c>
      <c r="T202" s="18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2" t="s">
        <v>208</v>
      </c>
      <c r="AT202" s="182" t="s">
        <v>134</v>
      </c>
      <c r="AU202" s="182" t="s">
        <v>87</v>
      </c>
      <c r="AY202" s="18" t="s">
        <v>131</v>
      </c>
      <c r="BE202" s="183">
        <f>IF(N202="základní",J202,0)</f>
        <v>0</v>
      </c>
      <c r="BF202" s="183">
        <f>IF(N202="snížená",J202,0)</f>
        <v>0</v>
      </c>
      <c r="BG202" s="183">
        <f>IF(N202="zákl. přenesená",J202,0)</f>
        <v>0</v>
      </c>
      <c r="BH202" s="183">
        <f>IF(N202="sníž. přenesená",J202,0)</f>
        <v>0</v>
      </c>
      <c r="BI202" s="183">
        <f>IF(N202="nulová",J202,0)</f>
        <v>0</v>
      </c>
      <c r="BJ202" s="18" t="s">
        <v>85</v>
      </c>
      <c r="BK202" s="183">
        <f>ROUND(I202*H202,2)</f>
        <v>0</v>
      </c>
      <c r="BL202" s="18" t="s">
        <v>208</v>
      </c>
      <c r="BM202" s="182" t="s">
        <v>502</v>
      </c>
    </row>
    <row r="203" s="13" customFormat="1">
      <c r="A203" s="13"/>
      <c r="B203" s="184"/>
      <c r="C203" s="13"/>
      <c r="D203" s="185" t="s">
        <v>141</v>
      </c>
      <c r="E203" s="186" t="s">
        <v>1</v>
      </c>
      <c r="F203" s="187" t="s">
        <v>503</v>
      </c>
      <c r="G203" s="13"/>
      <c r="H203" s="188">
        <v>20.9</v>
      </c>
      <c r="I203" s="189"/>
      <c r="J203" s="13"/>
      <c r="K203" s="13"/>
      <c r="L203" s="184"/>
      <c r="M203" s="190"/>
      <c r="N203" s="191"/>
      <c r="O203" s="191"/>
      <c r="P203" s="191"/>
      <c r="Q203" s="191"/>
      <c r="R203" s="191"/>
      <c r="S203" s="191"/>
      <c r="T203" s="19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6" t="s">
        <v>141</v>
      </c>
      <c r="AU203" s="186" t="s">
        <v>87</v>
      </c>
      <c r="AV203" s="13" t="s">
        <v>87</v>
      </c>
      <c r="AW203" s="13" t="s">
        <v>32</v>
      </c>
      <c r="AX203" s="13" t="s">
        <v>77</v>
      </c>
      <c r="AY203" s="186" t="s">
        <v>131</v>
      </c>
    </row>
    <row r="204" s="14" customFormat="1">
      <c r="A204" s="14"/>
      <c r="B204" s="193"/>
      <c r="C204" s="14"/>
      <c r="D204" s="185" t="s">
        <v>141</v>
      </c>
      <c r="E204" s="194" t="s">
        <v>1</v>
      </c>
      <c r="F204" s="195" t="s">
        <v>143</v>
      </c>
      <c r="G204" s="14"/>
      <c r="H204" s="196">
        <v>20.9</v>
      </c>
      <c r="I204" s="197"/>
      <c r="J204" s="14"/>
      <c r="K204" s="14"/>
      <c r="L204" s="193"/>
      <c r="M204" s="198"/>
      <c r="N204" s="199"/>
      <c r="O204" s="199"/>
      <c r="P204" s="199"/>
      <c r="Q204" s="199"/>
      <c r="R204" s="199"/>
      <c r="S204" s="199"/>
      <c r="T204" s="200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194" t="s">
        <v>141</v>
      </c>
      <c r="AU204" s="194" t="s">
        <v>87</v>
      </c>
      <c r="AV204" s="14" t="s">
        <v>139</v>
      </c>
      <c r="AW204" s="14" t="s">
        <v>32</v>
      </c>
      <c r="AX204" s="14" t="s">
        <v>85</v>
      </c>
      <c r="AY204" s="194" t="s">
        <v>131</v>
      </c>
    </row>
    <row r="205" s="2" customFormat="1" ht="24.15" customHeight="1">
      <c r="A205" s="37"/>
      <c r="B205" s="170"/>
      <c r="C205" s="171" t="s">
        <v>273</v>
      </c>
      <c r="D205" s="171" t="s">
        <v>134</v>
      </c>
      <c r="E205" s="172" t="s">
        <v>265</v>
      </c>
      <c r="F205" s="173" t="s">
        <v>266</v>
      </c>
      <c r="G205" s="174" t="s">
        <v>137</v>
      </c>
      <c r="H205" s="175">
        <v>20.9</v>
      </c>
      <c r="I205" s="176"/>
      <c r="J205" s="177">
        <f>ROUND(I205*H205,2)</f>
        <v>0</v>
      </c>
      <c r="K205" s="173" t="s">
        <v>138</v>
      </c>
      <c r="L205" s="38"/>
      <c r="M205" s="178" t="s">
        <v>1</v>
      </c>
      <c r="N205" s="179" t="s">
        <v>42</v>
      </c>
      <c r="O205" s="76"/>
      <c r="P205" s="180">
        <f>O205*H205</f>
        <v>0</v>
      </c>
      <c r="Q205" s="180">
        <v>0</v>
      </c>
      <c r="R205" s="180">
        <f>Q205*H205</f>
        <v>0</v>
      </c>
      <c r="S205" s="180">
        <v>0.016</v>
      </c>
      <c r="T205" s="181">
        <f>S205*H205</f>
        <v>0.3344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2" t="s">
        <v>208</v>
      </c>
      <c r="AT205" s="182" t="s">
        <v>134</v>
      </c>
      <c r="AU205" s="182" t="s">
        <v>87</v>
      </c>
      <c r="AY205" s="18" t="s">
        <v>131</v>
      </c>
      <c r="BE205" s="183">
        <f>IF(N205="základní",J205,0)</f>
        <v>0</v>
      </c>
      <c r="BF205" s="183">
        <f>IF(N205="snížená",J205,0)</f>
        <v>0</v>
      </c>
      <c r="BG205" s="183">
        <f>IF(N205="zákl. přenesená",J205,0)</f>
        <v>0</v>
      </c>
      <c r="BH205" s="183">
        <f>IF(N205="sníž. přenesená",J205,0)</f>
        <v>0</v>
      </c>
      <c r="BI205" s="183">
        <f>IF(N205="nulová",J205,0)</f>
        <v>0</v>
      </c>
      <c r="BJ205" s="18" t="s">
        <v>85</v>
      </c>
      <c r="BK205" s="183">
        <f>ROUND(I205*H205,2)</f>
        <v>0</v>
      </c>
      <c r="BL205" s="18" t="s">
        <v>208</v>
      </c>
      <c r="BM205" s="182" t="s">
        <v>504</v>
      </c>
    </row>
    <row r="206" s="13" customFormat="1">
      <c r="A206" s="13"/>
      <c r="B206" s="184"/>
      <c r="C206" s="13"/>
      <c r="D206" s="185" t="s">
        <v>141</v>
      </c>
      <c r="E206" s="186" t="s">
        <v>1</v>
      </c>
      <c r="F206" s="187" t="s">
        <v>505</v>
      </c>
      <c r="G206" s="13"/>
      <c r="H206" s="188">
        <v>20.9</v>
      </c>
      <c r="I206" s="189"/>
      <c r="J206" s="13"/>
      <c r="K206" s="13"/>
      <c r="L206" s="184"/>
      <c r="M206" s="190"/>
      <c r="N206" s="191"/>
      <c r="O206" s="191"/>
      <c r="P206" s="191"/>
      <c r="Q206" s="191"/>
      <c r="R206" s="191"/>
      <c r="S206" s="191"/>
      <c r="T206" s="19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6" t="s">
        <v>141</v>
      </c>
      <c r="AU206" s="186" t="s">
        <v>87</v>
      </c>
      <c r="AV206" s="13" t="s">
        <v>87</v>
      </c>
      <c r="AW206" s="13" t="s">
        <v>32</v>
      </c>
      <c r="AX206" s="13" t="s">
        <v>77</v>
      </c>
      <c r="AY206" s="186" t="s">
        <v>131</v>
      </c>
    </row>
    <row r="207" s="14" customFormat="1">
      <c r="A207" s="14"/>
      <c r="B207" s="193"/>
      <c r="C207" s="14"/>
      <c r="D207" s="185" t="s">
        <v>141</v>
      </c>
      <c r="E207" s="194" t="s">
        <v>1</v>
      </c>
      <c r="F207" s="195" t="s">
        <v>143</v>
      </c>
      <c r="G207" s="14"/>
      <c r="H207" s="196">
        <v>20.9</v>
      </c>
      <c r="I207" s="197"/>
      <c r="J207" s="14"/>
      <c r="K207" s="14"/>
      <c r="L207" s="193"/>
      <c r="M207" s="198"/>
      <c r="N207" s="199"/>
      <c r="O207" s="199"/>
      <c r="P207" s="199"/>
      <c r="Q207" s="199"/>
      <c r="R207" s="199"/>
      <c r="S207" s="199"/>
      <c r="T207" s="200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194" t="s">
        <v>141</v>
      </c>
      <c r="AU207" s="194" t="s">
        <v>87</v>
      </c>
      <c r="AV207" s="14" t="s">
        <v>139</v>
      </c>
      <c r="AW207" s="14" t="s">
        <v>32</v>
      </c>
      <c r="AX207" s="14" t="s">
        <v>85</v>
      </c>
      <c r="AY207" s="194" t="s">
        <v>131</v>
      </c>
    </row>
    <row r="208" s="2" customFormat="1" ht="24.15" customHeight="1">
      <c r="A208" s="37"/>
      <c r="B208" s="170"/>
      <c r="C208" s="171" t="s">
        <v>280</v>
      </c>
      <c r="D208" s="171" t="s">
        <v>134</v>
      </c>
      <c r="E208" s="172" t="s">
        <v>270</v>
      </c>
      <c r="F208" s="173" t="s">
        <v>271</v>
      </c>
      <c r="G208" s="174" t="s">
        <v>137</v>
      </c>
      <c r="H208" s="175">
        <v>20.9</v>
      </c>
      <c r="I208" s="176"/>
      <c r="J208" s="177">
        <f>ROUND(I208*H208,2)</f>
        <v>0</v>
      </c>
      <c r="K208" s="173" t="s">
        <v>138</v>
      </c>
      <c r="L208" s="38"/>
      <c r="M208" s="178" t="s">
        <v>1</v>
      </c>
      <c r="N208" s="179" t="s">
        <v>42</v>
      </c>
      <c r="O208" s="76"/>
      <c r="P208" s="180">
        <f>O208*H208</f>
        <v>0</v>
      </c>
      <c r="Q208" s="180">
        <v>0</v>
      </c>
      <c r="R208" s="180">
        <f>Q208*H208</f>
        <v>0</v>
      </c>
      <c r="S208" s="180">
        <v>0</v>
      </c>
      <c r="T208" s="181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2" t="s">
        <v>208</v>
      </c>
      <c r="AT208" s="182" t="s">
        <v>134</v>
      </c>
      <c r="AU208" s="182" t="s">
        <v>87</v>
      </c>
      <c r="AY208" s="18" t="s">
        <v>131</v>
      </c>
      <c r="BE208" s="183">
        <f>IF(N208="základní",J208,0)</f>
        <v>0</v>
      </c>
      <c r="BF208" s="183">
        <f>IF(N208="snížená",J208,0)</f>
        <v>0</v>
      </c>
      <c r="BG208" s="183">
        <f>IF(N208="zákl. přenesená",J208,0)</f>
        <v>0</v>
      </c>
      <c r="BH208" s="183">
        <f>IF(N208="sníž. přenesená",J208,0)</f>
        <v>0</v>
      </c>
      <c r="BI208" s="183">
        <f>IF(N208="nulová",J208,0)</f>
        <v>0</v>
      </c>
      <c r="BJ208" s="18" t="s">
        <v>85</v>
      </c>
      <c r="BK208" s="183">
        <f>ROUND(I208*H208,2)</f>
        <v>0</v>
      </c>
      <c r="BL208" s="18" t="s">
        <v>208</v>
      </c>
      <c r="BM208" s="182" t="s">
        <v>506</v>
      </c>
    </row>
    <row r="209" s="13" customFormat="1">
      <c r="A209" s="13"/>
      <c r="B209" s="184"/>
      <c r="C209" s="13"/>
      <c r="D209" s="185" t="s">
        <v>141</v>
      </c>
      <c r="E209" s="186" t="s">
        <v>1</v>
      </c>
      <c r="F209" s="187" t="s">
        <v>503</v>
      </c>
      <c r="G209" s="13"/>
      <c r="H209" s="188">
        <v>20.9</v>
      </c>
      <c r="I209" s="189"/>
      <c r="J209" s="13"/>
      <c r="K209" s="13"/>
      <c r="L209" s="184"/>
      <c r="M209" s="190"/>
      <c r="N209" s="191"/>
      <c r="O209" s="191"/>
      <c r="P209" s="191"/>
      <c r="Q209" s="191"/>
      <c r="R209" s="191"/>
      <c r="S209" s="191"/>
      <c r="T209" s="19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6" t="s">
        <v>141</v>
      </c>
      <c r="AU209" s="186" t="s">
        <v>87</v>
      </c>
      <c r="AV209" s="13" t="s">
        <v>87</v>
      </c>
      <c r="AW209" s="13" t="s">
        <v>32</v>
      </c>
      <c r="AX209" s="13" t="s">
        <v>77</v>
      </c>
      <c r="AY209" s="186" t="s">
        <v>131</v>
      </c>
    </row>
    <row r="210" s="14" customFormat="1">
      <c r="A210" s="14"/>
      <c r="B210" s="193"/>
      <c r="C210" s="14"/>
      <c r="D210" s="185" t="s">
        <v>141</v>
      </c>
      <c r="E210" s="194" t="s">
        <v>1</v>
      </c>
      <c r="F210" s="195" t="s">
        <v>143</v>
      </c>
      <c r="G210" s="14"/>
      <c r="H210" s="196">
        <v>20.9</v>
      </c>
      <c r="I210" s="197"/>
      <c r="J210" s="14"/>
      <c r="K210" s="14"/>
      <c r="L210" s="193"/>
      <c r="M210" s="198"/>
      <c r="N210" s="199"/>
      <c r="O210" s="199"/>
      <c r="P210" s="199"/>
      <c r="Q210" s="199"/>
      <c r="R210" s="199"/>
      <c r="S210" s="199"/>
      <c r="T210" s="200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194" t="s">
        <v>141</v>
      </c>
      <c r="AU210" s="194" t="s">
        <v>87</v>
      </c>
      <c r="AV210" s="14" t="s">
        <v>139</v>
      </c>
      <c r="AW210" s="14" t="s">
        <v>32</v>
      </c>
      <c r="AX210" s="14" t="s">
        <v>85</v>
      </c>
      <c r="AY210" s="194" t="s">
        <v>131</v>
      </c>
    </row>
    <row r="211" s="2" customFormat="1" ht="21.75" customHeight="1">
      <c r="A211" s="37"/>
      <c r="B211" s="170"/>
      <c r="C211" s="208" t="s">
        <v>284</v>
      </c>
      <c r="D211" s="208" t="s">
        <v>274</v>
      </c>
      <c r="E211" s="209" t="s">
        <v>275</v>
      </c>
      <c r="F211" s="210" t="s">
        <v>276</v>
      </c>
      <c r="G211" s="211" t="s">
        <v>178</v>
      </c>
      <c r="H211" s="212">
        <v>0.62699999999999992</v>
      </c>
      <c r="I211" s="213"/>
      <c r="J211" s="214">
        <f>ROUND(I211*H211,2)</f>
        <v>0</v>
      </c>
      <c r="K211" s="210" t="s">
        <v>138</v>
      </c>
      <c r="L211" s="215"/>
      <c r="M211" s="216" t="s">
        <v>1</v>
      </c>
      <c r="N211" s="217" t="s">
        <v>42</v>
      </c>
      <c r="O211" s="76"/>
      <c r="P211" s="180">
        <f>O211*H211</f>
        <v>0</v>
      </c>
      <c r="Q211" s="180">
        <v>0.55</v>
      </c>
      <c r="R211" s="180">
        <f>Q211*H211</f>
        <v>0.34485000000000004</v>
      </c>
      <c r="S211" s="180">
        <v>0</v>
      </c>
      <c r="T211" s="18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2" t="s">
        <v>277</v>
      </c>
      <c r="AT211" s="182" t="s">
        <v>274</v>
      </c>
      <c r="AU211" s="182" t="s">
        <v>87</v>
      </c>
      <c r="AY211" s="18" t="s">
        <v>131</v>
      </c>
      <c r="BE211" s="183">
        <f>IF(N211="základní",J211,0)</f>
        <v>0</v>
      </c>
      <c r="BF211" s="183">
        <f>IF(N211="snížená",J211,0)</f>
        <v>0</v>
      </c>
      <c r="BG211" s="183">
        <f>IF(N211="zákl. přenesená",J211,0)</f>
        <v>0</v>
      </c>
      <c r="BH211" s="183">
        <f>IF(N211="sníž. přenesená",J211,0)</f>
        <v>0</v>
      </c>
      <c r="BI211" s="183">
        <f>IF(N211="nulová",J211,0)</f>
        <v>0</v>
      </c>
      <c r="BJ211" s="18" t="s">
        <v>85</v>
      </c>
      <c r="BK211" s="183">
        <f>ROUND(I211*H211,2)</f>
        <v>0</v>
      </c>
      <c r="BL211" s="18" t="s">
        <v>208</v>
      </c>
      <c r="BM211" s="182" t="s">
        <v>507</v>
      </c>
    </row>
    <row r="212" s="13" customFormat="1">
      <c r="A212" s="13"/>
      <c r="B212" s="184"/>
      <c r="C212" s="13"/>
      <c r="D212" s="185" t="s">
        <v>141</v>
      </c>
      <c r="E212" s="13"/>
      <c r="F212" s="187" t="s">
        <v>508</v>
      </c>
      <c r="G212" s="13"/>
      <c r="H212" s="188">
        <v>0.62699999999999992</v>
      </c>
      <c r="I212" s="189"/>
      <c r="J212" s="13"/>
      <c r="K212" s="13"/>
      <c r="L212" s="184"/>
      <c r="M212" s="190"/>
      <c r="N212" s="191"/>
      <c r="O212" s="191"/>
      <c r="P212" s="191"/>
      <c r="Q212" s="191"/>
      <c r="R212" s="191"/>
      <c r="S212" s="191"/>
      <c r="T212" s="19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6" t="s">
        <v>141</v>
      </c>
      <c r="AU212" s="186" t="s">
        <v>87</v>
      </c>
      <c r="AV212" s="13" t="s">
        <v>87</v>
      </c>
      <c r="AW212" s="13" t="s">
        <v>3</v>
      </c>
      <c r="AX212" s="13" t="s">
        <v>85</v>
      </c>
      <c r="AY212" s="186" t="s">
        <v>131</v>
      </c>
    </row>
    <row r="213" s="2" customFormat="1" ht="24.15" customHeight="1">
      <c r="A213" s="37"/>
      <c r="B213" s="170"/>
      <c r="C213" s="171" t="s">
        <v>277</v>
      </c>
      <c r="D213" s="171" t="s">
        <v>134</v>
      </c>
      <c r="E213" s="172" t="s">
        <v>281</v>
      </c>
      <c r="F213" s="173" t="s">
        <v>282</v>
      </c>
      <c r="G213" s="174" t="s">
        <v>137</v>
      </c>
      <c r="H213" s="175">
        <v>20.9</v>
      </c>
      <c r="I213" s="176"/>
      <c r="J213" s="177">
        <f>ROUND(I213*H213,2)</f>
        <v>0</v>
      </c>
      <c r="K213" s="173" t="s">
        <v>138</v>
      </c>
      <c r="L213" s="38"/>
      <c r="M213" s="178" t="s">
        <v>1</v>
      </c>
      <c r="N213" s="179" t="s">
        <v>42</v>
      </c>
      <c r="O213" s="76"/>
      <c r="P213" s="180">
        <f>O213*H213</f>
        <v>0</v>
      </c>
      <c r="Q213" s="180">
        <v>0.00018</v>
      </c>
      <c r="R213" s="180">
        <f>Q213*H213</f>
        <v>0.003762</v>
      </c>
      <c r="S213" s="180">
        <v>0</v>
      </c>
      <c r="T213" s="181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182" t="s">
        <v>208</v>
      </c>
      <c r="AT213" s="182" t="s">
        <v>134</v>
      </c>
      <c r="AU213" s="182" t="s">
        <v>87</v>
      </c>
      <c r="AY213" s="18" t="s">
        <v>131</v>
      </c>
      <c r="BE213" s="183">
        <f>IF(N213="základní",J213,0)</f>
        <v>0</v>
      </c>
      <c r="BF213" s="183">
        <f>IF(N213="snížená",J213,0)</f>
        <v>0</v>
      </c>
      <c r="BG213" s="183">
        <f>IF(N213="zákl. přenesená",J213,0)</f>
        <v>0</v>
      </c>
      <c r="BH213" s="183">
        <f>IF(N213="sníž. přenesená",J213,0)</f>
        <v>0</v>
      </c>
      <c r="BI213" s="183">
        <f>IF(N213="nulová",J213,0)</f>
        <v>0</v>
      </c>
      <c r="BJ213" s="18" t="s">
        <v>85</v>
      </c>
      <c r="BK213" s="183">
        <f>ROUND(I213*H213,2)</f>
        <v>0</v>
      </c>
      <c r="BL213" s="18" t="s">
        <v>208</v>
      </c>
      <c r="BM213" s="182" t="s">
        <v>509</v>
      </c>
    </row>
    <row r="214" s="13" customFormat="1">
      <c r="A214" s="13"/>
      <c r="B214" s="184"/>
      <c r="C214" s="13"/>
      <c r="D214" s="185" t="s">
        <v>141</v>
      </c>
      <c r="E214" s="186" t="s">
        <v>1</v>
      </c>
      <c r="F214" s="187" t="s">
        <v>503</v>
      </c>
      <c r="G214" s="13"/>
      <c r="H214" s="188">
        <v>20.9</v>
      </c>
      <c r="I214" s="189"/>
      <c r="J214" s="13"/>
      <c r="K214" s="13"/>
      <c r="L214" s="184"/>
      <c r="M214" s="190"/>
      <c r="N214" s="191"/>
      <c r="O214" s="191"/>
      <c r="P214" s="191"/>
      <c r="Q214" s="191"/>
      <c r="R214" s="191"/>
      <c r="S214" s="191"/>
      <c r="T214" s="19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6" t="s">
        <v>141</v>
      </c>
      <c r="AU214" s="186" t="s">
        <v>87</v>
      </c>
      <c r="AV214" s="13" t="s">
        <v>87</v>
      </c>
      <c r="AW214" s="13" t="s">
        <v>32</v>
      </c>
      <c r="AX214" s="13" t="s">
        <v>77</v>
      </c>
      <c r="AY214" s="186" t="s">
        <v>131</v>
      </c>
    </row>
    <row r="215" s="14" customFormat="1">
      <c r="A215" s="14"/>
      <c r="B215" s="193"/>
      <c r="C215" s="14"/>
      <c r="D215" s="185" t="s">
        <v>141</v>
      </c>
      <c r="E215" s="194" t="s">
        <v>1</v>
      </c>
      <c r="F215" s="195" t="s">
        <v>143</v>
      </c>
      <c r="G215" s="14"/>
      <c r="H215" s="196">
        <v>20.9</v>
      </c>
      <c r="I215" s="197"/>
      <c r="J215" s="14"/>
      <c r="K215" s="14"/>
      <c r="L215" s="193"/>
      <c r="M215" s="198"/>
      <c r="N215" s="199"/>
      <c r="O215" s="199"/>
      <c r="P215" s="199"/>
      <c r="Q215" s="199"/>
      <c r="R215" s="199"/>
      <c r="S215" s="199"/>
      <c r="T215" s="20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194" t="s">
        <v>141</v>
      </c>
      <c r="AU215" s="194" t="s">
        <v>87</v>
      </c>
      <c r="AV215" s="14" t="s">
        <v>139</v>
      </c>
      <c r="AW215" s="14" t="s">
        <v>32</v>
      </c>
      <c r="AX215" s="14" t="s">
        <v>85</v>
      </c>
      <c r="AY215" s="194" t="s">
        <v>131</v>
      </c>
    </row>
    <row r="216" s="2" customFormat="1" ht="24.15" customHeight="1">
      <c r="A216" s="37"/>
      <c r="B216" s="170"/>
      <c r="C216" s="171" t="s">
        <v>293</v>
      </c>
      <c r="D216" s="171" t="s">
        <v>134</v>
      </c>
      <c r="E216" s="172" t="s">
        <v>285</v>
      </c>
      <c r="F216" s="173" t="s">
        <v>286</v>
      </c>
      <c r="G216" s="174" t="s">
        <v>226</v>
      </c>
      <c r="H216" s="175">
        <v>0.82199999999999984</v>
      </c>
      <c r="I216" s="176"/>
      <c r="J216" s="177">
        <f>ROUND(I216*H216,2)</f>
        <v>0</v>
      </c>
      <c r="K216" s="173" t="s">
        <v>138</v>
      </c>
      <c r="L216" s="38"/>
      <c r="M216" s="178" t="s">
        <v>1</v>
      </c>
      <c r="N216" s="179" t="s">
        <v>42</v>
      </c>
      <c r="O216" s="76"/>
      <c r="P216" s="180">
        <f>O216*H216</f>
        <v>0</v>
      </c>
      <c r="Q216" s="180">
        <v>0</v>
      </c>
      <c r="R216" s="180">
        <f>Q216*H216</f>
        <v>0</v>
      </c>
      <c r="S216" s="180">
        <v>0</v>
      </c>
      <c r="T216" s="181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2" t="s">
        <v>208</v>
      </c>
      <c r="AT216" s="182" t="s">
        <v>134</v>
      </c>
      <c r="AU216" s="182" t="s">
        <v>87</v>
      </c>
      <c r="AY216" s="18" t="s">
        <v>131</v>
      </c>
      <c r="BE216" s="183">
        <f>IF(N216="základní",J216,0)</f>
        <v>0</v>
      </c>
      <c r="BF216" s="183">
        <f>IF(N216="snížená",J216,0)</f>
        <v>0</v>
      </c>
      <c r="BG216" s="183">
        <f>IF(N216="zákl. přenesená",J216,0)</f>
        <v>0</v>
      </c>
      <c r="BH216" s="183">
        <f>IF(N216="sníž. přenesená",J216,0)</f>
        <v>0</v>
      </c>
      <c r="BI216" s="183">
        <f>IF(N216="nulová",J216,0)</f>
        <v>0</v>
      </c>
      <c r="BJ216" s="18" t="s">
        <v>85</v>
      </c>
      <c r="BK216" s="183">
        <f>ROUND(I216*H216,2)</f>
        <v>0</v>
      </c>
      <c r="BL216" s="18" t="s">
        <v>208</v>
      </c>
      <c r="BM216" s="182" t="s">
        <v>510</v>
      </c>
    </row>
    <row r="217" s="12" customFormat="1" ht="22.8" customHeight="1">
      <c r="A217" s="12"/>
      <c r="B217" s="157"/>
      <c r="C217" s="12"/>
      <c r="D217" s="158" t="s">
        <v>76</v>
      </c>
      <c r="E217" s="168" t="s">
        <v>288</v>
      </c>
      <c r="F217" s="168" t="s">
        <v>289</v>
      </c>
      <c r="G217" s="12"/>
      <c r="H217" s="12"/>
      <c r="I217" s="160"/>
      <c r="J217" s="169">
        <f>BK217</f>
        <v>0</v>
      </c>
      <c r="K217" s="12"/>
      <c r="L217" s="157"/>
      <c r="M217" s="162"/>
      <c r="N217" s="163"/>
      <c r="O217" s="163"/>
      <c r="P217" s="164">
        <f>SUM(P218:P223)</f>
        <v>0</v>
      </c>
      <c r="Q217" s="163"/>
      <c r="R217" s="164">
        <f>SUM(R218:R223)</f>
        <v>0.00936</v>
      </c>
      <c r="S217" s="163"/>
      <c r="T217" s="165">
        <f>SUM(T218:T223)</f>
        <v>0.006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58" t="s">
        <v>87</v>
      </c>
      <c r="AT217" s="166" t="s">
        <v>76</v>
      </c>
      <c r="AU217" s="166" t="s">
        <v>85</v>
      </c>
      <c r="AY217" s="158" t="s">
        <v>131</v>
      </c>
      <c r="BK217" s="167">
        <f>SUM(BK218:BK223)</f>
        <v>0</v>
      </c>
    </row>
    <row r="218" s="2" customFormat="1" ht="24.15" customHeight="1">
      <c r="A218" s="37"/>
      <c r="B218" s="170"/>
      <c r="C218" s="171" t="s">
        <v>297</v>
      </c>
      <c r="D218" s="171" t="s">
        <v>134</v>
      </c>
      <c r="E218" s="172" t="s">
        <v>290</v>
      </c>
      <c r="F218" s="173" t="s">
        <v>291</v>
      </c>
      <c r="G218" s="174" t="s">
        <v>165</v>
      </c>
      <c r="H218" s="175">
        <v>1.2</v>
      </c>
      <c r="I218" s="176"/>
      <c r="J218" s="177">
        <f>ROUND(I218*H218,2)</f>
        <v>0</v>
      </c>
      <c r="K218" s="173" t="s">
        <v>138</v>
      </c>
      <c r="L218" s="38"/>
      <c r="M218" s="178" t="s">
        <v>1</v>
      </c>
      <c r="N218" s="179" t="s">
        <v>42</v>
      </c>
      <c r="O218" s="76"/>
      <c r="P218" s="180">
        <f>O218*H218</f>
        <v>0</v>
      </c>
      <c r="Q218" s="180">
        <v>0</v>
      </c>
      <c r="R218" s="180">
        <f>Q218*H218</f>
        <v>0</v>
      </c>
      <c r="S218" s="180">
        <v>0.005</v>
      </c>
      <c r="T218" s="181">
        <f>S218*H218</f>
        <v>0.006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2" t="s">
        <v>208</v>
      </c>
      <c r="AT218" s="182" t="s">
        <v>134</v>
      </c>
      <c r="AU218" s="182" t="s">
        <v>87</v>
      </c>
      <c r="AY218" s="18" t="s">
        <v>131</v>
      </c>
      <c r="BE218" s="183">
        <f>IF(N218="základní",J218,0)</f>
        <v>0</v>
      </c>
      <c r="BF218" s="183">
        <f>IF(N218="snížená",J218,0)</f>
        <v>0</v>
      </c>
      <c r="BG218" s="183">
        <f>IF(N218="zákl. přenesená",J218,0)</f>
        <v>0</v>
      </c>
      <c r="BH218" s="183">
        <f>IF(N218="sníž. přenesená",J218,0)</f>
        <v>0</v>
      </c>
      <c r="BI218" s="183">
        <f>IF(N218="nulová",J218,0)</f>
        <v>0</v>
      </c>
      <c r="BJ218" s="18" t="s">
        <v>85</v>
      </c>
      <c r="BK218" s="183">
        <f>ROUND(I218*H218,2)</f>
        <v>0</v>
      </c>
      <c r="BL218" s="18" t="s">
        <v>208</v>
      </c>
      <c r="BM218" s="182" t="s">
        <v>511</v>
      </c>
    </row>
    <row r="219" s="2" customFormat="1" ht="24.15" customHeight="1">
      <c r="A219" s="37"/>
      <c r="B219" s="170"/>
      <c r="C219" s="171" t="s">
        <v>302</v>
      </c>
      <c r="D219" s="171" t="s">
        <v>134</v>
      </c>
      <c r="E219" s="172" t="s">
        <v>294</v>
      </c>
      <c r="F219" s="173" t="s">
        <v>295</v>
      </c>
      <c r="G219" s="174" t="s">
        <v>165</v>
      </c>
      <c r="H219" s="175">
        <v>1.2</v>
      </c>
      <c r="I219" s="176"/>
      <c r="J219" s="177">
        <f>ROUND(I219*H219,2)</f>
        <v>0</v>
      </c>
      <c r="K219" s="173" t="s">
        <v>138</v>
      </c>
      <c r="L219" s="38"/>
      <c r="M219" s="178" t="s">
        <v>1</v>
      </c>
      <c r="N219" s="179" t="s">
        <v>42</v>
      </c>
      <c r="O219" s="76"/>
      <c r="P219" s="180">
        <f>O219*H219</f>
        <v>0</v>
      </c>
      <c r="Q219" s="180">
        <v>0</v>
      </c>
      <c r="R219" s="180">
        <f>Q219*H219</f>
        <v>0</v>
      </c>
      <c r="S219" s="180">
        <v>0</v>
      </c>
      <c r="T219" s="18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2" t="s">
        <v>208</v>
      </c>
      <c r="AT219" s="182" t="s">
        <v>134</v>
      </c>
      <c r="AU219" s="182" t="s">
        <v>87</v>
      </c>
      <c r="AY219" s="18" t="s">
        <v>131</v>
      </c>
      <c r="BE219" s="183">
        <f>IF(N219="základní",J219,0)</f>
        <v>0</v>
      </c>
      <c r="BF219" s="183">
        <f>IF(N219="snížená",J219,0)</f>
        <v>0</v>
      </c>
      <c r="BG219" s="183">
        <f>IF(N219="zákl. přenesená",J219,0)</f>
        <v>0</v>
      </c>
      <c r="BH219" s="183">
        <f>IF(N219="sníž. přenesená",J219,0)</f>
        <v>0</v>
      </c>
      <c r="BI219" s="183">
        <f>IF(N219="nulová",J219,0)</f>
        <v>0</v>
      </c>
      <c r="BJ219" s="18" t="s">
        <v>85</v>
      </c>
      <c r="BK219" s="183">
        <f>ROUND(I219*H219,2)</f>
        <v>0</v>
      </c>
      <c r="BL219" s="18" t="s">
        <v>208</v>
      </c>
      <c r="BM219" s="182" t="s">
        <v>512</v>
      </c>
    </row>
    <row r="220" s="2" customFormat="1" ht="24.15" customHeight="1">
      <c r="A220" s="37"/>
      <c r="B220" s="170"/>
      <c r="C220" s="208" t="s">
        <v>307</v>
      </c>
      <c r="D220" s="208" t="s">
        <v>274</v>
      </c>
      <c r="E220" s="209" t="s">
        <v>298</v>
      </c>
      <c r="F220" s="210" t="s">
        <v>299</v>
      </c>
      <c r="G220" s="211" t="s">
        <v>165</v>
      </c>
      <c r="H220" s="212">
        <v>1.3200000000000002</v>
      </c>
      <c r="I220" s="213"/>
      <c r="J220" s="214">
        <f>ROUND(I220*H220,2)</f>
        <v>0</v>
      </c>
      <c r="K220" s="210" t="s">
        <v>138</v>
      </c>
      <c r="L220" s="215"/>
      <c r="M220" s="216" t="s">
        <v>1</v>
      </c>
      <c r="N220" s="217" t="s">
        <v>42</v>
      </c>
      <c r="O220" s="76"/>
      <c r="P220" s="180">
        <f>O220*H220</f>
        <v>0</v>
      </c>
      <c r="Q220" s="180">
        <v>0.007</v>
      </c>
      <c r="R220" s="180">
        <f>Q220*H220</f>
        <v>0.00924</v>
      </c>
      <c r="S220" s="180">
        <v>0</v>
      </c>
      <c r="T220" s="181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182" t="s">
        <v>277</v>
      </c>
      <c r="AT220" s="182" t="s">
        <v>274</v>
      </c>
      <c r="AU220" s="182" t="s">
        <v>87</v>
      </c>
      <c r="AY220" s="18" t="s">
        <v>131</v>
      </c>
      <c r="BE220" s="183">
        <f>IF(N220="základní",J220,0)</f>
        <v>0</v>
      </c>
      <c r="BF220" s="183">
        <f>IF(N220="snížená",J220,0)</f>
        <v>0</v>
      </c>
      <c r="BG220" s="183">
        <f>IF(N220="zákl. přenesená",J220,0)</f>
        <v>0</v>
      </c>
      <c r="BH220" s="183">
        <f>IF(N220="sníž. přenesená",J220,0)</f>
        <v>0</v>
      </c>
      <c r="BI220" s="183">
        <f>IF(N220="nulová",J220,0)</f>
        <v>0</v>
      </c>
      <c r="BJ220" s="18" t="s">
        <v>85</v>
      </c>
      <c r="BK220" s="183">
        <f>ROUND(I220*H220,2)</f>
        <v>0</v>
      </c>
      <c r="BL220" s="18" t="s">
        <v>208</v>
      </c>
      <c r="BM220" s="182" t="s">
        <v>513</v>
      </c>
    </row>
    <row r="221" s="13" customFormat="1">
      <c r="A221" s="13"/>
      <c r="B221" s="184"/>
      <c r="C221" s="13"/>
      <c r="D221" s="185" t="s">
        <v>141</v>
      </c>
      <c r="E221" s="13"/>
      <c r="F221" s="187" t="s">
        <v>514</v>
      </c>
      <c r="G221" s="13"/>
      <c r="H221" s="188">
        <v>1.3200000000000002</v>
      </c>
      <c r="I221" s="189"/>
      <c r="J221" s="13"/>
      <c r="K221" s="13"/>
      <c r="L221" s="184"/>
      <c r="M221" s="190"/>
      <c r="N221" s="191"/>
      <c r="O221" s="191"/>
      <c r="P221" s="191"/>
      <c r="Q221" s="191"/>
      <c r="R221" s="191"/>
      <c r="S221" s="191"/>
      <c r="T221" s="19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86" t="s">
        <v>141</v>
      </c>
      <c r="AU221" s="186" t="s">
        <v>87</v>
      </c>
      <c r="AV221" s="13" t="s">
        <v>87</v>
      </c>
      <c r="AW221" s="13" t="s">
        <v>3</v>
      </c>
      <c r="AX221" s="13" t="s">
        <v>85</v>
      </c>
      <c r="AY221" s="186" t="s">
        <v>131</v>
      </c>
    </row>
    <row r="222" s="2" customFormat="1" ht="24.15" customHeight="1">
      <c r="A222" s="37"/>
      <c r="B222" s="170"/>
      <c r="C222" s="208" t="s">
        <v>313</v>
      </c>
      <c r="D222" s="208" t="s">
        <v>274</v>
      </c>
      <c r="E222" s="209" t="s">
        <v>303</v>
      </c>
      <c r="F222" s="210" t="s">
        <v>304</v>
      </c>
      <c r="G222" s="211" t="s">
        <v>305</v>
      </c>
      <c r="H222" s="212">
        <v>2</v>
      </c>
      <c r="I222" s="213"/>
      <c r="J222" s="214">
        <f>ROUND(I222*H222,2)</f>
        <v>0</v>
      </c>
      <c r="K222" s="210" t="s">
        <v>138</v>
      </c>
      <c r="L222" s="215"/>
      <c r="M222" s="216" t="s">
        <v>1</v>
      </c>
      <c r="N222" s="217" t="s">
        <v>42</v>
      </c>
      <c r="O222" s="76"/>
      <c r="P222" s="180">
        <f>O222*H222</f>
        <v>0</v>
      </c>
      <c r="Q222" s="180">
        <v>6E-05</v>
      </c>
      <c r="R222" s="180">
        <f>Q222*H222</f>
        <v>0.00012</v>
      </c>
      <c r="S222" s="180">
        <v>0</v>
      </c>
      <c r="T222" s="18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2" t="s">
        <v>277</v>
      </c>
      <c r="AT222" s="182" t="s">
        <v>274</v>
      </c>
      <c r="AU222" s="182" t="s">
        <v>87</v>
      </c>
      <c r="AY222" s="18" t="s">
        <v>131</v>
      </c>
      <c r="BE222" s="183">
        <f>IF(N222="základní",J222,0)</f>
        <v>0</v>
      </c>
      <c r="BF222" s="183">
        <f>IF(N222="snížená",J222,0)</f>
        <v>0</v>
      </c>
      <c r="BG222" s="183">
        <f>IF(N222="zákl. přenesená",J222,0)</f>
        <v>0</v>
      </c>
      <c r="BH222" s="183">
        <f>IF(N222="sníž. přenesená",J222,0)</f>
        <v>0</v>
      </c>
      <c r="BI222" s="183">
        <f>IF(N222="nulová",J222,0)</f>
        <v>0</v>
      </c>
      <c r="BJ222" s="18" t="s">
        <v>85</v>
      </c>
      <c r="BK222" s="183">
        <f>ROUND(I222*H222,2)</f>
        <v>0</v>
      </c>
      <c r="BL222" s="18" t="s">
        <v>208</v>
      </c>
      <c r="BM222" s="182" t="s">
        <v>515</v>
      </c>
    </row>
    <row r="223" s="2" customFormat="1" ht="24.15" customHeight="1">
      <c r="A223" s="37"/>
      <c r="B223" s="170"/>
      <c r="C223" s="171" t="s">
        <v>317</v>
      </c>
      <c r="D223" s="171" t="s">
        <v>134</v>
      </c>
      <c r="E223" s="172" t="s">
        <v>308</v>
      </c>
      <c r="F223" s="173" t="s">
        <v>309</v>
      </c>
      <c r="G223" s="174" t="s">
        <v>226</v>
      </c>
      <c r="H223" s="175">
        <v>0.009</v>
      </c>
      <c r="I223" s="176"/>
      <c r="J223" s="177">
        <f>ROUND(I223*H223,2)</f>
        <v>0</v>
      </c>
      <c r="K223" s="173" t="s">
        <v>138</v>
      </c>
      <c r="L223" s="38"/>
      <c r="M223" s="178" t="s">
        <v>1</v>
      </c>
      <c r="N223" s="179" t="s">
        <v>42</v>
      </c>
      <c r="O223" s="76"/>
      <c r="P223" s="180">
        <f>O223*H223</f>
        <v>0</v>
      </c>
      <c r="Q223" s="180">
        <v>0</v>
      </c>
      <c r="R223" s="180">
        <f>Q223*H223</f>
        <v>0</v>
      </c>
      <c r="S223" s="180">
        <v>0</v>
      </c>
      <c r="T223" s="181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2" t="s">
        <v>208</v>
      </c>
      <c r="AT223" s="182" t="s">
        <v>134</v>
      </c>
      <c r="AU223" s="182" t="s">
        <v>87</v>
      </c>
      <c r="AY223" s="18" t="s">
        <v>131</v>
      </c>
      <c r="BE223" s="183">
        <f>IF(N223="základní",J223,0)</f>
        <v>0</v>
      </c>
      <c r="BF223" s="183">
        <f>IF(N223="snížená",J223,0)</f>
        <v>0</v>
      </c>
      <c r="BG223" s="183">
        <f>IF(N223="zákl. přenesená",J223,0)</f>
        <v>0</v>
      </c>
      <c r="BH223" s="183">
        <f>IF(N223="sníž. přenesená",J223,0)</f>
        <v>0</v>
      </c>
      <c r="BI223" s="183">
        <f>IF(N223="nulová",J223,0)</f>
        <v>0</v>
      </c>
      <c r="BJ223" s="18" t="s">
        <v>85</v>
      </c>
      <c r="BK223" s="183">
        <f>ROUND(I223*H223,2)</f>
        <v>0</v>
      </c>
      <c r="BL223" s="18" t="s">
        <v>208</v>
      </c>
      <c r="BM223" s="182" t="s">
        <v>516</v>
      </c>
    </row>
    <row r="224" s="12" customFormat="1" ht="22.8" customHeight="1">
      <c r="A224" s="12"/>
      <c r="B224" s="157"/>
      <c r="C224" s="12"/>
      <c r="D224" s="158" t="s">
        <v>76</v>
      </c>
      <c r="E224" s="168" t="s">
        <v>311</v>
      </c>
      <c r="F224" s="168" t="s">
        <v>312</v>
      </c>
      <c r="G224" s="12"/>
      <c r="H224" s="12"/>
      <c r="I224" s="160"/>
      <c r="J224" s="169">
        <f>BK224</f>
        <v>0</v>
      </c>
      <c r="K224" s="12"/>
      <c r="L224" s="157"/>
      <c r="M224" s="162"/>
      <c r="N224" s="163"/>
      <c r="O224" s="163"/>
      <c r="P224" s="164">
        <f>SUM(P225:P227)</f>
        <v>0</v>
      </c>
      <c r="Q224" s="163"/>
      <c r="R224" s="164">
        <f>SUM(R225:R227)</f>
        <v>0</v>
      </c>
      <c r="S224" s="163"/>
      <c r="T224" s="165">
        <f>SUM(T225:T227)</f>
        <v>0.33849999999999996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58" t="s">
        <v>87</v>
      </c>
      <c r="AT224" s="166" t="s">
        <v>76</v>
      </c>
      <c r="AU224" s="166" t="s">
        <v>85</v>
      </c>
      <c r="AY224" s="158" t="s">
        <v>131</v>
      </c>
      <c r="BK224" s="167">
        <f>SUM(BK225:BK227)</f>
        <v>0</v>
      </c>
    </row>
    <row r="225" s="2" customFormat="1" ht="24.15" customHeight="1">
      <c r="A225" s="37"/>
      <c r="B225" s="170"/>
      <c r="C225" s="171" t="s">
        <v>324</v>
      </c>
      <c r="D225" s="171" t="s">
        <v>134</v>
      </c>
      <c r="E225" s="172" t="s">
        <v>314</v>
      </c>
      <c r="F225" s="173" t="s">
        <v>315</v>
      </c>
      <c r="G225" s="174" t="s">
        <v>165</v>
      </c>
      <c r="H225" s="175">
        <v>25</v>
      </c>
      <c r="I225" s="176"/>
      <c r="J225" s="177">
        <f>ROUND(I225*H225,2)</f>
        <v>0</v>
      </c>
      <c r="K225" s="173" t="s">
        <v>138</v>
      </c>
      <c r="L225" s="38"/>
      <c r="M225" s="178" t="s">
        <v>1</v>
      </c>
      <c r="N225" s="179" t="s">
        <v>42</v>
      </c>
      <c r="O225" s="76"/>
      <c r="P225" s="180">
        <f>O225*H225</f>
        <v>0</v>
      </c>
      <c r="Q225" s="180">
        <v>0</v>
      </c>
      <c r="R225" s="180">
        <f>Q225*H225</f>
        <v>0</v>
      </c>
      <c r="S225" s="180">
        <v>0.001</v>
      </c>
      <c r="T225" s="181">
        <f>S225*H225</f>
        <v>0.025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2" t="s">
        <v>208</v>
      </c>
      <c r="AT225" s="182" t="s">
        <v>134</v>
      </c>
      <c r="AU225" s="182" t="s">
        <v>87</v>
      </c>
      <c r="AY225" s="18" t="s">
        <v>131</v>
      </c>
      <c r="BE225" s="183">
        <f>IF(N225="základní",J225,0)</f>
        <v>0</v>
      </c>
      <c r="BF225" s="183">
        <f>IF(N225="snížená",J225,0)</f>
        <v>0</v>
      </c>
      <c r="BG225" s="183">
        <f>IF(N225="zákl. přenesená",J225,0)</f>
        <v>0</v>
      </c>
      <c r="BH225" s="183">
        <f>IF(N225="sníž. přenesená",J225,0)</f>
        <v>0</v>
      </c>
      <c r="BI225" s="183">
        <f>IF(N225="nulová",J225,0)</f>
        <v>0</v>
      </c>
      <c r="BJ225" s="18" t="s">
        <v>85</v>
      </c>
      <c r="BK225" s="183">
        <f>ROUND(I225*H225,2)</f>
        <v>0</v>
      </c>
      <c r="BL225" s="18" t="s">
        <v>208</v>
      </c>
      <c r="BM225" s="182" t="s">
        <v>517</v>
      </c>
    </row>
    <row r="226" s="2" customFormat="1" ht="24.15" customHeight="1">
      <c r="A226" s="37"/>
      <c r="B226" s="170"/>
      <c r="C226" s="171" t="s">
        <v>328</v>
      </c>
      <c r="D226" s="171" t="s">
        <v>134</v>
      </c>
      <c r="E226" s="172" t="s">
        <v>318</v>
      </c>
      <c r="F226" s="173" t="s">
        <v>319</v>
      </c>
      <c r="G226" s="174" t="s">
        <v>137</v>
      </c>
      <c r="H226" s="175">
        <v>20.9</v>
      </c>
      <c r="I226" s="176"/>
      <c r="J226" s="177">
        <f>ROUND(I226*H226,2)</f>
        <v>0</v>
      </c>
      <c r="K226" s="173" t="s">
        <v>138</v>
      </c>
      <c r="L226" s="38"/>
      <c r="M226" s="178" t="s">
        <v>1</v>
      </c>
      <c r="N226" s="179" t="s">
        <v>42</v>
      </c>
      <c r="O226" s="76"/>
      <c r="P226" s="180">
        <f>O226*H226</f>
        <v>0</v>
      </c>
      <c r="Q226" s="180">
        <v>0</v>
      </c>
      <c r="R226" s="180">
        <f>Q226*H226</f>
        <v>0</v>
      </c>
      <c r="S226" s="180">
        <v>0.015</v>
      </c>
      <c r="T226" s="181">
        <f>S226*H226</f>
        <v>0.31349999999999992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182" t="s">
        <v>208</v>
      </c>
      <c r="AT226" s="182" t="s">
        <v>134</v>
      </c>
      <c r="AU226" s="182" t="s">
        <v>87</v>
      </c>
      <c r="AY226" s="18" t="s">
        <v>131</v>
      </c>
      <c r="BE226" s="183">
        <f>IF(N226="základní",J226,0)</f>
        <v>0</v>
      </c>
      <c r="BF226" s="183">
        <f>IF(N226="snížená",J226,0)</f>
        <v>0</v>
      </c>
      <c r="BG226" s="183">
        <f>IF(N226="zákl. přenesená",J226,0)</f>
        <v>0</v>
      </c>
      <c r="BH226" s="183">
        <f>IF(N226="sníž. přenesená",J226,0)</f>
        <v>0</v>
      </c>
      <c r="BI226" s="183">
        <f>IF(N226="nulová",J226,0)</f>
        <v>0</v>
      </c>
      <c r="BJ226" s="18" t="s">
        <v>85</v>
      </c>
      <c r="BK226" s="183">
        <f>ROUND(I226*H226,2)</f>
        <v>0</v>
      </c>
      <c r="BL226" s="18" t="s">
        <v>208</v>
      </c>
      <c r="BM226" s="182" t="s">
        <v>518</v>
      </c>
    </row>
    <row r="227" s="13" customFormat="1">
      <c r="A227" s="13"/>
      <c r="B227" s="184"/>
      <c r="C227" s="13"/>
      <c r="D227" s="185" t="s">
        <v>141</v>
      </c>
      <c r="E227" s="186" t="s">
        <v>1</v>
      </c>
      <c r="F227" s="187" t="s">
        <v>519</v>
      </c>
      <c r="G227" s="13"/>
      <c r="H227" s="188">
        <v>20.9</v>
      </c>
      <c r="I227" s="189"/>
      <c r="J227" s="13"/>
      <c r="K227" s="13"/>
      <c r="L227" s="184"/>
      <c r="M227" s="190"/>
      <c r="N227" s="191"/>
      <c r="O227" s="191"/>
      <c r="P227" s="191"/>
      <c r="Q227" s="191"/>
      <c r="R227" s="191"/>
      <c r="S227" s="191"/>
      <c r="T227" s="19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6" t="s">
        <v>141</v>
      </c>
      <c r="AU227" s="186" t="s">
        <v>87</v>
      </c>
      <c r="AV227" s="13" t="s">
        <v>87</v>
      </c>
      <c r="AW227" s="13" t="s">
        <v>32</v>
      </c>
      <c r="AX227" s="13" t="s">
        <v>85</v>
      </c>
      <c r="AY227" s="186" t="s">
        <v>131</v>
      </c>
    </row>
    <row r="228" s="12" customFormat="1" ht="22.8" customHeight="1">
      <c r="A228" s="12"/>
      <c r="B228" s="157"/>
      <c r="C228" s="12"/>
      <c r="D228" s="158" t="s">
        <v>76</v>
      </c>
      <c r="E228" s="168" t="s">
        <v>322</v>
      </c>
      <c r="F228" s="168" t="s">
        <v>323</v>
      </c>
      <c r="G228" s="12"/>
      <c r="H228" s="12"/>
      <c r="I228" s="160"/>
      <c r="J228" s="169">
        <f>BK228</f>
        <v>0</v>
      </c>
      <c r="K228" s="12"/>
      <c r="L228" s="157"/>
      <c r="M228" s="162"/>
      <c r="N228" s="163"/>
      <c r="O228" s="163"/>
      <c r="P228" s="164">
        <f>SUM(P229:P254)</f>
        <v>0</v>
      </c>
      <c r="Q228" s="163"/>
      <c r="R228" s="164">
        <f>SUM(R229:R254)</f>
        <v>0.48904</v>
      </c>
      <c r="S228" s="163"/>
      <c r="T228" s="165">
        <f>SUM(T229:T254)</f>
        <v>0.070199999999999984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158" t="s">
        <v>87</v>
      </c>
      <c r="AT228" s="166" t="s">
        <v>76</v>
      </c>
      <c r="AU228" s="166" t="s">
        <v>85</v>
      </c>
      <c r="AY228" s="158" t="s">
        <v>131</v>
      </c>
      <c r="BK228" s="167">
        <f>SUM(BK229:BK254)</f>
        <v>0</v>
      </c>
    </row>
    <row r="229" s="2" customFormat="1" ht="24.15" customHeight="1">
      <c r="A229" s="37"/>
      <c r="B229" s="170"/>
      <c r="C229" s="171" t="s">
        <v>332</v>
      </c>
      <c r="D229" s="171" t="s">
        <v>134</v>
      </c>
      <c r="E229" s="172" t="s">
        <v>325</v>
      </c>
      <c r="F229" s="173" t="s">
        <v>326</v>
      </c>
      <c r="G229" s="174" t="s">
        <v>137</v>
      </c>
      <c r="H229" s="175">
        <v>20.9</v>
      </c>
      <c r="I229" s="176"/>
      <c r="J229" s="177">
        <f>ROUND(I229*H229,2)</f>
        <v>0</v>
      </c>
      <c r="K229" s="173" t="s">
        <v>138</v>
      </c>
      <c r="L229" s="38"/>
      <c r="M229" s="178" t="s">
        <v>1</v>
      </c>
      <c r="N229" s="179" t="s">
        <v>42</v>
      </c>
      <c r="O229" s="76"/>
      <c r="P229" s="180">
        <f>O229*H229</f>
        <v>0</v>
      </c>
      <c r="Q229" s="180">
        <v>0</v>
      </c>
      <c r="R229" s="180">
        <f>Q229*H229</f>
        <v>0</v>
      </c>
      <c r="S229" s="180">
        <v>0</v>
      </c>
      <c r="T229" s="181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82" t="s">
        <v>208</v>
      </c>
      <c r="AT229" s="182" t="s">
        <v>134</v>
      </c>
      <c r="AU229" s="182" t="s">
        <v>87</v>
      </c>
      <c r="AY229" s="18" t="s">
        <v>131</v>
      </c>
      <c r="BE229" s="183">
        <f>IF(N229="základní",J229,0)</f>
        <v>0</v>
      </c>
      <c r="BF229" s="183">
        <f>IF(N229="snížená",J229,0)</f>
        <v>0</v>
      </c>
      <c r="BG229" s="183">
        <f>IF(N229="zákl. přenesená",J229,0)</f>
        <v>0</v>
      </c>
      <c r="BH229" s="183">
        <f>IF(N229="sníž. přenesená",J229,0)</f>
        <v>0</v>
      </c>
      <c r="BI229" s="183">
        <f>IF(N229="nulová",J229,0)</f>
        <v>0</v>
      </c>
      <c r="BJ229" s="18" t="s">
        <v>85</v>
      </c>
      <c r="BK229" s="183">
        <f>ROUND(I229*H229,2)</f>
        <v>0</v>
      </c>
      <c r="BL229" s="18" t="s">
        <v>208</v>
      </c>
      <c r="BM229" s="182" t="s">
        <v>520</v>
      </c>
    </row>
    <row r="230" s="13" customFormat="1">
      <c r="A230" s="13"/>
      <c r="B230" s="184"/>
      <c r="C230" s="13"/>
      <c r="D230" s="185" t="s">
        <v>141</v>
      </c>
      <c r="E230" s="186" t="s">
        <v>1</v>
      </c>
      <c r="F230" s="187" t="s">
        <v>503</v>
      </c>
      <c r="G230" s="13"/>
      <c r="H230" s="188">
        <v>20.9</v>
      </c>
      <c r="I230" s="189"/>
      <c r="J230" s="13"/>
      <c r="K230" s="13"/>
      <c r="L230" s="184"/>
      <c r="M230" s="190"/>
      <c r="N230" s="191"/>
      <c r="O230" s="191"/>
      <c r="P230" s="191"/>
      <c r="Q230" s="191"/>
      <c r="R230" s="191"/>
      <c r="S230" s="191"/>
      <c r="T230" s="19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86" t="s">
        <v>141</v>
      </c>
      <c r="AU230" s="186" t="s">
        <v>87</v>
      </c>
      <c r="AV230" s="13" t="s">
        <v>87</v>
      </c>
      <c r="AW230" s="13" t="s">
        <v>32</v>
      </c>
      <c r="AX230" s="13" t="s">
        <v>77</v>
      </c>
      <c r="AY230" s="186" t="s">
        <v>131</v>
      </c>
    </row>
    <row r="231" s="14" customFormat="1">
      <c r="A231" s="14"/>
      <c r="B231" s="193"/>
      <c r="C231" s="14"/>
      <c r="D231" s="185" t="s">
        <v>141</v>
      </c>
      <c r="E231" s="194" t="s">
        <v>1</v>
      </c>
      <c r="F231" s="195" t="s">
        <v>143</v>
      </c>
      <c r="G231" s="14"/>
      <c r="H231" s="196">
        <v>20.9</v>
      </c>
      <c r="I231" s="197"/>
      <c r="J231" s="14"/>
      <c r="K231" s="14"/>
      <c r="L231" s="193"/>
      <c r="M231" s="198"/>
      <c r="N231" s="199"/>
      <c r="O231" s="199"/>
      <c r="P231" s="199"/>
      <c r="Q231" s="199"/>
      <c r="R231" s="199"/>
      <c r="S231" s="199"/>
      <c r="T231" s="200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194" t="s">
        <v>141</v>
      </c>
      <c r="AU231" s="194" t="s">
        <v>87</v>
      </c>
      <c r="AV231" s="14" t="s">
        <v>139</v>
      </c>
      <c r="AW231" s="14" t="s">
        <v>32</v>
      </c>
      <c r="AX231" s="14" t="s">
        <v>85</v>
      </c>
      <c r="AY231" s="194" t="s">
        <v>131</v>
      </c>
    </row>
    <row r="232" s="2" customFormat="1" ht="24.15" customHeight="1">
      <c r="A232" s="37"/>
      <c r="B232" s="170"/>
      <c r="C232" s="171" t="s">
        <v>336</v>
      </c>
      <c r="D232" s="171" t="s">
        <v>134</v>
      </c>
      <c r="E232" s="172" t="s">
        <v>329</v>
      </c>
      <c r="F232" s="173" t="s">
        <v>330</v>
      </c>
      <c r="G232" s="174" t="s">
        <v>137</v>
      </c>
      <c r="H232" s="175">
        <v>20.9</v>
      </c>
      <c r="I232" s="176"/>
      <c r="J232" s="177">
        <f>ROUND(I232*H232,2)</f>
        <v>0</v>
      </c>
      <c r="K232" s="173" t="s">
        <v>138</v>
      </c>
      <c r="L232" s="38"/>
      <c r="M232" s="178" t="s">
        <v>1</v>
      </c>
      <c r="N232" s="179" t="s">
        <v>42</v>
      </c>
      <c r="O232" s="76"/>
      <c r="P232" s="180">
        <f>O232*H232</f>
        <v>0</v>
      </c>
      <c r="Q232" s="180">
        <v>0.0005</v>
      </c>
      <c r="R232" s="180">
        <f>Q232*H232</f>
        <v>0.01045</v>
      </c>
      <c r="S232" s="180">
        <v>0</v>
      </c>
      <c r="T232" s="181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182" t="s">
        <v>208</v>
      </c>
      <c r="AT232" s="182" t="s">
        <v>134</v>
      </c>
      <c r="AU232" s="182" t="s">
        <v>87</v>
      </c>
      <c r="AY232" s="18" t="s">
        <v>131</v>
      </c>
      <c r="BE232" s="183">
        <f>IF(N232="základní",J232,0)</f>
        <v>0</v>
      </c>
      <c r="BF232" s="183">
        <f>IF(N232="snížená",J232,0)</f>
        <v>0</v>
      </c>
      <c r="BG232" s="183">
        <f>IF(N232="zákl. přenesená",J232,0)</f>
        <v>0</v>
      </c>
      <c r="BH232" s="183">
        <f>IF(N232="sníž. přenesená",J232,0)</f>
        <v>0</v>
      </c>
      <c r="BI232" s="183">
        <f>IF(N232="nulová",J232,0)</f>
        <v>0</v>
      </c>
      <c r="BJ232" s="18" t="s">
        <v>85</v>
      </c>
      <c r="BK232" s="183">
        <f>ROUND(I232*H232,2)</f>
        <v>0</v>
      </c>
      <c r="BL232" s="18" t="s">
        <v>208</v>
      </c>
      <c r="BM232" s="182" t="s">
        <v>521</v>
      </c>
    </row>
    <row r="233" s="13" customFormat="1">
      <c r="A233" s="13"/>
      <c r="B233" s="184"/>
      <c r="C233" s="13"/>
      <c r="D233" s="185" t="s">
        <v>141</v>
      </c>
      <c r="E233" s="186" t="s">
        <v>1</v>
      </c>
      <c r="F233" s="187" t="s">
        <v>503</v>
      </c>
      <c r="G233" s="13"/>
      <c r="H233" s="188">
        <v>20.9</v>
      </c>
      <c r="I233" s="189"/>
      <c r="J233" s="13"/>
      <c r="K233" s="13"/>
      <c r="L233" s="184"/>
      <c r="M233" s="190"/>
      <c r="N233" s="191"/>
      <c r="O233" s="191"/>
      <c r="P233" s="191"/>
      <c r="Q233" s="191"/>
      <c r="R233" s="191"/>
      <c r="S233" s="191"/>
      <c r="T233" s="19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6" t="s">
        <v>141</v>
      </c>
      <c r="AU233" s="186" t="s">
        <v>87</v>
      </c>
      <c r="AV233" s="13" t="s">
        <v>87</v>
      </c>
      <c r="AW233" s="13" t="s">
        <v>32</v>
      </c>
      <c r="AX233" s="13" t="s">
        <v>77</v>
      </c>
      <c r="AY233" s="186" t="s">
        <v>131</v>
      </c>
    </row>
    <row r="234" s="14" customFormat="1">
      <c r="A234" s="14"/>
      <c r="B234" s="193"/>
      <c r="C234" s="14"/>
      <c r="D234" s="185" t="s">
        <v>141</v>
      </c>
      <c r="E234" s="194" t="s">
        <v>1</v>
      </c>
      <c r="F234" s="195" t="s">
        <v>143</v>
      </c>
      <c r="G234" s="14"/>
      <c r="H234" s="196">
        <v>20.9</v>
      </c>
      <c r="I234" s="197"/>
      <c r="J234" s="14"/>
      <c r="K234" s="14"/>
      <c r="L234" s="193"/>
      <c r="M234" s="198"/>
      <c r="N234" s="199"/>
      <c r="O234" s="199"/>
      <c r="P234" s="199"/>
      <c r="Q234" s="199"/>
      <c r="R234" s="199"/>
      <c r="S234" s="199"/>
      <c r="T234" s="200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194" t="s">
        <v>141</v>
      </c>
      <c r="AU234" s="194" t="s">
        <v>87</v>
      </c>
      <c r="AV234" s="14" t="s">
        <v>139</v>
      </c>
      <c r="AW234" s="14" t="s">
        <v>32</v>
      </c>
      <c r="AX234" s="14" t="s">
        <v>85</v>
      </c>
      <c r="AY234" s="194" t="s">
        <v>131</v>
      </c>
    </row>
    <row r="235" s="2" customFormat="1" ht="37.8" customHeight="1">
      <c r="A235" s="37"/>
      <c r="B235" s="170"/>
      <c r="C235" s="171" t="s">
        <v>341</v>
      </c>
      <c r="D235" s="171" t="s">
        <v>134</v>
      </c>
      <c r="E235" s="172" t="s">
        <v>333</v>
      </c>
      <c r="F235" s="173" t="s">
        <v>334</v>
      </c>
      <c r="G235" s="174" t="s">
        <v>137</v>
      </c>
      <c r="H235" s="175">
        <v>20.9</v>
      </c>
      <c r="I235" s="176"/>
      <c r="J235" s="177">
        <f>ROUND(I235*H235,2)</f>
        <v>0</v>
      </c>
      <c r="K235" s="173" t="s">
        <v>138</v>
      </c>
      <c r="L235" s="38"/>
      <c r="M235" s="178" t="s">
        <v>1</v>
      </c>
      <c r="N235" s="179" t="s">
        <v>42</v>
      </c>
      <c r="O235" s="76"/>
      <c r="P235" s="180">
        <f>O235*H235</f>
        <v>0</v>
      </c>
      <c r="Q235" s="180">
        <v>0.015</v>
      </c>
      <c r="R235" s="180">
        <f>Q235*H235</f>
        <v>0.31349999999999992</v>
      </c>
      <c r="S235" s="180">
        <v>0</v>
      </c>
      <c r="T235" s="181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182" t="s">
        <v>208</v>
      </c>
      <c r="AT235" s="182" t="s">
        <v>134</v>
      </c>
      <c r="AU235" s="182" t="s">
        <v>87</v>
      </c>
      <c r="AY235" s="18" t="s">
        <v>131</v>
      </c>
      <c r="BE235" s="183">
        <f>IF(N235="základní",J235,0)</f>
        <v>0</v>
      </c>
      <c r="BF235" s="183">
        <f>IF(N235="snížená",J235,0)</f>
        <v>0</v>
      </c>
      <c r="BG235" s="183">
        <f>IF(N235="zákl. přenesená",J235,0)</f>
        <v>0</v>
      </c>
      <c r="BH235" s="183">
        <f>IF(N235="sníž. přenesená",J235,0)</f>
        <v>0</v>
      </c>
      <c r="BI235" s="183">
        <f>IF(N235="nulová",J235,0)</f>
        <v>0</v>
      </c>
      <c r="BJ235" s="18" t="s">
        <v>85</v>
      </c>
      <c r="BK235" s="183">
        <f>ROUND(I235*H235,2)</f>
        <v>0</v>
      </c>
      <c r="BL235" s="18" t="s">
        <v>208</v>
      </c>
      <c r="BM235" s="182" t="s">
        <v>522</v>
      </c>
    </row>
    <row r="236" s="13" customFormat="1">
      <c r="A236" s="13"/>
      <c r="B236" s="184"/>
      <c r="C236" s="13"/>
      <c r="D236" s="185" t="s">
        <v>141</v>
      </c>
      <c r="E236" s="186" t="s">
        <v>1</v>
      </c>
      <c r="F236" s="187" t="s">
        <v>503</v>
      </c>
      <c r="G236" s="13"/>
      <c r="H236" s="188">
        <v>20.9</v>
      </c>
      <c r="I236" s="189"/>
      <c r="J236" s="13"/>
      <c r="K236" s="13"/>
      <c r="L236" s="184"/>
      <c r="M236" s="190"/>
      <c r="N236" s="191"/>
      <c r="O236" s="191"/>
      <c r="P236" s="191"/>
      <c r="Q236" s="191"/>
      <c r="R236" s="191"/>
      <c r="S236" s="191"/>
      <c r="T236" s="19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86" t="s">
        <v>141</v>
      </c>
      <c r="AU236" s="186" t="s">
        <v>87</v>
      </c>
      <c r="AV236" s="13" t="s">
        <v>87</v>
      </c>
      <c r="AW236" s="13" t="s">
        <v>32</v>
      </c>
      <c r="AX236" s="13" t="s">
        <v>77</v>
      </c>
      <c r="AY236" s="186" t="s">
        <v>131</v>
      </c>
    </row>
    <row r="237" s="14" customFormat="1">
      <c r="A237" s="14"/>
      <c r="B237" s="193"/>
      <c r="C237" s="14"/>
      <c r="D237" s="185" t="s">
        <v>141</v>
      </c>
      <c r="E237" s="194" t="s">
        <v>1</v>
      </c>
      <c r="F237" s="195" t="s">
        <v>143</v>
      </c>
      <c r="G237" s="14"/>
      <c r="H237" s="196">
        <v>20.9</v>
      </c>
      <c r="I237" s="197"/>
      <c r="J237" s="14"/>
      <c r="K237" s="14"/>
      <c r="L237" s="193"/>
      <c r="M237" s="198"/>
      <c r="N237" s="199"/>
      <c r="O237" s="199"/>
      <c r="P237" s="199"/>
      <c r="Q237" s="199"/>
      <c r="R237" s="199"/>
      <c r="S237" s="199"/>
      <c r="T237" s="200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194" t="s">
        <v>141</v>
      </c>
      <c r="AU237" s="194" t="s">
        <v>87</v>
      </c>
      <c r="AV237" s="14" t="s">
        <v>139</v>
      </c>
      <c r="AW237" s="14" t="s">
        <v>32</v>
      </c>
      <c r="AX237" s="14" t="s">
        <v>85</v>
      </c>
      <c r="AY237" s="194" t="s">
        <v>131</v>
      </c>
    </row>
    <row r="238" s="2" customFormat="1" ht="24.15" customHeight="1">
      <c r="A238" s="37"/>
      <c r="B238" s="170"/>
      <c r="C238" s="171" t="s">
        <v>345</v>
      </c>
      <c r="D238" s="171" t="s">
        <v>134</v>
      </c>
      <c r="E238" s="172" t="s">
        <v>337</v>
      </c>
      <c r="F238" s="173" t="s">
        <v>338</v>
      </c>
      <c r="G238" s="174" t="s">
        <v>137</v>
      </c>
      <c r="H238" s="175">
        <v>20.9</v>
      </c>
      <c r="I238" s="176"/>
      <c r="J238" s="177">
        <f>ROUND(I238*H238,2)</f>
        <v>0</v>
      </c>
      <c r="K238" s="173" t="s">
        <v>138</v>
      </c>
      <c r="L238" s="38"/>
      <c r="M238" s="178" t="s">
        <v>1</v>
      </c>
      <c r="N238" s="179" t="s">
        <v>42</v>
      </c>
      <c r="O238" s="76"/>
      <c r="P238" s="180">
        <f>O238*H238</f>
        <v>0</v>
      </c>
      <c r="Q238" s="180">
        <v>0</v>
      </c>
      <c r="R238" s="180">
        <f>Q238*H238</f>
        <v>0</v>
      </c>
      <c r="S238" s="180">
        <v>0.003</v>
      </c>
      <c r="T238" s="181">
        <f>S238*H238</f>
        <v>0.062699999999999992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2" t="s">
        <v>208</v>
      </c>
      <c r="AT238" s="182" t="s">
        <v>134</v>
      </c>
      <c r="AU238" s="182" t="s">
        <v>87</v>
      </c>
      <c r="AY238" s="18" t="s">
        <v>131</v>
      </c>
      <c r="BE238" s="183">
        <f>IF(N238="základní",J238,0)</f>
        <v>0</v>
      </c>
      <c r="BF238" s="183">
        <f>IF(N238="snížená",J238,0)</f>
        <v>0</v>
      </c>
      <c r="BG238" s="183">
        <f>IF(N238="zákl. přenesená",J238,0)</f>
        <v>0</v>
      </c>
      <c r="BH238" s="183">
        <f>IF(N238="sníž. přenesená",J238,0)</f>
        <v>0</v>
      </c>
      <c r="BI238" s="183">
        <f>IF(N238="nulová",J238,0)</f>
        <v>0</v>
      </c>
      <c r="BJ238" s="18" t="s">
        <v>85</v>
      </c>
      <c r="BK238" s="183">
        <f>ROUND(I238*H238,2)</f>
        <v>0</v>
      </c>
      <c r="BL238" s="18" t="s">
        <v>208</v>
      </c>
      <c r="BM238" s="182" t="s">
        <v>523</v>
      </c>
    </row>
    <row r="239" s="13" customFormat="1">
      <c r="A239" s="13"/>
      <c r="B239" s="184"/>
      <c r="C239" s="13"/>
      <c r="D239" s="185" t="s">
        <v>141</v>
      </c>
      <c r="E239" s="186" t="s">
        <v>1</v>
      </c>
      <c r="F239" s="187" t="s">
        <v>524</v>
      </c>
      <c r="G239" s="13"/>
      <c r="H239" s="188">
        <v>20.9</v>
      </c>
      <c r="I239" s="189"/>
      <c r="J239" s="13"/>
      <c r="K239" s="13"/>
      <c r="L239" s="184"/>
      <c r="M239" s="190"/>
      <c r="N239" s="191"/>
      <c r="O239" s="191"/>
      <c r="P239" s="191"/>
      <c r="Q239" s="191"/>
      <c r="R239" s="191"/>
      <c r="S239" s="191"/>
      <c r="T239" s="19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86" t="s">
        <v>141</v>
      </c>
      <c r="AU239" s="186" t="s">
        <v>87</v>
      </c>
      <c r="AV239" s="13" t="s">
        <v>87</v>
      </c>
      <c r="AW239" s="13" t="s">
        <v>32</v>
      </c>
      <c r="AX239" s="13" t="s">
        <v>77</v>
      </c>
      <c r="AY239" s="186" t="s">
        <v>131</v>
      </c>
    </row>
    <row r="240" s="14" customFormat="1">
      <c r="A240" s="14"/>
      <c r="B240" s="193"/>
      <c r="C240" s="14"/>
      <c r="D240" s="185" t="s">
        <v>141</v>
      </c>
      <c r="E240" s="194" t="s">
        <v>1</v>
      </c>
      <c r="F240" s="195" t="s">
        <v>143</v>
      </c>
      <c r="G240" s="14"/>
      <c r="H240" s="196">
        <v>20.9</v>
      </c>
      <c r="I240" s="197"/>
      <c r="J240" s="14"/>
      <c r="K240" s="14"/>
      <c r="L240" s="193"/>
      <c r="M240" s="198"/>
      <c r="N240" s="199"/>
      <c r="O240" s="199"/>
      <c r="P240" s="199"/>
      <c r="Q240" s="199"/>
      <c r="R240" s="199"/>
      <c r="S240" s="199"/>
      <c r="T240" s="200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194" t="s">
        <v>141</v>
      </c>
      <c r="AU240" s="194" t="s">
        <v>87</v>
      </c>
      <c r="AV240" s="14" t="s">
        <v>139</v>
      </c>
      <c r="AW240" s="14" t="s">
        <v>32</v>
      </c>
      <c r="AX240" s="14" t="s">
        <v>85</v>
      </c>
      <c r="AY240" s="194" t="s">
        <v>131</v>
      </c>
    </row>
    <row r="241" s="2" customFormat="1" ht="16.5" customHeight="1">
      <c r="A241" s="37"/>
      <c r="B241" s="170"/>
      <c r="C241" s="171" t="s">
        <v>356</v>
      </c>
      <c r="D241" s="171" t="s">
        <v>134</v>
      </c>
      <c r="E241" s="172" t="s">
        <v>342</v>
      </c>
      <c r="F241" s="173" t="s">
        <v>343</v>
      </c>
      <c r="G241" s="174" t="s">
        <v>137</v>
      </c>
      <c r="H241" s="175">
        <v>20.9</v>
      </c>
      <c r="I241" s="176"/>
      <c r="J241" s="177">
        <f>ROUND(I241*H241,2)</f>
        <v>0</v>
      </c>
      <c r="K241" s="173" t="s">
        <v>138</v>
      </c>
      <c r="L241" s="38"/>
      <c r="M241" s="178" t="s">
        <v>1</v>
      </c>
      <c r="N241" s="179" t="s">
        <v>42</v>
      </c>
      <c r="O241" s="76"/>
      <c r="P241" s="180">
        <f>O241*H241</f>
        <v>0</v>
      </c>
      <c r="Q241" s="180">
        <v>0.00029999999999999996</v>
      </c>
      <c r="R241" s="180">
        <f>Q241*H241</f>
        <v>0.0062699999999999984</v>
      </c>
      <c r="S241" s="180">
        <v>0</v>
      </c>
      <c r="T241" s="181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182" t="s">
        <v>208</v>
      </c>
      <c r="AT241" s="182" t="s">
        <v>134</v>
      </c>
      <c r="AU241" s="182" t="s">
        <v>87</v>
      </c>
      <c r="AY241" s="18" t="s">
        <v>131</v>
      </c>
      <c r="BE241" s="183">
        <f>IF(N241="základní",J241,0)</f>
        <v>0</v>
      </c>
      <c r="BF241" s="183">
        <f>IF(N241="snížená",J241,0)</f>
        <v>0</v>
      </c>
      <c r="BG241" s="183">
        <f>IF(N241="zákl. přenesená",J241,0)</f>
        <v>0</v>
      </c>
      <c r="BH241" s="183">
        <f>IF(N241="sníž. přenesená",J241,0)</f>
        <v>0</v>
      </c>
      <c r="BI241" s="183">
        <f>IF(N241="nulová",J241,0)</f>
        <v>0</v>
      </c>
      <c r="BJ241" s="18" t="s">
        <v>85</v>
      </c>
      <c r="BK241" s="183">
        <f>ROUND(I241*H241,2)</f>
        <v>0</v>
      </c>
      <c r="BL241" s="18" t="s">
        <v>208</v>
      </c>
      <c r="BM241" s="182" t="s">
        <v>525</v>
      </c>
    </row>
    <row r="242" s="13" customFormat="1">
      <c r="A242" s="13"/>
      <c r="B242" s="184"/>
      <c r="C242" s="13"/>
      <c r="D242" s="185" t="s">
        <v>141</v>
      </c>
      <c r="E242" s="186" t="s">
        <v>1</v>
      </c>
      <c r="F242" s="187" t="s">
        <v>503</v>
      </c>
      <c r="G242" s="13"/>
      <c r="H242" s="188">
        <v>20.9</v>
      </c>
      <c r="I242" s="189"/>
      <c r="J242" s="13"/>
      <c r="K242" s="13"/>
      <c r="L242" s="184"/>
      <c r="M242" s="190"/>
      <c r="N242" s="191"/>
      <c r="O242" s="191"/>
      <c r="P242" s="191"/>
      <c r="Q242" s="191"/>
      <c r="R242" s="191"/>
      <c r="S242" s="191"/>
      <c r="T242" s="19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86" t="s">
        <v>141</v>
      </c>
      <c r="AU242" s="186" t="s">
        <v>87</v>
      </c>
      <c r="AV242" s="13" t="s">
        <v>87</v>
      </c>
      <c r="AW242" s="13" t="s">
        <v>32</v>
      </c>
      <c r="AX242" s="13" t="s">
        <v>77</v>
      </c>
      <c r="AY242" s="186" t="s">
        <v>131</v>
      </c>
    </row>
    <row r="243" s="14" customFormat="1">
      <c r="A243" s="14"/>
      <c r="B243" s="193"/>
      <c r="C243" s="14"/>
      <c r="D243" s="185" t="s">
        <v>141</v>
      </c>
      <c r="E243" s="194" t="s">
        <v>1</v>
      </c>
      <c r="F243" s="195" t="s">
        <v>143</v>
      </c>
      <c r="G243" s="14"/>
      <c r="H243" s="196">
        <v>20.9</v>
      </c>
      <c r="I243" s="197"/>
      <c r="J243" s="14"/>
      <c r="K243" s="14"/>
      <c r="L243" s="193"/>
      <c r="M243" s="198"/>
      <c r="N243" s="199"/>
      <c r="O243" s="199"/>
      <c r="P243" s="199"/>
      <c r="Q243" s="199"/>
      <c r="R243" s="199"/>
      <c r="S243" s="199"/>
      <c r="T243" s="200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194" t="s">
        <v>141</v>
      </c>
      <c r="AU243" s="194" t="s">
        <v>87</v>
      </c>
      <c r="AV243" s="14" t="s">
        <v>139</v>
      </c>
      <c r="AW243" s="14" t="s">
        <v>32</v>
      </c>
      <c r="AX243" s="14" t="s">
        <v>85</v>
      </c>
      <c r="AY243" s="194" t="s">
        <v>131</v>
      </c>
    </row>
    <row r="244" s="2" customFormat="1" ht="16.5" customHeight="1">
      <c r="A244" s="37"/>
      <c r="B244" s="170"/>
      <c r="C244" s="208" t="s">
        <v>361</v>
      </c>
      <c r="D244" s="208" t="s">
        <v>274</v>
      </c>
      <c r="E244" s="209" t="s">
        <v>346</v>
      </c>
      <c r="F244" s="210" t="s">
        <v>347</v>
      </c>
      <c r="G244" s="211" t="s">
        <v>137</v>
      </c>
      <c r="H244" s="212">
        <v>22.99</v>
      </c>
      <c r="I244" s="213"/>
      <c r="J244" s="214">
        <f>ROUND(I244*H244,2)</f>
        <v>0</v>
      </c>
      <c r="K244" s="210" t="s">
        <v>1</v>
      </c>
      <c r="L244" s="215"/>
      <c r="M244" s="216" t="s">
        <v>1</v>
      </c>
      <c r="N244" s="217" t="s">
        <v>42</v>
      </c>
      <c r="O244" s="76"/>
      <c r="P244" s="180">
        <f>O244*H244</f>
        <v>0</v>
      </c>
      <c r="Q244" s="180">
        <v>0.0065</v>
      </c>
      <c r="R244" s="180">
        <f>Q244*H244</f>
        <v>0.149435</v>
      </c>
      <c r="S244" s="180">
        <v>0</v>
      </c>
      <c r="T244" s="18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2" t="s">
        <v>277</v>
      </c>
      <c r="AT244" s="182" t="s">
        <v>274</v>
      </c>
      <c r="AU244" s="182" t="s">
        <v>87</v>
      </c>
      <c r="AY244" s="18" t="s">
        <v>131</v>
      </c>
      <c r="BE244" s="183">
        <f>IF(N244="základní",J244,0)</f>
        <v>0</v>
      </c>
      <c r="BF244" s="183">
        <f>IF(N244="snížená",J244,0)</f>
        <v>0</v>
      </c>
      <c r="BG244" s="183">
        <f>IF(N244="zákl. přenesená",J244,0)</f>
        <v>0</v>
      </c>
      <c r="BH244" s="183">
        <f>IF(N244="sníž. přenesená",J244,0)</f>
        <v>0</v>
      </c>
      <c r="BI244" s="183">
        <f>IF(N244="nulová",J244,0)</f>
        <v>0</v>
      </c>
      <c r="BJ244" s="18" t="s">
        <v>85</v>
      </c>
      <c r="BK244" s="183">
        <f>ROUND(I244*H244,2)</f>
        <v>0</v>
      </c>
      <c r="BL244" s="18" t="s">
        <v>208</v>
      </c>
      <c r="BM244" s="182" t="s">
        <v>526</v>
      </c>
    </row>
    <row r="245" s="13" customFormat="1">
      <c r="A245" s="13"/>
      <c r="B245" s="184"/>
      <c r="C245" s="13"/>
      <c r="D245" s="185" t="s">
        <v>141</v>
      </c>
      <c r="E245" s="13"/>
      <c r="F245" s="187" t="s">
        <v>527</v>
      </c>
      <c r="G245" s="13"/>
      <c r="H245" s="188">
        <v>22.99</v>
      </c>
      <c r="I245" s="189"/>
      <c r="J245" s="13"/>
      <c r="K245" s="13"/>
      <c r="L245" s="184"/>
      <c r="M245" s="190"/>
      <c r="N245" s="191"/>
      <c r="O245" s="191"/>
      <c r="P245" s="191"/>
      <c r="Q245" s="191"/>
      <c r="R245" s="191"/>
      <c r="S245" s="191"/>
      <c r="T245" s="19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86" t="s">
        <v>141</v>
      </c>
      <c r="AU245" s="186" t="s">
        <v>87</v>
      </c>
      <c r="AV245" s="13" t="s">
        <v>87</v>
      </c>
      <c r="AW245" s="13" t="s">
        <v>3</v>
      </c>
      <c r="AX245" s="13" t="s">
        <v>85</v>
      </c>
      <c r="AY245" s="186" t="s">
        <v>131</v>
      </c>
    </row>
    <row r="246" s="2" customFormat="1" ht="21.75" customHeight="1">
      <c r="A246" s="37"/>
      <c r="B246" s="170"/>
      <c r="C246" s="171" t="s">
        <v>365</v>
      </c>
      <c r="D246" s="171" t="s">
        <v>134</v>
      </c>
      <c r="E246" s="172" t="s">
        <v>350</v>
      </c>
      <c r="F246" s="173" t="s">
        <v>351</v>
      </c>
      <c r="G246" s="174" t="s">
        <v>165</v>
      </c>
      <c r="H246" s="175">
        <v>25</v>
      </c>
      <c r="I246" s="176"/>
      <c r="J246" s="177">
        <f>ROUND(I246*H246,2)</f>
        <v>0</v>
      </c>
      <c r="K246" s="173" t="s">
        <v>138</v>
      </c>
      <c r="L246" s="38"/>
      <c r="M246" s="178" t="s">
        <v>1</v>
      </c>
      <c r="N246" s="179" t="s">
        <v>42</v>
      </c>
      <c r="O246" s="76"/>
      <c r="P246" s="180">
        <f>O246*H246</f>
        <v>0</v>
      </c>
      <c r="Q246" s="180">
        <v>0</v>
      </c>
      <c r="R246" s="180">
        <f>Q246*H246</f>
        <v>0</v>
      </c>
      <c r="S246" s="180">
        <v>0.00029999999999999996</v>
      </c>
      <c r="T246" s="181">
        <f>S246*H246</f>
        <v>0.0075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2" t="s">
        <v>208</v>
      </c>
      <c r="AT246" s="182" t="s">
        <v>134</v>
      </c>
      <c r="AU246" s="182" t="s">
        <v>87</v>
      </c>
      <c r="AY246" s="18" t="s">
        <v>131</v>
      </c>
      <c r="BE246" s="183">
        <f>IF(N246="základní",J246,0)</f>
        <v>0</v>
      </c>
      <c r="BF246" s="183">
        <f>IF(N246="snížená",J246,0)</f>
        <v>0</v>
      </c>
      <c r="BG246" s="183">
        <f>IF(N246="zákl. přenesená",J246,0)</f>
        <v>0</v>
      </c>
      <c r="BH246" s="183">
        <f>IF(N246="sníž. přenesená",J246,0)</f>
        <v>0</v>
      </c>
      <c r="BI246" s="183">
        <f>IF(N246="nulová",J246,0)</f>
        <v>0</v>
      </c>
      <c r="BJ246" s="18" t="s">
        <v>85</v>
      </c>
      <c r="BK246" s="183">
        <f>ROUND(I246*H246,2)</f>
        <v>0</v>
      </c>
      <c r="BL246" s="18" t="s">
        <v>208</v>
      </c>
      <c r="BM246" s="182" t="s">
        <v>528</v>
      </c>
    </row>
    <row r="247" s="2" customFormat="1" ht="16.5" customHeight="1">
      <c r="A247" s="37"/>
      <c r="B247" s="170"/>
      <c r="C247" s="171" t="s">
        <v>369</v>
      </c>
      <c r="D247" s="171" t="s">
        <v>134</v>
      </c>
      <c r="E247" s="172" t="s">
        <v>353</v>
      </c>
      <c r="F247" s="173" t="s">
        <v>354</v>
      </c>
      <c r="G247" s="174" t="s">
        <v>165</v>
      </c>
      <c r="H247" s="175">
        <v>25</v>
      </c>
      <c r="I247" s="176"/>
      <c r="J247" s="177">
        <f>ROUND(I247*H247,2)</f>
        <v>0</v>
      </c>
      <c r="K247" s="173" t="s">
        <v>138</v>
      </c>
      <c r="L247" s="38"/>
      <c r="M247" s="178" t="s">
        <v>1</v>
      </c>
      <c r="N247" s="179" t="s">
        <v>42</v>
      </c>
      <c r="O247" s="76"/>
      <c r="P247" s="180">
        <f>O247*H247</f>
        <v>0</v>
      </c>
      <c r="Q247" s="180">
        <v>1E-05</v>
      </c>
      <c r="R247" s="180">
        <f>Q247*H247</f>
        <v>0.00025</v>
      </c>
      <c r="S247" s="180">
        <v>0</v>
      </c>
      <c r="T247" s="181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2" t="s">
        <v>208</v>
      </c>
      <c r="AT247" s="182" t="s">
        <v>134</v>
      </c>
      <c r="AU247" s="182" t="s">
        <v>87</v>
      </c>
      <c r="AY247" s="18" t="s">
        <v>131</v>
      </c>
      <c r="BE247" s="183">
        <f>IF(N247="základní",J247,0)</f>
        <v>0</v>
      </c>
      <c r="BF247" s="183">
        <f>IF(N247="snížená",J247,0)</f>
        <v>0</v>
      </c>
      <c r="BG247" s="183">
        <f>IF(N247="zákl. přenesená",J247,0)</f>
        <v>0</v>
      </c>
      <c r="BH247" s="183">
        <f>IF(N247="sníž. přenesená",J247,0)</f>
        <v>0</v>
      </c>
      <c r="BI247" s="183">
        <f>IF(N247="nulová",J247,0)</f>
        <v>0</v>
      </c>
      <c r="BJ247" s="18" t="s">
        <v>85</v>
      </c>
      <c r="BK247" s="183">
        <f>ROUND(I247*H247,2)</f>
        <v>0</v>
      </c>
      <c r="BL247" s="18" t="s">
        <v>208</v>
      </c>
      <c r="BM247" s="182" t="s">
        <v>529</v>
      </c>
    </row>
    <row r="248" s="2" customFormat="1" ht="16.5" customHeight="1">
      <c r="A248" s="37"/>
      <c r="B248" s="170"/>
      <c r="C248" s="208" t="s">
        <v>375</v>
      </c>
      <c r="D248" s="208" t="s">
        <v>274</v>
      </c>
      <c r="E248" s="209" t="s">
        <v>357</v>
      </c>
      <c r="F248" s="210" t="s">
        <v>358</v>
      </c>
      <c r="G248" s="211" t="s">
        <v>165</v>
      </c>
      <c r="H248" s="212">
        <v>25.5</v>
      </c>
      <c r="I248" s="213"/>
      <c r="J248" s="214">
        <f>ROUND(I248*H248,2)</f>
        <v>0</v>
      </c>
      <c r="K248" s="210" t="s">
        <v>138</v>
      </c>
      <c r="L248" s="215"/>
      <c r="M248" s="216" t="s">
        <v>1</v>
      </c>
      <c r="N248" s="217" t="s">
        <v>42</v>
      </c>
      <c r="O248" s="76"/>
      <c r="P248" s="180">
        <f>O248*H248</f>
        <v>0</v>
      </c>
      <c r="Q248" s="180">
        <v>0.00027</v>
      </c>
      <c r="R248" s="180">
        <f>Q248*H248</f>
        <v>0.0068850000000000008</v>
      </c>
      <c r="S248" s="180">
        <v>0</v>
      </c>
      <c r="T248" s="181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2" t="s">
        <v>277</v>
      </c>
      <c r="AT248" s="182" t="s">
        <v>274</v>
      </c>
      <c r="AU248" s="182" t="s">
        <v>87</v>
      </c>
      <c r="AY248" s="18" t="s">
        <v>131</v>
      </c>
      <c r="BE248" s="183">
        <f>IF(N248="základní",J248,0)</f>
        <v>0</v>
      </c>
      <c r="BF248" s="183">
        <f>IF(N248="snížená",J248,0)</f>
        <v>0</v>
      </c>
      <c r="BG248" s="183">
        <f>IF(N248="zákl. přenesená",J248,0)</f>
        <v>0</v>
      </c>
      <c r="BH248" s="183">
        <f>IF(N248="sníž. přenesená",J248,0)</f>
        <v>0</v>
      </c>
      <c r="BI248" s="183">
        <f>IF(N248="nulová",J248,0)</f>
        <v>0</v>
      </c>
      <c r="BJ248" s="18" t="s">
        <v>85</v>
      </c>
      <c r="BK248" s="183">
        <f>ROUND(I248*H248,2)</f>
        <v>0</v>
      </c>
      <c r="BL248" s="18" t="s">
        <v>208</v>
      </c>
      <c r="BM248" s="182" t="s">
        <v>530</v>
      </c>
    </row>
    <row r="249" s="13" customFormat="1">
      <c r="A249" s="13"/>
      <c r="B249" s="184"/>
      <c r="C249" s="13"/>
      <c r="D249" s="185" t="s">
        <v>141</v>
      </c>
      <c r="E249" s="13"/>
      <c r="F249" s="187" t="s">
        <v>531</v>
      </c>
      <c r="G249" s="13"/>
      <c r="H249" s="188">
        <v>25.5</v>
      </c>
      <c r="I249" s="189"/>
      <c r="J249" s="13"/>
      <c r="K249" s="13"/>
      <c r="L249" s="184"/>
      <c r="M249" s="190"/>
      <c r="N249" s="191"/>
      <c r="O249" s="191"/>
      <c r="P249" s="191"/>
      <c r="Q249" s="191"/>
      <c r="R249" s="191"/>
      <c r="S249" s="191"/>
      <c r="T249" s="19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86" t="s">
        <v>141</v>
      </c>
      <c r="AU249" s="186" t="s">
        <v>87</v>
      </c>
      <c r="AV249" s="13" t="s">
        <v>87</v>
      </c>
      <c r="AW249" s="13" t="s">
        <v>3</v>
      </c>
      <c r="AX249" s="13" t="s">
        <v>85</v>
      </c>
      <c r="AY249" s="186" t="s">
        <v>131</v>
      </c>
    </row>
    <row r="250" s="2" customFormat="1" ht="16.5" customHeight="1">
      <c r="A250" s="37"/>
      <c r="B250" s="170"/>
      <c r="C250" s="171" t="s">
        <v>379</v>
      </c>
      <c r="D250" s="171" t="s">
        <v>134</v>
      </c>
      <c r="E250" s="172" t="s">
        <v>362</v>
      </c>
      <c r="F250" s="173" t="s">
        <v>363</v>
      </c>
      <c r="G250" s="174" t="s">
        <v>165</v>
      </c>
      <c r="H250" s="175">
        <v>25</v>
      </c>
      <c r="I250" s="176"/>
      <c r="J250" s="177">
        <f>ROUND(I250*H250,2)</f>
        <v>0</v>
      </c>
      <c r="K250" s="173" t="s">
        <v>138</v>
      </c>
      <c r="L250" s="38"/>
      <c r="M250" s="178" t="s">
        <v>1</v>
      </c>
      <c r="N250" s="179" t="s">
        <v>42</v>
      </c>
      <c r="O250" s="76"/>
      <c r="P250" s="180">
        <f>O250*H250</f>
        <v>0</v>
      </c>
      <c r="Q250" s="180">
        <v>9E-05</v>
      </c>
      <c r="R250" s="180">
        <f>Q250*H250</f>
        <v>0.0022500000000000004</v>
      </c>
      <c r="S250" s="180">
        <v>0</v>
      </c>
      <c r="T250" s="181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2" t="s">
        <v>208</v>
      </c>
      <c r="AT250" s="182" t="s">
        <v>134</v>
      </c>
      <c r="AU250" s="182" t="s">
        <v>87</v>
      </c>
      <c r="AY250" s="18" t="s">
        <v>131</v>
      </c>
      <c r="BE250" s="183">
        <f>IF(N250="základní",J250,0)</f>
        <v>0</v>
      </c>
      <c r="BF250" s="183">
        <f>IF(N250="snížená",J250,0)</f>
        <v>0</v>
      </c>
      <c r="BG250" s="183">
        <f>IF(N250="zákl. přenesená",J250,0)</f>
        <v>0</v>
      </c>
      <c r="BH250" s="183">
        <f>IF(N250="sníž. přenesená",J250,0)</f>
        <v>0</v>
      </c>
      <c r="BI250" s="183">
        <f>IF(N250="nulová",J250,0)</f>
        <v>0</v>
      </c>
      <c r="BJ250" s="18" t="s">
        <v>85</v>
      </c>
      <c r="BK250" s="183">
        <f>ROUND(I250*H250,2)</f>
        <v>0</v>
      </c>
      <c r="BL250" s="18" t="s">
        <v>208</v>
      </c>
      <c r="BM250" s="182" t="s">
        <v>532</v>
      </c>
    </row>
    <row r="251" s="2" customFormat="1" ht="16.5" customHeight="1">
      <c r="A251" s="37"/>
      <c r="B251" s="170"/>
      <c r="C251" s="171" t="s">
        <v>383</v>
      </c>
      <c r="D251" s="171" t="s">
        <v>134</v>
      </c>
      <c r="E251" s="172" t="s">
        <v>366</v>
      </c>
      <c r="F251" s="173" t="s">
        <v>367</v>
      </c>
      <c r="G251" s="174" t="s">
        <v>137</v>
      </c>
      <c r="H251" s="175">
        <v>20.9</v>
      </c>
      <c r="I251" s="176"/>
      <c r="J251" s="177">
        <f>ROUND(I251*H251,2)</f>
        <v>0</v>
      </c>
      <c r="K251" s="173" t="s">
        <v>138</v>
      </c>
      <c r="L251" s="38"/>
      <c r="M251" s="178" t="s">
        <v>1</v>
      </c>
      <c r="N251" s="179" t="s">
        <v>42</v>
      </c>
      <c r="O251" s="76"/>
      <c r="P251" s="180">
        <f>O251*H251</f>
        <v>0</v>
      </c>
      <c r="Q251" s="180">
        <v>0</v>
      </c>
      <c r="R251" s="180">
        <f>Q251*H251</f>
        <v>0</v>
      </c>
      <c r="S251" s="180">
        <v>0</v>
      </c>
      <c r="T251" s="181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82" t="s">
        <v>208</v>
      </c>
      <c r="AT251" s="182" t="s">
        <v>134</v>
      </c>
      <c r="AU251" s="182" t="s">
        <v>87</v>
      </c>
      <c r="AY251" s="18" t="s">
        <v>131</v>
      </c>
      <c r="BE251" s="183">
        <f>IF(N251="základní",J251,0)</f>
        <v>0</v>
      </c>
      <c r="BF251" s="183">
        <f>IF(N251="snížená",J251,0)</f>
        <v>0</v>
      </c>
      <c r="BG251" s="183">
        <f>IF(N251="zákl. přenesená",J251,0)</f>
        <v>0</v>
      </c>
      <c r="BH251" s="183">
        <f>IF(N251="sníž. přenesená",J251,0)</f>
        <v>0</v>
      </c>
      <c r="BI251" s="183">
        <f>IF(N251="nulová",J251,0)</f>
        <v>0</v>
      </c>
      <c r="BJ251" s="18" t="s">
        <v>85</v>
      </c>
      <c r="BK251" s="183">
        <f>ROUND(I251*H251,2)</f>
        <v>0</v>
      </c>
      <c r="BL251" s="18" t="s">
        <v>208</v>
      </c>
      <c r="BM251" s="182" t="s">
        <v>533</v>
      </c>
    </row>
    <row r="252" s="13" customFormat="1">
      <c r="A252" s="13"/>
      <c r="B252" s="184"/>
      <c r="C252" s="13"/>
      <c r="D252" s="185" t="s">
        <v>141</v>
      </c>
      <c r="E252" s="186" t="s">
        <v>1</v>
      </c>
      <c r="F252" s="187" t="s">
        <v>524</v>
      </c>
      <c r="G252" s="13"/>
      <c r="H252" s="188">
        <v>20.9</v>
      </c>
      <c r="I252" s="189"/>
      <c r="J252" s="13"/>
      <c r="K252" s="13"/>
      <c r="L252" s="184"/>
      <c r="M252" s="190"/>
      <c r="N252" s="191"/>
      <c r="O252" s="191"/>
      <c r="P252" s="191"/>
      <c r="Q252" s="191"/>
      <c r="R252" s="191"/>
      <c r="S252" s="191"/>
      <c r="T252" s="19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186" t="s">
        <v>141</v>
      </c>
      <c r="AU252" s="186" t="s">
        <v>87</v>
      </c>
      <c r="AV252" s="13" t="s">
        <v>87</v>
      </c>
      <c r="AW252" s="13" t="s">
        <v>32</v>
      </c>
      <c r="AX252" s="13" t="s">
        <v>77</v>
      </c>
      <c r="AY252" s="186" t="s">
        <v>131</v>
      </c>
    </row>
    <row r="253" s="14" customFormat="1">
      <c r="A253" s="14"/>
      <c r="B253" s="193"/>
      <c r="C253" s="14"/>
      <c r="D253" s="185" t="s">
        <v>141</v>
      </c>
      <c r="E253" s="194" t="s">
        <v>1</v>
      </c>
      <c r="F253" s="195" t="s">
        <v>143</v>
      </c>
      <c r="G253" s="14"/>
      <c r="H253" s="196">
        <v>20.9</v>
      </c>
      <c r="I253" s="197"/>
      <c r="J253" s="14"/>
      <c r="K253" s="14"/>
      <c r="L253" s="193"/>
      <c r="M253" s="198"/>
      <c r="N253" s="199"/>
      <c r="O253" s="199"/>
      <c r="P253" s="199"/>
      <c r="Q253" s="199"/>
      <c r="R253" s="199"/>
      <c r="S253" s="199"/>
      <c r="T253" s="200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194" t="s">
        <v>141</v>
      </c>
      <c r="AU253" s="194" t="s">
        <v>87</v>
      </c>
      <c r="AV253" s="14" t="s">
        <v>139</v>
      </c>
      <c r="AW253" s="14" t="s">
        <v>32</v>
      </c>
      <c r="AX253" s="14" t="s">
        <v>85</v>
      </c>
      <c r="AY253" s="194" t="s">
        <v>131</v>
      </c>
    </row>
    <row r="254" s="2" customFormat="1" ht="24.15" customHeight="1">
      <c r="A254" s="37"/>
      <c r="B254" s="170"/>
      <c r="C254" s="171" t="s">
        <v>387</v>
      </c>
      <c r="D254" s="171" t="s">
        <v>134</v>
      </c>
      <c r="E254" s="172" t="s">
        <v>370</v>
      </c>
      <c r="F254" s="173" t="s">
        <v>371</v>
      </c>
      <c r="G254" s="174" t="s">
        <v>226</v>
      </c>
      <c r="H254" s="175">
        <v>0.489</v>
      </c>
      <c r="I254" s="176"/>
      <c r="J254" s="177">
        <f>ROUND(I254*H254,2)</f>
        <v>0</v>
      </c>
      <c r="K254" s="173" t="s">
        <v>138</v>
      </c>
      <c r="L254" s="38"/>
      <c r="M254" s="178" t="s">
        <v>1</v>
      </c>
      <c r="N254" s="179" t="s">
        <v>42</v>
      </c>
      <c r="O254" s="76"/>
      <c r="P254" s="180">
        <f>O254*H254</f>
        <v>0</v>
      </c>
      <c r="Q254" s="180">
        <v>0</v>
      </c>
      <c r="R254" s="180">
        <f>Q254*H254</f>
        <v>0</v>
      </c>
      <c r="S254" s="180">
        <v>0</v>
      </c>
      <c r="T254" s="181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82" t="s">
        <v>208</v>
      </c>
      <c r="AT254" s="182" t="s">
        <v>134</v>
      </c>
      <c r="AU254" s="182" t="s">
        <v>87</v>
      </c>
      <c r="AY254" s="18" t="s">
        <v>131</v>
      </c>
      <c r="BE254" s="183">
        <f>IF(N254="základní",J254,0)</f>
        <v>0</v>
      </c>
      <c r="BF254" s="183">
        <f>IF(N254="snížená",J254,0)</f>
        <v>0</v>
      </c>
      <c r="BG254" s="183">
        <f>IF(N254="zákl. přenesená",J254,0)</f>
        <v>0</v>
      </c>
      <c r="BH254" s="183">
        <f>IF(N254="sníž. přenesená",J254,0)</f>
        <v>0</v>
      </c>
      <c r="BI254" s="183">
        <f>IF(N254="nulová",J254,0)</f>
        <v>0</v>
      </c>
      <c r="BJ254" s="18" t="s">
        <v>85</v>
      </c>
      <c r="BK254" s="183">
        <f>ROUND(I254*H254,2)</f>
        <v>0</v>
      </c>
      <c r="BL254" s="18" t="s">
        <v>208</v>
      </c>
      <c r="BM254" s="182" t="s">
        <v>534</v>
      </c>
    </row>
    <row r="255" s="12" customFormat="1" ht="22.8" customHeight="1">
      <c r="A255" s="12"/>
      <c r="B255" s="157"/>
      <c r="C255" s="12"/>
      <c r="D255" s="158" t="s">
        <v>76</v>
      </c>
      <c r="E255" s="168" t="s">
        <v>373</v>
      </c>
      <c r="F255" s="168" t="s">
        <v>374</v>
      </c>
      <c r="G255" s="12"/>
      <c r="H255" s="12"/>
      <c r="I255" s="160"/>
      <c r="J255" s="169">
        <f>BK255</f>
        <v>0</v>
      </c>
      <c r="K255" s="12"/>
      <c r="L255" s="157"/>
      <c r="M255" s="162"/>
      <c r="N255" s="163"/>
      <c r="O255" s="163"/>
      <c r="P255" s="164">
        <f>SUM(P256:P263)</f>
        <v>0</v>
      </c>
      <c r="Q255" s="163"/>
      <c r="R255" s="164">
        <f>SUM(R256:R263)</f>
        <v>0.013860000000000002</v>
      </c>
      <c r="S255" s="163"/>
      <c r="T255" s="165">
        <f>SUM(T256:T263)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158" t="s">
        <v>87</v>
      </c>
      <c r="AT255" s="166" t="s">
        <v>76</v>
      </c>
      <c r="AU255" s="166" t="s">
        <v>85</v>
      </c>
      <c r="AY255" s="158" t="s">
        <v>131</v>
      </c>
      <c r="BK255" s="167">
        <f>SUM(BK256:BK263)</f>
        <v>0</v>
      </c>
    </row>
    <row r="256" s="2" customFormat="1" ht="24.15" customHeight="1">
      <c r="A256" s="37"/>
      <c r="B256" s="170"/>
      <c r="C256" s="171" t="s">
        <v>391</v>
      </c>
      <c r="D256" s="171" t="s">
        <v>134</v>
      </c>
      <c r="E256" s="172" t="s">
        <v>376</v>
      </c>
      <c r="F256" s="173" t="s">
        <v>377</v>
      </c>
      <c r="G256" s="174" t="s">
        <v>137</v>
      </c>
      <c r="H256" s="175">
        <v>15</v>
      </c>
      <c r="I256" s="176"/>
      <c r="J256" s="177">
        <f>ROUND(I256*H256,2)</f>
        <v>0</v>
      </c>
      <c r="K256" s="173" t="s">
        <v>138</v>
      </c>
      <c r="L256" s="38"/>
      <c r="M256" s="178" t="s">
        <v>1</v>
      </c>
      <c r="N256" s="179" t="s">
        <v>42</v>
      </c>
      <c r="O256" s="76"/>
      <c r="P256" s="180">
        <f>O256*H256</f>
        <v>0</v>
      </c>
      <c r="Q256" s="180">
        <v>2E-05</v>
      </c>
      <c r="R256" s="180">
        <f>Q256*H256</f>
        <v>0.00030000000000000004</v>
      </c>
      <c r="S256" s="180">
        <v>0</v>
      </c>
      <c r="T256" s="181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82" t="s">
        <v>208</v>
      </c>
      <c r="AT256" s="182" t="s">
        <v>134</v>
      </c>
      <c r="AU256" s="182" t="s">
        <v>87</v>
      </c>
      <c r="AY256" s="18" t="s">
        <v>131</v>
      </c>
      <c r="BE256" s="183">
        <f>IF(N256="základní",J256,0)</f>
        <v>0</v>
      </c>
      <c r="BF256" s="183">
        <f>IF(N256="snížená",J256,0)</f>
        <v>0</v>
      </c>
      <c r="BG256" s="183">
        <f>IF(N256="zákl. přenesená",J256,0)</f>
        <v>0</v>
      </c>
      <c r="BH256" s="183">
        <f>IF(N256="sníž. přenesená",J256,0)</f>
        <v>0</v>
      </c>
      <c r="BI256" s="183">
        <f>IF(N256="nulová",J256,0)</f>
        <v>0</v>
      </c>
      <c r="BJ256" s="18" t="s">
        <v>85</v>
      </c>
      <c r="BK256" s="183">
        <f>ROUND(I256*H256,2)</f>
        <v>0</v>
      </c>
      <c r="BL256" s="18" t="s">
        <v>208</v>
      </c>
      <c r="BM256" s="182" t="s">
        <v>535</v>
      </c>
    </row>
    <row r="257" s="2" customFormat="1" ht="24.15" customHeight="1">
      <c r="A257" s="37"/>
      <c r="B257" s="170"/>
      <c r="C257" s="171" t="s">
        <v>395</v>
      </c>
      <c r="D257" s="171" t="s">
        <v>134</v>
      </c>
      <c r="E257" s="172" t="s">
        <v>380</v>
      </c>
      <c r="F257" s="173" t="s">
        <v>381</v>
      </c>
      <c r="G257" s="174" t="s">
        <v>137</v>
      </c>
      <c r="H257" s="175">
        <v>15</v>
      </c>
      <c r="I257" s="176"/>
      <c r="J257" s="177">
        <f>ROUND(I257*H257,2)</f>
        <v>0</v>
      </c>
      <c r="K257" s="173" t="s">
        <v>138</v>
      </c>
      <c r="L257" s="38"/>
      <c r="M257" s="178" t="s">
        <v>1</v>
      </c>
      <c r="N257" s="179" t="s">
        <v>42</v>
      </c>
      <c r="O257" s="76"/>
      <c r="P257" s="180">
        <f>O257*H257</f>
        <v>0</v>
      </c>
      <c r="Q257" s="180">
        <v>0</v>
      </c>
      <c r="R257" s="180">
        <f>Q257*H257</f>
        <v>0</v>
      </c>
      <c r="S257" s="180">
        <v>0</v>
      </c>
      <c r="T257" s="181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182" t="s">
        <v>208</v>
      </c>
      <c r="AT257" s="182" t="s">
        <v>134</v>
      </c>
      <c r="AU257" s="182" t="s">
        <v>87</v>
      </c>
      <c r="AY257" s="18" t="s">
        <v>131</v>
      </c>
      <c r="BE257" s="183">
        <f>IF(N257="základní",J257,0)</f>
        <v>0</v>
      </c>
      <c r="BF257" s="183">
        <f>IF(N257="snížená",J257,0)</f>
        <v>0</v>
      </c>
      <c r="BG257" s="183">
        <f>IF(N257="zákl. přenesená",J257,0)</f>
        <v>0</v>
      </c>
      <c r="BH257" s="183">
        <f>IF(N257="sníž. přenesená",J257,0)</f>
        <v>0</v>
      </c>
      <c r="BI257" s="183">
        <f>IF(N257="nulová",J257,0)</f>
        <v>0</v>
      </c>
      <c r="BJ257" s="18" t="s">
        <v>85</v>
      </c>
      <c r="BK257" s="183">
        <f>ROUND(I257*H257,2)</f>
        <v>0</v>
      </c>
      <c r="BL257" s="18" t="s">
        <v>208</v>
      </c>
      <c r="BM257" s="182" t="s">
        <v>536</v>
      </c>
    </row>
    <row r="258" s="2" customFormat="1" ht="24.15" customHeight="1">
      <c r="A258" s="37"/>
      <c r="B258" s="170"/>
      <c r="C258" s="171" t="s">
        <v>399</v>
      </c>
      <c r="D258" s="171" t="s">
        <v>134</v>
      </c>
      <c r="E258" s="172" t="s">
        <v>384</v>
      </c>
      <c r="F258" s="173" t="s">
        <v>385</v>
      </c>
      <c r="G258" s="174" t="s">
        <v>137</v>
      </c>
      <c r="H258" s="175">
        <v>15</v>
      </c>
      <c r="I258" s="176"/>
      <c r="J258" s="177">
        <f>ROUND(I258*H258,2)</f>
        <v>0</v>
      </c>
      <c r="K258" s="173" t="s">
        <v>138</v>
      </c>
      <c r="L258" s="38"/>
      <c r="M258" s="178" t="s">
        <v>1</v>
      </c>
      <c r="N258" s="179" t="s">
        <v>42</v>
      </c>
      <c r="O258" s="76"/>
      <c r="P258" s="180">
        <f>O258*H258</f>
        <v>0</v>
      </c>
      <c r="Q258" s="180">
        <v>0</v>
      </c>
      <c r="R258" s="180">
        <f>Q258*H258</f>
        <v>0</v>
      </c>
      <c r="S258" s="180">
        <v>0</v>
      </c>
      <c r="T258" s="181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182" t="s">
        <v>208</v>
      </c>
      <c r="AT258" s="182" t="s">
        <v>134</v>
      </c>
      <c r="AU258" s="182" t="s">
        <v>87</v>
      </c>
      <c r="AY258" s="18" t="s">
        <v>131</v>
      </c>
      <c r="BE258" s="183">
        <f>IF(N258="základní",J258,0)</f>
        <v>0</v>
      </c>
      <c r="BF258" s="183">
        <f>IF(N258="snížená",J258,0)</f>
        <v>0</v>
      </c>
      <c r="BG258" s="183">
        <f>IF(N258="zákl. přenesená",J258,0)</f>
        <v>0</v>
      </c>
      <c r="BH258" s="183">
        <f>IF(N258="sníž. přenesená",J258,0)</f>
        <v>0</v>
      </c>
      <c r="BI258" s="183">
        <f>IF(N258="nulová",J258,0)</f>
        <v>0</v>
      </c>
      <c r="BJ258" s="18" t="s">
        <v>85</v>
      </c>
      <c r="BK258" s="183">
        <f>ROUND(I258*H258,2)</f>
        <v>0</v>
      </c>
      <c r="BL258" s="18" t="s">
        <v>208</v>
      </c>
      <c r="BM258" s="182" t="s">
        <v>537</v>
      </c>
    </row>
    <row r="259" s="2" customFormat="1" ht="24.15" customHeight="1">
      <c r="A259" s="37"/>
      <c r="B259" s="170"/>
      <c r="C259" s="171" t="s">
        <v>403</v>
      </c>
      <c r="D259" s="171" t="s">
        <v>134</v>
      </c>
      <c r="E259" s="172" t="s">
        <v>388</v>
      </c>
      <c r="F259" s="173" t="s">
        <v>389</v>
      </c>
      <c r="G259" s="174" t="s">
        <v>137</v>
      </c>
      <c r="H259" s="175">
        <v>15</v>
      </c>
      <c r="I259" s="176"/>
      <c r="J259" s="177">
        <f>ROUND(I259*H259,2)</f>
        <v>0</v>
      </c>
      <c r="K259" s="173" t="s">
        <v>138</v>
      </c>
      <c r="L259" s="38"/>
      <c r="M259" s="178" t="s">
        <v>1</v>
      </c>
      <c r="N259" s="179" t="s">
        <v>42</v>
      </c>
      <c r="O259" s="76"/>
      <c r="P259" s="180">
        <f>O259*H259</f>
        <v>0</v>
      </c>
      <c r="Q259" s="180">
        <v>0.00035</v>
      </c>
      <c r="R259" s="180">
        <f>Q259*H259</f>
        <v>0.00525</v>
      </c>
      <c r="S259" s="180">
        <v>0</v>
      </c>
      <c r="T259" s="181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82" t="s">
        <v>208</v>
      </c>
      <c r="AT259" s="182" t="s">
        <v>134</v>
      </c>
      <c r="AU259" s="182" t="s">
        <v>87</v>
      </c>
      <c r="AY259" s="18" t="s">
        <v>131</v>
      </c>
      <c r="BE259" s="183">
        <f>IF(N259="základní",J259,0)</f>
        <v>0</v>
      </c>
      <c r="BF259" s="183">
        <f>IF(N259="snížená",J259,0)</f>
        <v>0</v>
      </c>
      <c r="BG259" s="183">
        <f>IF(N259="zákl. přenesená",J259,0)</f>
        <v>0</v>
      </c>
      <c r="BH259" s="183">
        <f>IF(N259="sníž. přenesená",J259,0)</f>
        <v>0</v>
      </c>
      <c r="BI259" s="183">
        <f>IF(N259="nulová",J259,0)</f>
        <v>0</v>
      </c>
      <c r="BJ259" s="18" t="s">
        <v>85</v>
      </c>
      <c r="BK259" s="183">
        <f>ROUND(I259*H259,2)</f>
        <v>0</v>
      </c>
      <c r="BL259" s="18" t="s">
        <v>208</v>
      </c>
      <c r="BM259" s="182" t="s">
        <v>538</v>
      </c>
    </row>
    <row r="260" s="2" customFormat="1" ht="24.15" customHeight="1">
      <c r="A260" s="37"/>
      <c r="B260" s="170"/>
      <c r="C260" s="171" t="s">
        <v>409</v>
      </c>
      <c r="D260" s="171" t="s">
        <v>134</v>
      </c>
      <c r="E260" s="172" t="s">
        <v>392</v>
      </c>
      <c r="F260" s="173" t="s">
        <v>393</v>
      </c>
      <c r="G260" s="174" t="s">
        <v>137</v>
      </c>
      <c r="H260" s="175">
        <v>15</v>
      </c>
      <c r="I260" s="176"/>
      <c r="J260" s="177">
        <f>ROUND(I260*H260,2)</f>
        <v>0</v>
      </c>
      <c r="K260" s="173" t="s">
        <v>138</v>
      </c>
      <c r="L260" s="38"/>
      <c r="M260" s="178" t="s">
        <v>1</v>
      </c>
      <c r="N260" s="179" t="s">
        <v>42</v>
      </c>
      <c r="O260" s="76"/>
      <c r="P260" s="180">
        <f>O260*H260</f>
        <v>0</v>
      </c>
      <c r="Q260" s="180">
        <v>0.00012</v>
      </c>
      <c r="R260" s="180">
        <f>Q260*H260</f>
        <v>0.0018</v>
      </c>
      <c r="S260" s="180">
        <v>0</v>
      </c>
      <c r="T260" s="181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2" t="s">
        <v>208</v>
      </c>
      <c r="AT260" s="182" t="s">
        <v>134</v>
      </c>
      <c r="AU260" s="182" t="s">
        <v>87</v>
      </c>
      <c r="AY260" s="18" t="s">
        <v>131</v>
      </c>
      <c r="BE260" s="183">
        <f>IF(N260="základní",J260,0)</f>
        <v>0</v>
      </c>
      <c r="BF260" s="183">
        <f>IF(N260="snížená",J260,0)</f>
        <v>0</v>
      </c>
      <c r="BG260" s="183">
        <f>IF(N260="zákl. přenesená",J260,0)</f>
        <v>0</v>
      </c>
      <c r="BH260" s="183">
        <f>IF(N260="sníž. přenesená",J260,0)</f>
        <v>0</v>
      </c>
      <c r="BI260" s="183">
        <f>IF(N260="nulová",J260,0)</f>
        <v>0</v>
      </c>
      <c r="BJ260" s="18" t="s">
        <v>85</v>
      </c>
      <c r="BK260" s="183">
        <f>ROUND(I260*H260,2)</f>
        <v>0</v>
      </c>
      <c r="BL260" s="18" t="s">
        <v>208</v>
      </c>
      <c r="BM260" s="182" t="s">
        <v>539</v>
      </c>
    </row>
    <row r="261" s="2" customFormat="1" ht="24.15" customHeight="1">
      <c r="A261" s="37"/>
      <c r="B261" s="170"/>
      <c r="C261" s="171" t="s">
        <v>413</v>
      </c>
      <c r="D261" s="171" t="s">
        <v>134</v>
      </c>
      <c r="E261" s="172" t="s">
        <v>396</v>
      </c>
      <c r="F261" s="173" t="s">
        <v>397</v>
      </c>
      <c r="G261" s="174" t="s">
        <v>137</v>
      </c>
      <c r="H261" s="175">
        <v>15</v>
      </c>
      <c r="I261" s="176"/>
      <c r="J261" s="177">
        <f>ROUND(I261*H261,2)</f>
        <v>0</v>
      </c>
      <c r="K261" s="173" t="s">
        <v>138</v>
      </c>
      <c r="L261" s="38"/>
      <c r="M261" s="178" t="s">
        <v>1</v>
      </c>
      <c r="N261" s="179" t="s">
        <v>42</v>
      </c>
      <c r="O261" s="76"/>
      <c r="P261" s="180">
        <f>O261*H261</f>
        <v>0</v>
      </c>
      <c r="Q261" s="180">
        <v>0.00029</v>
      </c>
      <c r="R261" s="180">
        <f>Q261*H261</f>
        <v>0.00435</v>
      </c>
      <c r="S261" s="180">
        <v>0</v>
      </c>
      <c r="T261" s="181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182" t="s">
        <v>208</v>
      </c>
      <c r="AT261" s="182" t="s">
        <v>134</v>
      </c>
      <c r="AU261" s="182" t="s">
        <v>87</v>
      </c>
      <c r="AY261" s="18" t="s">
        <v>131</v>
      </c>
      <c r="BE261" s="183">
        <f>IF(N261="základní",J261,0)</f>
        <v>0</v>
      </c>
      <c r="BF261" s="183">
        <f>IF(N261="snížená",J261,0)</f>
        <v>0</v>
      </c>
      <c r="BG261" s="183">
        <f>IF(N261="zákl. přenesená",J261,0)</f>
        <v>0</v>
      </c>
      <c r="BH261" s="183">
        <f>IF(N261="sníž. přenesená",J261,0)</f>
        <v>0</v>
      </c>
      <c r="BI261" s="183">
        <f>IF(N261="nulová",J261,0)</f>
        <v>0</v>
      </c>
      <c r="BJ261" s="18" t="s">
        <v>85</v>
      </c>
      <c r="BK261" s="183">
        <f>ROUND(I261*H261,2)</f>
        <v>0</v>
      </c>
      <c r="BL261" s="18" t="s">
        <v>208</v>
      </c>
      <c r="BM261" s="182" t="s">
        <v>540</v>
      </c>
    </row>
    <row r="262" s="2" customFormat="1" ht="33" customHeight="1">
      <c r="A262" s="37"/>
      <c r="B262" s="170"/>
      <c r="C262" s="171" t="s">
        <v>418</v>
      </c>
      <c r="D262" s="171" t="s">
        <v>134</v>
      </c>
      <c r="E262" s="172" t="s">
        <v>400</v>
      </c>
      <c r="F262" s="173" t="s">
        <v>401</v>
      </c>
      <c r="G262" s="174" t="s">
        <v>137</v>
      </c>
      <c r="H262" s="175">
        <v>15</v>
      </c>
      <c r="I262" s="176"/>
      <c r="J262" s="177">
        <f>ROUND(I262*H262,2)</f>
        <v>0</v>
      </c>
      <c r="K262" s="173" t="s">
        <v>138</v>
      </c>
      <c r="L262" s="38"/>
      <c r="M262" s="178" t="s">
        <v>1</v>
      </c>
      <c r="N262" s="179" t="s">
        <v>42</v>
      </c>
      <c r="O262" s="76"/>
      <c r="P262" s="180">
        <f>O262*H262</f>
        <v>0</v>
      </c>
      <c r="Q262" s="180">
        <v>0.00011</v>
      </c>
      <c r="R262" s="180">
        <f>Q262*H262</f>
        <v>0.00165</v>
      </c>
      <c r="S262" s="180">
        <v>0</v>
      </c>
      <c r="T262" s="181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82" t="s">
        <v>208</v>
      </c>
      <c r="AT262" s="182" t="s">
        <v>134</v>
      </c>
      <c r="AU262" s="182" t="s">
        <v>87</v>
      </c>
      <c r="AY262" s="18" t="s">
        <v>131</v>
      </c>
      <c r="BE262" s="183">
        <f>IF(N262="základní",J262,0)</f>
        <v>0</v>
      </c>
      <c r="BF262" s="183">
        <f>IF(N262="snížená",J262,0)</f>
        <v>0</v>
      </c>
      <c r="BG262" s="183">
        <f>IF(N262="zákl. přenesená",J262,0)</f>
        <v>0</v>
      </c>
      <c r="BH262" s="183">
        <f>IF(N262="sníž. přenesená",J262,0)</f>
        <v>0</v>
      </c>
      <c r="BI262" s="183">
        <f>IF(N262="nulová",J262,0)</f>
        <v>0</v>
      </c>
      <c r="BJ262" s="18" t="s">
        <v>85</v>
      </c>
      <c r="BK262" s="183">
        <f>ROUND(I262*H262,2)</f>
        <v>0</v>
      </c>
      <c r="BL262" s="18" t="s">
        <v>208</v>
      </c>
      <c r="BM262" s="182" t="s">
        <v>541</v>
      </c>
    </row>
    <row r="263" s="2" customFormat="1" ht="24.15" customHeight="1">
      <c r="A263" s="37"/>
      <c r="B263" s="170"/>
      <c r="C263" s="171" t="s">
        <v>422</v>
      </c>
      <c r="D263" s="171" t="s">
        <v>134</v>
      </c>
      <c r="E263" s="172" t="s">
        <v>404</v>
      </c>
      <c r="F263" s="173" t="s">
        <v>405</v>
      </c>
      <c r="G263" s="174" t="s">
        <v>165</v>
      </c>
      <c r="H263" s="175">
        <v>17</v>
      </c>
      <c r="I263" s="176"/>
      <c r="J263" s="177">
        <f>ROUND(I263*H263,2)</f>
        <v>0</v>
      </c>
      <c r="K263" s="173" t="s">
        <v>138</v>
      </c>
      <c r="L263" s="38"/>
      <c r="M263" s="178" t="s">
        <v>1</v>
      </c>
      <c r="N263" s="179" t="s">
        <v>42</v>
      </c>
      <c r="O263" s="76"/>
      <c r="P263" s="180">
        <f>O263*H263</f>
        <v>0</v>
      </c>
      <c r="Q263" s="180">
        <v>3E-05</v>
      </c>
      <c r="R263" s="180">
        <f>Q263*H263</f>
        <v>0.00051000000000000008</v>
      </c>
      <c r="S263" s="180">
        <v>0</v>
      </c>
      <c r="T263" s="181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182" t="s">
        <v>208</v>
      </c>
      <c r="AT263" s="182" t="s">
        <v>134</v>
      </c>
      <c r="AU263" s="182" t="s">
        <v>87</v>
      </c>
      <c r="AY263" s="18" t="s">
        <v>131</v>
      </c>
      <c r="BE263" s="183">
        <f>IF(N263="základní",J263,0)</f>
        <v>0</v>
      </c>
      <c r="BF263" s="183">
        <f>IF(N263="snížená",J263,0)</f>
        <v>0</v>
      </c>
      <c r="BG263" s="183">
        <f>IF(N263="zákl. přenesená",J263,0)</f>
        <v>0</v>
      </c>
      <c r="BH263" s="183">
        <f>IF(N263="sníž. přenesená",J263,0)</f>
        <v>0</v>
      </c>
      <c r="BI263" s="183">
        <f>IF(N263="nulová",J263,0)</f>
        <v>0</v>
      </c>
      <c r="BJ263" s="18" t="s">
        <v>85</v>
      </c>
      <c r="BK263" s="183">
        <f>ROUND(I263*H263,2)</f>
        <v>0</v>
      </c>
      <c r="BL263" s="18" t="s">
        <v>208</v>
      </c>
      <c r="BM263" s="182" t="s">
        <v>542</v>
      </c>
    </row>
    <row r="264" s="12" customFormat="1" ht="22.8" customHeight="1">
      <c r="A264" s="12"/>
      <c r="B264" s="157"/>
      <c r="C264" s="12"/>
      <c r="D264" s="158" t="s">
        <v>76</v>
      </c>
      <c r="E264" s="168" t="s">
        <v>407</v>
      </c>
      <c r="F264" s="168" t="s">
        <v>408</v>
      </c>
      <c r="G264" s="12"/>
      <c r="H264" s="12"/>
      <c r="I264" s="160"/>
      <c r="J264" s="169">
        <f>BK264</f>
        <v>0</v>
      </c>
      <c r="K264" s="12"/>
      <c r="L264" s="157"/>
      <c r="M264" s="162"/>
      <c r="N264" s="163"/>
      <c r="O264" s="163"/>
      <c r="P264" s="164">
        <f>SUM(P265:P273)</f>
        <v>0</v>
      </c>
      <c r="Q264" s="163"/>
      <c r="R264" s="164">
        <f>SUM(R265:R273)</f>
        <v>0.15225</v>
      </c>
      <c r="S264" s="163"/>
      <c r="T264" s="165">
        <f>SUM(T265:T273)</f>
        <v>0.031465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158" t="s">
        <v>87</v>
      </c>
      <c r="AT264" s="166" t="s">
        <v>76</v>
      </c>
      <c r="AU264" s="166" t="s">
        <v>85</v>
      </c>
      <c r="AY264" s="158" t="s">
        <v>131</v>
      </c>
      <c r="BK264" s="167">
        <f>SUM(BK265:BK273)</f>
        <v>0</v>
      </c>
    </row>
    <row r="265" s="2" customFormat="1" ht="24.15" customHeight="1">
      <c r="A265" s="37"/>
      <c r="B265" s="170"/>
      <c r="C265" s="171" t="s">
        <v>426</v>
      </c>
      <c r="D265" s="171" t="s">
        <v>134</v>
      </c>
      <c r="E265" s="172" t="s">
        <v>410</v>
      </c>
      <c r="F265" s="173" t="s">
        <v>411</v>
      </c>
      <c r="G265" s="174" t="s">
        <v>137</v>
      </c>
      <c r="H265" s="175">
        <v>101.5</v>
      </c>
      <c r="I265" s="176"/>
      <c r="J265" s="177">
        <f>ROUND(I265*H265,2)</f>
        <v>0</v>
      </c>
      <c r="K265" s="173" t="s">
        <v>138</v>
      </c>
      <c r="L265" s="38"/>
      <c r="M265" s="178" t="s">
        <v>1</v>
      </c>
      <c r="N265" s="179" t="s">
        <v>42</v>
      </c>
      <c r="O265" s="76"/>
      <c r="P265" s="180">
        <f>O265*H265</f>
        <v>0</v>
      </c>
      <c r="Q265" s="180">
        <v>0</v>
      </c>
      <c r="R265" s="180">
        <f>Q265*H265</f>
        <v>0</v>
      </c>
      <c r="S265" s="180">
        <v>0</v>
      </c>
      <c r="T265" s="181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182" t="s">
        <v>208</v>
      </c>
      <c r="AT265" s="182" t="s">
        <v>134</v>
      </c>
      <c r="AU265" s="182" t="s">
        <v>87</v>
      </c>
      <c r="AY265" s="18" t="s">
        <v>131</v>
      </c>
      <c r="BE265" s="183">
        <f>IF(N265="základní",J265,0)</f>
        <v>0</v>
      </c>
      <c r="BF265" s="183">
        <f>IF(N265="snížená",J265,0)</f>
        <v>0</v>
      </c>
      <c r="BG265" s="183">
        <f>IF(N265="zákl. přenesená",J265,0)</f>
        <v>0</v>
      </c>
      <c r="BH265" s="183">
        <f>IF(N265="sníž. přenesená",J265,0)</f>
        <v>0</v>
      </c>
      <c r="BI265" s="183">
        <f>IF(N265="nulová",J265,0)</f>
        <v>0</v>
      </c>
      <c r="BJ265" s="18" t="s">
        <v>85</v>
      </c>
      <c r="BK265" s="183">
        <f>ROUND(I265*H265,2)</f>
        <v>0</v>
      </c>
      <c r="BL265" s="18" t="s">
        <v>208</v>
      </c>
      <c r="BM265" s="182" t="s">
        <v>543</v>
      </c>
    </row>
    <row r="266" s="2" customFormat="1" ht="16.5" customHeight="1">
      <c r="A266" s="37"/>
      <c r="B266" s="170"/>
      <c r="C266" s="171" t="s">
        <v>432</v>
      </c>
      <c r="D266" s="171" t="s">
        <v>134</v>
      </c>
      <c r="E266" s="172" t="s">
        <v>414</v>
      </c>
      <c r="F266" s="173" t="s">
        <v>415</v>
      </c>
      <c r="G266" s="174" t="s">
        <v>137</v>
      </c>
      <c r="H266" s="175">
        <v>101.5</v>
      </c>
      <c r="I266" s="176"/>
      <c r="J266" s="177">
        <f>ROUND(I266*H266,2)</f>
        <v>0</v>
      </c>
      <c r="K266" s="173" t="s">
        <v>138</v>
      </c>
      <c r="L266" s="38"/>
      <c r="M266" s="178" t="s">
        <v>1</v>
      </c>
      <c r="N266" s="179" t="s">
        <v>42</v>
      </c>
      <c r="O266" s="76"/>
      <c r="P266" s="180">
        <f>O266*H266</f>
        <v>0</v>
      </c>
      <c r="Q266" s="180">
        <v>0.001</v>
      </c>
      <c r="R266" s="180">
        <f>Q266*H266</f>
        <v>0.1015</v>
      </c>
      <c r="S266" s="180">
        <v>0.00031</v>
      </c>
      <c r="T266" s="181">
        <f>S266*H266</f>
        <v>0.031465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82" t="s">
        <v>208</v>
      </c>
      <c r="AT266" s="182" t="s">
        <v>134</v>
      </c>
      <c r="AU266" s="182" t="s">
        <v>87</v>
      </c>
      <c r="AY266" s="18" t="s">
        <v>131</v>
      </c>
      <c r="BE266" s="183">
        <f>IF(N266="základní",J266,0)</f>
        <v>0</v>
      </c>
      <c r="BF266" s="183">
        <f>IF(N266="snížená",J266,0)</f>
        <v>0</v>
      </c>
      <c r="BG266" s="183">
        <f>IF(N266="zákl. přenesená",J266,0)</f>
        <v>0</v>
      </c>
      <c r="BH266" s="183">
        <f>IF(N266="sníž. přenesená",J266,0)</f>
        <v>0</v>
      </c>
      <c r="BI266" s="183">
        <f>IF(N266="nulová",J266,0)</f>
        <v>0</v>
      </c>
      <c r="BJ266" s="18" t="s">
        <v>85</v>
      </c>
      <c r="BK266" s="183">
        <f>ROUND(I266*H266,2)</f>
        <v>0</v>
      </c>
      <c r="BL266" s="18" t="s">
        <v>208</v>
      </c>
      <c r="BM266" s="182" t="s">
        <v>544</v>
      </c>
    </row>
    <row r="267" s="13" customFormat="1">
      <c r="A267" s="13"/>
      <c r="B267" s="184"/>
      <c r="C267" s="13"/>
      <c r="D267" s="185" t="s">
        <v>141</v>
      </c>
      <c r="E267" s="186" t="s">
        <v>1</v>
      </c>
      <c r="F267" s="187" t="s">
        <v>545</v>
      </c>
      <c r="G267" s="13"/>
      <c r="H267" s="188">
        <v>101.5</v>
      </c>
      <c r="I267" s="189"/>
      <c r="J267" s="13"/>
      <c r="K267" s="13"/>
      <c r="L267" s="184"/>
      <c r="M267" s="190"/>
      <c r="N267" s="191"/>
      <c r="O267" s="191"/>
      <c r="P267" s="191"/>
      <c r="Q267" s="191"/>
      <c r="R267" s="191"/>
      <c r="S267" s="191"/>
      <c r="T267" s="19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6" t="s">
        <v>141</v>
      </c>
      <c r="AU267" s="186" t="s">
        <v>87</v>
      </c>
      <c r="AV267" s="13" t="s">
        <v>87</v>
      </c>
      <c r="AW267" s="13" t="s">
        <v>32</v>
      </c>
      <c r="AX267" s="13" t="s">
        <v>77</v>
      </c>
      <c r="AY267" s="186" t="s">
        <v>131</v>
      </c>
    </row>
    <row r="268" s="14" customFormat="1">
      <c r="A268" s="14"/>
      <c r="B268" s="193"/>
      <c r="C268" s="14"/>
      <c r="D268" s="185" t="s">
        <v>141</v>
      </c>
      <c r="E268" s="194" t="s">
        <v>1</v>
      </c>
      <c r="F268" s="195" t="s">
        <v>143</v>
      </c>
      <c r="G268" s="14"/>
      <c r="H268" s="196">
        <v>101.5</v>
      </c>
      <c r="I268" s="197"/>
      <c r="J268" s="14"/>
      <c r="K268" s="14"/>
      <c r="L268" s="193"/>
      <c r="M268" s="198"/>
      <c r="N268" s="199"/>
      <c r="O268" s="199"/>
      <c r="P268" s="199"/>
      <c r="Q268" s="199"/>
      <c r="R268" s="199"/>
      <c r="S268" s="199"/>
      <c r="T268" s="200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194" t="s">
        <v>141</v>
      </c>
      <c r="AU268" s="194" t="s">
        <v>87</v>
      </c>
      <c r="AV268" s="14" t="s">
        <v>139</v>
      </c>
      <c r="AW268" s="14" t="s">
        <v>32</v>
      </c>
      <c r="AX268" s="14" t="s">
        <v>85</v>
      </c>
      <c r="AY268" s="194" t="s">
        <v>131</v>
      </c>
    </row>
    <row r="269" s="2" customFormat="1" ht="24.15" customHeight="1">
      <c r="A269" s="37"/>
      <c r="B269" s="170"/>
      <c r="C269" s="171" t="s">
        <v>438</v>
      </c>
      <c r="D269" s="171" t="s">
        <v>134</v>
      </c>
      <c r="E269" s="172" t="s">
        <v>419</v>
      </c>
      <c r="F269" s="173" t="s">
        <v>420</v>
      </c>
      <c r="G269" s="174" t="s">
        <v>137</v>
      </c>
      <c r="H269" s="175">
        <v>101.5</v>
      </c>
      <c r="I269" s="176"/>
      <c r="J269" s="177">
        <f>ROUND(I269*H269,2)</f>
        <v>0</v>
      </c>
      <c r="K269" s="173" t="s">
        <v>138</v>
      </c>
      <c r="L269" s="38"/>
      <c r="M269" s="178" t="s">
        <v>1</v>
      </c>
      <c r="N269" s="179" t="s">
        <v>42</v>
      </c>
      <c r="O269" s="76"/>
      <c r="P269" s="180">
        <f>O269*H269</f>
        <v>0</v>
      </c>
      <c r="Q269" s="180">
        <v>0</v>
      </c>
      <c r="R269" s="180">
        <f>Q269*H269</f>
        <v>0</v>
      </c>
      <c r="S269" s="180">
        <v>0</v>
      </c>
      <c r="T269" s="181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82" t="s">
        <v>208</v>
      </c>
      <c r="AT269" s="182" t="s">
        <v>134</v>
      </c>
      <c r="AU269" s="182" t="s">
        <v>87</v>
      </c>
      <c r="AY269" s="18" t="s">
        <v>131</v>
      </c>
      <c r="BE269" s="183">
        <f>IF(N269="základní",J269,0)</f>
        <v>0</v>
      </c>
      <c r="BF269" s="183">
        <f>IF(N269="snížená",J269,0)</f>
        <v>0</v>
      </c>
      <c r="BG269" s="183">
        <f>IF(N269="zákl. přenesená",J269,0)</f>
        <v>0</v>
      </c>
      <c r="BH269" s="183">
        <f>IF(N269="sníž. přenesená",J269,0)</f>
        <v>0</v>
      </c>
      <c r="BI269" s="183">
        <f>IF(N269="nulová",J269,0)</f>
        <v>0</v>
      </c>
      <c r="BJ269" s="18" t="s">
        <v>85</v>
      </c>
      <c r="BK269" s="183">
        <f>ROUND(I269*H269,2)</f>
        <v>0</v>
      </c>
      <c r="BL269" s="18" t="s">
        <v>208</v>
      </c>
      <c r="BM269" s="182" t="s">
        <v>546</v>
      </c>
    </row>
    <row r="270" s="13" customFormat="1">
      <c r="A270" s="13"/>
      <c r="B270" s="184"/>
      <c r="C270" s="13"/>
      <c r="D270" s="185" t="s">
        <v>141</v>
      </c>
      <c r="E270" s="186" t="s">
        <v>1</v>
      </c>
      <c r="F270" s="187" t="s">
        <v>545</v>
      </c>
      <c r="G270" s="13"/>
      <c r="H270" s="188">
        <v>101.5</v>
      </c>
      <c r="I270" s="189"/>
      <c r="J270" s="13"/>
      <c r="K270" s="13"/>
      <c r="L270" s="184"/>
      <c r="M270" s="190"/>
      <c r="N270" s="191"/>
      <c r="O270" s="191"/>
      <c r="P270" s="191"/>
      <c r="Q270" s="191"/>
      <c r="R270" s="191"/>
      <c r="S270" s="191"/>
      <c r="T270" s="19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86" t="s">
        <v>141</v>
      </c>
      <c r="AU270" s="186" t="s">
        <v>87</v>
      </c>
      <c r="AV270" s="13" t="s">
        <v>87</v>
      </c>
      <c r="AW270" s="13" t="s">
        <v>32</v>
      </c>
      <c r="AX270" s="13" t="s">
        <v>77</v>
      </c>
      <c r="AY270" s="186" t="s">
        <v>131</v>
      </c>
    </row>
    <row r="271" s="14" customFormat="1">
      <c r="A271" s="14"/>
      <c r="B271" s="193"/>
      <c r="C271" s="14"/>
      <c r="D271" s="185" t="s">
        <v>141</v>
      </c>
      <c r="E271" s="194" t="s">
        <v>1</v>
      </c>
      <c r="F271" s="195" t="s">
        <v>143</v>
      </c>
      <c r="G271" s="14"/>
      <c r="H271" s="196">
        <v>101.5</v>
      </c>
      <c r="I271" s="197"/>
      <c r="J271" s="14"/>
      <c r="K271" s="14"/>
      <c r="L271" s="193"/>
      <c r="M271" s="198"/>
      <c r="N271" s="199"/>
      <c r="O271" s="199"/>
      <c r="P271" s="199"/>
      <c r="Q271" s="199"/>
      <c r="R271" s="199"/>
      <c r="S271" s="199"/>
      <c r="T271" s="200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194" t="s">
        <v>141</v>
      </c>
      <c r="AU271" s="194" t="s">
        <v>87</v>
      </c>
      <c r="AV271" s="14" t="s">
        <v>139</v>
      </c>
      <c r="AW271" s="14" t="s">
        <v>32</v>
      </c>
      <c r="AX271" s="14" t="s">
        <v>85</v>
      </c>
      <c r="AY271" s="194" t="s">
        <v>131</v>
      </c>
    </row>
    <row r="272" s="2" customFormat="1" ht="24.15" customHeight="1">
      <c r="A272" s="37"/>
      <c r="B272" s="170"/>
      <c r="C272" s="171" t="s">
        <v>446</v>
      </c>
      <c r="D272" s="171" t="s">
        <v>134</v>
      </c>
      <c r="E272" s="172" t="s">
        <v>423</v>
      </c>
      <c r="F272" s="173" t="s">
        <v>424</v>
      </c>
      <c r="G272" s="174" t="s">
        <v>137</v>
      </c>
      <c r="H272" s="175">
        <v>101.5</v>
      </c>
      <c r="I272" s="176"/>
      <c r="J272" s="177">
        <f>ROUND(I272*H272,2)</f>
        <v>0</v>
      </c>
      <c r="K272" s="173" t="s">
        <v>138</v>
      </c>
      <c r="L272" s="38"/>
      <c r="M272" s="178" t="s">
        <v>1</v>
      </c>
      <c r="N272" s="179" t="s">
        <v>42</v>
      </c>
      <c r="O272" s="76"/>
      <c r="P272" s="180">
        <f>O272*H272</f>
        <v>0</v>
      </c>
      <c r="Q272" s="180">
        <v>0.00021</v>
      </c>
      <c r="R272" s="180">
        <f>Q272*H272</f>
        <v>0.021315</v>
      </c>
      <c r="S272" s="180">
        <v>0</v>
      </c>
      <c r="T272" s="181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182" t="s">
        <v>208</v>
      </c>
      <c r="AT272" s="182" t="s">
        <v>134</v>
      </c>
      <c r="AU272" s="182" t="s">
        <v>87</v>
      </c>
      <c r="AY272" s="18" t="s">
        <v>131</v>
      </c>
      <c r="BE272" s="183">
        <f>IF(N272="základní",J272,0)</f>
        <v>0</v>
      </c>
      <c r="BF272" s="183">
        <f>IF(N272="snížená",J272,0)</f>
        <v>0</v>
      </c>
      <c r="BG272" s="183">
        <f>IF(N272="zákl. přenesená",J272,0)</f>
        <v>0</v>
      </c>
      <c r="BH272" s="183">
        <f>IF(N272="sníž. přenesená",J272,0)</f>
        <v>0</v>
      </c>
      <c r="BI272" s="183">
        <f>IF(N272="nulová",J272,0)</f>
        <v>0</v>
      </c>
      <c r="BJ272" s="18" t="s">
        <v>85</v>
      </c>
      <c r="BK272" s="183">
        <f>ROUND(I272*H272,2)</f>
        <v>0</v>
      </c>
      <c r="BL272" s="18" t="s">
        <v>208</v>
      </c>
      <c r="BM272" s="182" t="s">
        <v>547</v>
      </c>
    </row>
    <row r="273" s="2" customFormat="1" ht="33" customHeight="1">
      <c r="A273" s="37"/>
      <c r="B273" s="170"/>
      <c r="C273" s="171" t="s">
        <v>453</v>
      </c>
      <c r="D273" s="171" t="s">
        <v>134</v>
      </c>
      <c r="E273" s="172" t="s">
        <v>427</v>
      </c>
      <c r="F273" s="173" t="s">
        <v>428</v>
      </c>
      <c r="G273" s="174" t="s">
        <v>137</v>
      </c>
      <c r="H273" s="175">
        <v>101.5</v>
      </c>
      <c r="I273" s="176"/>
      <c r="J273" s="177">
        <f>ROUND(I273*H273,2)</f>
        <v>0</v>
      </c>
      <c r="K273" s="173" t="s">
        <v>138</v>
      </c>
      <c r="L273" s="38"/>
      <c r="M273" s="178" t="s">
        <v>1</v>
      </c>
      <c r="N273" s="179" t="s">
        <v>42</v>
      </c>
      <c r="O273" s="76"/>
      <c r="P273" s="180">
        <f>O273*H273</f>
        <v>0</v>
      </c>
      <c r="Q273" s="180">
        <v>0.00029</v>
      </c>
      <c r="R273" s="180">
        <f>Q273*H273</f>
        <v>0.029434999999999996</v>
      </c>
      <c r="S273" s="180">
        <v>0</v>
      </c>
      <c r="T273" s="181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82" t="s">
        <v>208</v>
      </c>
      <c r="AT273" s="182" t="s">
        <v>134</v>
      </c>
      <c r="AU273" s="182" t="s">
        <v>87</v>
      </c>
      <c r="AY273" s="18" t="s">
        <v>131</v>
      </c>
      <c r="BE273" s="183">
        <f>IF(N273="základní",J273,0)</f>
        <v>0</v>
      </c>
      <c r="BF273" s="183">
        <f>IF(N273="snížená",J273,0)</f>
        <v>0</v>
      </c>
      <c r="BG273" s="183">
        <f>IF(N273="zákl. přenesená",J273,0)</f>
        <v>0</v>
      </c>
      <c r="BH273" s="183">
        <f>IF(N273="sníž. přenesená",J273,0)</f>
        <v>0</v>
      </c>
      <c r="BI273" s="183">
        <f>IF(N273="nulová",J273,0)</f>
        <v>0</v>
      </c>
      <c r="BJ273" s="18" t="s">
        <v>85</v>
      </c>
      <c r="BK273" s="183">
        <f>ROUND(I273*H273,2)</f>
        <v>0</v>
      </c>
      <c r="BL273" s="18" t="s">
        <v>208</v>
      </c>
      <c r="BM273" s="182" t="s">
        <v>548</v>
      </c>
    </row>
    <row r="274" s="12" customFormat="1" ht="25.92" customHeight="1">
      <c r="A274" s="12"/>
      <c r="B274" s="157"/>
      <c r="C274" s="12"/>
      <c r="D274" s="158" t="s">
        <v>76</v>
      </c>
      <c r="E274" s="159" t="s">
        <v>430</v>
      </c>
      <c r="F274" s="159" t="s">
        <v>431</v>
      </c>
      <c r="G274" s="12"/>
      <c r="H274" s="12"/>
      <c r="I274" s="160"/>
      <c r="J274" s="161">
        <f>BK274</f>
        <v>0</v>
      </c>
      <c r="K274" s="12"/>
      <c r="L274" s="157"/>
      <c r="M274" s="162"/>
      <c r="N274" s="163"/>
      <c r="O274" s="163"/>
      <c r="P274" s="164">
        <f>SUM(P275:P276)</f>
        <v>0</v>
      </c>
      <c r="Q274" s="163"/>
      <c r="R274" s="164">
        <f>SUM(R275:R276)</f>
        <v>0</v>
      </c>
      <c r="S274" s="163"/>
      <c r="T274" s="165">
        <f>SUM(T275:T276)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158" t="s">
        <v>139</v>
      </c>
      <c r="AT274" s="166" t="s">
        <v>76</v>
      </c>
      <c r="AU274" s="166" t="s">
        <v>77</v>
      </c>
      <c r="AY274" s="158" t="s">
        <v>131</v>
      </c>
      <c r="BK274" s="167">
        <f>SUM(BK275:BK276)</f>
        <v>0</v>
      </c>
    </row>
    <row r="275" s="2" customFormat="1" ht="16.5" customHeight="1">
      <c r="A275" s="37"/>
      <c r="B275" s="170"/>
      <c r="C275" s="171" t="s">
        <v>458</v>
      </c>
      <c r="D275" s="171" t="s">
        <v>134</v>
      </c>
      <c r="E275" s="172" t="s">
        <v>433</v>
      </c>
      <c r="F275" s="173" t="s">
        <v>434</v>
      </c>
      <c r="G275" s="174" t="s">
        <v>435</v>
      </c>
      <c r="H275" s="175">
        <v>0</v>
      </c>
      <c r="I275" s="176"/>
      <c r="J275" s="177">
        <f>ROUND(I275*H275,2)</f>
        <v>0</v>
      </c>
      <c r="K275" s="173" t="s">
        <v>138</v>
      </c>
      <c r="L275" s="38"/>
      <c r="M275" s="178" t="s">
        <v>1</v>
      </c>
      <c r="N275" s="179" t="s">
        <v>42</v>
      </c>
      <c r="O275" s="76"/>
      <c r="P275" s="180">
        <f>O275*H275</f>
        <v>0</v>
      </c>
      <c r="Q275" s="180">
        <v>0</v>
      </c>
      <c r="R275" s="180">
        <f>Q275*H275</f>
        <v>0</v>
      </c>
      <c r="S275" s="180">
        <v>0</v>
      </c>
      <c r="T275" s="181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82" t="s">
        <v>436</v>
      </c>
      <c r="AT275" s="182" t="s">
        <v>134</v>
      </c>
      <c r="AU275" s="182" t="s">
        <v>85</v>
      </c>
      <c r="AY275" s="18" t="s">
        <v>131</v>
      </c>
      <c r="BE275" s="183">
        <f>IF(N275="základní",J275,0)</f>
        <v>0</v>
      </c>
      <c r="BF275" s="183">
        <f>IF(N275="snížená",J275,0)</f>
        <v>0</v>
      </c>
      <c r="BG275" s="183">
        <f>IF(N275="zákl. přenesená",J275,0)</f>
        <v>0</v>
      </c>
      <c r="BH275" s="183">
        <f>IF(N275="sníž. přenesená",J275,0)</f>
        <v>0</v>
      </c>
      <c r="BI275" s="183">
        <f>IF(N275="nulová",J275,0)</f>
        <v>0</v>
      </c>
      <c r="BJ275" s="18" t="s">
        <v>85</v>
      </c>
      <c r="BK275" s="183">
        <f>ROUND(I275*H275,2)</f>
        <v>0</v>
      </c>
      <c r="BL275" s="18" t="s">
        <v>436</v>
      </c>
      <c r="BM275" s="182" t="s">
        <v>549</v>
      </c>
    </row>
    <row r="276" s="2" customFormat="1" ht="21.75" customHeight="1">
      <c r="A276" s="37"/>
      <c r="B276" s="170"/>
      <c r="C276" s="171" t="s">
        <v>550</v>
      </c>
      <c r="D276" s="171" t="s">
        <v>134</v>
      </c>
      <c r="E276" s="172" t="s">
        <v>439</v>
      </c>
      <c r="F276" s="173" t="s">
        <v>440</v>
      </c>
      <c r="G276" s="174" t="s">
        <v>435</v>
      </c>
      <c r="H276" s="175">
        <v>0</v>
      </c>
      <c r="I276" s="176"/>
      <c r="J276" s="177">
        <f>ROUND(I276*H276,2)</f>
        <v>0</v>
      </c>
      <c r="K276" s="173" t="s">
        <v>138</v>
      </c>
      <c r="L276" s="38"/>
      <c r="M276" s="178" t="s">
        <v>1</v>
      </c>
      <c r="N276" s="179" t="s">
        <v>42</v>
      </c>
      <c r="O276" s="76"/>
      <c r="P276" s="180">
        <f>O276*H276</f>
        <v>0</v>
      </c>
      <c r="Q276" s="180">
        <v>0</v>
      </c>
      <c r="R276" s="180">
        <f>Q276*H276</f>
        <v>0</v>
      </c>
      <c r="S276" s="180">
        <v>0</v>
      </c>
      <c r="T276" s="181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182" t="s">
        <v>436</v>
      </c>
      <c r="AT276" s="182" t="s">
        <v>134</v>
      </c>
      <c r="AU276" s="182" t="s">
        <v>85</v>
      </c>
      <c r="AY276" s="18" t="s">
        <v>131</v>
      </c>
      <c r="BE276" s="183">
        <f>IF(N276="základní",J276,0)</f>
        <v>0</v>
      </c>
      <c r="BF276" s="183">
        <f>IF(N276="snížená",J276,0)</f>
        <v>0</v>
      </c>
      <c r="BG276" s="183">
        <f>IF(N276="zákl. přenesená",J276,0)</f>
        <v>0</v>
      </c>
      <c r="BH276" s="183">
        <f>IF(N276="sníž. přenesená",J276,0)</f>
        <v>0</v>
      </c>
      <c r="BI276" s="183">
        <f>IF(N276="nulová",J276,0)</f>
        <v>0</v>
      </c>
      <c r="BJ276" s="18" t="s">
        <v>85</v>
      </c>
      <c r="BK276" s="183">
        <f>ROUND(I276*H276,2)</f>
        <v>0</v>
      </c>
      <c r="BL276" s="18" t="s">
        <v>436</v>
      </c>
      <c r="BM276" s="182" t="s">
        <v>551</v>
      </c>
    </row>
    <row r="277" s="12" customFormat="1" ht="25.92" customHeight="1">
      <c r="A277" s="12"/>
      <c r="B277" s="157"/>
      <c r="C277" s="12"/>
      <c r="D277" s="158" t="s">
        <v>76</v>
      </c>
      <c r="E277" s="159" t="s">
        <v>442</v>
      </c>
      <c r="F277" s="159" t="s">
        <v>443</v>
      </c>
      <c r="G277" s="12"/>
      <c r="H277" s="12"/>
      <c r="I277" s="160"/>
      <c r="J277" s="161">
        <f>BK277</f>
        <v>0</v>
      </c>
      <c r="K277" s="12"/>
      <c r="L277" s="157"/>
      <c r="M277" s="162"/>
      <c r="N277" s="163"/>
      <c r="O277" s="163"/>
      <c r="P277" s="164">
        <f>P278+P280+P282</f>
        <v>0</v>
      </c>
      <c r="Q277" s="163"/>
      <c r="R277" s="164">
        <f>R278+R280+R282</f>
        <v>0</v>
      </c>
      <c r="S277" s="163"/>
      <c r="T277" s="165">
        <f>T278+T280+T282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158" t="s">
        <v>155</v>
      </c>
      <c r="AT277" s="166" t="s">
        <v>76</v>
      </c>
      <c r="AU277" s="166" t="s">
        <v>77</v>
      </c>
      <c r="AY277" s="158" t="s">
        <v>131</v>
      </c>
      <c r="BK277" s="167">
        <f>BK278+BK280+BK282</f>
        <v>0</v>
      </c>
    </row>
    <row r="278" s="12" customFormat="1" ht="22.8" customHeight="1">
      <c r="A278" s="12"/>
      <c r="B278" s="157"/>
      <c r="C278" s="12"/>
      <c r="D278" s="158" t="s">
        <v>76</v>
      </c>
      <c r="E278" s="168" t="s">
        <v>444</v>
      </c>
      <c r="F278" s="168" t="s">
        <v>445</v>
      </c>
      <c r="G278" s="12"/>
      <c r="H278" s="12"/>
      <c r="I278" s="160"/>
      <c r="J278" s="169">
        <f>BK278</f>
        <v>0</v>
      </c>
      <c r="K278" s="12"/>
      <c r="L278" s="157"/>
      <c r="M278" s="162"/>
      <c r="N278" s="163"/>
      <c r="O278" s="163"/>
      <c r="P278" s="164">
        <f>P279</f>
        <v>0</v>
      </c>
      <c r="Q278" s="163"/>
      <c r="R278" s="164">
        <f>R279</f>
        <v>0</v>
      </c>
      <c r="S278" s="163"/>
      <c r="T278" s="165">
        <f>T279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158" t="s">
        <v>155</v>
      </c>
      <c r="AT278" s="166" t="s">
        <v>76</v>
      </c>
      <c r="AU278" s="166" t="s">
        <v>85</v>
      </c>
      <c r="AY278" s="158" t="s">
        <v>131</v>
      </c>
      <c r="BK278" s="167">
        <f>BK279</f>
        <v>0</v>
      </c>
    </row>
    <row r="279" s="2" customFormat="1" ht="16.5" customHeight="1">
      <c r="A279" s="37"/>
      <c r="B279" s="170"/>
      <c r="C279" s="171" t="s">
        <v>552</v>
      </c>
      <c r="D279" s="171" t="s">
        <v>134</v>
      </c>
      <c r="E279" s="172" t="s">
        <v>447</v>
      </c>
      <c r="F279" s="173" t="s">
        <v>445</v>
      </c>
      <c r="G279" s="174" t="s">
        <v>448</v>
      </c>
      <c r="H279" s="175">
        <v>1</v>
      </c>
      <c r="I279" s="176"/>
      <c r="J279" s="177">
        <f>ROUND(I279*H279,2)</f>
        <v>0</v>
      </c>
      <c r="K279" s="173" t="s">
        <v>138</v>
      </c>
      <c r="L279" s="38"/>
      <c r="M279" s="178" t="s">
        <v>1</v>
      </c>
      <c r="N279" s="179" t="s">
        <v>42</v>
      </c>
      <c r="O279" s="76"/>
      <c r="P279" s="180">
        <f>O279*H279</f>
        <v>0</v>
      </c>
      <c r="Q279" s="180">
        <v>0</v>
      </c>
      <c r="R279" s="180">
        <f>Q279*H279</f>
        <v>0</v>
      </c>
      <c r="S279" s="180">
        <v>0</v>
      </c>
      <c r="T279" s="181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182" t="s">
        <v>449</v>
      </c>
      <c r="AT279" s="182" t="s">
        <v>134</v>
      </c>
      <c r="AU279" s="182" t="s">
        <v>87</v>
      </c>
      <c r="AY279" s="18" t="s">
        <v>131</v>
      </c>
      <c r="BE279" s="183">
        <f>IF(N279="základní",J279,0)</f>
        <v>0</v>
      </c>
      <c r="BF279" s="183">
        <f>IF(N279="snížená",J279,0)</f>
        <v>0</v>
      </c>
      <c r="BG279" s="183">
        <f>IF(N279="zákl. přenesená",J279,0)</f>
        <v>0</v>
      </c>
      <c r="BH279" s="183">
        <f>IF(N279="sníž. přenesená",J279,0)</f>
        <v>0</v>
      </c>
      <c r="BI279" s="183">
        <f>IF(N279="nulová",J279,0)</f>
        <v>0</v>
      </c>
      <c r="BJ279" s="18" t="s">
        <v>85</v>
      </c>
      <c r="BK279" s="183">
        <f>ROUND(I279*H279,2)</f>
        <v>0</v>
      </c>
      <c r="BL279" s="18" t="s">
        <v>449</v>
      </c>
      <c r="BM279" s="182" t="s">
        <v>553</v>
      </c>
    </row>
    <row r="280" s="12" customFormat="1" ht="22.8" customHeight="1">
      <c r="A280" s="12"/>
      <c r="B280" s="157"/>
      <c r="C280" s="12"/>
      <c r="D280" s="158" t="s">
        <v>76</v>
      </c>
      <c r="E280" s="168" t="s">
        <v>451</v>
      </c>
      <c r="F280" s="168" t="s">
        <v>452</v>
      </c>
      <c r="G280" s="12"/>
      <c r="H280" s="12"/>
      <c r="I280" s="160"/>
      <c r="J280" s="169">
        <f>BK280</f>
        <v>0</v>
      </c>
      <c r="K280" s="12"/>
      <c r="L280" s="157"/>
      <c r="M280" s="162"/>
      <c r="N280" s="163"/>
      <c r="O280" s="163"/>
      <c r="P280" s="164">
        <f>P281</f>
        <v>0</v>
      </c>
      <c r="Q280" s="163"/>
      <c r="R280" s="164">
        <f>R281</f>
        <v>0</v>
      </c>
      <c r="S280" s="163"/>
      <c r="T280" s="165">
        <f>T281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158" t="s">
        <v>155</v>
      </c>
      <c r="AT280" s="166" t="s">
        <v>76</v>
      </c>
      <c r="AU280" s="166" t="s">
        <v>85</v>
      </c>
      <c r="AY280" s="158" t="s">
        <v>131</v>
      </c>
      <c r="BK280" s="167">
        <f>BK281</f>
        <v>0</v>
      </c>
    </row>
    <row r="281" s="2" customFormat="1" ht="16.5" customHeight="1">
      <c r="A281" s="37"/>
      <c r="B281" s="170"/>
      <c r="C281" s="171" t="s">
        <v>554</v>
      </c>
      <c r="D281" s="171" t="s">
        <v>134</v>
      </c>
      <c r="E281" s="172" t="s">
        <v>454</v>
      </c>
      <c r="F281" s="173" t="s">
        <v>452</v>
      </c>
      <c r="G281" s="174" t="s">
        <v>448</v>
      </c>
      <c r="H281" s="175">
        <v>1</v>
      </c>
      <c r="I281" s="176"/>
      <c r="J281" s="177">
        <f>ROUND(I281*H281,2)</f>
        <v>0</v>
      </c>
      <c r="K281" s="173" t="s">
        <v>138</v>
      </c>
      <c r="L281" s="38"/>
      <c r="M281" s="178" t="s">
        <v>1</v>
      </c>
      <c r="N281" s="179" t="s">
        <v>42</v>
      </c>
      <c r="O281" s="76"/>
      <c r="P281" s="180">
        <f>O281*H281</f>
        <v>0</v>
      </c>
      <c r="Q281" s="180">
        <v>0</v>
      </c>
      <c r="R281" s="180">
        <f>Q281*H281</f>
        <v>0</v>
      </c>
      <c r="S281" s="180">
        <v>0</v>
      </c>
      <c r="T281" s="181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82" t="s">
        <v>449</v>
      </c>
      <c r="AT281" s="182" t="s">
        <v>134</v>
      </c>
      <c r="AU281" s="182" t="s">
        <v>87</v>
      </c>
      <c r="AY281" s="18" t="s">
        <v>131</v>
      </c>
      <c r="BE281" s="183">
        <f>IF(N281="základní",J281,0)</f>
        <v>0</v>
      </c>
      <c r="BF281" s="183">
        <f>IF(N281="snížená",J281,0)</f>
        <v>0</v>
      </c>
      <c r="BG281" s="183">
        <f>IF(N281="zákl. přenesená",J281,0)</f>
        <v>0</v>
      </c>
      <c r="BH281" s="183">
        <f>IF(N281="sníž. přenesená",J281,0)</f>
        <v>0</v>
      </c>
      <c r="BI281" s="183">
        <f>IF(N281="nulová",J281,0)</f>
        <v>0</v>
      </c>
      <c r="BJ281" s="18" t="s">
        <v>85</v>
      </c>
      <c r="BK281" s="183">
        <f>ROUND(I281*H281,2)</f>
        <v>0</v>
      </c>
      <c r="BL281" s="18" t="s">
        <v>449</v>
      </c>
      <c r="BM281" s="182" t="s">
        <v>555</v>
      </c>
    </row>
    <row r="282" s="12" customFormat="1" ht="22.8" customHeight="1">
      <c r="A282" s="12"/>
      <c r="B282" s="157"/>
      <c r="C282" s="12"/>
      <c r="D282" s="158" t="s">
        <v>76</v>
      </c>
      <c r="E282" s="168" t="s">
        <v>456</v>
      </c>
      <c r="F282" s="168" t="s">
        <v>457</v>
      </c>
      <c r="G282" s="12"/>
      <c r="H282" s="12"/>
      <c r="I282" s="160"/>
      <c r="J282" s="169">
        <f>BK282</f>
        <v>0</v>
      </c>
      <c r="K282" s="12"/>
      <c r="L282" s="157"/>
      <c r="M282" s="162"/>
      <c r="N282" s="163"/>
      <c r="O282" s="163"/>
      <c r="P282" s="164">
        <f>P283</f>
        <v>0</v>
      </c>
      <c r="Q282" s="163"/>
      <c r="R282" s="164">
        <f>R283</f>
        <v>0</v>
      </c>
      <c r="S282" s="163"/>
      <c r="T282" s="165">
        <f>T283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158" t="s">
        <v>155</v>
      </c>
      <c r="AT282" s="166" t="s">
        <v>76</v>
      </c>
      <c r="AU282" s="166" t="s">
        <v>85</v>
      </c>
      <c r="AY282" s="158" t="s">
        <v>131</v>
      </c>
      <c r="BK282" s="167">
        <f>BK283</f>
        <v>0</v>
      </c>
    </row>
    <row r="283" s="2" customFormat="1" ht="16.5" customHeight="1">
      <c r="A283" s="37"/>
      <c r="B283" s="170"/>
      <c r="C283" s="171" t="s">
        <v>556</v>
      </c>
      <c r="D283" s="171" t="s">
        <v>134</v>
      </c>
      <c r="E283" s="172" t="s">
        <v>459</v>
      </c>
      <c r="F283" s="173" t="s">
        <v>457</v>
      </c>
      <c r="G283" s="174" t="s">
        <v>448</v>
      </c>
      <c r="H283" s="175">
        <v>1</v>
      </c>
      <c r="I283" s="176"/>
      <c r="J283" s="177">
        <f>ROUND(I283*H283,2)</f>
        <v>0</v>
      </c>
      <c r="K283" s="173" t="s">
        <v>138</v>
      </c>
      <c r="L283" s="38"/>
      <c r="M283" s="218" t="s">
        <v>1</v>
      </c>
      <c r="N283" s="219" t="s">
        <v>42</v>
      </c>
      <c r="O283" s="220"/>
      <c r="P283" s="221">
        <f>O283*H283</f>
        <v>0</v>
      </c>
      <c r="Q283" s="221">
        <v>0</v>
      </c>
      <c r="R283" s="221">
        <f>Q283*H283</f>
        <v>0</v>
      </c>
      <c r="S283" s="221">
        <v>0</v>
      </c>
      <c r="T283" s="222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82" t="s">
        <v>449</v>
      </c>
      <c r="AT283" s="182" t="s">
        <v>134</v>
      </c>
      <c r="AU283" s="182" t="s">
        <v>87</v>
      </c>
      <c r="AY283" s="18" t="s">
        <v>131</v>
      </c>
      <c r="BE283" s="183">
        <f>IF(N283="základní",J283,0)</f>
        <v>0</v>
      </c>
      <c r="BF283" s="183">
        <f>IF(N283="snížená",J283,0)</f>
        <v>0</v>
      </c>
      <c r="BG283" s="183">
        <f>IF(N283="zákl. přenesená",J283,0)</f>
        <v>0</v>
      </c>
      <c r="BH283" s="183">
        <f>IF(N283="sníž. přenesená",J283,0)</f>
        <v>0</v>
      </c>
      <c r="BI283" s="183">
        <f>IF(N283="nulová",J283,0)</f>
        <v>0</v>
      </c>
      <c r="BJ283" s="18" t="s">
        <v>85</v>
      </c>
      <c r="BK283" s="183">
        <f>ROUND(I283*H283,2)</f>
        <v>0</v>
      </c>
      <c r="BL283" s="18" t="s">
        <v>449</v>
      </c>
      <c r="BM283" s="182" t="s">
        <v>557</v>
      </c>
    </row>
    <row r="284" s="2" customFormat="1" ht="6.96" customHeight="1">
      <c r="A284" s="37"/>
      <c r="B284" s="59"/>
      <c r="C284" s="60"/>
      <c r="D284" s="60"/>
      <c r="E284" s="60"/>
      <c r="F284" s="60"/>
      <c r="G284" s="60"/>
      <c r="H284" s="60"/>
      <c r="I284" s="60"/>
      <c r="J284" s="60"/>
      <c r="K284" s="60"/>
      <c r="L284" s="38"/>
      <c r="M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</row>
  </sheetData>
  <autoFilter ref="C132:K283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JANPETR80FE\janpetr</dc:creator>
  <cp:lastModifiedBy>JANPETR80FE\janpetr</cp:lastModifiedBy>
  <dcterms:created xsi:type="dcterms:W3CDTF">2025-01-24T08:49:03Z</dcterms:created>
  <dcterms:modified xsi:type="dcterms:W3CDTF">2025-01-24T08:49:08Z</dcterms:modified>
</cp:coreProperties>
</file>